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6pr_pct" sheetId="1" state="visible" r:id="rId2"/>
  </sheets>
  <definedNames>
    <definedName function="false" hidden="false" localSheetId="0" name="_xlnm.Print_Titles" vbProcedure="false">96pr_pct!$1:$5</definedName>
    <definedName function="false" hidden="false" localSheetId="0" name="Excel_BuiltIn_Print_Titles" vbProcedure="false">96pr_pct!$1:$5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<sst xmlns="http://schemas.openxmlformats.org/spreadsheetml/2006/main" count="750" uniqueCount="670">
  <si>
    <t xml:space="preserve">=1st Cong Dist</t>
  </si>
  <si>
    <t xml:space="preserve">U.S. Representative</t>
  </si>
  <si>
    <t xml:space="preserve">Const.</t>
  </si>
  <si>
    <t xml:space="preserve">Initiative</t>
  </si>
  <si>
    <t xml:space="preserve">United States President</t>
  </si>
  <si>
    <t xml:space="preserve">United States Senate</t>
  </si>
  <si>
    <t xml:space="preserve">1st District</t>
  </si>
  <si>
    <t xml:space="preserve">2nd District</t>
  </si>
  <si>
    <t xml:space="preserve">Amend.</t>
  </si>
  <si>
    <t xml:space="preserve">Propositions</t>
  </si>
  <si>
    <t xml:space="preserve">Voting Statistics</t>
  </si>
  <si>
    <t xml:space="preserve">Lib.</t>
  </si>
  <si>
    <t xml:space="preserve">Dem.</t>
  </si>
  <si>
    <t xml:space="preserve">Rep.</t>
  </si>
  <si>
    <t xml:space="preserve">Nat.</t>
  </si>
  <si>
    <t xml:space="preserve">Ref.</t>
  </si>
  <si>
    <t xml:space="preserve">Ust.</t>
  </si>
  <si>
    <t xml:space="preserve">Ind.</t>
  </si>
  <si>
    <t xml:space="preserve">S.J.R. 111</t>
  </si>
  <si>
    <t xml:space="preserve">No. 1</t>
  </si>
  <si>
    <t xml:space="preserve">No. 2</t>
  </si>
  <si>
    <t xml:space="preserve">No. 3</t>
  </si>
  <si>
    <t xml:space="preserve">No. 4</t>
  </si>
  <si>
    <t xml:space="preserve">Counties</t>
  </si>
  <si>
    <t xml:space="preserve">Harry 
Browne</t>
  </si>
  <si>
    <t xml:space="preserve">Bill 
Clinton</t>
  </si>
  <si>
    <t xml:space="preserve">Bob 
Dole</t>
  </si>
  <si>
    <t xml:space="preserve">John 
Hagelin</t>
  </si>
  <si>
    <t xml:space="preserve">Ross 
Perot</t>
  </si>
  <si>
    <t xml:space="preserve">Howard 
Phillips</t>
  </si>
  <si>
    <t xml:space="preserve">Mary J.
Charbonneau</t>
  </si>
  <si>
    <t xml:space="preserve">Larry 
Craig</t>
  </si>
  <si>
    <t xml:space="preserve">Walt 
Minnick</t>
  </si>
  <si>
    <t xml:space="preserve">Susan 
Vegors</t>
  </si>
  <si>
    <t xml:space="preserve">Helen 
Chenoweth</t>
  </si>
  <si>
    <t xml:space="preserve">Marion 
Ellis</t>
  </si>
  <si>
    <t xml:space="preserve">Dan 
Williams</t>
  </si>
  <si>
    <t xml:space="preserve">John 
Butler</t>
  </si>
  <si>
    <t xml:space="preserve">Mike 
Crapo</t>
  </si>
  <si>
    <t xml:space="preserve">John D. 
Seidl</t>
  </si>
  <si>
    <t xml:space="preserve">Yes</t>
  </si>
  <si>
    <t xml:space="preserve">No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</si>
  <si>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</si>
  <si>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</si>
  <si>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</si>
  <si>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</si>
  <si>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 </t>
  </si>
  <si>
    <t xml:space="preserve">ADA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</si>
  <si>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</si>
  <si>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</si>
  <si>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</si>
  <si>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</si>
  <si>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</si>
  <si>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</si>
  <si>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</si>
  <si>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</si>
  <si>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</si>
  <si>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001 POCATELLO 01</t>
  </si>
  <si>
    <t xml:space="preserve">002 POCATELLO 02</t>
  </si>
  <si>
    <t xml:space="preserve">003 POCATELLO 03</t>
  </si>
  <si>
    <t xml:space="preserve">004 POCATELLO 04</t>
  </si>
  <si>
    <t xml:space="preserve">005 POCATELLO 05</t>
  </si>
  <si>
    <t xml:space="preserve">006 POCATELLO 06</t>
  </si>
  <si>
    <t xml:space="preserve">007 POCATELLO 07</t>
  </si>
  <si>
    <t xml:space="preserve">008 POCATELLO 08</t>
  </si>
  <si>
    <t xml:space="preserve">009 POCATELLO 09</t>
  </si>
  <si>
    <t xml:space="preserve">010 POCATELLO 10</t>
  </si>
  <si>
    <t xml:space="preserve">011 POCATELLO 11</t>
  </si>
  <si>
    <t xml:space="preserve">012 POCATELLO 12</t>
  </si>
  <si>
    <t xml:space="preserve">013 POCATELLO 13</t>
  </si>
  <si>
    <t xml:space="preserve">014 POCATELLO 14</t>
  </si>
  <si>
    <t xml:space="preserve">015 POCATELLO 15</t>
  </si>
  <si>
    <t xml:space="preserve">016 POCATELLO 16</t>
  </si>
  <si>
    <t xml:space="preserve">017 POCATELLO 17</t>
  </si>
  <si>
    <t xml:space="preserve">018 POCATELLO 18</t>
  </si>
  <si>
    <t xml:space="preserve">019 POCATELLO 19</t>
  </si>
  <si>
    <t xml:space="preserve">020 POCATELLO 20</t>
  </si>
  <si>
    <t xml:space="preserve">021 POCATELLO 21</t>
  </si>
  <si>
    <t xml:space="preserve">022 POCATELLO 22</t>
  </si>
  <si>
    <t xml:space="preserve">023 POCATELLO 23</t>
  </si>
  <si>
    <t xml:space="preserve">024 POCATELLO 24</t>
  </si>
  <si>
    <t xml:space="preserve">025 POCATELLO 25</t>
  </si>
  <si>
    <t xml:space="preserve">026 POCATELLO 26</t>
  </si>
  <si>
    <t xml:space="preserve">027 POCATELLO 27</t>
  </si>
  <si>
    <t xml:space="preserve">028 POCATELLO 28</t>
  </si>
  <si>
    <t xml:space="preserve">029 POCATELLO 29</t>
  </si>
  <si>
    <t xml:space="preserve">030 POCATELLO 30</t>
  </si>
  <si>
    <t xml:space="preserve">031 ABSENTEE 32</t>
  </si>
  <si>
    <t xml:space="preserve">032 ABSENTEE 33</t>
  </si>
  <si>
    <t xml:space="preserve">033 ABSENTEE 34</t>
  </si>
  <si>
    <t xml:space="preserve">034 ABSENTEE 35</t>
  </si>
  <si>
    <t xml:space="preserve">035 POCATELLO 36</t>
  </si>
  <si>
    <t xml:space="preserve">036 POCATELLO 37</t>
  </si>
  <si>
    <t xml:space="preserve">037 POCATELLO 38</t>
  </si>
  <si>
    <t xml:space="preserve">038 POCATELLO 40</t>
  </si>
  <si>
    <t xml:space="preserve">039 ARIMO 41</t>
  </si>
  <si>
    <t xml:space="preserve">040 DOWNEY 42</t>
  </si>
  <si>
    <t xml:space="preserve">041 INKOM 43</t>
  </si>
  <si>
    <t xml:space="preserve">042 LAVA 44</t>
  </si>
  <si>
    <t xml:space="preserve">043 MCCAMMON 45</t>
  </si>
  <si>
    <t xml:space="preserve">044 POCATELLO 46</t>
  </si>
  <si>
    <t xml:space="preserve">045 POCATELLO 47</t>
  </si>
  <si>
    <t xml:space="preserve">046 POCATELLO 48</t>
  </si>
  <si>
    <t xml:space="preserve">047 POCATELLO 49</t>
  </si>
  <si>
    <t xml:space="preserve">048 CHUBBUCK 50</t>
  </si>
  <si>
    <t xml:space="preserve">049 CHUBBUCK 51</t>
  </si>
  <si>
    <t xml:space="preserve">050 CHUBBUCK 52</t>
  </si>
  <si>
    <t xml:space="preserve">051 CHUBBUCK 53</t>
  </si>
  <si>
    <t xml:space="preserve">052 CHUBBUCK 54</t>
  </si>
  <si>
    <t xml:space="preserve">053 CHUBBUCK 55</t>
  </si>
  <si>
    <t xml:space="preserve">054 CHUBBUCK 56</t>
  </si>
  <si>
    <t xml:space="preserve">055 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</si>
  <si>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</si>
  <si>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</si>
  <si>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</si>
  <si>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</si>
  <si>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</si>
  <si>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</si>
  <si>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</si>
  <si>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</si>
  <si>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</si>
  <si>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</si>
  <si>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</si>
  <si>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</si>
  <si>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</si>
  <si>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</si>
  <si>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</si>
  <si>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</si>
  <si>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</si>
  <si>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</si>
  <si>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</si>
  <si>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</si>
  <si>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</si>
  <si>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</si>
  <si>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</si>
  <si>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</si>
  <si>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</si>
  <si>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</si>
  <si>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</si>
  <si>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</si>
  <si>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</si>
  <si>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</si>
  <si>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</si>
  <si>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</si>
  <si>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</si>
  <si>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</si>
  <si>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</si>
  <si>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</si>
  <si>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</si>
  <si>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</si>
  <si>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</si>
  <si>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</si>
  <si>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</si>
  <si>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</si>
  <si>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</si>
  <si>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</si>
  <si>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</si>
  <si>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Springfield/Sterling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</si>
  <si>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</si>
  <si>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</si>
  <si>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</si>
  <si>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</si>
  <si>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</t>
  </si>
  <si>
    <t xml:space="preserve">22 Groveland</t>
  </si>
  <si>
    <t xml:space="preserve">BLAINE</t>
  </si>
  <si>
    <t xml:space="preserve">1 NW Ketchum</t>
  </si>
  <si>
    <t xml:space="preserve">2 SW Ketchum</t>
  </si>
  <si>
    <t xml:space="preserve">3 N&amp;E Ketchum</t>
  </si>
  <si>
    <t xml:space="preserve">4 S Ketchum</t>
  </si>
  <si>
    <t xml:space="preserve">5 NE Blaine Co</t>
  </si>
  <si>
    <t xml:space="preserve">6 Hailey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</si>
  <si>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</si>
  <si>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</si>
  <si>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</si>
  <si>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</si>
  <si>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</si>
  <si>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</si>
  <si>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</si>
  <si>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4</t>
  </si>
  <si>
    <t xml:space="preserve">Absentee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</si>
  <si>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</si>
  <si>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</si>
  <si>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</si>
  <si>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</si>
  <si>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</si>
  <si>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</si>
  <si>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</si>
  <si>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</si>
  <si>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</si>
  <si>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</si>
  <si>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</si>
  <si>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</si>
  <si>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</si>
  <si>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</si>
  <si>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</si>
  <si>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</si>
  <si>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</si>
  <si>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</si>
  <si>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</si>
  <si>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</si>
  <si>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</si>
  <si>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</si>
  <si>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</si>
  <si>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</si>
  <si>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</si>
  <si>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</si>
  <si>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</si>
  <si>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</si>
  <si>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</si>
  <si>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</si>
  <si>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</si>
  <si>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</si>
  <si>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</si>
  <si>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</si>
  <si>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</si>
  <si>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</si>
  <si>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</si>
  <si>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</si>
  <si>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</si>
  <si>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</si>
  <si>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</si>
  <si>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</si>
  <si>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</si>
  <si>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</si>
  <si>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</si>
  <si>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</si>
  <si>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</si>
  <si>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</si>
  <si>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</si>
  <si>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</si>
  <si>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</si>
  <si>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</si>
  <si>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</si>
  <si>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</si>
  <si>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</si>
  <si>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</si>
  <si>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</si>
  <si>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</si>
  <si>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</si>
  <si>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</si>
  <si>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</si>
  <si>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</si>
  <si>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</si>
  <si>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</si>
  <si>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</si>
  <si>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</si>
  <si>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</si>
  <si>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</si>
  <si>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</si>
  <si>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</si>
  <si>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</si>
  <si>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</si>
  <si>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</si>
  <si>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</si>
  <si>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</si>
  <si>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</si>
  <si>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</si>
  <si>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</si>
  <si>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</si>
  <si>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</si>
  <si>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</si>
  <si>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</si>
  <si>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</si>
  <si>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</si>
  <si>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</si>
  <si>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</si>
  <si>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</si>
  <si>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</si>
  <si>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</si>
  <si>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</si>
  <si>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</si>
  <si>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</si>
  <si>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01 Orofino</t>
  </si>
  <si>
    <t xml:space="preserve">02 Orofino</t>
  </si>
  <si>
    <t xml:space="preserve">03 Orofino</t>
  </si>
  <si>
    <t xml:space="preserve">04 Orofino</t>
  </si>
  <si>
    <t xml:space="preserve">05 Orofino</t>
  </si>
  <si>
    <t xml:space="preserve">06 Fraser</t>
  </si>
  <si>
    <t xml:space="preserve">07 Greer</t>
  </si>
  <si>
    <t xml:space="preserve">08 Teakean</t>
  </si>
  <si>
    <t xml:space="preserve">09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</si>
  <si>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</si>
  <si>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</si>
  <si>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</si>
  <si>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</si>
  <si>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</si>
  <si>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</si>
  <si>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</si>
  <si>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</si>
  <si>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</si>
  <si>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</si>
  <si>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</si>
  <si>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</si>
  <si>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</si>
  <si>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</si>
  <si>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</si>
  <si>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</si>
  <si>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</si>
  <si>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</si>
  <si>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</si>
  <si>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</si>
  <si>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</si>
  <si>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</si>
  <si>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</si>
  <si>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</si>
  <si>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</si>
  <si>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</si>
  <si>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</si>
  <si>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</si>
  <si>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</si>
  <si>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</si>
  <si>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</si>
  <si>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</si>
  <si>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</si>
  <si>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</si>
  <si>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</si>
  <si>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A20</t>
  </si>
  <si>
    <t xml:space="preserve">A21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</si>
  <si>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</si>
  <si>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</si>
  <si>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</si>
  <si>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</si>
  <si>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</si>
  <si>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</si>
  <si>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</si>
  <si>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</si>
  <si>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</si>
  <si>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</si>
  <si>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</si>
  <si>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</si>
  <si>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</si>
  <si>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</si>
  <si>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</si>
  <si>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</si>
  <si>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</si>
  <si>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</si>
  <si>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</si>
  <si>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</si>
  <si>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</si>
  <si>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</si>
  <si>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5 Egin</t>
  </si>
  <si>
    <t xml:space="preserve">6 Island Park</t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</si>
  <si>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</si>
  <si>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</si>
  <si>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</si>
  <si>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</si>
  <si>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</si>
  <si>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</si>
  <si>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</si>
  <si>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</si>
  <si>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16 Wilford</t>
  </si>
  <si>
    <t xml:space="preserve">Absentee 27</t>
  </si>
  <si>
    <t xml:space="preserve">Absentee 28</t>
  </si>
  <si>
    <t xml:space="preserve">GEM</t>
  </si>
  <si>
    <t xml:space="preserve">Central</t>
  </si>
  <si>
    <t xml:space="preserve">N Emmett</t>
  </si>
  <si>
    <t xml:space="preserve">Butteview</t>
  </si>
  <si>
    <t xml:space="preserve">S Emmett</t>
  </si>
  <si>
    <t xml:space="preserve">W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</si>
  <si>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</si>
  <si>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</si>
  <si>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</si>
  <si>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</si>
  <si>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</si>
  <si>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</si>
  <si>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 Montour</t>
  </si>
  <si>
    <t xml:space="preserve">Ola</t>
  </si>
  <si>
    <t xml:space="preserve">Absentee Dist 8</t>
  </si>
  <si>
    <t xml:space="preserve">Absentee Dist 9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</si>
  <si>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</si>
  <si>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</si>
  <si>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</si>
  <si>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</si>
  <si>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</si>
  <si>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</si>
  <si>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</si>
  <si>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</si>
  <si>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</si>
  <si>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</si>
  <si>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</si>
  <si>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</si>
  <si>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</si>
  <si>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21 Absentee</t>
  </si>
  <si>
    <t xml:space="preserve">22 Absentee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</si>
  <si>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</si>
  <si>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</si>
  <si>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</si>
  <si>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</si>
  <si>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</si>
  <si>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</si>
  <si>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</si>
  <si>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</si>
  <si>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Glover</t>
  </si>
  <si>
    <t xml:space="preserve">9 Grangeville 1</t>
  </si>
  <si>
    <t xml:space="preserve">10 Grangeville 2</t>
  </si>
  <si>
    <t xml:space="preserve">11 Grangeville 3</t>
  </si>
  <si>
    <t xml:space="preserve">12 Grangeville 4</t>
  </si>
  <si>
    <t xml:space="preserve">13 Grangeville 5</t>
  </si>
  <si>
    <t xml:space="preserve">14 Greencreek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</si>
  <si>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</si>
  <si>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</si>
  <si>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</si>
  <si>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</si>
  <si>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</si>
  <si>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</si>
  <si>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</si>
  <si>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</si>
  <si>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</si>
  <si>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</si>
  <si>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</si>
  <si>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</si>
  <si>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</si>
  <si>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</si>
  <si>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</si>
  <si>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</si>
  <si>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</si>
  <si>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</si>
  <si>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</si>
  <si>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</si>
  <si>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</si>
  <si>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</si>
  <si>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</si>
  <si>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</si>
  <si>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</si>
  <si>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</si>
  <si>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</si>
  <si>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</si>
  <si>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</si>
  <si>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</si>
  <si>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</si>
  <si>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</si>
  <si>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</si>
  <si>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</si>
  <si>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</si>
  <si>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</si>
  <si>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</si>
  <si>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</si>
  <si>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</si>
  <si>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</si>
  <si>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</si>
  <si>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</si>
  <si>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</si>
  <si>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</si>
  <si>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LATAH</t>
  </si>
  <si>
    <t xml:space="preserve">33 Absentee Dist 5</t>
  </si>
  <si>
    <t xml:space="preserve">34 Absentee Dist 7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</si>
  <si>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</si>
  <si>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</si>
  <si>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</si>
  <si>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</si>
  <si>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</si>
  <si>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</si>
  <si>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</si>
  <si>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</si>
  <si>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</si>
  <si>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</si>
  <si>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</si>
  <si>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</si>
  <si>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</si>
  <si>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</si>
  <si>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</si>
  <si>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</si>
  <si>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</si>
  <si>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</si>
  <si>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</si>
  <si>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</si>
  <si>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</si>
  <si>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</si>
  <si>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</si>
  <si>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</si>
  <si>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</si>
  <si>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</si>
  <si>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</si>
  <si>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</si>
  <si>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</si>
  <si>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</si>
  <si>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</si>
  <si>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</si>
  <si>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</si>
  <si>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</si>
  <si>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</si>
  <si>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</si>
  <si>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</si>
  <si>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</si>
  <si>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</si>
  <si>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</si>
  <si>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</si>
  <si>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</si>
  <si>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</si>
  <si>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</si>
  <si>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</si>
  <si>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</si>
  <si>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</si>
  <si>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</si>
  <si>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</si>
  <si>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</si>
  <si>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</si>
  <si>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</si>
  <si>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</si>
  <si>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</si>
  <si>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</si>
  <si>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</si>
  <si>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</si>
  <si>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Absentee 24</t>
  </si>
  <si>
    <t xml:space="preserve">Absentee 25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</si>
  <si>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</si>
  <si>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</si>
  <si>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</si>
  <si>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</si>
  <si>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</si>
  <si>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</si>
  <si>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</si>
  <si>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</si>
  <si>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</si>
  <si>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</si>
  <si>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</si>
  <si>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</si>
  <si>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</si>
  <si>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</si>
  <si>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</si>
  <si>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</si>
  <si>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</si>
  <si>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</si>
  <si>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</si>
  <si>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</si>
  <si>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</si>
  <si>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</si>
  <si>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</si>
  <si>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</si>
  <si>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</si>
  <si>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</si>
  <si>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</si>
  <si>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</si>
  <si>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</si>
  <si>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</si>
  <si>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</si>
  <si>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</si>
  <si>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</si>
  <si>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</si>
  <si>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</si>
  <si>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</si>
  <si>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</si>
  <si>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</si>
  <si>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</si>
  <si>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</si>
  <si>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</si>
  <si>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</si>
  <si>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</si>
  <si>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</si>
  <si>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</si>
  <si>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</si>
  <si>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</si>
  <si>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</si>
  <si>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</si>
  <si>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</si>
  <si>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</si>
  <si>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</si>
  <si>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</si>
  <si>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</si>
  <si>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</si>
  <si>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</si>
  <si>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</si>
  <si>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</si>
  <si>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</si>
  <si>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</si>
  <si>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1 Power County #1</t>
  </si>
  <si>
    <t xml:space="preserve">2 Power County #2</t>
  </si>
  <si>
    <t xml:space="preserve">3 Power County #3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</si>
  <si>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</si>
  <si>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</si>
  <si>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</si>
  <si>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</si>
  <si>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</si>
  <si>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</si>
  <si>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</si>
  <si>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</si>
  <si>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</si>
  <si>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</si>
  <si>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</si>
  <si>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</si>
  <si>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</si>
  <si>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</si>
  <si>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</si>
  <si>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</si>
  <si>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</si>
  <si>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</si>
  <si>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</si>
  <si>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</si>
  <si>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</si>
  <si>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</si>
  <si>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</si>
  <si>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</si>
  <si>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</si>
  <si>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</si>
  <si>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</si>
  <si>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</si>
  <si>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</si>
  <si>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</si>
  <si>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</si>
  <si>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</si>
  <si>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</si>
  <si>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</si>
  <si>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</si>
  <si>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</si>
  <si>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</si>
  <si>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</si>
  <si>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</si>
  <si>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</si>
  <si>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</si>
  <si>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</si>
  <si>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</si>
  <si>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</si>
  <si>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</si>
  <si>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</si>
  <si>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</si>
  <si>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</si>
  <si>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</si>
  <si>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</si>
  <si>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</si>
  <si>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</si>
  <si>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</si>
  <si>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</si>
  <si>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</si>
  <si>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</si>
  <si>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</si>
  <si>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</si>
  <si>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</si>
  <si>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</si>
  <si>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</si>
  <si>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</si>
  <si>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</si>
  <si>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</si>
  <si>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</si>
  <si>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</si>
  <si>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</si>
  <si>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</si>
  <si>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</si>
  <si>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</si>
  <si>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</si>
  <si>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</si>
  <si>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</si>
  <si>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</si>
  <si>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Absentee Leg 22</t>
  </si>
  <si>
    <t xml:space="preserve">Absentee Leg 23</t>
  </si>
  <si>
    <t xml:space="preserve">Absentee Leg 25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</si>
  <si>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</si>
  <si>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</si>
  <si>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</si>
  <si>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</si>
  <si>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</si>
  <si>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</si>
  <si>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</si>
  <si>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</si>
  <si>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</si>
  <si>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</si>
  <si>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</si>
  <si>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</si>
  <si>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</si>
  <si>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</si>
  <si>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</si>
  <si>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</si>
  <si>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</si>
  <si>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</si>
  <si>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</si>
  <si>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STATE TOTAL</t>
  </si>
  <si>
    <t xml:space="preserve">1st Cong. Dist.</t>
  </si>
  <si>
    <t xml:space="preserve">2nd Cong. Dist</t>
  </si>
  <si>
    <t xml:space="preserve">Ada County</t>
  </si>
  <si>
    <t xml:space="preserve">1st Dist</t>
  </si>
  <si>
    <t xml:space="preserve">2nd Dist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</si>
</sst>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0"/>
    <numFmt numFmtId="168" formatCode="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Times New Roman"/>
      <family val="1"/>
    </font>
    <font>
      <b val="true"/>
      <sz val="8"/>
      <name val="Times New Roman"/>
      <family val="1"/>
    </font>
    <font>
      <b val="true"/>
      <sz val="8"/>
      <name val="Times New Roman"/>
      <family val="0"/>
    </font>
    <font>
      <sz val="8"/>
      <name val="Times New Roman"/>
      <family val="0"/>
    </font>
    <font>
      <b val="true"/>
      <sz val="6"/>
      <name val="Times New Roman"/>
      <family val="1"/>
    </font>
    <font>
      <sz val="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67"/>
  <sheetViews>
    <sheetView showFormulas="false" showGridLines="true" showRowColHeaders="true" showZeros="true" rightToLeft="false" tabSelected="true" showOutlineSymbols="true" defaultGridColor="true" view="normal" topLeftCell="A1024" colorId="64" zoomScale="50" zoomScaleNormal="50" zoomScalePageLayoutView="100" workbookViewId="0">
      <selection pane="topLeft" activeCell="A1048" activeCellId="0" sqref="A1048 A1048"/>
    </sheetView>
  </sheetViews>
  <sheetFormatPr defaultRowHeight="14.65" zeroHeight="false" outlineLevelRow="0" outlineLevelCol="0"/>
  <cols>
    <col collapsed="false" customWidth="true" hidden="false" outlineLevel="0" max="1" min="1" style="1" width="16.64"/>
    <col collapsed="false" customWidth="true" hidden="false" outlineLevel="0" max="19" min="2" style="2" width="5.87"/>
    <col collapsed="false" customWidth="true" hidden="false" outlineLevel="0" max="23" min="20" style="3" width="5.87"/>
    <col collapsed="false" customWidth="true" hidden="false" outlineLevel="0" max="24" min="24" style="4" width="5.87"/>
    <col collapsed="false" customWidth="true" hidden="false" outlineLevel="0" max="27" min="25" style="5" width="5.87"/>
    <col collapsed="false" customWidth="true" hidden="false" outlineLevel="0" max="28" min="28" style="5" width="3.09"/>
    <col collapsed="false" customWidth="true" hidden="false" outlineLevel="0" max="29" min="29" style="5" width="5.87"/>
    <col collapsed="false" customWidth="true" hidden="false" outlineLevel="0" max="31" min="30" style="5" width="6.52"/>
    <col collapsed="false" customWidth="true" hidden="false" outlineLevel="0" max="32" min="32" style="5" width="5.87"/>
    <col collapsed="false" customWidth="true" hidden="false" outlineLevel="0" max="257" min="33" style="5" width="7.66"/>
    <col collapsed="false" customWidth="true" hidden="false" outlineLevel="0" max="1025" min="258" style="0" width="7.66"/>
  </cols>
  <sheetData>
    <row r="1" s="17" customFormat="true" ht="12.8" hidden="false" customHeight="false" outlineLevel="0" collapsed="false">
      <c r="A1" s="6" t="s">
        <v>0</v>
      </c>
      <c r="B1" s="7"/>
      <c r="C1" s="8"/>
      <c r="D1" s="8"/>
      <c r="E1" s="8"/>
      <c r="F1" s="8"/>
      <c r="G1" s="9"/>
      <c r="H1" s="10"/>
      <c r="I1" s="8"/>
      <c r="J1" s="8"/>
      <c r="K1" s="9"/>
      <c r="L1" s="11" t="s">
        <v>1</v>
      </c>
      <c r="M1" s="11"/>
      <c r="N1" s="11"/>
      <c r="O1" s="11" t="s">
        <v>1</v>
      </c>
      <c r="P1" s="11"/>
      <c r="Q1" s="11"/>
      <c r="R1" s="11" t="s">
        <v>2</v>
      </c>
      <c r="S1" s="11"/>
      <c r="T1" s="11" t="s">
        <v>3</v>
      </c>
      <c r="U1" s="11"/>
      <c r="V1" s="11"/>
      <c r="W1" s="11"/>
      <c r="X1" s="11"/>
      <c r="Y1" s="11"/>
      <c r="Z1" s="11"/>
      <c r="AA1" s="11"/>
      <c r="AB1" s="12"/>
      <c r="AC1" s="13"/>
      <c r="AD1" s="14"/>
      <c r="AE1" s="15"/>
      <c r="AF1" s="16"/>
    </row>
    <row r="2" s="17" customFormat="true" ht="12.8" hidden="false" customHeight="false" outlineLevel="0" collapsed="false">
      <c r="A2" s="18"/>
      <c r="B2" s="19" t="s">
        <v>4</v>
      </c>
      <c r="C2" s="19"/>
      <c r="D2" s="19"/>
      <c r="E2" s="19"/>
      <c r="F2" s="19"/>
      <c r="G2" s="19"/>
      <c r="H2" s="20" t="s">
        <v>5</v>
      </c>
      <c r="I2" s="20"/>
      <c r="J2" s="20"/>
      <c r="K2" s="20"/>
      <c r="L2" s="20" t="s">
        <v>6</v>
      </c>
      <c r="M2" s="20"/>
      <c r="N2" s="20"/>
      <c r="O2" s="20" t="s">
        <v>7</v>
      </c>
      <c r="P2" s="20"/>
      <c r="Q2" s="20"/>
      <c r="R2" s="21" t="s">
        <v>8</v>
      </c>
      <c r="S2" s="21"/>
      <c r="T2" s="20" t="s">
        <v>9</v>
      </c>
      <c r="U2" s="20"/>
      <c r="V2" s="20"/>
      <c r="W2" s="20"/>
      <c r="X2" s="20"/>
      <c r="Y2" s="20"/>
      <c r="Z2" s="20"/>
      <c r="AA2" s="20"/>
      <c r="AB2" s="12"/>
      <c r="AC2" s="22" t="s">
        <v>10</v>
      </c>
      <c r="AD2" s="22"/>
      <c r="AE2" s="22"/>
      <c r="AF2" s="22"/>
    </row>
    <row r="3" customFormat="false" ht="14.65" hidden="false" customHeight="false" outlineLevel="0" collapsed="false">
      <c r="A3" s="23"/>
      <c r="B3" s="24" t="s">
        <v>11</v>
      </c>
      <c r="C3" s="24" t="s">
        <v>12</v>
      </c>
      <c r="D3" s="24" t="s">
        <v>13</v>
      </c>
      <c r="E3" s="25" t="s">
        <v>14</v>
      </c>
      <c r="F3" s="24" t="s">
        <v>15</v>
      </c>
      <c r="G3" s="26" t="s">
        <v>16</v>
      </c>
      <c r="H3" s="27" t="s">
        <v>17</v>
      </c>
      <c r="I3" s="27" t="s">
        <v>13</v>
      </c>
      <c r="J3" s="27" t="s">
        <v>12</v>
      </c>
      <c r="K3" s="27" t="s">
        <v>14</v>
      </c>
      <c r="L3" s="28" t="s">
        <v>13</v>
      </c>
      <c r="M3" s="27" t="s">
        <v>14</v>
      </c>
      <c r="N3" s="27" t="s">
        <v>12</v>
      </c>
      <c r="O3" s="28" t="s">
        <v>14</v>
      </c>
      <c r="P3" s="27" t="s">
        <v>13</v>
      </c>
      <c r="Q3" s="27" t="s">
        <v>12</v>
      </c>
      <c r="R3" s="29" t="s">
        <v>18</v>
      </c>
      <c r="S3" s="29"/>
      <c r="T3" s="30" t="s">
        <v>19</v>
      </c>
      <c r="U3" s="30"/>
      <c r="V3" s="30" t="s">
        <v>20</v>
      </c>
      <c r="W3" s="30"/>
      <c r="X3" s="30" t="s">
        <v>21</v>
      </c>
      <c r="Y3" s="30"/>
      <c r="Z3" s="29" t="s">
        <v>22</v>
      </c>
      <c r="AA3" s="29"/>
      <c r="AB3" s="31"/>
      <c r="AC3" s="32"/>
      <c r="AD3" s="33"/>
      <c r="AE3" s="33"/>
      <c r="AF3" s="34"/>
    </row>
    <row r="4" s="41" customFormat="true" ht="12.8" hidden="false" customHeight="false" outlineLevel="0" collapsed="false">
      <c r="A4" s="35" t="s">
        <v>23</v>
      </c>
      <c r="B4" s="36" t="s">
        <v>24</v>
      </c>
      <c r="C4" s="36" t="s">
        <v>25</v>
      </c>
      <c r="D4" s="36" t="s">
        <v>26</v>
      </c>
      <c r="E4" s="36" t="s">
        <v>27</v>
      </c>
      <c r="F4" s="36" t="s">
        <v>28</v>
      </c>
      <c r="G4" s="36" t="s">
        <v>29</v>
      </c>
      <c r="H4" s="36" t="s">
        <v>30</v>
      </c>
      <c r="I4" s="36" t="s">
        <v>31</v>
      </c>
      <c r="J4" s="36" t="s">
        <v>32</v>
      </c>
      <c r="K4" s="36" t="s">
        <v>33</v>
      </c>
      <c r="L4" s="36" t="s">
        <v>34</v>
      </c>
      <c r="M4" s="36" t="s">
        <v>35</v>
      </c>
      <c r="N4" s="36" t="s">
        <v>36</v>
      </c>
      <c r="O4" s="36" t="s">
        <v>37</v>
      </c>
      <c r="P4" s="36" t="s">
        <v>38</v>
      </c>
      <c r="Q4" s="36" t="s">
        <v>39</v>
      </c>
      <c r="R4" s="37" t="s">
        <v>40</v>
      </c>
      <c r="S4" s="37" t="s">
        <v>41</v>
      </c>
      <c r="T4" s="37" t="s">
        <v>40</v>
      </c>
      <c r="U4" s="37" t="s">
        <v>41</v>
      </c>
      <c r="V4" s="37" t="s">
        <v>40</v>
      </c>
      <c r="W4" s="37" t="s">
        <v>41</v>
      </c>
      <c r="X4" s="37" t="s">
        <v>40</v>
      </c>
      <c r="Y4" s="37" t="s">
        <v>41</v>
      </c>
      <c r="Z4" s="37" t="s">
        <v>40</v>
      </c>
      <c r="AA4" s="38" t="s">
        <v>41</v>
      </c>
      <c r="AB4" s="39"/>
      <c r="AC4" s="36" t="s">
        <v>42</v>
      </c>
      <c r="AD4" s="36" t="s">
        <v>43</v>
      </c>
      <c r="AE4" s="36" t="s">
        <v>44</v>
      </c>
      <c r="AF4" s="40" t="s">
        <v>45</v>
      </c>
    </row>
    <row r="5" s="47" customFormat="true" ht="12.8" hidden="false" customHeight="false" outlineLevel="0" collapsed="false">
      <c r="A5" s="42" t="s">
        <v>46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  <c r="U5" s="44"/>
      <c r="V5" s="44"/>
      <c r="W5" s="44"/>
      <c r="X5" s="45"/>
      <c r="Y5" s="46"/>
      <c r="Z5" s="46"/>
      <c r="AA5" s="46"/>
      <c r="AC5" s="46"/>
      <c r="AD5" s="46"/>
      <c r="AE5" s="46"/>
      <c r="AF5" s="46"/>
    </row>
    <row r="6" s="53" customFormat="true" ht="12.8" hidden="false" customHeight="false" outlineLevel="0" collapsed="false">
      <c r="A6" s="48" t="s">
        <v>47</v>
      </c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1"/>
      <c r="AC6" s="51"/>
      <c r="AD6" s="51"/>
      <c r="AE6" s="51"/>
      <c r="AF6" s="52"/>
    </row>
    <row r="7" s="58" customFormat="true" ht="12.8" hidden="false" customHeight="false" outlineLevel="0" collapsed="false">
      <c r="A7" s="54" t="n">
        <v>1</v>
      </c>
      <c r="B7" s="55" t="n">
        <v>12</v>
      </c>
      <c r="C7" s="55" t="n">
        <v>320</v>
      </c>
      <c r="D7" s="55" t="n">
        <v>227</v>
      </c>
      <c r="E7" s="55" t="n">
        <v>8</v>
      </c>
      <c r="F7" s="55" t="n">
        <v>56</v>
      </c>
      <c r="G7" s="55" t="n">
        <v>2</v>
      </c>
      <c r="H7" s="55" t="n">
        <v>9</v>
      </c>
      <c r="I7" s="55" t="n">
        <v>188</v>
      </c>
      <c r="J7" s="54" t="n">
        <v>421</v>
      </c>
      <c r="K7" s="54" t="n">
        <v>9</v>
      </c>
      <c r="L7" s="54"/>
      <c r="M7" s="54"/>
      <c r="N7" s="55"/>
      <c r="O7" s="55" t="n">
        <v>13</v>
      </c>
      <c r="P7" s="54" t="n">
        <v>301</v>
      </c>
      <c r="Q7" s="55" t="n">
        <v>300</v>
      </c>
      <c r="R7" s="55" t="n">
        <v>318</v>
      </c>
      <c r="S7" s="55" t="n">
        <v>214</v>
      </c>
      <c r="T7" s="55" t="n">
        <v>126</v>
      </c>
      <c r="U7" s="55" t="n">
        <v>496</v>
      </c>
      <c r="V7" s="55" t="n">
        <v>395</v>
      </c>
      <c r="W7" s="55" t="n">
        <v>220</v>
      </c>
      <c r="X7" s="55" t="n">
        <v>299</v>
      </c>
      <c r="Y7" s="55" t="n">
        <v>325</v>
      </c>
      <c r="Z7" s="55" t="n">
        <v>342</v>
      </c>
      <c r="AA7" s="56" t="n">
        <v>268</v>
      </c>
      <c r="AB7" s="3"/>
      <c r="AC7" s="55" t="n">
        <v>160</v>
      </c>
      <c r="AD7" s="55" t="n">
        <v>1227</v>
      </c>
      <c r="AE7" s="55" t="n">
        <v>639</v>
      </c>
      <c r="AF7" s="57" t="n">
        <f aca="false">(AE7/AD7)*100</f>
        <v>52.078239608802</v>
      </c>
    </row>
    <row r="8" s="58" customFormat="true" ht="12.8" hidden="false" customHeight="false" outlineLevel="0" collapsed="false">
      <c r="A8" s="59" t="n">
        <v>2</v>
      </c>
      <c r="B8" s="55" t="n">
        <v>4</v>
      </c>
      <c r="C8" s="55" t="n">
        <v>243</v>
      </c>
      <c r="D8" s="55" t="n">
        <v>344</v>
      </c>
      <c r="E8" s="55" t="n">
        <v>0</v>
      </c>
      <c r="F8" s="55" t="n">
        <v>62</v>
      </c>
      <c r="G8" s="55" t="n">
        <v>4</v>
      </c>
      <c r="H8" s="55" t="n">
        <v>9</v>
      </c>
      <c r="I8" s="55" t="n">
        <v>336</v>
      </c>
      <c r="J8" s="54" t="n">
        <v>311</v>
      </c>
      <c r="K8" s="54" t="n">
        <v>8</v>
      </c>
      <c r="L8" s="55" t="n">
        <v>287</v>
      </c>
      <c r="M8" s="55" t="n">
        <v>13</v>
      </c>
      <c r="N8" s="54" t="n">
        <v>348</v>
      </c>
      <c r="O8" s="54"/>
      <c r="P8" s="54"/>
      <c r="Q8" s="55"/>
      <c r="R8" s="55" t="n">
        <v>326</v>
      </c>
      <c r="S8" s="55" t="n">
        <v>244</v>
      </c>
      <c r="T8" s="55" t="n">
        <v>215</v>
      </c>
      <c r="U8" s="55" t="n">
        <v>447</v>
      </c>
      <c r="V8" s="55" t="n">
        <v>311</v>
      </c>
      <c r="W8" s="55" t="n">
        <v>337</v>
      </c>
      <c r="X8" s="55" t="n">
        <v>235</v>
      </c>
      <c r="Y8" s="55" t="n">
        <v>418</v>
      </c>
      <c r="Z8" s="55" t="n">
        <v>407</v>
      </c>
      <c r="AA8" s="56" t="n">
        <v>232</v>
      </c>
      <c r="AB8" s="3"/>
      <c r="AC8" s="55" t="n">
        <v>139</v>
      </c>
      <c r="AD8" s="55" t="n">
        <v>1082</v>
      </c>
      <c r="AE8" s="55" t="n">
        <v>673</v>
      </c>
      <c r="AF8" s="57" t="n">
        <f aca="false">(AE8/AD8)*100</f>
        <v>62.1996303142329</v>
      </c>
    </row>
    <row r="9" s="58" customFormat="true" ht="12.8" hidden="false" customHeight="false" outlineLevel="0" collapsed="false">
      <c r="A9" s="54" t="n">
        <v>3</v>
      </c>
      <c r="B9" s="55" t="n">
        <v>9</v>
      </c>
      <c r="C9" s="55" t="n">
        <v>333</v>
      </c>
      <c r="D9" s="55" t="n">
        <v>318</v>
      </c>
      <c r="E9" s="55" t="n">
        <v>4</v>
      </c>
      <c r="F9" s="55" t="n">
        <v>65</v>
      </c>
      <c r="G9" s="55" t="n">
        <v>3</v>
      </c>
      <c r="H9" s="55" t="n">
        <v>9</v>
      </c>
      <c r="I9" s="55" t="n">
        <v>306</v>
      </c>
      <c r="J9" s="54" t="n">
        <v>427</v>
      </c>
      <c r="K9" s="54" t="n">
        <v>8</v>
      </c>
      <c r="L9" s="54"/>
      <c r="M9" s="54"/>
      <c r="N9" s="55"/>
      <c r="O9" s="55" t="n">
        <v>12</v>
      </c>
      <c r="P9" s="55" t="n">
        <v>474</v>
      </c>
      <c r="Q9" s="55" t="n">
        <v>259</v>
      </c>
      <c r="R9" s="55" t="n">
        <v>403</v>
      </c>
      <c r="S9" s="55" t="n">
        <v>238</v>
      </c>
      <c r="T9" s="55" t="n">
        <v>222</v>
      </c>
      <c r="U9" s="55" t="n">
        <v>522</v>
      </c>
      <c r="V9" s="55" t="n">
        <v>434</v>
      </c>
      <c r="W9" s="55" t="n">
        <v>303</v>
      </c>
      <c r="X9" s="55" t="n">
        <v>321</v>
      </c>
      <c r="Y9" s="55" t="n">
        <v>422</v>
      </c>
      <c r="Z9" s="55" t="n">
        <v>424</v>
      </c>
      <c r="AA9" s="56" t="n">
        <v>307</v>
      </c>
      <c r="AB9" s="3"/>
      <c r="AC9" s="55" t="n">
        <v>163</v>
      </c>
      <c r="AD9" s="55" t="n">
        <v>1257</v>
      </c>
      <c r="AE9" s="55" t="n">
        <v>759</v>
      </c>
      <c r="AF9" s="57" t="n">
        <f aca="false">(AE9/AD9)*100</f>
        <v>60.381861575179</v>
      </c>
    </row>
    <row r="10" s="58" customFormat="true" ht="12.8" hidden="false" customHeight="false" outlineLevel="0" collapsed="false">
      <c r="A10" s="54" t="n">
        <v>4</v>
      </c>
      <c r="B10" s="55" t="n">
        <v>7</v>
      </c>
      <c r="C10" s="55" t="n">
        <v>222</v>
      </c>
      <c r="D10" s="55" t="n">
        <v>169</v>
      </c>
      <c r="E10" s="55" t="n">
        <v>2</v>
      </c>
      <c r="F10" s="55" t="n">
        <v>82</v>
      </c>
      <c r="G10" s="55" t="n">
        <v>0</v>
      </c>
      <c r="H10" s="55" t="n">
        <v>16</v>
      </c>
      <c r="I10" s="55" t="n">
        <v>201</v>
      </c>
      <c r="J10" s="54" t="n">
        <v>272</v>
      </c>
      <c r="K10" s="54" t="n">
        <v>14</v>
      </c>
      <c r="L10" s="54"/>
      <c r="M10" s="54"/>
      <c r="N10" s="55"/>
      <c r="O10" s="55" t="n">
        <v>17</v>
      </c>
      <c r="P10" s="55" t="n">
        <v>307</v>
      </c>
      <c r="Q10" s="55" t="n">
        <v>172</v>
      </c>
      <c r="R10" s="55" t="n">
        <v>272</v>
      </c>
      <c r="S10" s="55" t="n">
        <v>157</v>
      </c>
      <c r="T10" s="55" t="n">
        <v>121</v>
      </c>
      <c r="U10" s="55" t="n">
        <v>381</v>
      </c>
      <c r="V10" s="55" t="n">
        <v>273</v>
      </c>
      <c r="W10" s="55" t="n">
        <v>221</v>
      </c>
      <c r="X10" s="55" t="n">
        <v>209</v>
      </c>
      <c r="Y10" s="55" t="n">
        <v>285</v>
      </c>
      <c r="Z10" s="55" t="n">
        <v>274</v>
      </c>
      <c r="AA10" s="56" t="n">
        <v>210</v>
      </c>
      <c r="AB10" s="3"/>
      <c r="AC10" s="55" t="n">
        <v>146</v>
      </c>
      <c r="AD10" s="55" t="n">
        <v>1017</v>
      </c>
      <c r="AE10" s="55" t="n">
        <v>511</v>
      </c>
      <c r="AF10" s="57" t="n">
        <f aca="false">(AE10/AD10)*100</f>
        <v>50.2458210422812</v>
      </c>
    </row>
    <row r="11" s="58" customFormat="true" ht="12.8" hidden="false" customHeight="false" outlineLevel="0" collapsed="false">
      <c r="A11" s="54" t="n">
        <v>5</v>
      </c>
      <c r="B11" s="55" t="n">
        <v>18</v>
      </c>
      <c r="C11" s="55" t="n">
        <v>214</v>
      </c>
      <c r="D11" s="55" t="n">
        <v>134</v>
      </c>
      <c r="E11" s="55" t="n">
        <v>9</v>
      </c>
      <c r="F11" s="55" t="n">
        <v>51</v>
      </c>
      <c r="G11" s="55" t="n">
        <v>3</v>
      </c>
      <c r="H11" s="55" t="n">
        <v>6</v>
      </c>
      <c r="I11" s="55" t="n">
        <v>154</v>
      </c>
      <c r="J11" s="54" t="n">
        <v>260</v>
      </c>
      <c r="K11" s="54" t="n">
        <v>15</v>
      </c>
      <c r="L11" s="54"/>
      <c r="M11" s="54"/>
      <c r="N11" s="55"/>
      <c r="O11" s="55" t="n">
        <v>20</v>
      </c>
      <c r="P11" s="55" t="n">
        <v>228</v>
      </c>
      <c r="Q11" s="55" t="n">
        <v>180</v>
      </c>
      <c r="R11" s="55" t="n">
        <v>222</v>
      </c>
      <c r="S11" s="55" t="n">
        <v>147</v>
      </c>
      <c r="T11" s="55" t="n">
        <v>100</v>
      </c>
      <c r="U11" s="55" t="n">
        <v>331</v>
      </c>
      <c r="V11" s="55" t="n">
        <v>278</v>
      </c>
      <c r="W11" s="55" t="n">
        <v>153</v>
      </c>
      <c r="X11" s="55" t="n">
        <v>225</v>
      </c>
      <c r="Y11" s="55" t="n">
        <v>208</v>
      </c>
      <c r="Z11" s="55" t="n">
        <v>238</v>
      </c>
      <c r="AA11" s="56" t="n">
        <v>192</v>
      </c>
      <c r="AB11" s="3"/>
      <c r="AC11" s="55" t="n">
        <v>170</v>
      </c>
      <c r="AD11" s="55" t="n">
        <v>1063</v>
      </c>
      <c r="AE11" s="55" t="n">
        <v>447</v>
      </c>
      <c r="AF11" s="57" t="n">
        <f aca="false">(AE11/AD11)*100</f>
        <v>42.0507996237065</v>
      </c>
    </row>
    <row r="12" s="58" customFormat="true" ht="12.8" hidden="false" customHeight="false" outlineLevel="0" collapsed="false">
      <c r="A12" s="54" t="n">
        <v>6</v>
      </c>
      <c r="B12" s="55" t="n">
        <v>6</v>
      </c>
      <c r="C12" s="55" t="n">
        <v>242</v>
      </c>
      <c r="D12" s="55" t="n">
        <v>460</v>
      </c>
      <c r="E12" s="55" t="n">
        <v>2</v>
      </c>
      <c r="F12" s="55" t="n">
        <v>38</v>
      </c>
      <c r="G12" s="55" t="n">
        <v>0</v>
      </c>
      <c r="H12" s="55" t="n">
        <v>4</v>
      </c>
      <c r="I12" s="55" t="n">
        <v>407</v>
      </c>
      <c r="J12" s="54" t="n">
        <v>339</v>
      </c>
      <c r="K12" s="54" t="n">
        <v>4</v>
      </c>
      <c r="L12" s="54"/>
      <c r="M12" s="54"/>
      <c r="N12" s="55"/>
      <c r="O12" s="55" t="n">
        <v>2</v>
      </c>
      <c r="P12" s="55" t="n">
        <v>574</v>
      </c>
      <c r="Q12" s="55" t="n">
        <v>174</v>
      </c>
      <c r="R12" s="55" t="n">
        <v>452</v>
      </c>
      <c r="S12" s="55" t="n">
        <v>192</v>
      </c>
      <c r="T12" s="55" t="n">
        <v>255</v>
      </c>
      <c r="U12" s="55" t="n">
        <v>496</v>
      </c>
      <c r="V12" s="55" t="n">
        <v>452</v>
      </c>
      <c r="W12" s="55" t="n">
        <v>285</v>
      </c>
      <c r="X12" s="55" t="n">
        <v>274</v>
      </c>
      <c r="Y12" s="55" t="n">
        <v>478</v>
      </c>
      <c r="Z12" s="55" t="n">
        <v>428</v>
      </c>
      <c r="AA12" s="56" t="n">
        <v>310</v>
      </c>
      <c r="AB12" s="3"/>
      <c r="AC12" s="55" t="n">
        <v>74</v>
      </c>
      <c r="AD12" s="55" t="n">
        <v>1107</v>
      </c>
      <c r="AE12" s="55" t="n">
        <v>762</v>
      </c>
      <c r="AF12" s="57" t="n">
        <f aca="false">(AE12/AD12)*100</f>
        <v>68.8346883468835</v>
      </c>
    </row>
    <row r="13" s="58" customFormat="true" ht="12.8" hidden="false" customHeight="false" outlineLevel="0" collapsed="false">
      <c r="A13" s="54" t="n">
        <v>7</v>
      </c>
      <c r="B13" s="55" t="n">
        <v>6</v>
      </c>
      <c r="C13" s="55" t="n">
        <v>225</v>
      </c>
      <c r="D13" s="55" t="n">
        <v>260</v>
      </c>
      <c r="E13" s="55" t="n">
        <v>2</v>
      </c>
      <c r="F13" s="55" t="n">
        <v>50</v>
      </c>
      <c r="G13" s="55" t="n">
        <v>1</v>
      </c>
      <c r="H13" s="55" t="n">
        <v>12</v>
      </c>
      <c r="I13" s="55" t="n">
        <v>251</v>
      </c>
      <c r="J13" s="54" t="n">
        <v>282</v>
      </c>
      <c r="K13" s="54" t="n">
        <v>6</v>
      </c>
      <c r="L13" s="54"/>
      <c r="M13" s="54"/>
      <c r="N13" s="55"/>
      <c r="O13" s="55" t="n">
        <v>12</v>
      </c>
      <c r="P13" s="55" t="n">
        <v>375</v>
      </c>
      <c r="Q13" s="55" t="n">
        <v>159</v>
      </c>
      <c r="R13" s="55" t="n">
        <v>267</v>
      </c>
      <c r="S13" s="55" t="n">
        <v>184</v>
      </c>
      <c r="T13" s="55" t="n">
        <v>141</v>
      </c>
      <c r="U13" s="55" t="n">
        <v>400</v>
      </c>
      <c r="V13" s="55" t="n">
        <v>266</v>
      </c>
      <c r="W13" s="55" t="n">
        <v>265</v>
      </c>
      <c r="X13" s="55" t="n">
        <v>202</v>
      </c>
      <c r="Y13" s="55" t="n">
        <v>339</v>
      </c>
      <c r="Z13" s="55" t="n">
        <v>287</v>
      </c>
      <c r="AA13" s="56" t="n">
        <v>247</v>
      </c>
      <c r="AB13" s="3"/>
      <c r="AC13" s="55" t="n">
        <v>153</v>
      </c>
      <c r="AD13" s="55" t="n">
        <v>883</v>
      </c>
      <c r="AE13" s="55" t="n">
        <v>560</v>
      </c>
      <c r="AF13" s="57" t="n">
        <f aca="false">(AE13/AD13)*100</f>
        <v>63.4201585503964</v>
      </c>
    </row>
    <row r="14" s="58" customFormat="true" ht="12.8" hidden="false" customHeight="false" outlineLevel="0" collapsed="false">
      <c r="A14" s="59" t="n">
        <v>8</v>
      </c>
      <c r="B14" s="55" t="n">
        <v>2</v>
      </c>
      <c r="C14" s="55" t="n">
        <v>222</v>
      </c>
      <c r="D14" s="55" t="n">
        <v>321</v>
      </c>
      <c r="E14" s="55" t="n">
        <v>2</v>
      </c>
      <c r="F14" s="55" t="n">
        <v>61</v>
      </c>
      <c r="G14" s="55" t="n">
        <v>1</v>
      </c>
      <c r="H14" s="55" t="n">
        <v>9</v>
      </c>
      <c r="I14" s="55" t="n">
        <v>296</v>
      </c>
      <c r="J14" s="54" t="n">
        <v>303</v>
      </c>
      <c r="K14" s="54" t="n">
        <v>4</v>
      </c>
      <c r="L14" s="55" t="n">
        <v>265</v>
      </c>
      <c r="M14" s="55" t="n">
        <v>15</v>
      </c>
      <c r="N14" s="54" t="n">
        <v>337</v>
      </c>
      <c r="O14" s="54"/>
      <c r="P14" s="54"/>
      <c r="Q14" s="55"/>
      <c r="R14" s="55" t="n">
        <v>296</v>
      </c>
      <c r="S14" s="55" t="n">
        <v>225</v>
      </c>
      <c r="T14" s="55" t="n">
        <v>213</v>
      </c>
      <c r="U14" s="55" t="n">
        <v>390</v>
      </c>
      <c r="V14" s="55" t="n">
        <v>299</v>
      </c>
      <c r="W14" s="55" t="n">
        <v>282</v>
      </c>
      <c r="X14" s="55" t="n">
        <v>222</v>
      </c>
      <c r="Y14" s="55" t="n">
        <v>385</v>
      </c>
      <c r="Z14" s="55" t="n">
        <v>349</v>
      </c>
      <c r="AA14" s="56" t="n">
        <v>249</v>
      </c>
      <c r="AB14" s="3"/>
      <c r="AC14" s="55" t="n">
        <v>151</v>
      </c>
      <c r="AD14" s="55" t="n">
        <v>1181</v>
      </c>
      <c r="AE14" s="55" t="n">
        <v>624</v>
      </c>
      <c r="AF14" s="57" t="n">
        <f aca="false">(AE14/AD14)*100</f>
        <v>52.8365791701948</v>
      </c>
    </row>
    <row r="15" s="58" customFormat="true" ht="12.8" hidden="false" customHeight="false" outlineLevel="0" collapsed="false">
      <c r="A15" s="54" t="n">
        <v>9</v>
      </c>
      <c r="B15" s="55" t="n">
        <v>12</v>
      </c>
      <c r="C15" s="55" t="n">
        <v>479</v>
      </c>
      <c r="D15" s="55" t="n">
        <v>535</v>
      </c>
      <c r="E15" s="55" t="n">
        <v>5</v>
      </c>
      <c r="F15" s="55" t="n">
        <v>92</v>
      </c>
      <c r="G15" s="55" t="n">
        <v>1</v>
      </c>
      <c r="H15" s="55" t="n">
        <v>14</v>
      </c>
      <c r="I15" s="55" t="n">
        <v>493</v>
      </c>
      <c r="J15" s="54" t="n">
        <v>608</v>
      </c>
      <c r="K15" s="54" t="n">
        <v>8</v>
      </c>
      <c r="L15" s="54"/>
      <c r="M15" s="54"/>
      <c r="N15" s="55"/>
      <c r="O15" s="55" t="n">
        <v>14</v>
      </c>
      <c r="P15" s="55" t="n">
        <v>776</v>
      </c>
      <c r="Q15" s="55" t="n">
        <v>330</v>
      </c>
      <c r="R15" s="55" t="n">
        <v>627</v>
      </c>
      <c r="S15" s="55" t="n">
        <v>336</v>
      </c>
      <c r="T15" s="55" t="n">
        <v>294</v>
      </c>
      <c r="U15" s="55" t="n">
        <v>831</v>
      </c>
      <c r="V15" s="55" t="n">
        <v>575</v>
      </c>
      <c r="W15" s="55" t="n">
        <v>533</v>
      </c>
      <c r="X15" s="55" t="n">
        <v>414</v>
      </c>
      <c r="Y15" s="55" t="n">
        <v>700</v>
      </c>
      <c r="Z15" s="55" t="n">
        <v>656</v>
      </c>
      <c r="AA15" s="56" t="n">
        <v>445</v>
      </c>
      <c r="AB15" s="3"/>
      <c r="AC15" s="55" t="n">
        <v>207</v>
      </c>
      <c r="AD15" s="55" t="n">
        <v>1764</v>
      </c>
      <c r="AE15" s="55" t="n">
        <v>1149</v>
      </c>
      <c r="AF15" s="57" t="n">
        <f aca="false">(AE15/AD15)*100</f>
        <v>65.1360544217687</v>
      </c>
    </row>
    <row r="16" s="58" customFormat="true" ht="12.8" hidden="false" customHeight="false" outlineLevel="0" collapsed="false">
      <c r="A16" s="54" t="n">
        <v>10</v>
      </c>
      <c r="B16" s="55" t="n">
        <v>6</v>
      </c>
      <c r="C16" s="55" t="n">
        <v>188</v>
      </c>
      <c r="D16" s="55" t="n">
        <v>387</v>
      </c>
      <c r="E16" s="55" t="n">
        <v>2</v>
      </c>
      <c r="F16" s="55" t="n">
        <v>43</v>
      </c>
      <c r="G16" s="55" t="n">
        <v>2</v>
      </c>
      <c r="H16" s="55" t="n">
        <v>11</v>
      </c>
      <c r="I16" s="55" t="n">
        <v>364</v>
      </c>
      <c r="J16" s="54" t="n">
        <v>253</v>
      </c>
      <c r="K16" s="54" t="n">
        <v>8</v>
      </c>
      <c r="L16" s="54"/>
      <c r="M16" s="54"/>
      <c r="N16" s="55"/>
      <c r="O16" s="55" t="n">
        <v>14</v>
      </c>
      <c r="P16" s="55" t="n">
        <v>493</v>
      </c>
      <c r="Q16" s="55" t="n">
        <v>127</v>
      </c>
      <c r="R16" s="55" t="n">
        <v>336</v>
      </c>
      <c r="S16" s="55" t="n">
        <v>210</v>
      </c>
      <c r="T16" s="55" t="n">
        <v>267</v>
      </c>
      <c r="U16" s="55" t="n">
        <v>367</v>
      </c>
      <c r="V16" s="55" t="n">
        <v>284</v>
      </c>
      <c r="W16" s="55" t="n">
        <v>336</v>
      </c>
      <c r="X16" s="55" t="n">
        <v>192</v>
      </c>
      <c r="Y16" s="55" t="n">
        <v>438</v>
      </c>
      <c r="Z16" s="55" t="n">
        <v>372</v>
      </c>
      <c r="AA16" s="56" t="n">
        <v>247</v>
      </c>
      <c r="AB16" s="3"/>
      <c r="AC16" s="55" t="n">
        <v>65</v>
      </c>
      <c r="AD16" s="55" t="n">
        <v>969</v>
      </c>
      <c r="AE16" s="55" t="n">
        <v>643</v>
      </c>
      <c r="AF16" s="57" t="n">
        <f aca="false">(AE16/AD16)*100</f>
        <v>66.3570691434469</v>
      </c>
    </row>
    <row r="17" s="58" customFormat="true" ht="12.8" hidden="false" customHeight="false" outlineLevel="0" collapsed="false">
      <c r="A17" s="54" t="n">
        <v>11</v>
      </c>
      <c r="B17" s="55" t="n">
        <v>9</v>
      </c>
      <c r="C17" s="55" t="n">
        <v>308</v>
      </c>
      <c r="D17" s="55" t="n">
        <v>138</v>
      </c>
      <c r="E17" s="55" t="n">
        <v>11</v>
      </c>
      <c r="F17" s="55" t="n">
        <v>63</v>
      </c>
      <c r="G17" s="55" t="n">
        <v>3</v>
      </c>
      <c r="H17" s="55" t="n">
        <v>6</v>
      </c>
      <c r="I17" s="55" t="n">
        <v>131</v>
      </c>
      <c r="J17" s="54" t="n">
        <v>391</v>
      </c>
      <c r="K17" s="54" t="n">
        <v>12</v>
      </c>
      <c r="L17" s="54"/>
      <c r="M17" s="54"/>
      <c r="N17" s="55"/>
      <c r="O17" s="55" t="n">
        <v>24</v>
      </c>
      <c r="P17" s="55" t="n">
        <v>214</v>
      </c>
      <c r="Q17" s="55" t="n">
        <v>287</v>
      </c>
      <c r="R17" s="55" t="n">
        <v>280</v>
      </c>
      <c r="S17" s="55" t="n">
        <v>174</v>
      </c>
      <c r="T17" s="55" t="n">
        <v>114</v>
      </c>
      <c r="U17" s="55" t="n">
        <v>425</v>
      </c>
      <c r="V17" s="55" t="n">
        <v>397</v>
      </c>
      <c r="W17" s="55" t="n">
        <v>143</v>
      </c>
      <c r="X17" s="55" t="n">
        <v>324</v>
      </c>
      <c r="Y17" s="55" t="n">
        <v>215</v>
      </c>
      <c r="Z17" s="55" t="n">
        <v>285</v>
      </c>
      <c r="AA17" s="56" t="n">
        <v>235</v>
      </c>
      <c r="AB17" s="3"/>
      <c r="AC17" s="55" t="n">
        <v>168</v>
      </c>
      <c r="AD17" s="55" t="n">
        <v>1113</v>
      </c>
      <c r="AE17" s="55" t="n">
        <v>555</v>
      </c>
      <c r="AF17" s="57" t="n">
        <f aca="false">(AE17/AD17)*100</f>
        <v>49.8652291105121</v>
      </c>
    </row>
    <row r="18" s="58" customFormat="true" ht="12.8" hidden="false" customHeight="false" outlineLevel="0" collapsed="false">
      <c r="A18" s="59" t="n">
        <v>12</v>
      </c>
      <c r="B18" s="55" t="n">
        <v>3</v>
      </c>
      <c r="C18" s="55" t="n">
        <v>314</v>
      </c>
      <c r="D18" s="55" t="n">
        <v>587</v>
      </c>
      <c r="E18" s="55" t="n">
        <v>4</v>
      </c>
      <c r="F18" s="55" t="n">
        <v>102</v>
      </c>
      <c r="G18" s="55" t="n">
        <v>4</v>
      </c>
      <c r="H18" s="55" t="n">
        <v>10</v>
      </c>
      <c r="I18" s="55" t="n">
        <v>574</v>
      </c>
      <c r="J18" s="54" t="n">
        <v>415</v>
      </c>
      <c r="K18" s="54" t="n">
        <v>12</v>
      </c>
      <c r="L18" s="55" t="n">
        <v>538</v>
      </c>
      <c r="M18" s="55" t="n">
        <v>23</v>
      </c>
      <c r="N18" s="54" t="n">
        <v>446</v>
      </c>
      <c r="O18" s="54"/>
      <c r="P18" s="54"/>
      <c r="Q18" s="55"/>
      <c r="R18" s="55" t="n">
        <v>528</v>
      </c>
      <c r="S18" s="55" t="n">
        <v>356</v>
      </c>
      <c r="T18" s="55" t="n">
        <v>375</v>
      </c>
      <c r="U18" s="55" t="n">
        <v>634</v>
      </c>
      <c r="V18" s="55" t="n">
        <v>426</v>
      </c>
      <c r="W18" s="55" t="n">
        <v>560</v>
      </c>
      <c r="X18" s="55" t="n">
        <v>328</v>
      </c>
      <c r="Y18" s="55" t="n">
        <v>676</v>
      </c>
      <c r="Z18" s="55" t="n">
        <v>629</v>
      </c>
      <c r="AA18" s="56" t="n">
        <v>369</v>
      </c>
      <c r="AB18" s="3"/>
      <c r="AC18" s="55" t="n">
        <v>155</v>
      </c>
      <c r="AD18" s="55" t="n">
        <v>1530</v>
      </c>
      <c r="AE18" s="55" t="n">
        <v>1027</v>
      </c>
      <c r="AF18" s="57" t="n">
        <f aca="false">(AE18/AD18)*100</f>
        <v>67.1241830065359</v>
      </c>
    </row>
    <row r="19" s="58" customFormat="true" ht="12.8" hidden="false" customHeight="false" outlineLevel="0" collapsed="false">
      <c r="A19" s="54" t="n">
        <v>13</v>
      </c>
      <c r="B19" s="55" t="n">
        <v>7</v>
      </c>
      <c r="C19" s="55" t="n">
        <v>269</v>
      </c>
      <c r="D19" s="55" t="n">
        <v>265</v>
      </c>
      <c r="E19" s="55" t="n">
        <v>4</v>
      </c>
      <c r="F19" s="55" t="n">
        <v>75</v>
      </c>
      <c r="G19" s="55" t="n">
        <v>1</v>
      </c>
      <c r="H19" s="55" t="n">
        <v>14</v>
      </c>
      <c r="I19" s="55" t="n">
        <v>274</v>
      </c>
      <c r="J19" s="54" t="n">
        <v>343</v>
      </c>
      <c r="K19" s="54" t="n">
        <v>7</v>
      </c>
      <c r="L19" s="54"/>
      <c r="M19" s="54"/>
      <c r="N19" s="55"/>
      <c r="O19" s="55" t="n">
        <v>21</v>
      </c>
      <c r="P19" s="55" t="n">
        <v>368</v>
      </c>
      <c r="Q19" s="55" t="n">
        <v>238</v>
      </c>
      <c r="R19" s="55" t="n">
        <v>310</v>
      </c>
      <c r="S19" s="55" t="n">
        <v>230</v>
      </c>
      <c r="T19" s="55" t="n">
        <v>203</v>
      </c>
      <c r="U19" s="55" t="n">
        <v>427</v>
      </c>
      <c r="V19" s="55" t="n">
        <v>308</v>
      </c>
      <c r="W19" s="55" t="n">
        <v>315</v>
      </c>
      <c r="X19" s="55" t="n">
        <v>250</v>
      </c>
      <c r="Y19" s="55" t="n">
        <v>382</v>
      </c>
      <c r="Z19" s="55" t="n">
        <v>363</v>
      </c>
      <c r="AA19" s="56" t="n">
        <v>253</v>
      </c>
      <c r="AB19" s="3"/>
      <c r="AC19" s="55" t="n">
        <v>180</v>
      </c>
      <c r="AD19" s="55" t="n">
        <v>1021</v>
      </c>
      <c r="AE19" s="55" t="n">
        <v>652</v>
      </c>
      <c r="AF19" s="57" t="n">
        <f aca="false">(AE19/AD19)*100</f>
        <v>63.8589618021547</v>
      </c>
    </row>
    <row r="20" s="58" customFormat="true" ht="12.8" hidden="false" customHeight="false" outlineLevel="0" collapsed="false">
      <c r="A20" s="54" t="n">
        <v>14</v>
      </c>
      <c r="B20" s="55" t="n">
        <v>5</v>
      </c>
      <c r="C20" s="55" t="n">
        <v>313</v>
      </c>
      <c r="D20" s="55" t="n">
        <v>357</v>
      </c>
      <c r="E20" s="55" t="n">
        <v>1</v>
      </c>
      <c r="F20" s="55" t="n">
        <v>109</v>
      </c>
      <c r="G20" s="55" t="n">
        <v>0</v>
      </c>
      <c r="H20" s="55" t="n">
        <v>21</v>
      </c>
      <c r="I20" s="55" t="n">
        <v>350</v>
      </c>
      <c r="J20" s="54" t="n">
        <v>403</v>
      </c>
      <c r="K20" s="54" t="n">
        <v>11</v>
      </c>
      <c r="L20" s="54"/>
      <c r="M20" s="54"/>
      <c r="N20" s="55"/>
      <c r="O20" s="55" t="n">
        <v>22</v>
      </c>
      <c r="P20" s="55" t="n">
        <v>505</v>
      </c>
      <c r="Q20" s="55" t="n">
        <v>254</v>
      </c>
      <c r="R20" s="55" t="n">
        <v>389</v>
      </c>
      <c r="S20" s="55" t="n">
        <v>284</v>
      </c>
      <c r="T20" s="55" t="n">
        <v>249</v>
      </c>
      <c r="U20" s="55" t="n">
        <v>529</v>
      </c>
      <c r="V20" s="55" t="n">
        <v>358</v>
      </c>
      <c r="W20" s="55" t="n">
        <v>415</v>
      </c>
      <c r="X20" s="55" t="n">
        <v>300</v>
      </c>
      <c r="Y20" s="55" t="n">
        <v>477</v>
      </c>
      <c r="Z20" s="55" t="n">
        <v>456</v>
      </c>
      <c r="AA20" s="56" t="n">
        <v>296</v>
      </c>
      <c r="AB20" s="3"/>
      <c r="AC20" s="55" t="n">
        <v>241</v>
      </c>
      <c r="AD20" s="55" t="n">
        <v>1301</v>
      </c>
      <c r="AE20" s="55" t="n">
        <v>799</v>
      </c>
      <c r="AF20" s="57" t="n">
        <f aca="false">(AE20/AD20)*100</f>
        <v>61.4142966948501</v>
      </c>
    </row>
    <row r="21" s="58" customFormat="true" ht="12.8" hidden="false" customHeight="false" outlineLevel="0" collapsed="false">
      <c r="A21" s="59" t="n">
        <v>15</v>
      </c>
      <c r="B21" s="55" t="n">
        <v>3</v>
      </c>
      <c r="C21" s="55" t="n">
        <v>405</v>
      </c>
      <c r="D21" s="55" t="n">
        <v>568</v>
      </c>
      <c r="E21" s="55" t="n">
        <v>1</v>
      </c>
      <c r="F21" s="55" t="n">
        <v>87</v>
      </c>
      <c r="G21" s="55" t="n">
        <v>1</v>
      </c>
      <c r="H21" s="55" t="n">
        <v>18</v>
      </c>
      <c r="I21" s="55" t="n">
        <v>565</v>
      </c>
      <c r="J21" s="55" t="n">
        <v>471</v>
      </c>
      <c r="K21" s="55" t="n">
        <v>14</v>
      </c>
      <c r="L21" s="55" t="n">
        <v>493</v>
      </c>
      <c r="M21" s="55" t="n">
        <v>36</v>
      </c>
      <c r="N21" s="54" t="n">
        <v>537</v>
      </c>
      <c r="O21" s="54"/>
      <c r="P21" s="54"/>
      <c r="Q21" s="55"/>
      <c r="R21" s="55" t="n">
        <v>572</v>
      </c>
      <c r="S21" s="55" t="n">
        <v>334</v>
      </c>
      <c r="T21" s="55" t="n">
        <v>363</v>
      </c>
      <c r="U21" s="55" t="n">
        <v>702</v>
      </c>
      <c r="V21" s="55" t="n">
        <v>474</v>
      </c>
      <c r="W21" s="55" t="n">
        <v>570</v>
      </c>
      <c r="X21" s="55" t="n">
        <v>367</v>
      </c>
      <c r="Y21" s="55" t="n">
        <v>687</v>
      </c>
      <c r="Z21" s="55" t="n">
        <v>654</v>
      </c>
      <c r="AA21" s="56" t="n">
        <v>387</v>
      </c>
      <c r="AB21" s="3"/>
      <c r="AC21" s="55" t="n">
        <v>145</v>
      </c>
      <c r="AD21" s="55" t="n">
        <v>1525</v>
      </c>
      <c r="AE21" s="55" t="n">
        <v>1091</v>
      </c>
      <c r="AF21" s="57" t="n">
        <f aca="false">(AE21/AD21)*100</f>
        <v>71.5409836065574</v>
      </c>
    </row>
    <row r="22" s="58" customFormat="true" ht="12.8" hidden="false" customHeight="false" outlineLevel="0" collapsed="false">
      <c r="A22" s="59" t="n">
        <v>16</v>
      </c>
      <c r="B22" s="55" t="n">
        <v>18</v>
      </c>
      <c r="C22" s="55" t="n">
        <v>490</v>
      </c>
      <c r="D22" s="55" t="n">
        <v>869</v>
      </c>
      <c r="E22" s="55" t="n">
        <v>0</v>
      </c>
      <c r="F22" s="55" t="n">
        <v>143</v>
      </c>
      <c r="G22" s="55" t="n">
        <v>10</v>
      </c>
      <c r="H22" s="55" t="n">
        <v>25</v>
      </c>
      <c r="I22" s="55" t="n">
        <v>884</v>
      </c>
      <c r="J22" s="55" t="n">
        <v>616</v>
      </c>
      <c r="K22" s="55" t="n">
        <v>9</v>
      </c>
      <c r="L22" s="55" t="n">
        <v>779</v>
      </c>
      <c r="M22" s="55" t="n">
        <v>41</v>
      </c>
      <c r="N22" s="54" t="n">
        <v>702</v>
      </c>
      <c r="O22" s="54"/>
      <c r="P22" s="54"/>
      <c r="Q22" s="55"/>
      <c r="R22" s="55" t="n">
        <v>788</v>
      </c>
      <c r="S22" s="55" t="n">
        <v>533</v>
      </c>
      <c r="T22" s="55" t="n">
        <v>548</v>
      </c>
      <c r="U22" s="55" t="n">
        <v>960</v>
      </c>
      <c r="V22" s="55" t="n">
        <v>696</v>
      </c>
      <c r="W22" s="55" t="n">
        <v>799</v>
      </c>
      <c r="X22" s="55" t="n">
        <v>496</v>
      </c>
      <c r="Y22" s="55" t="n">
        <v>1012</v>
      </c>
      <c r="Z22" s="55" t="n">
        <v>914</v>
      </c>
      <c r="AA22" s="56" t="n">
        <v>574</v>
      </c>
      <c r="AB22" s="3"/>
      <c r="AC22" s="55" t="n">
        <v>271</v>
      </c>
      <c r="AD22" s="55" t="n">
        <v>2335</v>
      </c>
      <c r="AE22" s="55" t="n">
        <v>1552</v>
      </c>
      <c r="AF22" s="57" t="n">
        <f aca="false">(AE22/AD22)*100</f>
        <v>66.4668094218415</v>
      </c>
    </row>
    <row r="23" s="58" customFormat="true" ht="12.8" hidden="false" customHeight="false" outlineLevel="0" collapsed="false">
      <c r="A23" s="59" t="n">
        <v>17</v>
      </c>
      <c r="B23" s="55" t="n">
        <v>3</v>
      </c>
      <c r="C23" s="55" t="n">
        <v>272</v>
      </c>
      <c r="D23" s="55" t="n">
        <v>375</v>
      </c>
      <c r="E23" s="55" t="n">
        <v>1</v>
      </c>
      <c r="F23" s="55" t="n">
        <v>74</v>
      </c>
      <c r="G23" s="55" t="n">
        <v>2</v>
      </c>
      <c r="H23" s="55" t="n">
        <v>3</v>
      </c>
      <c r="I23" s="55" t="n">
        <v>391</v>
      </c>
      <c r="J23" s="55" t="n">
        <v>326</v>
      </c>
      <c r="K23" s="55" t="n">
        <v>10</v>
      </c>
      <c r="L23" s="55" t="n">
        <v>329</v>
      </c>
      <c r="M23" s="55" t="n">
        <v>24</v>
      </c>
      <c r="N23" s="54" t="n">
        <v>370</v>
      </c>
      <c r="O23" s="54"/>
      <c r="P23" s="54"/>
      <c r="Q23" s="55"/>
      <c r="R23" s="55" t="n">
        <v>389</v>
      </c>
      <c r="S23" s="55" t="n">
        <v>241</v>
      </c>
      <c r="T23" s="55" t="n">
        <v>225</v>
      </c>
      <c r="U23" s="55" t="n">
        <v>499</v>
      </c>
      <c r="V23" s="55" t="n">
        <v>352</v>
      </c>
      <c r="W23" s="55" t="n">
        <v>362</v>
      </c>
      <c r="X23" s="55" t="n">
        <v>275</v>
      </c>
      <c r="Y23" s="55" t="n">
        <v>446</v>
      </c>
      <c r="Z23" s="55" t="n">
        <v>427</v>
      </c>
      <c r="AA23" s="56" t="n">
        <v>277</v>
      </c>
      <c r="AB23" s="3"/>
      <c r="AC23" s="55" t="n">
        <v>207</v>
      </c>
      <c r="AD23" s="55" t="n">
        <v>1266</v>
      </c>
      <c r="AE23" s="55" t="n">
        <v>736</v>
      </c>
      <c r="AF23" s="57" t="n">
        <f aca="false">(AE23/AD23)*100</f>
        <v>58.1358609794629</v>
      </c>
    </row>
    <row r="24" s="58" customFormat="true" ht="12.8" hidden="false" customHeight="false" outlineLevel="0" collapsed="false">
      <c r="A24" s="54" t="n">
        <v>18</v>
      </c>
      <c r="B24" s="55" t="n">
        <v>3</v>
      </c>
      <c r="C24" s="55" t="n">
        <v>231</v>
      </c>
      <c r="D24" s="55" t="n">
        <v>150</v>
      </c>
      <c r="E24" s="55" t="n">
        <v>2</v>
      </c>
      <c r="F24" s="55" t="n">
        <v>21</v>
      </c>
      <c r="G24" s="55" t="n">
        <v>0</v>
      </c>
      <c r="H24" s="55" t="n">
        <v>8</v>
      </c>
      <c r="I24" s="55" t="n">
        <v>147</v>
      </c>
      <c r="J24" s="54" t="n">
        <v>254</v>
      </c>
      <c r="K24" s="54" t="n">
        <v>4</v>
      </c>
      <c r="L24" s="54"/>
      <c r="M24" s="54"/>
      <c r="N24" s="55"/>
      <c r="O24" s="55" t="n">
        <v>6</v>
      </c>
      <c r="P24" s="55" t="n">
        <v>207</v>
      </c>
      <c r="Q24" s="55" t="n">
        <v>192</v>
      </c>
      <c r="R24" s="55" t="n">
        <v>191</v>
      </c>
      <c r="S24" s="55" t="n">
        <v>150</v>
      </c>
      <c r="T24" s="55" t="n">
        <v>114</v>
      </c>
      <c r="U24" s="55" t="n">
        <v>289</v>
      </c>
      <c r="V24" s="55" t="n">
        <v>237</v>
      </c>
      <c r="W24" s="55" t="n">
        <v>162</v>
      </c>
      <c r="X24" s="55" t="n">
        <v>190</v>
      </c>
      <c r="Y24" s="55" t="n">
        <v>215</v>
      </c>
      <c r="Z24" s="55" t="n">
        <v>215</v>
      </c>
      <c r="AA24" s="56" t="n">
        <v>181</v>
      </c>
      <c r="AB24" s="3"/>
      <c r="AC24" s="55" t="n">
        <v>56</v>
      </c>
      <c r="AD24" s="55" t="n">
        <v>598</v>
      </c>
      <c r="AE24" s="55" t="n">
        <v>418</v>
      </c>
      <c r="AF24" s="57" t="n">
        <f aca="false">(AE24/AD24)*100</f>
        <v>69.8996655518395</v>
      </c>
    </row>
    <row r="25" s="58" customFormat="true" ht="12.8" hidden="false" customHeight="false" outlineLevel="0" collapsed="false">
      <c r="A25" s="54" t="n">
        <v>19</v>
      </c>
      <c r="B25" s="55" t="n">
        <v>10</v>
      </c>
      <c r="C25" s="55" t="n">
        <v>403</v>
      </c>
      <c r="D25" s="55" t="n">
        <v>181</v>
      </c>
      <c r="E25" s="55" t="n">
        <v>10</v>
      </c>
      <c r="F25" s="55" t="n">
        <v>63</v>
      </c>
      <c r="G25" s="55" t="n">
        <v>0</v>
      </c>
      <c r="H25" s="55" t="n">
        <v>11</v>
      </c>
      <c r="I25" s="55" t="n">
        <v>152</v>
      </c>
      <c r="J25" s="54" t="n">
        <v>507</v>
      </c>
      <c r="K25" s="54" t="n">
        <v>10</v>
      </c>
      <c r="L25" s="54"/>
      <c r="M25" s="54"/>
      <c r="N25" s="55"/>
      <c r="O25" s="55" t="n">
        <v>24</v>
      </c>
      <c r="P25" s="55" t="n">
        <v>286</v>
      </c>
      <c r="Q25" s="55" t="n">
        <v>361</v>
      </c>
      <c r="R25" s="55" t="n">
        <v>343</v>
      </c>
      <c r="S25" s="55" t="n">
        <v>209</v>
      </c>
      <c r="T25" s="55" t="n">
        <v>137</v>
      </c>
      <c r="U25" s="55" t="n">
        <v>536</v>
      </c>
      <c r="V25" s="55" t="n">
        <v>448</v>
      </c>
      <c r="W25" s="55" t="n">
        <v>211</v>
      </c>
      <c r="X25" s="55" t="n">
        <v>378</v>
      </c>
      <c r="Y25" s="55" t="n">
        <v>290</v>
      </c>
      <c r="Z25" s="55" t="n">
        <v>357</v>
      </c>
      <c r="AA25" s="56" t="n">
        <v>296</v>
      </c>
      <c r="AB25" s="3"/>
      <c r="AC25" s="55" t="n">
        <v>176</v>
      </c>
      <c r="AD25" s="55" t="n">
        <v>1145</v>
      </c>
      <c r="AE25" s="55" t="n">
        <v>686</v>
      </c>
      <c r="AF25" s="57" t="n">
        <f aca="false">(AE25/AD25)*100</f>
        <v>59.9126637554585</v>
      </c>
    </row>
    <row r="26" s="58" customFormat="true" ht="12.8" hidden="false" customHeight="false" outlineLevel="0" collapsed="false">
      <c r="A26" s="59" t="n">
        <v>20</v>
      </c>
      <c r="B26" s="55" t="n">
        <v>15</v>
      </c>
      <c r="C26" s="55" t="n">
        <v>490</v>
      </c>
      <c r="D26" s="55" t="n">
        <v>447</v>
      </c>
      <c r="E26" s="55" t="n">
        <v>6</v>
      </c>
      <c r="F26" s="55" t="n">
        <v>145</v>
      </c>
      <c r="G26" s="55" t="n">
        <v>3</v>
      </c>
      <c r="H26" s="55" t="n">
        <v>24</v>
      </c>
      <c r="I26" s="55" t="n">
        <v>459</v>
      </c>
      <c r="J26" s="55" t="n">
        <v>614</v>
      </c>
      <c r="K26" s="55" t="n">
        <v>21</v>
      </c>
      <c r="L26" s="55" t="n">
        <v>390</v>
      </c>
      <c r="M26" s="55" t="n">
        <v>50</v>
      </c>
      <c r="N26" s="54" t="n">
        <v>672</v>
      </c>
      <c r="O26" s="54"/>
      <c r="P26" s="54"/>
      <c r="Q26" s="55"/>
      <c r="R26" s="55" t="n">
        <v>602</v>
      </c>
      <c r="S26" s="55" t="n">
        <v>352</v>
      </c>
      <c r="T26" s="55" t="n">
        <v>364</v>
      </c>
      <c r="U26" s="55" t="n">
        <v>741</v>
      </c>
      <c r="V26" s="55" t="n">
        <v>575</v>
      </c>
      <c r="W26" s="55" t="n">
        <v>511</v>
      </c>
      <c r="X26" s="55" t="n">
        <v>487</v>
      </c>
      <c r="Y26" s="55" t="n">
        <v>622</v>
      </c>
      <c r="Z26" s="55" t="n">
        <v>681</v>
      </c>
      <c r="AA26" s="56" t="n">
        <v>409</v>
      </c>
      <c r="AB26" s="3"/>
      <c r="AC26" s="55" t="n">
        <v>325</v>
      </c>
      <c r="AD26" s="55" t="n">
        <v>1853</v>
      </c>
      <c r="AE26" s="55" t="n">
        <v>1132</v>
      </c>
      <c r="AF26" s="57" t="n">
        <f aca="false">(AE26/AD26)*100</f>
        <v>61.0901241230437</v>
      </c>
    </row>
    <row r="27" s="58" customFormat="true" ht="12.8" hidden="false" customHeight="false" outlineLevel="0" collapsed="false">
      <c r="A27" s="54" t="n">
        <v>21</v>
      </c>
      <c r="B27" s="55" t="n">
        <v>13</v>
      </c>
      <c r="C27" s="55" t="n">
        <v>415</v>
      </c>
      <c r="D27" s="55" t="n">
        <v>163</v>
      </c>
      <c r="E27" s="55" t="n">
        <v>9</v>
      </c>
      <c r="F27" s="55" t="n">
        <v>72</v>
      </c>
      <c r="G27" s="55" t="n">
        <v>0</v>
      </c>
      <c r="H27" s="55" t="n">
        <v>9</v>
      </c>
      <c r="I27" s="55" t="n">
        <v>148</v>
      </c>
      <c r="J27" s="54" t="n">
        <v>526</v>
      </c>
      <c r="K27" s="54" t="n">
        <v>5</v>
      </c>
      <c r="L27" s="54"/>
      <c r="M27" s="54"/>
      <c r="N27" s="55"/>
      <c r="O27" s="55" t="n">
        <v>23</v>
      </c>
      <c r="P27" s="55" t="n">
        <v>259</v>
      </c>
      <c r="Q27" s="55" t="n">
        <v>405</v>
      </c>
      <c r="R27" s="55" t="n">
        <v>365</v>
      </c>
      <c r="S27" s="55" t="n">
        <v>202</v>
      </c>
      <c r="T27" s="55" t="n">
        <v>124</v>
      </c>
      <c r="U27" s="55" t="n">
        <v>560</v>
      </c>
      <c r="V27" s="55" t="n">
        <v>504</v>
      </c>
      <c r="W27" s="55" t="n">
        <v>175</v>
      </c>
      <c r="X27" s="55" t="n">
        <v>411</v>
      </c>
      <c r="Y27" s="55" t="n">
        <v>274</v>
      </c>
      <c r="Z27" s="55" t="n">
        <v>344</v>
      </c>
      <c r="AA27" s="56" t="n">
        <v>328</v>
      </c>
      <c r="AB27" s="3"/>
      <c r="AC27" s="55" t="n">
        <v>212</v>
      </c>
      <c r="AD27" s="55" t="n">
        <v>1243</v>
      </c>
      <c r="AE27" s="55" t="n">
        <v>702</v>
      </c>
      <c r="AF27" s="57" t="n">
        <f aca="false">(AE27/AD27)*100</f>
        <v>56.4762670957361</v>
      </c>
    </row>
    <row r="28" s="58" customFormat="true" ht="12.8" hidden="false" customHeight="false" outlineLevel="0" collapsed="false">
      <c r="A28" s="54" t="n">
        <v>22</v>
      </c>
      <c r="B28" s="55" t="n">
        <v>14</v>
      </c>
      <c r="C28" s="55" t="n">
        <v>438</v>
      </c>
      <c r="D28" s="55" t="n">
        <v>210</v>
      </c>
      <c r="E28" s="55" t="n">
        <v>6</v>
      </c>
      <c r="F28" s="55" t="n">
        <v>58</v>
      </c>
      <c r="G28" s="55" t="n">
        <v>6</v>
      </c>
      <c r="H28" s="55" t="n">
        <v>6</v>
      </c>
      <c r="I28" s="55" t="n">
        <v>232</v>
      </c>
      <c r="J28" s="54" t="n">
        <v>504</v>
      </c>
      <c r="K28" s="54" t="n">
        <v>8</v>
      </c>
      <c r="L28" s="54"/>
      <c r="M28" s="54"/>
      <c r="N28" s="55"/>
      <c r="O28" s="55" t="n">
        <v>18</v>
      </c>
      <c r="P28" s="55" t="n">
        <v>362</v>
      </c>
      <c r="Q28" s="55" t="n">
        <v>359</v>
      </c>
      <c r="R28" s="55" t="n">
        <v>373</v>
      </c>
      <c r="S28" s="55" t="n">
        <v>257</v>
      </c>
      <c r="T28" s="55" t="n">
        <v>178</v>
      </c>
      <c r="U28" s="55" t="n">
        <v>564</v>
      </c>
      <c r="V28" s="55" t="n">
        <v>461</v>
      </c>
      <c r="W28" s="55" t="n">
        <v>266</v>
      </c>
      <c r="X28" s="55" t="n">
        <v>379</v>
      </c>
      <c r="Y28" s="55" t="n">
        <v>365</v>
      </c>
      <c r="Z28" s="55" t="n">
        <v>389</v>
      </c>
      <c r="AA28" s="56" t="n">
        <v>340</v>
      </c>
      <c r="AB28" s="3"/>
      <c r="AC28" s="55" t="n">
        <v>104</v>
      </c>
      <c r="AD28" s="55" t="n">
        <v>1149</v>
      </c>
      <c r="AE28" s="55" t="n">
        <v>758</v>
      </c>
      <c r="AF28" s="57" t="n">
        <f aca="false">(AE28/AD28)*100</f>
        <v>65.970409051349</v>
      </c>
    </row>
    <row r="29" s="58" customFormat="true" ht="12.8" hidden="false" customHeight="false" outlineLevel="0" collapsed="false">
      <c r="A29" s="54" t="n">
        <v>23</v>
      </c>
      <c r="B29" s="55" t="n">
        <v>6</v>
      </c>
      <c r="C29" s="55" t="n">
        <v>345</v>
      </c>
      <c r="D29" s="55" t="n">
        <v>198</v>
      </c>
      <c r="E29" s="55" t="n">
        <v>8</v>
      </c>
      <c r="F29" s="55" t="n">
        <v>57</v>
      </c>
      <c r="G29" s="55" t="n">
        <v>3</v>
      </c>
      <c r="H29" s="55" t="n">
        <v>12</v>
      </c>
      <c r="I29" s="55" t="n">
        <v>197</v>
      </c>
      <c r="J29" s="54" t="n">
        <v>409</v>
      </c>
      <c r="K29" s="54" t="n">
        <v>8</v>
      </c>
      <c r="L29" s="54"/>
      <c r="M29" s="54"/>
      <c r="N29" s="55"/>
      <c r="O29" s="55" t="n">
        <v>15</v>
      </c>
      <c r="P29" s="55" t="n">
        <v>293</v>
      </c>
      <c r="Q29" s="55" t="n">
        <v>310</v>
      </c>
      <c r="R29" s="55" t="n">
        <v>303</v>
      </c>
      <c r="S29" s="55" t="n">
        <v>209</v>
      </c>
      <c r="T29" s="55" t="n">
        <v>167</v>
      </c>
      <c r="U29" s="55" t="n">
        <v>449</v>
      </c>
      <c r="V29" s="55" t="n">
        <v>352</v>
      </c>
      <c r="W29" s="55" t="n">
        <v>246</v>
      </c>
      <c r="X29" s="55" t="n">
        <v>306</v>
      </c>
      <c r="Y29" s="55" t="n">
        <v>309</v>
      </c>
      <c r="Z29" s="55" t="n">
        <v>344</v>
      </c>
      <c r="AA29" s="56" t="n">
        <v>253</v>
      </c>
      <c r="AB29" s="3"/>
      <c r="AC29" s="55" t="n">
        <v>166</v>
      </c>
      <c r="AD29" s="55" t="n">
        <v>1027</v>
      </c>
      <c r="AE29" s="55" t="n">
        <v>634</v>
      </c>
      <c r="AF29" s="57" t="n">
        <f aca="false">(AE29/AD29)*100</f>
        <v>61.7332035053554</v>
      </c>
    </row>
    <row r="30" s="58" customFormat="true" ht="12.8" hidden="false" customHeight="false" outlineLevel="0" collapsed="false">
      <c r="A30" s="59" t="n">
        <v>24</v>
      </c>
      <c r="B30" s="55" t="n">
        <v>10</v>
      </c>
      <c r="C30" s="55" t="n">
        <v>463</v>
      </c>
      <c r="D30" s="55" t="n">
        <v>321</v>
      </c>
      <c r="E30" s="55" t="n">
        <v>10</v>
      </c>
      <c r="F30" s="55" t="n">
        <v>74</v>
      </c>
      <c r="G30" s="55" t="n">
        <v>1</v>
      </c>
      <c r="H30" s="55" t="n">
        <v>15</v>
      </c>
      <c r="I30" s="55" t="n">
        <v>301</v>
      </c>
      <c r="J30" s="55" t="n">
        <v>557</v>
      </c>
      <c r="K30" s="55" t="n">
        <v>14</v>
      </c>
      <c r="L30" s="55" t="n">
        <v>264</v>
      </c>
      <c r="M30" s="55" t="n">
        <v>20</v>
      </c>
      <c r="N30" s="54" t="n">
        <v>604</v>
      </c>
      <c r="O30" s="54"/>
      <c r="P30" s="54"/>
      <c r="Q30" s="55"/>
      <c r="R30" s="55" t="n">
        <v>447</v>
      </c>
      <c r="S30" s="55" t="n">
        <v>313</v>
      </c>
      <c r="T30" s="55" t="n">
        <v>278</v>
      </c>
      <c r="U30" s="55" t="n">
        <v>609</v>
      </c>
      <c r="V30" s="55" t="n">
        <v>522</v>
      </c>
      <c r="W30" s="55" t="n">
        <v>345</v>
      </c>
      <c r="X30" s="55" t="n">
        <v>425</v>
      </c>
      <c r="Y30" s="55" t="n">
        <v>451</v>
      </c>
      <c r="Z30" s="55" t="n">
        <v>493</v>
      </c>
      <c r="AA30" s="56" t="n">
        <v>377</v>
      </c>
      <c r="AB30" s="3"/>
      <c r="AC30" s="55" t="n">
        <v>143</v>
      </c>
      <c r="AD30" s="55" t="n">
        <v>1362</v>
      </c>
      <c r="AE30" s="55" t="n">
        <v>899</v>
      </c>
      <c r="AF30" s="57" t="n">
        <f aca="false">(AE30/AD30)*100</f>
        <v>66.0058737151248</v>
      </c>
    </row>
    <row r="31" s="58" customFormat="true" ht="12.8" hidden="false" customHeight="false" outlineLevel="0" collapsed="false">
      <c r="A31" s="54" t="n">
        <v>25</v>
      </c>
      <c r="B31" s="55" t="n">
        <v>13</v>
      </c>
      <c r="C31" s="55" t="n">
        <v>493</v>
      </c>
      <c r="D31" s="55" t="n">
        <v>453</v>
      </c>
      <c r="E31" s="55" t="n">
        <v>3</v>
      </c>
      <c r="F31" s="55" t="n">
        <v>63</v>
      </c>
      <c r="G31" s="55" t="n">
        <v>5</v>
      </c>
      <c r="H31" s="55" t="n">
        <v>8</v>
      </c>
      <c r="I31" s="55" t="n">
        <v>408</v>
      </c>
      <c r="J31" s="54" t="n">
        <v>611</v>
      </c>
      <c r="K31" s="54" t="n">
        <v>14</v>
      </c>
      <c r="L31" s="54"/>
      <c r="M31" s="54"/>
      <c r="N31" s="55"/>
      <c r="O31" s="55" t="n">
        <v>13</v>
      </c>
      <c r="P31" s="55" t="n">
        <v>647</v>
      </c>
      <c r="Q31" s="55" t="n">
        <v>376</v>
      </c>
      <c r="R31" s="55" t="n">
        <v>549</v>
      </c>
      <c r="S31" s="55" t="n">
        <v>320</v>
      </c>
      <c r="T31" s="55" t="n">
        <v>287</v>
      </c>
      <c r="U31" s="55" t="n">
        <v>745</v>
      </c>
      <c r="V31" s="55" t="n">
        <v>658</v>
      </c>
      <c r="W31" s="55" t="n">
        <v>358</v>
      </c>
      <c r="X31" s="55" t="n">
        <v>429</v>
      </c>
      <c r="Y31" s="55" t="n">
        <v>602</v>
      </c>
      <c r="Z31" s="55" t="n">
        <v>506</v>
      </c>
      <c r="AA31" s="56" t="n">
        <v>496</v>
      </c>
      <c r="AB31" s="3"/>
      <c r="AC31" s="55" t="n">
        <v>173</v>
      </c>
      <c r="AD31" s="55" t="n">
        <v>1499</v>
      </c>
      <c r="AE31" s="55" t="n">
        <v>1051</v>
      </c>
      <c r="AF31" s="57" t="n">
        <f aca="false">(AE31/AD31)*100</f>
        <v>70.1134089392929</v>
      </c>
    </row>
    <row r="32" s="58" customFormat="true" ht="12.8" hidden="false" customHeight="false" outlineLevel="0" collapsed="false">
      <c r="A32" s="54" t="n">
        <v>26</v>
      </c>
      <c r="B32" s="55" t="n">
        <v>5</v>
      </c>
      <c r="C32" s="55" t="n">
        <v>209</v>
      </c>
      <c r="D32" s="55" t="n">
        <v>194</v>
      </c>
      <c r="E32" s="55" t="n">
        <v>2</v>
      </c>
      <c r="F32" s="55" t="n">
        <v>60</v>
      </c>
      <c r="G32" s="55" t="n">
        <v>1</v>
      </c>
      <c r="H32" s="55" t="n">
        <v>10</v>
      </c>
      <c r="I32" s="55" t="n">
        <v>193</v>
      </c>
      <c r="J32" s="54" t="n">
        <v>263</v>
      </c>
      <c r="K32" s="54" t="n">
        <v>5</v>
      </c>
      <c r="L32" s="54"/>
      <c r="M32" s="54"/>
      <c r="N32" s="55"/>
      <c r="O32" s="55" t="n">
        <v>11</v>
      </c>
      <c r="P32" s="55" t="n">
        <v>283</v>
      </c>
      <c r="Q32" s="55" t="n">
        <v>169</v>
      </c>
      <c r="R32" s="55" t="n">
        <v>264</v>
      </c>
      <c r="S32" s="55" t="n">
        <v>140</v>
      </c>
      <c r="T32" s="55" t="n">
        <v>108</v>
      </c>
      <c r="U32" s="55" t="n">
        <v>363</v>
      </c>
      <c r="V32" s="55" t="n">
        <v>284</v>
      </c>
      <c r="W32" s="55" t="n">
        <v>188</v>
      </c>
      <c r="X32" s="55" t="n">
        <v>221</v>
      </c>
      <c r="Y32" s="55" t="n">
        <v>249</v>
      </c>
      <c r="Z32" s="55" t="n">
        <v>287</v>
      </c>
      <c r="AA32" s="56" t="n">
        <v>173</v>
      </c>
      <c r="AB32" s="3"/>
      <c r="AC32" s="55" t="n">
        <v>184</v>
      </c>
      <c r="AD32" s="55" t="n">
        <v>996</v>
      </c>
      <c r="AE32" s="55" t="n">
        <v>481</v>
      </c>
      <c r="AF32" s="57" t="n">
        <f aca="false">(AE32/AD32)*100</f>
        <v>48.2931726907631</v>
      </c>
    </row>
    <row r="33" s="58" customFormat="true" ht="12.8" hidden="false" customHeight="false" outlineLevel="0" collapsed="false">
      <c r="A33" s="54" t="n">
        <v>27</v>
      </c>
      <c r="B33" s="55" t="n">
        <v>10</v>
      </c>
      <c r="C33" s="55" t="n">
        <v>329</v>
      </c>
      <c r="D33" s="55" t="n">
        <v>351</v>
      </c>
      <c r="E33" s="55" t="n">
        <v>2</v>
      </c>
      <c r="F33" s="55" t="n">
        <v>90</v>
      </c>
      <c r="G33" s="55" t="n">
        <v>5</v>
      </c>
      <c r="H33" s="55" t="n">
        <v>11</v>
      </c>
      <c r="I33" s="55" t="n">
        <v>349</v>
      </c>
      <c r="J33" s="54" t="n">
        <v>429</v>
      </c>
      <c r="K33" s="54" t="n">
        <v>8</v>
      </c>
      <c r="L33" s="54"/>
      <c r="M33" s="54"/>
      <c r="N33" s="55"/>
      <c r="O33" s="55" t="n">
        <v>15</v>
      </c>
      <c r="P33" s="55" t="n">
        <v>528</v>
      </c>
      <c r="Q33" s="55" t="n">
        <v>249</v>
      </c>
      <c r="R33" s="55" t="n">
        <v>437</v>
      </c>
      <c r="S33" s="55" t="n">
        <v>274</v>
      </c>
      <c r="T33" s="55" t="n">
        <v>226</v>
      </c>
      <c r="U33" s="55" t="n">
        <v>570</v>
      </c>
      <c r="V33" s="55" t="n">
        <v>430</v>
      </c>
      <c r="W33" s="55" t="n">
        <v>358</v>
      </c>
      <c r="X33" s="55" t="n">
        <v>304</v>
      </c>
      <c r="Y33" s="55" t="n">
        <v>485</v>
      </c>
      <c r="Z33" s="55" t="n">
        <v>443</v>
      </c>
      <c r="AA33" s="56" t="n">
        <v>339</v>
      </c>
      <c r="AB33" s="3"/>
      <c r="AC33" s="55" t="n">
        <v>148</v>
      </c>
      <c r="AD33" s="55" t="n">
        <v>1254</v>
      </c>
      <c r="AE33" s="55" t="n">
        <v>809</v>
      </c>
      <c r="AF33" s="57" t="n">
        <f aca="false">(AE33/AD33)*100</f>
        <v>64.5135566188198</v>
      </c>
    </row>
    <row r="34" s="58" customFormat="true" ht="12.8" hidden="false" customHeight="false" outlineLevel="0" collapsed="false">
      <c r="A34" s="59" t="n">
        <v>28</v>
      </c>
      <c r="B34" s="55" t="n">
        <v>2</v>
      </c>
      <c r="C34" s="55" t="n">
        <v>230</v>
      </c>
      <c r="D34" s="55" t="n">
        <v>177</v>
      </c>
      <c r="E34" s="55" t="n">
        <v>2</v>
      </c>
      <c r="F34" s="55" t="n">
        <v>61</v>
      </c>
      <c r="G34" s="55" t="n">
        <v>0</v>
      </c>
      <c r="H34" s="55" t="n">
        <v>6</v>
      </c>
      <c r="I34" s="55" t="n">
        <v>178</v>
      </c>
      <c r="J34" s="55" t="n">
        <v>288</v>
      </c>
      <c r="K34" s="55" t="n">
        <v>3</v>
      </c>
      <c r="L34" s="55" t="n">
        <v>151</v>
      </c>
      <c r="M34" s="55" t="n">
        <v>10</v>
      </c>
      <c r="N34" s="54" t="n">
        <v>313</v>
      </c>
      <c r="O34" s="54"/>
      <c r="P34" s="54"/>
      <c r="Q34" s="55"/>
      <c r="R34" s="55" t="n">
        <v>238</v>
      </c>
      <c r="S34" s="55" t="n">
        <v>161</v>
      </c>
      <c r="T34" s="55" t="n">
        <v>158</v>
      </c>
      <c r="U34" s="55" t="n">
        <v>306</v>
      </c>
      <c r="V34" s="55" t="n">
        <v>233</v>
      </c>
      <c r="W34" s="55" t="n">
        <v>224</v>
      </c>
      <c r="X34" s="55" t="n">
        <v>208</v>
      </c>
      <c r="Y34" s="55" t="n">
        <v>257</v>
      </c>
      <c r="Z34" s="55" t="n">
        <v>273</v>
      </c>
      <c r="AA34" s="56" t="n">
        <v>179</v>
      </c>
      <c r="AB34" s="3"/>
      <c r="AC34" s="55" t="n">
        <v>104</v>
      </c>
      <c r="AD34" s="55" t="n">
        <v>800</v>
      </c>
      <c r="AE34" s="55" t="n">
        <v>479</v>
      </c>
      <c r="AF34" s="57" t="n">
        <f aca="false">(AE34/AD34)*100</f>
        <v>59.875</v>
      </c>
    </row>
    <row r="35" s="58" customFormat="true" ht="12.8" hidden="false" customHeight="false" outlineLevel="0" collapsed="false">
      <c r="A35" s="59" t="n">
        <v>29</v>
      </c>
      <c r="B35" s="55" t="n">
        <v>3</v>
      </c>
      <c r="C35" s="55" t="n">
        <v>144</v>
      </c>
      <c r="D35" s="55" t="n">
        <v>440</v>
      </c>
      <c r="E35" s="55" t="n">
        <v>0</v>
      </c>
      <c r="F35" s="55" t="n">
        <v>71</v>
      </c>
      <c r="G35" s="55" t="n">
        <v>2</v>
      </c>
      <c r="H35" s="55" t="n">
        <v>5</v>
      </c>
      <c r="I35" s="55" t="n">
        <v>455</v>
      </c>
      <c r="J35" s="55" t="n">
        <v>201</v>
      </c>
      <c r="K35" s="55" t="n">
        <v>2</v>
      </c>
      <c r="L35" s="55" t="n">
        <v>419</v>
      </c>
      <c r="M35" s="55" t="n">
        <v>14</v>
      </c>
      <c r="N35" s="54" t="n">
        <v>233</v>
      </c>
      <c r="O35" s="54"/>
      <c r="P35" s="54"/>
      <c r="Q35" s="55"/>
      <c r="R35" s="55" t="n">
        <v>310</v>
      </c>
      <c r="S35" s="55" t="n">
        <v>257</v>
      </c>
      <c r="T35" s="55" t="n">
        <v>294</v>
      </c>
      <c r="U35" s="55" t="n">
        <v>364</v>
      </c>
      <c r="V35" s="55" t="n">
        <v>198</v>
      </c>
      <c r="W35" s="55" t="n">
        <v>452</v>
      </c>
      <c r="X35" s="55" t="n">
        <v>184</v>
      </c>
      <c r="Y35" s="55" t="n">
        <v>478</v>
      </c>
      <c r="Z35" s="55" t="n">
        <v>370</v>
      </c>
      <c r="AA35" s="56" t="n">
        <v>279</v>
      </c>
      <c r="AB35" s="3"/>
      <c r="AC35" s="55" t="n">
        <v>105</v>
      </c>
      <c r="AD35" s="55" t="n">
        <v>983</v>
      </c>
      <c r="AE35" s="55" t="n">
        <v>675</v>
      </c>
      <c r="AF35" s="57" t="n">
        <f aca="false">(AE35/AD35)*100</f>
        <v>68.6673448626653</v>
      </c>
    </row>
    <row r="36" s="58" customFormat="true" ht="12.8" hidden="false" customHeight="false" outlineLevel="0" collapsed="false">
      <c r="A36" s="54" t="n">
        <v>30</v>
      </c>
      <c r="B36" s="55" t="n">
        <v>12</v>
      </c>
      <c r="C36" s="55" t="n">
        <v>269</v>
      </c>
      <c r="D36" s="55" t="n">
        <v>301</v>
      </c>
      <c r="E36" s="55" t="n">
        <v>3</v>
      </c>
      <c r="F36" s="55" t="n">
        <v>56</v>
      </c>
      <c r="G36" s="55" t="n">
        <v>1</v>
      </c>
      <c r="H36" s="55" t="n">
        <v>2</v>
      </c>
      <c r="I36" s="55" t="n">
        <v>273</v>
      </c>
      <c r="J36" s="54" t="n">
        <v>362</v>
      </c>
      <c r="K36" s="54" t="n">
        <v>5</v>
      </c>
      <c r="L36" s="54"/>
      <c r="M36" s="54"/>
      <c r="N36" s="55"/>
      <c r="O36" s="55" t="n">
        <v>7</v>
      </c>
      <c r="P36" s="55" t="n">
        <v>426</v>
      </c>
      <c r="Q36" s="55" t="n">
        <v>207</v>
      </c>
      <c r="R36" s="55" t="n">
        <v>355</v>
      </c>
      <c r="S36" s="55" t="n">
        <v>167</v>
      </c>
      <c r="T36" s="55" t="n">
        <v>204</v>
      </c>
      <c r="U36" s="55" t="n">
        <v>438</v>
      </c>
      <c r="V36" s="55" t="n">
        <v>428</v>
      </c>
      <c r="W36" s="55" t="n">
        <v>203</v>
      </c>
      <c r="X36" s="55" t="n">
        <v>282</v>
      </c>
      <c r="Y36" s="55" t="n">
        <v>349</v>
      </c>
      <c r="Z36" s="55" t="n">
        <v>370</v>
      </c>
      <c r="AA36" s="56" t="n">
        <v>259</v>
      </c>
      <c r="AB36" s="3"/>
      <c r="AC36" s="55" t="n">
        <v>135</v>
      </c>
      <c r="AD36" s="55" t="n">
        <v>1061</v>
      </c>
      <c r="AE36" s="55" t="n">
        <v>648</v>
      </c>
      <c r="AF36" s="57" t="n">
        <f aca="false">(AE36/AD36)*100</f>
        <v>61.0744580584355</v>
      </c>
    </row>
    <row r="37" s="58" customFormat="true" ht="12.8" hidden="false" customHeight="false" outlineLevel="0" collapsed="false">
      <c r="A37" s="54" t="n">
        <v>31</v>
      </c>
      <c r="B37" s="55" t="n">
        <v>3</v>
      </c>
      <c r="C37" s="55" t="n">
        <v>303</v>
      </c>
      <c r="D37" s="55" t="n">
        <v>184</v>
      </c>
      <c r="E37" s="55" t="n">
        <v>3</v>
      </c>
      <c r="F37" s="55" t="n">
        <v>45</v>
      </c>
      <c r="G37" s="55" t="n">
        <v>2</v>
      </c>
      <c r="H37" s="55" t="n">
        <v>6</v>
      </c>
      <c r="I37" s="55" t="n">
        <v>165</v>
      </c>
      <c r="J37" s="54" t="n">
        <v>380</v>
      </c>
      <c r="K37" s="54" t="n">
        <v>3</v>
      </c>
      <c r="L37" s="54"/>
      <c r="M37" s="54"/>
      <c r="N37" s="55"/>
      <c r="O37" s="55" t="n">
        <v>13</v>
      </c>
      <c r="P37" s="55" t="n">
        <v>288</v>
      </c>
      <c r="Q37" s="55" t="n">
        <v>248</v>
      </c>
      <c r="R37" s="55" t="n">
        <v>276</v>
      </c>
      <c r="S37" s="55" t="n">
        <v>173</v>
      </c>
      <c r="T37" s="55" t="n">
        <v>130</v>
      </c>
      <c r="U37" s="55" t="n">
        <v>424</v>
      </c>
      <c r="V37" s="55" t="n">
        <v>359</v>
      </c>
      <c r="W37" s="55" t="n">
        <v>188</v>
      </c>
      <c r="X37" s="55" t="n">
        <v>269</v>
      </c>
      <c r="Y37" s="55" t="n">
        <v>276</v>
      </c>
      <c r="Z37" s="55" t="n">
        <v>288</v>
      </c>
      <c r="AA37" s="56" t="n">
        <v>252</v>
      </c>
      <c r="AB37" s="3"/>
      <c r="AC37" s="55" t="n">
        <v>98</v>
      </c>
      <c r="AD37" s="55" t="n">
        <v>835</v>
      </c>
      <c r="AE37" s="55" t="n">
        <v>560</v>
      </c>
      <c r="AF37" s="57" t="n">
        <f aca="false">(AE37/AD37)*100</f>
        <v>67.0658682634731</v>
      </c>
    </row>
    <row r="38" s="58" customFormat="true" ht="12.8" hidden="false" customHeight="false" outlineLevel="0" collapsed="false">
      <c r="A38" s="59" t="n">
        <v>32</v>
      </c>
      <c r="B38" s="55" t="n">
        <v>6</v>
      </c>
      <c r="C38" s="55" t="n">
        <v>278</v>
      </c>
      <c r="D38" s="55" t="n">
        <v>224</v>
      </c>
      <c r="E38" s="55" t="n">
        <v>3</v>
      </c>
      <c r="F38" s="55" t="n">
        <v>93</v>
      </c>
      <c r="G38" s="55" t="n">
        <v>5</v>
      </c>
      <c r="H38" s="55" t="n">
        <v>9</v>
      </c>
      <c r="I38" s="55" t="n">
        <v>255</v>
      </c>
      <c r="J38" s="55" t="n">
        <v>342</v>
      </c>
      <c r="K38" s="55" t="n">
        <v>17</v>
      </c>
      <c r="L38" s="55" t="n">
        <v>207</v>
      </c>
      <c r="M38" s="55" t="n">
        <v>29</v>
      </c>
      <c r="N38" s="54" t="n">
        <v>377</v>
      </c>
      <c r="O38" s="54"/>
      <c r="P38" s="54"/>
      <c r="Q38" s="55"/>
      <c r="R38" s="55" t="n">
        <v>314</v>
      </c>
      <c r="S38" s="55" t="n">
        <v>217</v>
      </c>
      <c r="T38" s="55" t="n">
        <v>195</v>
      </c>
      <c r="U38" s="55" t="n">
        <v>417</v>
      </c>
      <c r="V38" s="55" t="n">
        <v>321</v>
      </c>
      <c r="W38" s="55" t="n">
        <v>287</v>
      </c>
      <c r="X38" s="55" t="n">
        <v>280</v>
      </c>
      <c r="Y38" s="55" t="n">
        <v>331</v>
      </c>
      <c r="Z38" s="55" t="n">
        <v>357</v>
      </c>
      <c r="AA38" s="56" t="n">
        <v>243</v>
      </c>
      <c r="AB38" s="3"/>
      <c r="AC38" s="55" t="n">
        <v>241</v>
      </c>
      <c r="AD38" s="55" t="n">
        <v>1146</v>
      </c>
      <c r="AE38" s="55" t="n">
        <v>632</v>
      </c>
      <c r="AF38" s="57" t="n">
        <f aca="false">(AE38/AD38)*100</f>
        <v>55.1483420593368</v>
      </c>
    </row>
    <row r="39" s="58" customFormat="true" ht="12.8" hidden="false" customHeight="false" outlineLevel="0" collapsed="false">
      <c r="A39" s="54" t="n">
        <v>33</v>
      </c>
      <c r="B39" s="55" t="n">
        <v>9</v>
      </c>
      <c r="C39" s="55" t="n">
        <v>306</v>
      </c>
      <c r="D39" s="55" t="n">
        <v>242</v>
      </c>
      <c r="E39" s="55" t="n">
        <v>3</v>
      </c>
      <c r="F39" s="55" t="n">
        <v>99</v>
      </c>
      <c r="G39" s="55" t="n">
        <v>2</v>
      </c>
      <c r="H39" s="55" t="n">
        <v>17</v>
      </c>
      <c r="I39" s="55" t="n">
        <v>258</v>
      </c>
      <c r="J39" s="54" t="n">
        <v>396</v>
      </c>
      <c r="K39" s="54" t="n">
        <v>9</v>
      </c>
      <c r="L39" s="54"/>
      <c r="M39" s="54"/>
      <c r="N39" s="55"/>
      <c r="O39" s="55" t="n">
        <v>21</v>
      </c>
      <c r="P39" s="55" t="n">
        <v>407</v>
      </c>
      <c r="Q39" s="55" t="n">
        <v>238</v>
      </c>
      <c r="R39" s="55" t="n">
        <v>329</v>
      </c>
      <c r="S39" s="55" t="n">
        <v>244</v>
      </c>
      <c r="T39" s="55" t="n">
        <v>213</v>
      </c>
      <c r="U39" s="55" t="n">
        <v>451</v>
      </c>
      <c r="V39" s="55" t="n">
        <v>349</v>
      </c>
      <c r="W39" s="55" t="n">
        <v>306</v>
      </c>
      <c r="X39" s="55" t="n">
        <v>276</v>
      </c>
      <c r="Y39" s="55" t="n">
        <v>389</v>
      </c>
      <c r="Z39" s="55" t="n">
        <v>389</v>
      </c>
      <c r="AA39" s="56" t="n">
        <v>262</v>
      </c>
      <c r="AB39" s="3"/>
      <c r="AC39" s="55" t="n">
        <v>138</v>
      </c>
      <c r="AD39" s="55" t="n">
        <v>1132</v>
      </c>
      <c r="AE39" s="55" t="n">
        <v>688</v>
      </c>
      <c r="AF39" s="57" t="n">
        <f aca="false">(AE39/AD39)*100</f>
        <v>60.7773851590106</v>
      </c>
    </row>
    <row r="40" s="58" customFormat="true" ht="12.8" hidden="false" customHeight="false" outlineLevel="0" collapsed="false">
      <c r="A40" s="59" t="n">
        <v>34</v>
      </c>
      <c r="B40" s="55" t="n">
        <v>7</v>
      </c>
      <c r="C40" s="55" t="n">
        <v>358</v>
      </c>
      <c r="D40" s="55" t="n">
        <v>309</v>
      </c>
      <c r="E40" s="55" t="n">
        <v>5</v>
      </c>
      <c r="F40" s="55" t="n">
        <v>76</v>
      </c>
      <c r="G40" s="55" t="n">
        <v>5</v>
      </c>
      <c r="H40" s="55" t="n">
        <v>14</v>
      </c>
      <c r="I40" s="55" t="n">
        <v>315</v>
      </c>
      <c r="J40" s="55" t="n">
        <v>447</v>
      </c>
      <c r="K40" s="55" t="n">
        <v>10</v>
      </c>
      <c r="L40" s="55" t="n">
        <v>261</v>
      </c>
      <c r="M40" s="55" t="n">
        <v>26</v>
      </c>
      <c r="N40" s="54" t="n">
        <v>497</v>
      </c>
      <c r="O40" s="54"/>
      <c r="P40" s="54"/>
      <c r="Q40" s="55"/>
      <c r="R40" s="55" t="n">
        <v>381</v>
      </c>
      <c r="S40" s="55" t="n">
        <v>312</v>
      </c>
      <c r="T40" s="55" t="n">
        <v>284</v>
      </c>
      <c r="U40" s="55" t="n">
        <v>497</v>
      </c>
      <c r="V40" s="55" t="n">
        <v>412</v>
      </c>
      <c r="W40" s="55" t="n">
        <v>354</v>
      </c>
      <c r="X40" s="55" t="n">
        <v>316</v>
      </c>
      <c r="Y40" s="55" t="n">
        <v>463</v>
      </c>
      <c r="Z40" s="55" t="n">
        <v>482</v>
      </c>
      <c r="AA40" s="56" t="n">
        <v>280</v>
      </c>
      <c r="AB40" s="3"/>
      <c r="AC40" s="55" t="n">
        <v>134</v>
      </c>
      <c r="AD40" s="55" t="n">
        <v>1186</v>
      </c>
      <c r="AE40" s="55" t="n">
        <v>798</v>
      </c>
      <c r="AF40" s="57" t="n">
        <f aca="false">(AE40/AD40)*100</f>
        <v>67.2849915682968</v>
      </c>
    </row>
    <row r="41" s="58" customFormat="true" ht="12.8" hidden="false" customHeight="false" outlineLevel="0" collapsed="false">
      <c r="A41" s="54" t="n">
        <v>35</v>
      </c>
      <c r="B41" s="55" t="n">
        <v>4</v>
      </c>
      <c r="C41" s="55" t="n">
        <v>284</v>
      </c>
      <c r="D41" s="55" t="n">
        <v>317</v>
      </c>
      <c r="E41" s="55" t="n">
        <v>1</v>
      </c>
      <c r="F41" s="55" t="n">
        <v>87</v>
      </c>
      <c r="G41" s="55" t="n">
        <v>3</v>
      </c>
      <c r="H41" s="55" t="n">
        <v>15</v>
      </c>
      <c r="I41" s="55" t="n">
        <v>335</v>
      </c>
      <c r="J41" s="54" t="n">
        <v>378</v>
      </c>
      <c r="K41" s="54" t="n">
        <v>4</v>
      </c>
      <c r="L41" s="54"/>
      <c r="M41" s="54"/>
      <c r="N41" s="55"/>
      <c r="O41" s="55" t="n">
        <v>17</v>
      </c>
      <c r="P41" s="55" t="n">
        <v>485</v>
      </c>
      <c r="Q41" s="55" t="n">
        <v>217</v>
      </c>
      <c r="R41" s="55" t="n">
        <v>384</v>
      </c>
      <c r="S41" s="55" t="n">
        <v>227</v>
      </c>
      <c r="T41" s="55" t="n">
        <v>231</v>
      </c>
      <c r="U41" s="55" t="n">
        <v>482</v>
      </c>
      <c r="V41" s="55" t="n">
        <v>329</v>
      </c>
      <c r="W41" s="55" t="n">
        <v>380</v>
      </c>
      <c r="X41" s="55" t="n">
        <v>282</v>
      </c>
      <c r="Y41" s="55" t="n">
        <v>440</v>
      </c>
      <c r="Z41" s="55" t="n">
        <v>442</v>
      </c>
      <c r="AA41" s="56" t="n">
        <v>264</v>
      </c>
      <c r="AB41" s="3"/>
      <c r="AC41" s="55" t="n">
        <v>132</v>
      </c>
      <c r="AD41" s="55" t="n">
        <v>1140</v>
      </c>
      <c r="AE41" s="55" t="n">
        <v>742</v>
      </c>
      <c r="AF41" s="57" t="n">
        <f aca="false">(AE41/AD41)*100</f>
        <v>65.0877192982456</v>
      </c>
    </row>
    <row r="42" s="58" customFormat="true" ht="12.8" hidden="false" customHeight="false" outlineLevel="0" collapsed="false">
      <c r="A42" s="59" t="n">
        <v>36</v>
      </c>
      <c r="B42" s="55" t="n">
        <v>10</v>
      </c>
      <c r="C42" s="55" t="n">
        <v>264</v>
      </c>
      <c r="D42" s="55" t="n">
        <v>453</v>
      </c>
      <c r="E42" s="55" t="n">
        <v>3</v>
      </c>
      <c r="F42" s="55" t="n">
        <v>99</v>
      </c>
      <c r="G42" s="55" t="n">
        <v>1</v>
      </c>
      <c r="H42" s="55" t="n">
        <v>16</v>
      </c>
      <c r="I42" s="55" t="n">
        <v>457</v>
      </c>
      <c r="J42" s="55" t="n">
        <v>361</v>
      </c>
      <c r="K42" s="55" t="n">
        <v>10</v>
      </c>
      <c r="L42" s="55" t="n">
        <v>406</v>
      </c>
      <c r="M42" s="55" t="n">
        <v>32</v>
      </c>
      <c r="N42" s="54" t="n">
        <v>401</v>
      </c>
      <c r="O42" s="54"/>
      <c r="P42" s="54"/>
      <c r="Q42" s="55"/>
      <c r="R42" s="55" t="n">
        <v>458</v>
      </c>
      <c r="S42" s="55" t="n">
        <v>287</v>
      </c>
      <c r="T42" s="55" t="n">
        <v>277</v>
      </c>
      <c r="U42" s="55" t="n">
        <v>553</v>
      </c>
      <c r="V42" s="55" t="n">
        <v>366</v>
      </c>
      <c r="W42" s="55" t="n">
        <v>458</v>
      </c>
      <c r="X42" s="55" t="n">
        <v>294</v>
      </c>
      <c r="Y42" s="55" t="n">
        <v>543</v>
      </c>
      <c r="Z42" s="55" t="n">
        <v>485</v>
      </c>
      <c r="AA42" s="56" t="n">
        <v>333</v>
      </c>
      <c r="AB42" s="3"/>
      <c r="AC42" s="55" t="n">
        <v>164</v>
      </c>
      <c r="AD42" s="55" t="n">
        <v>1299</v>
      </c>
      <c r="AE42" s="55" t="n">
        <v>851</v>
      </c>
      <c r="AF42" s="57" t="n">
        <f aca="false">(AE42/AD42)*100</f>
        <v>65.5119322555812</v>
      </c>
    </row>
    <row r="43" s="58" customFormat="true" ht="12.8" hidden="false" customHeight="false" outlineLevel="0" collapsed="false">
      <c r="A43" s="54" t="n">
        <v>37</v>
      </c>
      <c r="B43" s="55" t="n">
        <v>8</v>
      </c>
      <c r="C43" s="55" t="n">
        <v>256</v>
      </c>
      <c r="D43" s="55" t="n">
        <v>264</v>
      </c>
      <c r="E43" s="55" t="n">
        <v>6</v>
      </c>
      <c r="F43" s="55" t="n">
        <v>86</v>
      </c>
      <c r="G43" s="55" t="n">
        <v>3</v>
      </c>
      <c r="H43" s="55" t="n">
        <v>18</v>
      </c>
      <c r="I43" s="55" t="n">
        <v>274</v>
      </c>
      <c r="J43" s="54" t="n">
        <v>329</v>
      </c>
      <c r="K43" s="54" t="n">
        <v>6</v>
      </c>
      <c r="L43" s="54"/>
      <c r="M43" s="54"/>
      <c r="N43" s="55"/>
      <c r="O43" s="55" t="n">
        <v>23</v>
      </c>
      <c r="P43" s="55" t="n">
        <v>380</v>
      </c>
      <c r="Q43" s="55" t="n">
        <v>217</v>
      </c>
      <c r="R43" s="55" t="n">
        <v>296</v>
      </c>
      <c r="S43" s="55" t="n">
        <v>231</v>
      </c>
      <c r="T43" s="55" t="n">
        <v>197</v>
      </c>
      <c r="U43" s="55" t="n">
        <v>424</v>
      </c>
      <c r="V43" s="55" t="n">
        <v>354</v>
      </c>
      <c r="W43" s="55" t="n">
        <v>268</v>
      </c>
      <c r="X43" s="55" t="n">
        <v>256</v>
      </c>
      <c r="Y43" s="55" t="n">
        <v>366</v>
      </c>
      <c r="Z43" s="55" t="n">
        <v>364</v>
      </c>
      <c r="AA43" s="56" t="n">
        <v>250</v>
      </c>
      <c r="AB43" s="3"/>
      <c r="AC43" s="55" t="n">
        <v>136</v>
      </c>
      <c r="AD43" s="55" t="n">
        <v>961</v>
      </c>
      <c r="AE43" s="55" t="n">
        <v>644</v>
      </c>
      <c r="AF43" s="57" t="n">
        <f aca="false">(AE43/AD43)*100</f>
        <v>67.0135275754422</v>
      </c>
    </row>
    <row r="44" s="58" customFormat="true" ht="12.8" hidden="false" customHeight="false" outlineLevel="0" collapsed="false">
      <c r="A44" s="59" t="n">
        <v>38</v>
      </c>
      <c r="B44" s="55" t="n">
        <v>5</v>
      </c>
      <c r="C44" s="55" t="n">
        <v>204</v>
      </c>
      <c r="D44" s="55" t="n">
        <v>189</v>
      </c>
      <c r="E44" s="55" t="n">
        <v>6</v>
      </c>
      <c r="F44" s="55" t="n">
        <v>106</v>
      </c>
      <c r="G44" s="55" t="n">
        <v>2</v>
      </c>
      <c r="H44" s="55" t="n">
        <v>17</v>
      </c>
      <c r="I44" s="55" t="n">
        <v>213</v>
      </c>
      <c r="J44" s="55" t="n">
        <v>289</v>
      </c>
      <c r="K44" s="55" t="n">
        <v>10</v>
      </c>
      <c r="L44" s="55" t="n">
        <v>173</v>
      </c>
      <c r="M44" s="55" t="n">
        <v>30</v>
      </c>
      <c r="N44" s="54" t="n">
        <v>322</v>
      </c>
      <c r="O44" s="54"/>
      <c r="P44" s="54"/>
      <c r="Q44" s="55"/>
      <c r="R44" s="55" t="n">
        <v>239</v>
      </c>
      <c r="S44" s="55" t="n">
        <v>238</v>
      </c>
      <c r="T44" s="55" t="n">
        <v>202</v>
      </c>
      <c r="U44" s="55" t="n">
        <v>320</v>
      </c>
      <c r="V44" s="55" t="n">
        <v>207</v>
      </c>
      <c r="W44" s="55" t="n">
        <v>305</v>
      </c>
      <c r="X44" s="55" t="n">
        <v>221</v>
      </c>
      <c r="Y44" s="55" t="n">
        <v>299</v>
      </c>
      <c r="Z44" s="55" t="n">
        <v>342</v>
      </c>
      <c r="AA44" s="56" t="n">
        <v>167</v>
      </c>
      <c r="AB44" s="3"/>
      <c r="AC44" s="55" t="n">
        <v>144</v>
      </c>
      <c r="AD44" s="55" t="n">
        <v>1092</v>
      </c>
      <c r="AE44" s="55" t="n">
        <v>537</v>
      </c>
      <c r="AF44" s="57" t="n">
        <f aca="false">(AE44/AD44)*100</f>
        <v>49.1758241758242</v>
      </c>
    </row>
    <row r="45" s="58" customFormat="true" ht="12.8" hidden="false" customHeight="false" outlineLevel="0" collapsed="false">
      <c r="A45" s="59" t="n">
        <v>39</v>
      </c>
      <c r="B45" s="55" t="n">
        <v>3</v>
      </c>
      <c r="C45" s="55" t="n">
        <v>185</v>
      </c>
      <c r="D45" s="55" t="n">
        <v>211</v>
      </c>
      <c r="E45" s="55" t="n">
        <v>4</v>
      </c>
      <c r="F45" s="55" t="n">
        <v>52</v>
      </c>
      <c r="G45" s="55" t="n">
        <v>0</v>
      </c>
      <c r="H45" s="55" t="n">
        <v>6</v>
      </c>
      <c r="I45" s="55" t="n">
        <v>218</v>
      </c>
      <c r="J45" s="55" t="n">
        <v>219</v>
      </c>
      <c r="K45" s="55" t="n">
        <v>13</v>
      </c>
      <c r="L45" s="55" t="n">
        <v>186</v>
      </c>
      <c r="M45" s="55" t="n">
        <v>24</v>
      </c>
      <c r="N45" s="54" t="n">
        <v>241</v>
      </c>
      <c r="O45" s="54"/>
      <c r="P45" s="54"/>
      <c r="Q45" s="55"/>
      <c r="R45" s="55" t="n">
        <v>244</v>
      </c>
      <c r="S45" s="55" t="n">
        <v>145</v>
      </c>
      <c r="T45" s="55" t="n">
        <v>160</v>
      </c>
      <c r="U45" s="55" t="n">
        <v>287</v>
      </c>
      <c r="V45" s="55" t="n">
        <v>214</v>
      </c>
      <c r="W45" s="55" t="n">
        <v>231</v>
      </c>
      <c r="X45" s="55" t="n">
        <v>155</v>
      </c>
      <c r="Y45" s="55" t="n">
        <v>290</v>
      </c>
      <c r="Z45" s="55" t="n">
        <v>260</v>
      </c>
      <c r="AA45" s="56" t="n">
        <v>177</v>
      </c>
      <c r="AB45" s="3"/>
      <c r="AC45" s="55" t="n">
        <v>103</v>
      </c>
      <c r="AD45" s="55" t="n">
        <v>848</v>
      </c>
      <c r="AE45" s="55" t="n">
        <v>459</v>
      </c>
      <c r="AF45" s="57" t="n">
        <f aca="false">(AE45/AD45)*100</f>
        <v>54.127358490566</v>
      </c>
    </row>
    <row r="46" s="58" customFormat="true" ht="12.8" hidden="false" customHeight="false" outlineLevel="0" collapsed="false">
      <c r="A46" s="54" t="n">
        <v>40</v>
      </c>
      <c r="B46" s="55" t="n">
        <v>4</v>
      </c>
      <c r="C46" s="55" t="n">
        <v>268</v>
      </c>
      <c r="D46" s="55" t="n">
        <v>299</v>
      </c>
      <c r="E46" s="55" t="n">
        <v>1</v>
      </c>
      <c r="F46" s="55" t="n">
        <v>81</v>
      </c>
      <c r="G46" s="55" t="n">
        <v>2</v>
      </c>
      <c r="H46" s="55" t="n">
        <v>11</v>
      </c>
      <c r="I46" s="55" t="n">
        <v>287</v>
      </c>
      <c r="J46" s="54" t="n">
        <v>364</v>
      </c>
      <c r="K46" s="54" t="n">
        <v>5</v>
      </c>
      <c r="L46" s="54"/>
      <c r="M46" s="54"/>
      <c r="N46" s="55"/>
      <c r="O46" s="55" t="n">
        <v>10</v>
      </c>
      <c r="P46" s="55" t="n">
        <v>439</v>
      </c>
      <c r="Q46" s="55" t="n">
        <v>210</v>
      </c>
      <c r="R46" s="55" t="n">
        <v>357</v>
      </c>
      <c r="S46" s="55" t="n">
        <v>224</v>
      </c>
      <c r="T46" s="55" t="n">
        <v>198</v>
      </c>
      <c r="U46" s="55" t="n">
        <v>470</v>
      </c>
      <c r="V46" s="55" t="n">
        <v>360</v>
      </c>
      <c r="W46" s="55" t="n">
        <v>291</v>
      </c>
      <c r="X46" s="55" t="n">
        <v>290</v>
      </c>
      <c r="Y46" s="55" t="n">
        <v>374</v>
      </c>
      <c r="Z46" s="55" t="n">
        <v>341</v>
      </c>
      <c r="AA46" s="56" t="n">
        <v>305</v>
      </c>
      <c r="AB46" s="3"/>
      <c r="AC46" s="55" t="n">
        <v>175</v>
      </c>
      <c r="AD46" s="55" t="n">
        <v>1097</v>
      </c>
      <c r="AE46" s="55" t="n">
        <v>682</v>
      </c>
      <c r="AF46" s="57" t="n">
        <f aca="false">(AE46/AD46)*100</f>
        <v>62.1695533272562</v>
      </c>
    </row>
    <row r="47" s="58" customFormat="true" ht="12.8" hidden="false" customHeight="false" outlineLevel="0" collapsed="false">
      <c r="A47" s="54" t="n">
        <v>41</v>
      </c>
      <c r="B47" s="55" t="n">
        <v>4</v>
      </c>
      <c r="C47" s="55" t="n">
        <v>246</v>
      </c>
      <c r="D47" s="55" t="n">
        <v>145</v>
      </c>
      <c r="E47" s="55" t="n">
        <v>5</v>
      </c>
      <c r="F47" s="55" t="n">
        <v>49</v>
      </c>
      <c r="G47" s="55" t="n">
        <v>1</v>
      </c>
      <c r="H47" s="55" t="n">
        <v>8</v>
      </c>
      <c r="I47" s="55" t="n">
        <v>134</v>
      </c>
      <c r="J47" s="54" t="n">
        <v>312</v>
      </c>
      <c r="K47" s="54" t="n">
        <v>3</v>
      </c>
      <c r="L47" s="54"/>
      <c r="M47" s="54"/>
      <c r="N47" s="55"/>
      <c r="O47" s="55" t="n">
        <v>19</v>
      </c>
      <c r="P47" s="55" t="n">
        <v>212</v>
      </c>
      <c r="Q47" s="55" t="n">
        <v>223</v>
      </c>
      <c r="R47" s="55" t="n">
        <v>240</v>
      </c>
      <c r="S47" s="55" t="n">
        <v>142</v>
      </c>
      <c r="T47" s="55" t="n">
        <v>136</v>
      </c>
      <c r="U47" s="55" t="n">
        <v>316</v>
      </c>
      <c r="V47" s="55" t="n">
        <v>302</v>
      </c>
      <c r="W47" s="55" t="n">
        <v>152</v>
      </c>
      <c r="X47" s="55" t="n">
        <v>256</v>
      </c>
      <c r="Y47" s="55" t="n">
        <v>195</v>
      </c>
      <c r="Z47" s="55" t="n">
        <v>254</v>
      </c>
      <c r="AA47" s="56" t="n">
        <v>195</v>
      </c>
      <c r="AB47" s="3"/>
      <c r="AC47" s="55" t="n">
        <v>107</v>
      </c>
      <c r="AD47" s="55" t="n">
        <v>759</v>
      </c>
      <c r="AE47" s="55" t="n">
        <v>465</v>
      </c>
      <c r="AF47" s="57" t="n">
        <f aca="false">(AE47/AD47)*100</f>
        <v>61.2648221343874</v>
      </c>
    </row>
    <row r="48" s="58" customFormat="true" ht="12.8" hidden="false" customHeight="false" outlineLevel="0" collapsed="false">
      <c r="A48" s="59" t="n">
        <v>42</v>
      </c>
      <c r="B48" s="55" t="n">
        <v>2</v>
      </c>
      <c r="C48" s="55" t="n">
        <v>255</v>
      </c>
      <c r="D48" s="55" t="n">
        <v>376</v>
      </c>
      <c r="E48" s="55" t="n">
        <v>6</v>
      </c>
      <c r="F48" s="55" t="n">
        <v>52</v>
      </c>
      <c r="G48" s="55" t="n">
        <v>1</v>
      </c>
      <c r="H48" s="55" t="n">
        <v>12</v>
      </c>
      <c r="I48" s="55" t="n">
        <v>381</v>
      </c>
      <c r="J48" s="55" t="n">
        <v>298</v>
      </c>
      <c r="K48" s="55" t="n">
        <v>5</v>
      </c>
      <c r="L48" s="55" t="n">
        <v>331</v>
      </c>
      <c r="M48" s="55" t="n">
        <v>13</v>
      </c>
      <c r="N48" s="54" t="n">
        <v>353</v>
      </c>
      <c r="O48" s="54"/>
      <c r="P48" s="54"/>
      <c r="Q48" s="55"/>
      <c r="R48" s="55" t="n">
        <v>411</v>
      </c>
      <c r="S48" s="55" t="n">
        <v>208</v>
      </c>
      <c r="T48" s="55" t="n">
        <v>283</v>
      </c>
      <c r="U48" s="55" t="n">
        <v>412</v>
      </c>
      <c r="V48" s="55" t="n">
        <v>357</v>
      </c>
      <c r="W48" s="55" t="n">
        <v>325</v>
      </c>
      <c r="X48" s="55" t="n">
        <v>242</v>
      </c>
      <c r="Y48" s="55" t="n">
        <v>451</v>
      </c>
      <c r="Z48" s="55" t="n">
        <v>433</v>
      </c>
      <c r="AA48" s="56" t="n">
        <v>256</v>
      </c>
      <c r="AB48" s="3"/>
      <c r="AC48" s="55" t="n">
        <v>75</v>
      </c>
      <c r="AD48" s="55" t="n">
        <v>1021</v>
      </c>
      <c r="AE48" s="55" t="n">
        <v>705</v>
      </c>
      <c r="AF48" s="57" t="n">
        <f aca="false">(AE48/AD48)*100</f>
        <v>69.0499510284035</v>
      </c>
    </row>
    <row r="49" s="58" customFormat="true" ht="12.8" hidden="false" customHeight="false" outlineLevel="0" collapsed="false">
      <c r="A49" s="54" t="n">
        <v>43</v>
      </c>
      <c r="B49" s="55" t="n">
        <v>10</v>
      </c>
      <c r="C49" s="55" t="n">
        <v>266</v>
      </c>
      <c r="D49" s="55" t="n">
        <v>301</v>
      </c>
      <c r="E49" s="55" t="n">
        <v>5</v>
      </c>
      <c r="F49" s="55" t="n">
        <v>83</v>
      </c>
      <c r="G49" s="55" t="n">
        <v>2</v>
      </c>
      <c r="H49" s="55" t="n">
        <v>17</v>
      </c>
      <c r="I49" s="55" t="n">
        <v>312</v>
      </c>
      <c r="J49" s="54" t="n">
        <v>339</v>
      </c>
      <c r="K49" s="54" t="n">
        <v>6</v>
      </c>
      <c r="L49" s="54"/>
      <c r="M49" s="54"/>
      <c r="N49" s="55"/>
      <c r="O49" s="55" t="n">
        <v>18</v>
      </c>
      <c r="P49" s="55" t="n">
        <v>453</v>
      </c>
      <c r="Q49" s="55" t="n">
        <v>196</v>
      </c>
      <c r="R49" s="55" t="n">
        <v>357</v>
      </c>
      <c r="S49" s="55" t="n">
        <v>227</v>
      </c>
      <c r="T49" s="55" t="n">
        <v>232</v>
      </c>
      <c r="U49" s="55" t="n">
        <v>446</v>
      </c>
      <c r="V49" s="55" t="n">
        <v>305</v>
      </c>
      <c r="W49" s="55" t="n">
        <v>352</v>
      </c>
      <c r="X49" s="55" t="n">
        <v>261</v>
      </c>
      <c r="Y49" s="55" t="n">
        <v>407</v>
      </c>
      <c r="Z49" s="55" t="n">
        <v>393</v>
      </c>
      <c r="AA49" s="56" t="n">
        <v>266</v>
      </c>
      <c r="AB49" s="3"/>
      <c r="AC49" s="55" t="n">
        <v>152</v>
      </c>
      <c r="AD49" s="55" t="n">
        <v>1070</v>
      </c>
      <c r="AE49" s="55" t="n">
        <v>687</v>
      </c>
      <c r="AF49" s="57" t="n">
        <f aca="false">(AE49/AD49)*100</f>
        <v>64.2056074766355</v>
      </c>
    </row>
    <row r="50" s="58" customFormat="true" ht="12.8" hidden="false" customHeight="false" outlineLevel="0" collapsed="false">
      <c r="A50" s="54" t="n">
        <v>44</v>
      </c>
      <c r="B50" s="55" t="n">
        <v>9</v>
      </c>
      <c r="C50" s="55" t="n">
        <v>307</v>
      </c>
      <c r="D50" s="55" t="n">
        <v>377</v>
      </c>
      <c r="E50" s="55" t="n">
        <v>5</v>
      </c>
      <c r="F50" s="55" t="n">
        <v>83</v>
      </c>
      <c r="G50" s="55" t="n">
        <v>1</v>
      </c>
      <c r="H50" s="55" t="n">
        <v>9</v>
      </c>
      <c r="I50" s="55" t="n">
        <v>371</v>
      </c>
      <c r="J50" s="54" t="n">
        <v>402</v>
      </c>
      <c r="K50" s="54" t="n">
        <v>6</v>
      </c>
      <c r="L50" s="54"/>
      <c r="M50" s="54"/>
      <c r="N50" s="55"/>
      <c r="O50" s="55" t="n">
        <v>18</v>
      </c>
      <c r="P50" s="55" t="n">
        <v>515</v>
      </c>
      <c r="Q50" s="55" t="n">
        <v>243</v>
      </c>
      <c r="R50" s="55" t="n">
        <v>377</v>
      </c>
      <c r="S50" s="55" t="n">
        <v>278</v>
      </c>
      <c r="T50" s="55" t="n">
        <v>250</v>
      </c>
      <c r="U50" s="55" t="n">
        <v>531</v>
      </c>
      <c r="V50" s="55" t="n">
        <v>387</v>
      </c>
      <c r="W50" s="55" t="n">
        <v>372</v>
      </c>
      <c r="X50" s="55" t="n">
        <v>295</v>
      </c>
      <c r="Y50" s="55" t="n">
        <v>471</v>
      </c>
      <c r="Z50" s="55" t="n">
        <v>416</v>
      </c>
      <c r="AA50" s="56" t="n">
        <v>338</v>
      </c>
      <c r="AB50" s="3"/>
      <c r="AC50" s="55" t="n">
        <v>125</v>
      </c>
      <c r="AD50" s="55" t="n">
        <v>1271</v>
      </c>
      <c r="AE50" s="55" t="n">
        <v>799</v>
      </c>
      <c r="AF50" s="57" t="n">
        <f aca="false">(AE50/AD50)*100</f>
        <v>62.8638867033832</v>
      </c>
    </row>
    <row r="51" s="58" customFormat="true" ht="12.8" hidden="false" customHeight="false" outlineLevel="0" collapsed="false">
      <c r="A51" s="54" t="n">
        <v>45</v>
      </c>
      <c r="B51" s="55" t="n">
        <v>8</v>
      </c>
      <c r="C51" s="55" t="n">
        <v>347</v>
      </c>
      <c r="D51" s="55" t="n">
        <v>365</v>
      </c>
      <c r="E51" s="55" t="n">
        <v>8</v>
      </c>
      <c r="F51" s="55" t="n">
        <v>82</v>
      </c>
      <c r="G51" s="55" t="n">
        <v>1</v>
      </c>
      <c r="H51" s="55" t="n">
        <v>16</v>
      </c>
      <c r="I51" s="55" t="n">
        <v>361</v>
      </c>
      <c r="J51" s="54" t="n">
        <v>436</v>
      </c>
      <c r="K51" s="54" t="n">
        <v>10</v>
      </c>
      <c r="L51" s="54"/>
      <c r="M51" s="54"/>
      <c r="N51" s="55"/>
      <c r="O51" s="55" t="n">
        <v>17</v>
      </c>
      <c r="P51" s="55" t="n">
        <v>526</v>
      </c>
      <c r="Q51" s="55" t="n">
        <v>279</v>
      </c>
      <c r="R51" s="55" t="n">
        <v>437</v>
      </c>
      <c r="S51" s="55" t="n">
        <v>275</v>
      </c>
      <c r="T51" s="55" t="n">
        <v>264</v>
      </c>
      <c r="U51" s="55" t="n">
        <v>554</v>
      </c>
      <c r="V51" s="55" t="n">
        <v>419</v>
      </c>
      <c r="W51" s="55" t="n">
        <v>384</v>
      </c>
      <c r="X51" s="55" t="n">
        <v>335</v>
      </c>
      <c r="Y51" s="55" t="n">
        <v>480</v>
      </c>
      <c r="Z51" s="55" t="n">
        <v>474</v>
      </c>
      <c r="AA51" s="56" t="n">
        <v>329</v>
      </c>
      <c r="AB51" s="3"/>
      <c r="AC51" s="55" t="n">
        <v>132</v>
      </c>
      <c r="AD51" s="55" t="n">
        <v>1298</v>
      </c>
      <c r="AE51" s="55" t="n">
        <v>838</v>
      </c>
      <c r="AF51" s="57" t="n">
        <f aca="false">(AE51/AD51)*100</f>
        <v>64.5608628659476</v>
      </c>
    </row>
    <row r="52" s="58" customFormat="true" ht="12.8" hidden="false" customHeight="false" outlineLevel="0" collapsed="false">
      <c r="A52" s="59" t="n">
        <v>46</v>
      </c>
      <c r="B52" s="55" t="n">
        <v>4</v>
      </c>
      <c r="C52" s="55" t="n">
        <v>122</v>
      </c>
      <c r="D52" s="55" t="n">
        <v>217</v>
      </c>
      <c r="E52" s="55" t="n">
        <v>1</v>
      </c>
      <c r="F52" s="55" t="n">
        <v>36</v>
      </c>
      <c r="G52" s="55" t="n">
        <v>2</v>
      </c>
      <c r="H52" s="55" t="n">
        <v>3</v>
      </c>
      <c r="I52" s="55" t="n">
        <v>212</v>
      </c>
      <c r="J52" s="55" t="n">
        <v>159</v>
      </c>
      <c r="K52" s="55" t="n">
        <v>5</v>
      </c>
      <c r="L52" s="55" t="n">
        <v>199</v>
      </c>
      <c r="M52" s="55" t="n">
        <v>10</v>
      </c>
      <c r="N52" s="54" t="n">
        <v>169</v>
      </c>
      <c r="O52" s="54"/>
      <c r="P52" s="54"/>
      <c r="Q52" s="55"/>
      <c r="R52" s="55" t="n">
        <v>213</v>
      </c>
      <c r="S52" s="55" t="n">
        <v>113</v>
      </c>
      <c r="T52" s="55" t="n">
        <v>153</v>
      </c>
      <c r="U52" s="55" t="n">
        <v>224</v>
      </c>
      <c r="V52" s="55" t="n">
        <v>171</v>
      </c>
      <c r="W52" s="55" t="n">
        <v>205</v>
      </c>
      <c r="X52" s="55" t="n">
        <v>133</v>
      </c>
      <c r="Y52" s="55" t="n">
        <v>242</v>
      </c>
      <c r="Z52" s="55" t="n">
        <v>235</v>
      </c>
      <c r="AA52" s="56" t="n">
        <v>130</v>
      </c>
      <c r="AB52" s="3"/>
      <c r="AC52" s="55" t="n">
        <v>59</v>
      </c>
      <c r="AD52" s="55" t="n">
        <v>542</v>
      </c>
      <c r="AE52" s="55" t="n">
        <v>383</v>
      </c>
      <c r="AF52" s="57" t="n">
        <f aca="false">(AE52/AD52)*100</f>
        <v>70.6642066420664</v>
      </c>
    </row>
    <row r="53" s="58" customFormat="true" ht="12.8" hidden="false" customHeight="false" outlineLevel="0" collapsed="false">
      <c r="A53" s="54" t="n">
        <v>47</v>
      </c>
      <c r="B53" s="55" t="n">
        <v>6</v>
      </c>
      <c r="C53" s="55" t="n">
        <v>329</v>
      </c>
      <c r="D53" s="55" t="n">
        <v>189</v>
      </c>
      <c r="E53" s="55" t="n">
        <v>3</v>
      </c>
      <c r="F53" s="55" t="n">
        <v>49</v>
      </c>
      <c r="G53" s="55" t="n">
        <v>2</v>
      </c>
      <c r="H53" s="55" t="n">
        <v>9</v>
      </c>
      <c r="I53" s="55" t="n">
        <v>175</v>
      </c>
      <c r="J53" s="54" t="n">
        <v>390</v>
      </c>
      <c r="K53" s="54" t="n">
        <v>2</v>
      </c>
      <c r="L53" s="54"/>
      <c r="M53" s="54"/>
      <c r="N53" s="55"/>
      <c r="O53" s="55" t="n">
        <v>6</v>
      </c>
      <c r="P53" s="55" t="n">
        <v>277</v>
      </c>
      <c r="Q53" s="55" t="n">
        <v>290</v>
      </c>
      <c r="R53" s="55" t="n">
        <v>296</v>
      </c>
      <c r="S53" s="55" t="n">
        <v>185</v>
      </c>
      <c r="T53" s="55" t="n">
        <v>139</v>
      </c>
      <c r="U53" s="55" t="n">
        <v>435</v>
      </c>
      <c r="V53" s="55" t="n">
        <v>381</v>
      </c>
      <c r="W53" s="55" t="n">
        <v>186</v>
      </c>
      <c r="X53" s="55" t="n">
        <v>302</v>
      </c>
      <c r="Y53" s="55" t="n">
        <v>270</v>
      </c>
      <c r="Z53" s="55" t="n">
        <v>296</v>
      </c>
      <c r="AA53" s="56" t="n">
        <v>258</v>
      </c>
      <c r="AB53" s="3"/>
      <c r="AC53" s="55" t="n">
        <v>134</v>
      </c>
      <c r="AD53" s="55" t="n">
        <v>886</v>
      </c>
      <c r="AE53" s="55" t="n">
        <v>588</v>
      </c>
      <c r="AF53" s="57" t="n">
        <f aca="false">(AE53/AD53)*100</f>
        <v>66.3656884875847</v>
      </c>
    </row>
    <row r="54" s="58" customFormat="true" ht="12.8" hidden="false" customHeight="false" outlineLevel="0" collapsed="false">
      <c r="A54" s="54" t="n">
        <v>48</v>
      </c>
      <c r="B54" s="55" t="n">
        <v>7</v>
      </c>
      <c r="C54" s="55" t="n">
        <v>279</v>
      </c>
      <c r="D54" s="55" t="n">
        <v>292</v>
      </c>
      <c r="E54" s="55" t="n">
        <v>2</v>
      </c>
      <c r="F54" s="55" t="n">
        <v>94</v>
      </c>
      <c r="G54" s="55" t="n">
        <v>1</v>
      </c>
      <c r="H54" s="55" t="n">
        <v>5</v>
      </c>
      <c r="I54" s="55" t="n">
        <v>306</v>
      </c>
      <c r="J54" s="54" t="n">
        <v>355</v>
      </c>
      <c r="K54" s="54" t="n">
        <v>14</v>
      </c>
      <c r="L54" s="54"/>
      <c r="M54" s="54"/>
      <c r="N54" s="55"/>
      <c r="O54" s="55" t="n">
        <v>17</v>
      </c>
      <c r="P54" s="55" t="n">
        <v>426</v>
      </c>
      <c r="Q54" s="55" t="n">
        <v>222</v>
      </c>
      <c r="R54" s="55" t="n">
        <v>336</v>
      </c>
      <c r="S54" s="55" t="n">
        <v>245</v>
      </c>
      <c r="T54" s="55" t="n">
        <v>238</v>
      </c>
      <c r="U54" s="55" t="n">
        <v>434</v>
      </c>
      <c r="V54" s="55" t="n">
        <v>328</v>
      </c>
      <c r="W54" s="55" t="n">
        <v>331</v>
      </c>
      <c r="X54" s="55" t="n">
        <v>254</v>
      </c>
      <c r="Y54" s="55" t="n">
        <v>416</v>
      </c>
      <c r="Z54" s="55" t="n">
        <v>397</v>
      </c>
      <c r="AA54" s="56" t="n">
        <v>263</v>
      </c>
      <c r="AB54" s="3"/>
      <c r="AC54" s="55" t="n">
        <v>106</v>
      </c>
      <c r="AD54" s="55" t="n">
        <v>1008</v>
      </c>
      <c r="AE54" s="55" t="n">
        <v>688</v>
      </c>
      <c r="AF54" s="57" t="n">
        <f aca="false">(AE54/AD54)*100</f>
        <v>68.2539682539683</v>
      </c>
    </row>
    <row r="55" s="58" customFormat="true" ht="12.8" hidden="false" customHeight="false" outlineLevel="0" collapsed="false">
      <c r="A55" s="59" t="n">
        <v>49</v>
      </c>
      <c r="B55" s="55" t="n">
        <v>6</v>
      </c>
      <c r="C55" s="55" t="n">
        <v>274</v>
      </c>
      <c r="D55" s="55" t="n">
        <v>284</v>
      </c>
      <c r="E55" s="55" t="n">
        <v>4</v>
      </c>
      <c r="F55" s="55" t="n">
        <v>86</v>
      </c>
      <c r="G55" s="55" t="n">
        <v>3</v>
      </c>
      <c r="H55" s="55" t="n">
        <v>12</v>
      </c>
      <c r="I55" s="55" t="n">
        <v>285</v>
      </c>
      <c r="J55" s="55" t="n">
        <v>364</v>
      </c>
      <c r="K55" s="55" t="n">
        <v>4</v>
      </c>
      <c r="L55" s="55" t="n">
        <v>231</v>
      </c>
      <c r="M55" s="55" t="n">
        <v>32</v>
      </c>
      <c r="N55" s="54" t="n">
        <v>395</v>
      </c>
      <c r="O55" s="54"/>
      <c r="P55" s="54"/>
      <c r="Q55" s="55"/>
      <c r="R55" s="55" t="n">
        <v>359</v>
      </c>
      <c r="S55" s="55" t="n">
        <v>214</v>
      </c>
      <c r="T55" s="55" t="n">
        <v>229</v>
      </c>
      <c r="U55" s="55" t="n">
        <v>430</v>
      </c>
      <c r="V55" s="55" t="n">
        <v>322</v>
      </c>
      <c r="W55" s="55" t="n">
        <v>329</v>
      </c>
      <c r="X55" s="55" t="n">
        <v>271</v>
      </c>
      <c r="Y55" s="55" t="n">
        <v>381</v>
      </c>
      <c r="Z55" s="55" t="n">
        <v>409</v>
      </c>
      <c r="AA55" s="56" t="n">
        <v>235</v>
      </c>
      <c r="AB55" s="3"/>
      <c r="AC55" s="55" t="n">
        <v>140</v>
      </c>
      <c r="AD55" s="55" t="n">
        <v>1025</v>
      </c>
      <c r="AE55" s="55" t="n">
        <v>674</v>
      </c>
      <c r="AF55" s="57" t="n">
        <f aca="false">(AE55/AD55)*100</f>
        <v>65.7560975609756</v>
      </c>
    </row>
    <row r="56" s="58" customFormat="true" ht="12.8" hidden="false" customHeight="false" outlineLevel="0" collapsed="false">
      <c r="A56" s="59" t="n">
        <v>50</v>
      </c>
      <c r="B56" s="55" t="n">
        <v>3</v>
      </c>
      <c r="C56" s="55" t="n">
        <v>473</v>
      </c>
      <c r="D56" s="55" t="n">
        <v>511</v>
      </c>
      <c r="E56" s="55" t="n">
        <v>4</v>
      </c>
      <c r="F56" s="55" t="n">
        <v>119</v>
      </c>
      <c r="G56" s="55" t="n">
        <v>4</v>
      </c>
      <c r="H56" s="55" t="n">
        <v>13</v>
      </c>
      <c r="I56" s="55" t="n">
        <v>504</v>
      </c>
      <c r="J56" s="55" t="n">
        <v>584</v>
      </c>
      <c r="K56" s="55" t="n">
        <v>10</v>
      </c>
      <c r="L56" s="55" t="n">
        <v>430</v>
      </c>
      <c r="M56" s="55" t="n">
        <v>31</v>
      </c>
      <c r="N56" s="54" t="n">
        <v>644</v>
      </c>
      <c r="O56" s="54"/>
      <c r="P56" s="54"/>
      <c r="Q56" s="55"/>
      <c r="R56" s="55" t="n">
        <v>559</v>
      </c>
      <c r="S56" s="55" t="n">
        <v>401</v>
      </c>
      <c r="T56" s="55" t="n">
        <v>353</v>
      </c>
      <c r="U56" s="55" t="n">
        <v>754</v>
      </c>
      <c r="V56" s="55" t="n">
        <v>569</v>
      </c>
      <c r="W56" s="55" t="n">
        <v>519</v>
      </c>
      <c r="X56" s="55" t="n">
        <v>418</v>
      </c>
      <c r="Y56" s="55" t="n">
        <v>684</v>
      </c>
      <c r="Z56" s="55" t="n">
        <v>629</v>
      </c>
      <c r="AA56" s="56" t="n">
        <v>458</v>
      </c>
      <c r="AB56" s="3"/>
      <c r="AC56" s="55" t="n">
        <v>166</v>
      </c>
      <c r="AD56" s="55" t="n">
        <v>1818</v>
      </c>
      <c r="AE56" s="55" t="n">
        <v>1134</v>
      </c>
      <c r="AF56" s="57" t="n">
        <f aca="false">(AE56/AD56)*100</f>
        <v>62.3762376237624</v>
      </c>
    </row>
    <row r="57" s="58" customFormat="true" ht="12.8" hidden="false" customHeight="false" outlineLevel="0" collapsed="false">
      <c r="A57" s="54" t="n">
        <v>51</v>
      </c>
      <c r="B57" s="55" t="n">
        <v>1</v>
      </c>
      <c r="C57" s="55" t="n">
        <v>278</v>
      </c>
      <c r="D57" s="55" t="n">
        <v>276</v>
      </c>
      <c r="E57" s="55" t="n">
        <v>5</v>
      </c>
      <c r="F57" s="55" t="n">
        <v>82</v>
      </c>
      <c r="G57" s="55" t="n">
        <v>0</v>
      </c>
      <c r="H57" s="55" t="n">
        <v>20</v>
      </c>
      <c r="I57" s="55" t="n">
        <v>278</v>
      </c>
      <c r="J57" s="54" t="n">
        <v>343</v>
      </c>
      <c r="K57" s="54" t="n">
        <v>9</v>
      </c>
      <c r="L57" s="54"/>
      <c r="M57" s="54"/>
      <c r="N57" s="55"/>
      <c r="O57" s="55" t="n">
        <v>20</v>
      </c>
      <c r="P57" s="55" t="n">
        <v>405</v>
      </c>
      <c r="Q57" s="55" t="n">
        <v>216</v>
      </c>
      <c r="R57" s="55" t="n">
        <v>328</v>
      </c>
      <c r="S57" s="55" t="n">
        <v>229</v>
      </c>
      <c r="T57" s="55" t="n">
        <v>249</v>
      </c>
      <c r="U57" s="55" t="n">
        <v>389</v>
      </c>
      <c r="V57" s="55" t="n">
        <v>320</v>
      </c>
      <c r="W57" s="55" t="n">
        <v>312</v>
      </c>
      <c r="X57" s="55" t="n">
        <v>277</v>
      </c>
      <c r="Y57" s="55" t="n">
        <v>362</v>
      </c>
      <c r="Z57" s="55" t="n">
        <v>402</v>
      </c>
      <c r="AA57" s="56" t="n">
        <v>227</v>
      </c>
      <c r="AB57" s="3"/>
      <c r="AC57" s="55" t="n">
        <v>125</v>
      </c>
      <c r="AD57" s="55" t="n">
        <v>1041</v>
      </c>
      <c r="AE57" s="55" t="n">
        <v>658</v>
      </c>
      <c r="AF57" s="57" t="n">
        <f aca="false">(AE57/AD57)*100</f>
        <v>63.2084534101825</v>
      </c>
    </row>
    <row r="58" s="58" customFormat="true" ht="12.8" hidden="false" customHeight="false" outlineLevel="0" collapsed="false">
      <c r="A58" s="59" t="n">
        <v>52</v>
      </c>
      <c r="B58" s="55" t="n">
        <v>9</v>
      </c>
      <c r="C58" s="55" t="n">
        <v>248</v>
      </c>
      <c r="D58" s="55" t="n">
        <v>645</v>
      </c>
      <c r="E58" s="55" t="n">
        <v>6</v>
      </c>
      <c r="F58" s="55" t="n">
        <v>84</v>
      </c>
      <c r="G58" s="55" t="n">
        <v>4</v>
      </c>
      <c r="H58" s="55" t="n">
        <v>9</v>
      </c>
      <c r="I58" s="55" t="n">
        <v>637</v>
      </c>
      <c r="J58" s="55" t="n">
        <v>354</v>
      </c>
      <c r="K58" s="55" t="n">
        <v>8</v>
      </c>
      <c r="L58" s="55" t="n">
        <v>583</v>
      </c>
      <c r="M58" s="55" t="n">
        <v>22</v>
      </c>
      <c r="N58" s="54" t="n">
        <v>395</v>
      </c>
      <c r="O58" s="54"/>
      <c r="P58" s="54"/>
      <c r="Q58" s="55"/>
      <c r="R58" s="55" t="n">
        <v>499</v>
      </c>
      <c r="S58" s="55" t="n">
        <v>353</v>
      </c>
      <c r="T58" s="55" t="n">
        <v>464</v>
      </c>
      <c r="U58" s="55" t="n">
        <v>535</v>
      </c>
      <c r="V58" s="55" t="n">
        <v>381</v>
      </c>
      <c r="W58" s="55" t="n">
        <v>605</v>
      </c>
      <c r="X58" s="55" t="n">
        <v>322</v>
      </c>
      <c r="Y58" s="55" t="n">
        <v>677</v>
      </c>
      <c r="Z58" s="55" t="n">
        <v>597</v>
      </c>
      <c r="AA58" s="56" t="n">
        <v>382</v>
      </c>
      <c r="AB58" s="3"/>
      <c r="AC58" s="55" t="n">
        <v>153</v>
      </c>
      <c r="AD58" s="55" t="n">
        <v>1427</v>
      </c>
      <c r="AE58" s="55" t="n">
        <v>1020</v>
      </c>
      <c r="AF58" s="57" t="n">
        <f aca="false">(AE58/AD58)*100</f>
        <v>71.4786264891381</v>
      </c>
    </row>
    <row r="59" s="58" customFormat="true" ht="12.8" hidden="false" customHeight="false" outlineLevel="0" collapsed="false">
      <c r="A59" s="59" t="n">
        <v>53</v>
      </c>
      <c r="B59" s="55" t="n">
        <v>7</v>
      </c>
      <c r="C59" s="55" t="n">
        <v>385</v>
      </c>
      <c r="D59" s="55" t="n">
        <v>457</v>
      </c>
      <c r="E59" s="55" t="n">
        <v>0</v>
      </c>
      <c r="F59" s="55" t="n">
        <v>106</v>
      </c>
      <c r="G59" s="55" t="n">
        <v>5</v>
      </c>
      <c r="H59" s="55" t="n">
        <v>18</v>
      </c>
      <c r="I59" s="55" t="n">
        <v>442</v>
      </c>
      <c r="J59" s="55" t="n">
        <v>509</v>
      </c>
      <c r="K59" s="55" t="n">
        <v>10</v>
      </c>
      <c r="L59" s="55" t="n">
        <v>381</v>
      </c>
      <c r="M59" s="55" t="n">
        <v>41</v>
      </c>
      <c r="N59" s="54" t="n">
        <v>550</v>
      </c>
      <c r="O59" s="54"/>
      <c r="P59" s="54"/>
      <c r="Q59" s="55"/>
      <c r="R59" s="55" t="n">
        <v>499</v>
      </c>
      <c r="S59" s="55" t="n">
        <v>329</v>
      </c>
      <c r="T59" s="55" t="n">
        <v>318</v>
      </c>
      <c r="U59" s="55" t="n">
        <v>638</v>
      </c>
      <c r="V59" s="55" t="n">
        <v>462</v>
      </c>
      <c r="W59" s="55" t="n">
        <v>480</v>
      </c>
      <c r="X59" s="55" t="n">
        <v>379</v>
      </c>
      <c r="Y59" s="55" t="n">
        <v>575</v>
      </c>
      <c r="Z59" s="55" t="n">
        <v>582</v>
      </c>
      <c r="AA59" s="56" t="n">
        <v>367</v>
      </c>
      <c r="AB59" s="3"/>
      <c r="AC59" s="55" t="n">
        <v>198</v>
      </c>
      <c r="AD59" s="55" t="n">
        <v>1649</v>
      </c>
      <c r="AE59" s="55" t="n">
        <v>998</v>
      </c>
      <c r="AF59" s="57" t="n">
        <f aca="false">(AE59/AD59)*100</f>
        <v>60.5215281989084</v>
      </c>
    </row>
    <row r="60" s="58" customFormat="true" ht="12.8" hidden="false" customHeight="false" outlineLevel="0" collapsed="false">
      <c r="A60" s="59" t="n">
        <v>54</v>
      </c>
      <c r="B60" s="55" t="n">
        <v>3</v>
      </c>
      <c r="C60" s="55" t="n">
        <v>216</v>
      </c>
      <c r="D60" s="55" t="n">
        <v>424</v>
      </c>
      <c r="E60" s="55" t="n">
        <v>1</v>
      </c>
      <c r="F60" s="55" t="n">
        <v>52</v>
      </c>
      <c r="G60" s="55" t="n">
        <v>3</v>
      </c>
      <c r="H60" s="55" t="n">
        <v>4</v>
      </c>
      <c r="I60" s="55" t="n">
        <v>414</v>
      </c>
      <c r="J60" s="55" t="n">
        <v>281</v>
      </c>
      <c r="K60" s="55" t="n">
        <v>5</v>
      </c>
      <c r="L60" s="55" t="n">
        <v>374</v>
      </c>
      <c r="M60" s="55" t="n">
        <v>13</v>
      </c>
      <c r="N60" s="54" t="n">
        <v>313</v>
      </c>
      <c r="O60" s="54"/>
      <c r="P60" s="54"/>
      <c r="Q60" s="55"/>
      <c r="R60" s="55" t="n">
        <v>389</v>
      </c>
      <c r="S60" s="55" t="n">
        <v>219</v>
      </c>
      <c r="T60" s="55" t="n">
        <v>234</v>
      </c>
      <c r="U60" s="55" t="n">
        <v>469</v>
      </c>
      <c r="V60" s="55" t="n">
        <v>361</v>
      </c>
      <c r="W60" s="55" t="n">
        <v>329</v>
      </c>
      <c r="X60" s="55" t="n">
        <v>228</v>
      </c>
      <c r="Y60" s="55" t="n">
        <v>470</v>
      </c>
      <c r="Z60" s="55" t="n">
        <v>393</v>
      </c>
      <c r="AA60" s="56" t="n">
        <v>297</v>
      </c>
      <c r="AB60" s="3"/>
      <c r="AC60" s="55" t="n">
        <v>66</v>
      </c>
      <c r="AD60" s="55" t="n">
        <v>974</v>
      </c>
      <c r="AE60" s="55" t="n">
        <v>713</v>
      </c>
      <c r="AF60" s="57" t="n">
        <f aca="false">(AE60/AD60)*100</f>
        <v>73.2032854209446</v>
      </c>
    </row>
    <row r="61" s="58" customFormat="true" ht="12.8" hidden="false" customHeight="false" outlineLevel="0" collapsed="false">
      <c r="A61" s="59" t="n">
        <v>55</v>
      </c>
      <c r="B61" s="55" t="n">
        <v>5</v>
      </c>
      <c r="C61" s="55" t="n">
        <v>222</v>
      </c>
      <c r="D61" s="55" t="n">
        <v>424</v>
      </c>
      <c r="E61" s="55" t="n">
        <v>2</v>
      </c>
      <c r="F61" s="55" t="n">
        <v>49</v>
      </c>
      <c r="G61" s="55" t="n">
        <v>5</v>
      </c>
      <c r="H61" s="55" t="n">
        <v>4</v>
      </c>
      <c r="I61" s="55" t="n">
        <v>415</v>
      </c>
      <c r="J61" s="55" t="n">
        <v>288</v>
      </c>
      <c r="K61" s="55" t="n">
        <v>1</v>
      </c>
      <c r="L61" s="55" t="n">
        <v>356</v>
      </c>
      <c r="M61" s="55" t="n">
        <v>9</v>
      </c>
      <c r="N61" s="54" t="n">
        <v>337</v>
      </c>
      <c r="O61" s="54"/>
      <c r="P61" s="54"/>
      <c r="Q61" s="55"/>
      <c r="R61" s="55" t="n">
        <v>411</v>
      </c>
      <c r="S61" s="55" t="n">
        <v>215</v>
      </c>
      <c r="T61" s="55" t="n">
        <v>224</v>
      </c>
      <c r="U61" s="55" t="n">
        <v>481</v>
      </c>
      <c r="V61" s="55" t="n">
        <v>351</v>
      </c>
      <c r="W61" s="55" t="n">
        <v>340</v>
      </c>
      <c r="X61" s="55" t="n">
        <v>232</v>
      </c>
      <c r="Y61" s="55" t="n">
        <v>465</v>
      </c>
      <c r="Z61" s="55" t="n">
        <v>371</v>
      </c>
      <c r="AA61" s="56" t="n">
        <v>320</v>
      </c>
      <c r="AB61" s="3"/>
      <c r="AC61" s="55" t="n">
        <v>90</v>
      </c>
      <c r="AD61" s="55" t="n">
        <v>1023</v>
      </c>
      <c r="AE61" s="55" t="n">
        <v>721</v>
      </c>
      <c r="AF61" s="57" t="n">
        <f aca="false">(AE61/AD61)*100</f>
        <v>70.4789833822092</v>
      </c>
    </row>
    <row r="62" s="58" customFormat="true" ht="12.8" hidden="false" customHeight="false" outlineLevel="0" collapsed="false">
      <c r="A62" s="59" t="n">
        <v>56</v>
      </c>
      <c r="B62" s="55" t="n">
        <v>7</v>
      </c>
      <c r="C62" s="55" t="n">
        <v>258</v>
      </c>
      <c r="D62" s="55" t="n">
        <v>388</v>
      </c>
      <c r="E62" s="55" t="n">
        <v>1</v>
      </c>
      <c r="F62" s="55" t="n">
        <v>58</v>
      </c>
      <c r="G62" s="55" t="n">
        <v>5</v>
      </c>
      <c r="H62" s="55" t="n">
        <v>4</v>
      </c>
      <c r="I62" s="55" t="n">
        <v>388</v>
      </c>
      <c r="J62" s="55" t="n">
        <v>325</v>
      </c>
      <c r="K62" s="55" t="n">
        <v>9</v>
      </c>
      <c r="L62" s="55" t="n">
        <v>313</v>
      </c>
      <c r="M62" s="55" t="n">
        <v>18</v>
      </c>
      <c r="N62" s="54" t="n">
        <v>388</v>
      </c>
      <c r="O62" s="54"/>
      <c r="P62" s="54"/>
      <c r="Q62" s="55"/>
      <c r="R62" s="55" t="n">
        <v>391</v>
      </c>
      <c r="S62" s="55" t="n">
        <v>241</v>
      </c>
      <c r="T62" s="55" t="n">
        <v>224</v>
      </c>
      <c r="U62" s="55" t="n">
        <v>487</v>
      </c>
      <c r="V62" s="55" t="n">
        <v>319</v>
      </c>
      <c r="W62" s="55" t="n">
        <v>389</v>
      </c>
      <c r="X62" s="55" t="n">
        <v>262</v>
      </c>
      <c r="Y62" s="55" t="n">
        <v>456</v>
      </c>
      <c r="Z62" s="55" t="n">
        <v>427</v>
      </c>
      <c r="AA62" s="56" t="n">
        <v>276</v>
      </c>
      <c r="AB62" s="3"/>
      <c r="AC62" s="55" t="n">
        <v>132</v>
      </c>
      <c r="AD62" s="55" t="n">
        <v>1221</v>
      </c>
      <c r="AE62" s="55" t="n">
        <v>731</v>
      </c>
      <c r="AF62" s="57" t="n">
        <f aca="false">(AE62/AD62)*100</f>
        <v>59.8689598689599</v>
      </c>
    </row>
    <row r="63" s="58" customFormat="true" ht="12.8" hidden="false" customHeight="false" outlineLevel="0" collapsed="false">
      <c r="A63" s="59" t="n">
        <v>57</v>
      </c>
      <c r="B63" s="55" t="n">
        <v>1</v>
      </c>
      <c r="C63" s="55" t="n">
        <v>202</v>
      </c>
      <c r="D63" s="55" t="n">
        <v>269</v>
      </c>
      <c r="E63" s="55" t="n">
        <v>1</v>
      </c>
      <c r="F63" s="55" t="n">
        <v>59</v>
      </c>
      <c r="G63" s="55" t="n">
        <v>0</v>
      </c>
      <c r="H63" s="55" t="n">
        <v>4</v>
      </c>
      <c r="I63" s="55" t="n">
        <v>260</v>
      </c>
      <c r="J63" s="55" t="n">
        <v>260</v>
      </c>
      <c r="K63" s="55" t="n">
        <v>8</v>
      </c>
      <c r="L63" s="55" t="n">
        <v>230</v>
      </c>
      <c r="M63" s="55" t="n">
        <v>17</v>
      </c>
      <c r="N63" s="54" t="n">
        <v>289</v>
      </c>
      <c r="O63" s="54"/>
      <c r="P63" s="54"/>
      <c r="Q63" s="55"/>
      <c r="R63" s="55" t="n">
        <v>277</v>
      </c>
      <c r="S63" s="55" t="n">
        <v>173</v>
      </c>
      <c r="T63" s="55" t="n">
        <v>173</v>
      </c>
      <c r="U63" s="55" t="n">
        <v>357</v>
      </c>
      <c r="V63" s="55" t="n">
        <v>230</v>
      </c>
      <c r="W63" s="55" t="n">
        <v>286</v>
      </c>
      <c r="X63" s="55" t="n">
        <v>205</v>
      </c>
      <c r="Y63" s="55" t="n">
        <v>320</v>
      </c>
      <c r="Z63" s="55" t="n">
        <v>325</v>
      </c>
      <c r="AA63" s="56" t="n">
        <v>201</v>
      </c>
      <c r="AB63" s="3"/>
      <c r="AC63" s="55" t="n">
        <v>56</v>
      </c>
      <c r="AD63" s="55" t="n">
        <v>759</v>
      </c>
      <c r="AE63" s="55" t="n">
        <v>543</v>
      </c>
      <c r="AF63" s="57" t="n">
        <f aca="false">(AE63/AD63)*100</f>
        <v>71.5415019762846</v>
      </c>
    </row>
    <row r="64" s="58" customFormat="true" ht="12.8" hidden="false" customHeight="false" outlineLevel="0" collapsed="false">
      <c r="A64" s="59" t="n">
        <v>58</v>
      </c>
      <c r="B64" s="55" t="n">
        <v>5</v>
      </c>
      <c r="C64" s="55" t="n">
        <v>214</v>
      </c>
      <c r="D64" s="55" t="n">
        <v>346</v>
      </c>
      <c r="E64" s="55" t="n">
        <v>1</v>
      </c>
      <c r="F64" s="55" t="n">
        <v>48</v>
      </c>
      <c r="G64" s="55" t="n">
        <v>0</v>
      </c>
      <c r="H64" s="55" t="n">
        <v>7</v>
      </c>
      <c r="I64" s="55" t="n">
        <v>337</v>
      </c>
      <c r="J64" s="55" t="n">
        <v>280</v>
      </c>
      <c r="K64" s="55" t="n">
        <v>3</v>
      </c>
      <c r="L64" s="55" t="n">
        <v>304</v>
      </c>
      <c r="M64" s="55" t="n">
        <v>13</v>
      </c>
      <c r="N64" s="54" t="n">
        <v>303</v>
      </c>
      <c r="O64" s="54"/>
      <c r="P64" s="54"/>
      <c r="Q64" s="55"/>
      <c r="R64" s="55" t="n">
        <v>320</v>
      </c>
      <c r="S64" s="55" t="n">
        <v>217</v>
      </c>
      <c r="T64" s="55" t="n">
        <v>217</v>
      </c>
      <c r="U64" s="55" t="n">
        <v>398</v>
      </c>
      <c r="V64" s="55" t="n">
        <v>280</v>
      </c>
      <c r="W64" s="55" t="n">
        <v>319</v>
      </c>
      <c r="X64" s="55" t="n">
        <v>190</v>
      </c>
      <c r="Y64" s="55" t="n">
        <v>423</v>
      </c>
      <c r="Z64" s="55" t="n">
        <v>342</v>
      </c>
      <c r="AA64" s="56" t="n">
        <v>262</v>
      </c>
      <c r="AB64" s="3"/>
      <c r="AC64" s="55" t="n">
        <v>81</v>
      </c>
      <c r="AD64" s="55" t="n">
        <v>882</v>
      </c>
      <c r="AE64" s="55" t="n">
        <v>633</v>
      </c>
      <c r="AF64" s="57" t="n">
        <f aca="false">(AE64/AD64)*100</f>
        <v>71.7687074829932</v>
      </c>
    </row>
    <row r="65" s="58" customFormat="true" ht="12.8" hidden="false" customHeight="false" outlineLevel="0" collapsed="false">
      <c r="A65" s="59" t="n">
        <v>59</v>
      </c>
      <c r="B65" s="55" t="n">
        <v>4</v>
      </c>
      <c r="C65" s="55" t="n">
        <v>247</v>
      </c>
      <c r="D65" s="55" t="n">
        <v>379</v>
      </c>
      <c r="E65" s="55" t="n">
        <v>3</v>
      </c>
      <c r="F65" s="55" t="n">
        <v>88</v>
      </c>
      <c r="G65" s="55" t="n">
        <v>1</v>
      </c>
      <c r="H65" s="55" t="n">
        <v>7</v>
      </c>
      <c r="I65" s="55" t="n">
        <v>389</v>
      </c>
      <c r="J65" s="55" t="n">
        <v>322</v>
      </c>
      <c r="K65" s="55" t="n">
        <v>6</v>
      </c>
      <c r="L65" s="55" t="n">
        <v>348</v>
      </c>
      <c r="M65" s="55" t="n">
        <v>18</v>
      </c>
      <c r="N65" s="54" t="n">
        <v>359</v>
      </c>
      <c r="O65" s="54"/>
      <c r="P65" s="54"/>
      <c r="Q65" s="55"/>
      <c r="R65" s="55" t="n">
        <v>369</v>
      </c>
      <c r="S65" s="55" t="n">
        <v>278</v>
      </c>
      <c r="T65" s="55" t="n">
        <v>274</v>
      </c>
      <c r="U65" s="55" t="n">
        <v>449</v>
      </c>
      <c r="V65" s="55" t="n">
        <v>311</v>
      </c>
      <c r="W65" s="55" t="n">
        <v>392</v>
      </c>
      <c r="X65" s="55" t="n">
        <v>237</v>
      </c>
      <c r="Y65" s="55" t="n">
        <v>484</v>
      </c>
      <c r="Z65" s="55" t="n">
        <v>407</v>
      </c>
      <c r="AA65" s="56" t="n">
        <v>310</v>
      </c>
      <c r="AB65" s="3"/>
      <c r="AC65" s="55" t="n">
        <v>79</v>
      </c>
      <c r="AD65" s="55" t="n">
        <v>1027</v>
      </c>
      <c r="AE65" s="55" t="n">
        <v>733</v>
      </c>
      <c r="AF65" s="57" t="n">
        <f aca="false">(AE65/AD65)*100</f>
        <v>71.3729308666018</v>
      </c>
    </row>
    <row r="66" s="58" customFormat="true" ht="12.8" hidden="false" customHeight="false" outlineLevel="0" collapsed="false">
      <c r="A66" s="59" t="n">
        <v>60</v>
      </c>
      <c r="B66" s="55" t="n">
        <v>7</v>
      </c>
      <c r="C66" s="55" t="n">
        <v>215</v>
      </c>
      <c r="D66" s="55" t="n">
        <v>322</v>
      </c>
      <c r="E66" s="55" t="n">
        <v>2</v>
      </c>
      <c r="F66" s="55" t="n">
        <v>54</v>
      </c>
      <c r="G66" s="55" t="n">
        <v>2</v>
      </c>
      <c r="H66" s="55" t="n">
        <v>7</v>
      </c>
      <c r="I66" s="55" t="n">
        <v>315</v>
      </c>
      <c r="J66" s="55" t="n">
        <v>275</v>
      </c>
      <c r="K66" s="55" t="n">
        <v>6</v>
      </c>
      <c r="L66" s="55" t="n">
        <v>286</v>
      </c>
      <c r="M66" s="55" t="n">
        <v>18</v>
      </c>
      <c r="N66" s="54" t="n">
        <v>292</v>
      </c>
      <c r="O66" s="54"/>
      <c r="P66" s="54"/>
      <c r="Q66" s="55"/>
      <c r="R66" s="55" t="n">
        <v>301</v>
      </c>
      <c r="S66" s="55" t="n">
        <v>218</v>
      </c>
      <c r="T66" s="55" t="n">
        <v>201</v>
      </c>
      <c r="U66" s="55" t="n">
        <v>394</v>
      </c>
      <c r="V66" s="55" t="n">
        <v>277</v>
      </c>
      <c r="W66" s="55" t="n">
        <v>308</v>
      </c>
      <c r="X66" s="55" t="n">
        <v>197</v>
      </c>
      <c r="Y66" s="55" t="n">
        <v>396</v>
      </c>
      <c r="Z66" s="55" t="n">
        <v>332</v>
      </c>
      <c r="AA66" s="56" t="n">
        <v>254</v>
      </c>
      <c r="AB66" s="3"/>
      <c r="AC66" s="55" t="n">
        <v>77</v>
      </c>
      <c r="AD66" s="55" t="n">
        <v>893</v>
      </c>
      <c r="AE66" s="55" t="n">
        <v>607</v>
      </c>
      <c r="AF66" s="57" t="n">
        <f aca="false">(AE66/AD66)*100</f>
        <v>67.973124300112</v>
      </c>
    </row>
    <row r="67" s="58" customFormat="true" ht="12.8" hidden="false" customHeight="false" outlineLevel="0" collapsed="false">
      <c r="A67" s="54" t="n">
        <v>61</v>
      </c>
      <c r="B67" s="55" t="n">
        <v>7</v>
      </c>
      <c r="C67" s="55" t="n">
        <v>334</v>
      </c>
      <c r="D67" s="55" t="n">
        <v>326</v>
      </c>
      <c r="E67" s="55" t="n">
        <v>2</v>
      </c>
      <c r="F67" s="55" t="n">
        <v>95</v>
      </c>
      <c r="G67" s="55" t="n">
        <v>4</v>
      </c>
      <c r="H67" s="55" t="n">
        <v>19</v>
      </c>
      <c r="I67" s="55" t="n">
        <v>354</v>
      </c>
      <c r="J67" s="54" t="n">
        <v>399</v>
      </c>
      <c r="K67" s="54" t="n">
        <v>4</v>
      </c>
      <c r="L67" s="54"/>
      <c r="M67" s="54"/>
      <c r="N67" s="55"/>
      <c r="O67" s="55" t="n">
        <v>16</v>
      </c>
      <c r="P67" s="55" t="n">
        <v>465</v>
      </c>
      <c r="Q67" s="55" t="n">
        <v>285</v>
      </c>
      <c r="R67" s="55" t="n">
        <v>392</v>
      </c>
      <c r="S67" s="55" t="n">
        <v>284</v>
      </c>
      <c r="T67" s="55" t="n">
        <v>214</v>
      </c>
      <c r="U67" s="55" t="n">
        <v>554</v>
      </c>
      <c r="V67" s="55" t="n">
        <v>376</v>
      </c>
      <c r="W67" s="55" t="n">
        <v>387</v>
      </c>
      <c r="X67" s="55" t="n">
        <v>303</v>
      </c>
      <c r="Y67" s="55" t="n">
        <v>470</v>
      </c>
      <c r="Z67" s="55" t="n">
        <v>470</v>
      </c>
      <c r="AA67" s="56" t="n">
        <v>291</v>
      </c>
      <c r="AB67" s="3"/>
      <c r="AC67" s="55" t="n">
        <v>189</v>
      </c>
      <c r="AD67" s="55" t="n">
        <v>1219</v>
      </c>
      <c r="AE67" s="55" t="n">
        <v>782</v>
      </c>
      <c r="AF67" s="57" t="n">
        <f aca="false">(AE67/AD67)*100</f>
        <v>64.1509433962264</v>
      </c>
    </row>
    <row r="68" s="58" customFormat="true" ht="12.8" hidden="false" customHeight="false" outlineLevel="0" collapsed="false">
      <c r="A68" s="54" t="n">
        <v>62</v>
      </c>
      <c r="B68" s="55" t="n">
        <v>12</v>
      </c>
      <c r="C68" s="55" t="n">
        <v>359</v>
      </c>
      <c r="D68" s="55" t="n">
        <v>383</v>
      </c>
      <c r="E68" s="55" t="n">
        <v>1</v>
      </c>
      <c r="F68" s="55" t="n">
        <v>102</v>
      </c>
      <c r="G68" s="55" t="n">
        <v>3</v>
      </c>
      <c r="H68" s="55" t="n">
        <v>20</v>
      </c>
      <c r="I68" s="55" t="n">
        <v>388</v>
      </c>
      <c r="J68" s="54" t="n">
        <v>463</v>
      </c>
      <c r="K68" s="54" t="n">
        <v>10</v>
      </c>
      <c r="L68" s="54"/>
      <c r="M68" s="54"/>
      <c r="N68" s="55"/>
      <c r="O68" s="55" t="n">
        <v>26</v>
      </c>
      <c r="P68" s="55" t="n">
        <v>568</v>
      </c>
      <c r="Q68" s="55" t="n">
        <v>277</v>
      </c>
      <c r="R68" s="55" t="n">
        <v>465</v>
      </c>
      <c r="S68" s="55" t="n">
        <v>320</v>
      </c>
      <c r="T68" s="55" t="n">
        <v>296</v>
      </c>
      <c r="U68" s="55" t="n">
        <v>576</v>
      </c>
      <c r="V68" s="55" t="n">
        <v>412</v>
      </c>
      <c r="W68" s="55" t="n">
        <v>446</v>
      </c>
      <c r="X68" s="55" t="n">
        <v>324</v>
      </c>
      <c r="Y68" s="55" t="n">
        <v>547</v>
      </c>
      <c r="Z68" s="55" t="n">
        <v>542</v>
      </c>
      <c r="AA68" s="56" t="n">
        <v>324</v>
      </c>
      <c r="AB68" s="3"/>
      <c r="AC68" s="55" t="n">
        <v>163</v>
      </c>
      <c r="AD68" s="55" t="n">
        <v>1307</v>
      </c>
      <c r="AE68" s="55" t="n">
        <v>893</v>
      </c>
      <c r="AF68" s="57" t="n">
        <f aca="false">(AE68/AD68)*100</f>
        <v>68.3244070390207</v>
      </c>
    </row>
    <row r="69" s="58" customFormat="true" ht="12.8" hidden="false" customHeight="false" outlineLevel="0" collapsed="false">
      <c r="A69" s="59" t="n">
        <v>63</v>
      </c>
      <c r="B69" s="55" t="n">
        <v>5</v>
      </c>
      <c r="C69" s="55" t="n">
        <v>323</v>
      </c>
      <c r="D69" s="55" t="n">
        <v>648</v>
      </c>
      <c r="E69" s="55" t="n">
        <v>2</v>
      </c>
      <c r="F69" s="55" t="n">
        <v>92</v>
      </c>
      <c r="G69" s="55" t="n">
        <v>5</v>
      </c>
      <c r="H69" s="55" t="n">
        <v>15</v>
      </c>
      <c r="I69" s="55" t="n">
        <v>641</v>
      </c>
      <c r="J69" s="55" t="n">
        <v>404</v>
      </c>
      <c r="K69" s="55" t="n">
        <v>10</v>
      </c>
      <c r="L69" s="55" t="n">
        <v>579</v>
      </c>
      <c r="M69" s="55" t="n">
        <v>18</v>
      </c>
      <c r="N69" s="54" t="n">
        <v>473</v>
      </c>
      <c r="O69" s="54"/>
      <c r="P69" s="54"/>
      <c r="Q69" s="55"/>
      <c r="R69" s="55" t="n">
        <v>564</v>
      </c>
      <c r="S69" s="55" t="n">
        <v>343</v>
      </c>
      <c r="T69" s="55" t="n">
        <v>359</v>
      </c>
      <c r="U69" s="55" t="n">
        <v>700</v>
      </c>
      <c r="V69" s="55" t="n">
        <v>481</v>
      </c>
      <c r="W69" s="55" t="n">
        <v>571</v>
      </c>
      <c r="X69" s="55" t="n">
        <v>317</v>
      </c>
      <c r="Y69" s="55" t="n">
        <v>735</v>
      </c>
      <c r="Z69" s="55" t="n">
        <v>625</v>
      </c>
      <c r="AA69" s="56" t="n">
        <v>412</v>
      </c>
      <c r="AB69" s="3"/>
      <c r="AC69" s="55" t="n">
        <v>189</v>
      </c>
      <c r="AD69" s="55" t="n">
        <v>1694</v>
      </c>
      <c r="AE69" s="55" t="n">
        <v>1088</v>
      </c>
      <c r="AF69" s="57" t="n">
        <f aca="false">(AE69/AD69)*100</f>
        <v>64.2266824085006</v>
      </c>
    </row>
    <row r="70" s="58" customFormat="true" ht="12.8" hidden="false" customHeight="false" outlineLevel="0" collapsed="false">
      <c r="A70" s="54" t="n">
        <v>64</v>
      </c>
      <c r="B70" s="55" t="n">
        <v>8</v>
      </c>
      <c r="C70" s="55" t="n">
        <v>383</v>
      </c>
      <c r="D70" s="55" t="n">
        <v>477</v>
      </c>
      <c r="E70" s="55" t="n">
        <v>2</v>
      </c>
      <c r="F70" s="55" t="n">
        <v>100</v>
      </c>
      <c r="G70" s="55" t="n">
        <v>3</v>
      </c>
      <c r="H70" s="55" t="n">
        <v>13</v>
      </c>
      <c r="I70" s="55" t="n">
        <v>489</v>
      </c>
      <c r="J70" s="54" t="n">
        <v>471</v>
      </c>
      <c r="K70" s="54" t="n">
        <v>5</v>
      </c>
      <c r="L70" s="54"/>
      <c r="M70" s="54"/>
      <c r="N70" s="55"/>
      <c r="O70" s="55" t="n">
        <v>20</v>
      </c>
      <c r="P70" s="55" t="n">
        <v>669</v>
      </c>
      <c r="Q70" s="55" t="n">
        <v>287</v>
      </c>
      <c r="R70" s="55" t="n">
        <v>505</v>
      </c>
      <c r="S70" s="55" t="n">
        <v>335</v>
      </c>
      <c r="T70" s="55" t="n">
        <v>374</v>
      </c>
      <c r="U70" s="55" t="n">
        <v>602</v>
      </c>
      <c r="V70" s="55" t="n">
        <v>527</v>
      </c>
      <c r="W70" s="55" t="n">
        <v>433</v>
      </c>
      <c r="X70" s="55" t="n">
        <v>347</v>
      </c>
      <c r="Y70" s="55" t="n">
        <v>618</v>
      </c>
      <c r="Z70" s="55" t="n">
        <v>579</v>
      </c>
      <c r="AA70" s="56" t="n">
        <v>373</v>
      </c>
      <c r="AB70" s="3"/>
      <c r="AC70" s="55" t="n">
        <v>139</v>
      </c>
      <c r="AD70" s="55" t="n">
        <v>1460</v>
      </c>
      <c r="AE70" s="55" t="n">
        <v>997</v>
      </c>
      <c r="AF70" s="57" t="n">
        <f aca="false">(AE70/AD70)*100</f>
        <v>68.2876712328767</v>
      </c>
    </row>
    <row r="71" s="58" customFormat="true" ht="12.8" hidden="false" customHeight="false" outlineLevel="0" collapsed="false">
      <c r="A71" s="59" t="n">
        <v>65</v>
      </c>
      <c r="B71" s="55" t="n">
        <v>6</v>
      </c>
      <c r="C71" s="55" t="n">
        <v>510</v>
      </c>
      <c r="D71" s="55" t="n">
        <v>738</v>
      </c>
      <c r="E71" s="55" t="n">
        <v>4</v>
      </c>
      <c r="F71" s="55" t="n">
        <v>107</v>
      </c>
      <c r="G71" s="55" t="n">
        <v>8</v>
      </c>
      <c r="H71" s="55" t="n">
        <v>19</v>
      </c>
      <c r="I71" s="55" t="n">
        <v>697</v>
      </c>
      <c r="J71" s="55" t="n">
        <v>667</v>
      </c>
      <c r="K71" s="55" t="n">
        <v>17</v>
      </c>
      <c r="L71" s="55" t="n">
        <v>610</v>
      </c>
      <c r="M71" s="55" t="n">
        <v>36</v>
      </c>
      <c r="N71" s="54" t="n">
        <v>727</v>
      </c>
      <c r="O71" s="54"/>
      <c r="P71" s="54"/>
      <c r="Q71" s="55"/>
      <c r="R71" s="55" t="n">
        <v>750</v>
      </c>
      <c r="S71" s="55" t="n">
        <v>403</v>
      </c>
      <c r="T71" s="55" t="n">
        <v>442</v>
      </c>
      <c r="U71" s="55" t="n">
        <v>943</v>
      </c>
      <c r="V71" s="55" t="n">
        <v>762</v>
      </c>
      <c r="W71" s="55" t="n">
        <v>593</v>
      </c>
      <c r="X71" s="55" t="n">
        <v>481</v>
      </c>
      <c r="Y71" s="55" t="n">
        <v>889</v>
      </c>
      <c r="Z71" s="55" t="n">
        <v>806</v>
      </c>
      <c r="AA71" s="56" t="n">
        <v>550</v>
      </c>
      <c r="AB71" s="3"/>
      <c r="AC71" s="55" t="n">
        <v>353</v>
      </c>
      <c r="AD71" s="55" t="n">
        <v>1958</v>
      </c>
      <c r="AE71" s="55" t="n">
        <v>1423</v>
      </c>
      <c r="AF71" s="57" t="n">
        <f aca="false">(AE71/AD71)*100</f>
        <v>72.6762002042901</v>
      </c>
    </row>
    <row r="72" s="58" customFormat="true" ht="12.8" hidden="false" customHeight="false" outlineLevel="0" collapsed="false">
      <c r="A72" s="59" t="n">
        <v>66</v>
      </c>
      <c r="B72" s="55" t="n">
        <v>5</v>
      </c>
      <c r="C72" s="55" t="n">
        <v>204</v>
      </c>
      <c r="D72" s="55" t="n">
        <v>484</v>
      </c>
      <c r="E72" s="55" t="n">
        <v>2</v>
      </c>
      <c r="F72" s="55" t="n">
        <v>56</v>
      </c>
      <c r="G72" s="55" t="n">
        <v>3</v>
      </c>
      <c r="H72" s="55" t="n">
        <v>11</v>
      </c>
      <c r="I72" s="55" t="n">
        <v>489</v>
      </c>
      <c r="J72" s="55" t="n">
        <v>249</v>
      </c>
      <c r="K72" s="55" t="n">
        <v>11</v>
      </c>
      <c r="L72" s="55" t="n">
        <v>438</v>
      </c>
      <c r="M72" s="55" t="n">
        <v>22</v>
      </c>
      <c r="N72" s="54" t="n">
        <v>301</v>
      </c>
      <c r="O72" s="54"/>
      <c r="P72" s="54"/>
      <c r="Q72" s="55"/>
      <c r="R72" s="55" t="n">
        <v>395</v>
      </c>
      <c r="S72" s="55" t="n">
        <v>266</v>
      </c>
      <c r="T72" s="55" t="n">
        <v>321</v>
      </c>
      <c r="U72" s="55" t="n">
        <v>437</v>
      </c>
      <c r="V72" s="55" t="n">
        <v>281</v>
      </c>
      <c r="W72" s="55" t="n">
        <v>477</v>
      </c>
      <c r="X72" s="55" t="n">
        <v>227</v>
      </c>
      <c r="Y72" s="55" t="n">
        <v>523</v>
      </c>
      <c r="Z72" s="55" t="n">
        <v>426</v>
      </c>
      <c r="AA72" s="56" t="n">
        <v>318</v>
      </c>
      <c r="AB72" s="3"/>
      <c r="AC72" s="55" t="n">
        <v>107</v>
      </c>
      <c r="AD72" s="55" t="n">
        <v>1072</v>
      </c>
      <c r="AE72" s="55" t="n">
        <v>768</v>
      </c>
      <c r="AF72" s="57" t="n">
        <f aca="false">(AE72/AD72)*100</f>
        <v>71.6417910447761</v>
      </c>
    </row>
    <row r="73" s="58" customFormat="true" ht="12.8" hidden="false" customHeight="false" outlineLevel="0" collapsed="false">
      <c r="A73" s="59" t="n">
        <v>67</v>
      </c>
      <c r="B73" s="55" t="n">
        <v>7</v>
      </c>
      <c r="C73" s="55" t="n">
        <v>304</v>
      </c>
      <c r="D73" s="55" t="n">
        <v>653</v>
      </c>
      <c r="E73" s="55" t="n">
        <v>2</v>
      </c>
      <c r="F73" s="55" t="n">
        <v>84</v>
      </c>
      <c r="G73" s="55" t="n">
        <v>4</v>
      </c>
      <c r="H73" s="55" t="n">
        <v>13</v>
      </c>
      <c r="I73" s="55" t="n">
        <v>634</v>
      </c>
      <c r="J73" s="55" t="n">
        <v>421</v>
      </c>
      <c r="K73" s="55" t="n">
        <v>0</v>
      </c>
      <c r="L73" s="55" t="n">
        <v>590</v>
      </c>
      <c r="M73" s="55" t="n">
        <v>15</v>
      </c>
      <c r="N73" s="54" t="n">
        <v>452</v>
      </c>
      <c r="O73" s="54"/>
      <c r="P73" s="54"/>
      <c r="Q73" s="55"/>
      <c r="R73" s="55" t="n">
        <v>556</v>
      </c>
      <c r="S73" s="55" t="n">
        <v>348</v>
      </c>
      <c r="T73" s="55" t="n">
        <v>439</v>
      </c>
      <c r="U73" s="55" t="n">
        <v>620</v>
      </c>
      <c r="V73" s="55" t="n">
        <v>504</v>
      </c>
      <c r="W73" s="55" t="n">
        <v>540</v>
      </c>
      <c r="X73" s="55" t="n">
        <v>370</v>
      </c>
      <c r="Y73" s="55" t="n">
        <v>680</v>
      </c>
      <c r="Z73" s="55" t="n">
        <v>625</v>
      </c>
      <c r="AA73" s="56" t="n">
        <v>408</v>
      </c>
      <c r="AB73" s="3"/>
      <c r="AC73" s="55" t="n">
        <v>184</v>
      </c>
      <c r="AD73" s="55" t="n">
        <v>1543</v>
      </c>
      <c r="AE73" s="55" t="n">
        <v>1081</v>
      </c>
      <c r="AF73" s="57" t="n">
        <f aca="false">(AE73/AD73)*100</f>
        <v>70.0583279325988</v>
      </c>
    </row>
    <row r="74" s="58" customFormat="true" ht="12.8" hidden="false" customHeight="false" outlineLevel="0" collapsed="false">
      <c r="A74" s="59" t="n">
        <v>68</v>
      </c>
      <c r="B74" s="55" t="n">
        <v>5</v>
      </c>
      <c r="C74" s="55" t="n">
        <v>307</v>
      </c>
      <c r="D74" s="55" t="n">
        <v>747</v>
      </c>
      <c r="E74" s="55" t="n">
        <v>2</v>
      </c>
      <c r="F74" s="55" t="n">
        <v>88</v>
      </c>
      <c r="G74" s="55" t="n">
        <v>1</v>
      </c>
      <c r="H74" s="55" t="n">
        <v>9</v>
      </c>
      <c r="I74" s="55" t="n">
        <v>746</v>
      </c>
      <c r="J74" s="55" t="n">
        <v>390</v>
      </c>
      <c r="K74" s="55" t="n">
        <v>7</v>
      </c>
      <c r="L74" s="55" t="n">
        <v>668</v>
      </c>
      <c r="M74" s="55" t="n">
        <v>14</v>
      </c>
      <c r="N74" s="54" t="n">
        <v>470</v>
      </c>
      <c r="O74" s="54"/>
      <c r="P74" s="54"/>
      <c r="Q74" s="55"/>
      <c r="R74" s="55" t="n">
        <v>617</v>
      </c>
      <c r="S74" s="55" t="n">
        <v>355</v>
      </c>
      <c r="T74" s="55" t="n">
        <v>479</v>
      </c>
      <c r="U74" s="55" t="n">
        <v>668</v>
      </c>
      <c r="V74" s="55" t="n">
        <v>434</v>
      </c>
      <c r="W74" s="55" t="n">
        <v>696</v>
      </c>
      <c r="X74" s="55" t="n">
        <v>322</v>
      </c>
      <c r="Y74" s="55" t="n">
        <v>817</v>
      </c>
      <c r="Z74" s="55" t="n">
        <v>669</v>
      </c>
      <c r="AA74" s="56" t="n">
        <v>461</v>
      </c>
      <c r="AB74" s="3"/>
      <c r="AC74" s="55" t="n">
        <v>251</v>
      </c>
      <c r="AD74" s="55" t="n">
        <v>1566</v>
      </c>
      <c r="AE74" s="55" t="n">
        <v>1166</v>
      </c>
      <c r="AF74" s="57" t="n">
        <f aca="false">(AE74/AD74)*100</f>
        <v>74.4572158365262</v>
      </c>
    </row>
    <row r="75" s="58" customFormat="true" ht="12.8" hidden="false" customHeight="false" outlineLevel="0" collapsed="false">
      <c r="A75" s="59" t="n">
        <v>69</v>
      </c>
      <c r="B75" s="55" t="n">
        <v>3</v>
      </c>
      <c r="C75" s="55" t="n">
        <v>62</v>
      </c>
      <c r="D75" s="55" t="n">
        <v>79</v>
      </c>
      <c r="E75" s="55" t="n">
        <v>0</v>
      </c>
      <c r="F75" s="55" t="n">
        <v>30</v>
      </c>
      <c r="G75" s="55" t="n">
        <v>0</v>
      </c>
      <c r="H75" s="55" t="n">
        <v>1</v>
      </c>
      <c r="I75" s="55" t="n">
        <v>84</v>
      </c>
      <c r="J75" s="55" t="n">
        <v>90</v>
      </c>
      <c r="K75" s="55" t="n">
        <v>2</v>
      </c>
      <c r="L75" s="55" t="n">
        <v>55</v>
      </c>
      <c r="M75" s="55" t="n">
        <v>13</v>
      </c>
      <c r="N75" s="54" t="n">
        <v>106</v>
      </c>
      <c r="O75" s="54"/>
      <c r="P75" s="54"/>
      <c r="Q75" s="55"/>
      <c r="R75" s="55" t="n">
        <v>94</v>
      </c>
      <c r="S75" s="55" t="n">
        <v>72</v>
      </c>
      <c r="T75" s="55" t="n">
        <v>53</v>
      </c>
      <c r="U75" s="55" t="n">
        <v>125</v>
      </c>
      <c r="V75" s="55" t="n">
        <v>64</v>
      </c>
      <c r="W75" s="55" t="n">
        <v>112</v>
      </c>
      <c r="X75" s="55" t="n">
        <v>73</v>
      </c>
      <c r="Y75" s="55" t="n">
        <v>104</v>
      </c>
      <c r="Z75" s="55" t="n">
        <v>117</v>
      </c>
      <c r="AA75" s="56" t="n">
        <v>59</v>
      </c>
      <c r="AB75" s="3"/>
      <c r="AC75" s="55" t="n">
        <v>37</v>
      </c>
      <c r="AD75" s="55" t="n">
        <v>348</v>
      </c>
      <c r="AE75" s="55" t="n">
        <v>178</v>
      </c>
      <c r="AF75" s="57" t="n">
        <f aca="false">(AE75/AD75)*100</f>
        <v>51.1494252873563</v>
      </c>
    </row>
    <row r="76" s="58" customFormat="true" ht="12.8" hidden="false" customHeight="false" outlineLevel="0" collapsed="false">
      <c r="A76" s="59" t="n">
        <v>70</v>
      </c>
      <c r="B76" s="55" t="n">
        <v>1</v>
      </c>
      <c r="C76" s="55" t="n">
        <v>11</v>
      </c>
      <c r="D76" s="55" t="n">
        <v>32</v>
      </c>
      <c r="E76" s="55" t="n">
        <v>0</v>
      </c>
      <c r="F76" s="55" t="n">
        <v>5</v>
      </c>
      <c r="G76" s="55" t="n">
        <v>0</v>
      </c>
      <c r="H76" s="55" t="n">
        <v>0</v>
      </c>
      <c r="I76" s="55" t="n">
        <v>44</v>
      </c>
      <c r="J76" s="55" t="n">
        <v>6</v>
      </c>
      <c r="K76" s="55" t="n">
        <v>0</v>
      </c>
      <c r="L76" s="55" t="n">
        <v>42</v>
      </c>
      <c r="M76" s="55" t="n">
        <v>0</v>
      </c>
      <c r="N76" s="54" t="n">
        <v>7</v>
      </c>
      <c r="O76" s="54"/>
      <c r="P76" s="54"/>
      <c r="Q76" s="55"/>
      <c r="R76" s="55" t="n">
        <v>27</v>
      </c>
      <c r="S76" s="55" t="n">
        <v>17</v>
      </c>
      <c r="T76" s="55" t="n">
        <v>15</v>
      </c>
      <c r="U76" s="55" t="n">
        <v>36</v>
      </c>
      <c r="V76" s="55" t="n">
        <v>10</v>
      </c>
      <c r="W76" s="55" t="n">
        <v>40</v>
      </c>
      <c r="X76" s="55" t="n">
        <v>9</v>
      </c>
      <c r="Y76" s="55" t="n">
        <v>40</v>
      </c>
      <c r="Z76" s="55" t="n">
        <v>16</v>
      </c>
      <c r="AA76" s="56" t="n">
        <v>34</v>
      </c>
      <c r="AB76" s="3"/>
      <c r="AC76" s="55" t="n">
        <v>0</v>
      </c>
      <c r="AD76" s="55" t="n">
        <v>63</v>
      </c>
      <c r="AE76" s="55" t="n">
        <v>51</v>
      </c>
      <c r="AF76" s="57" t="n">
        <f aca="false">(AE76/AD76)*100</f>
        <v>80.952380952381</v>
      </c>
    </row>
    <row r="77" s="58" customFormat="true" ht="12.8" hidden="false" customHeight="false" outlineLevel="0" collapsed="false">
      <c r="A77" s="59" t="n">
        <v>71</v>
      </c>
      <c r="B77" s="55" t="n">
        <v>6</v>
      </c>
      <c r="C77" s="55" t="n">
        <v>226</v>
      </c>
      <c r="D77" s="55" t="n">
        <v>403</v>
      </c>
      <c r="E77" s="55" t="n">
        <v>2</v>
      </c>
      <c r="F77" s="55" t="n">
        <v>103</v>
      </c>
      <c r="G77" s="55" t="n">
        <v>3</v>
      </c>
      <c r="H77" s="55" t="n">
        <v>12</v>
      </c>
      <c r="I77" s="55" t="n">
        <v>420</v>
      </c>
      <c r="J77" s="55" t="n">
        <v>316</v>
      </c>
      <c r="K77" s="55" t="n">
        <v>8</v>
      </c>
      <c r="L77" s="55" t="n">
        <v>382</v>
      </c>
      <c r="M77" s="55" t="n">
        <v>21</v>
      </c>
      <c r="N77" s="54" t="n">
        <v>350</v>
      </c>
      <c r="O77" s="54"/>
      <c r="P77" s="54"/>
      <c r="Q77" s="55"/>
      <c r="R77" s="55" t="n">
        <v>362</v>
      </c>
      <c r="S77" s="55" t="n">
        <v>275</v>
      </c>
      <c r="T77" s="55" t="n">
        <v>266</v>
      </c>
      <c r="U77" s="55" t="n">
        <v>486</v>
      </c>
      <c r="V77" s="55" t="n">
        <v>304</v>
      </c>
      <c r="W77" s="55" t="n">
        <v>433</v>
      </c>
      <c r="X77" s="55" t="n">
        <v>273</v>
      </c>
      <c r="Y77" s="55" t="n">
        <v>478</v>
      </c>
      <c r="Z77" s="55" t="n">
        <v>472</v>
      </c>
      <c r="AA77" s="56" t="n">
        <v>275</v>
      </c>
      <c r="AB77" s="3"/>
      <c r="AC77" s="55" t="n">
        <v>240</v>
      </c>
      <c r="AD77" s="55" t="n">
        <v>1220</v>
      </c>
      <c r="AE77" s="55" t="n">
        <v>775</v>
      </c>
      <c r="AF77" s="57" t="n">
        <f aca="false">(AE77/AD77)*100</f>
        <v>63.5245901639344</v>
      </c>
    </row>
    <row r="78" s="58" customFormat="true" ht="12.8" hidden="false" customHeight="false" outlineLevel="0" collapsed="false">
      <c r="A78" s="59" t="n">
        <v>72</v>
      </c>
      <c r="B78" s="55" t="n">
        <v>5</v>
      </c>
      <c r="C78" s="55" t="n">
        <v>126</v>
      </c>
      <c r="D78" s="55" t="n">
        <v>328</v>
      </c>
      <c r="E78" s="55" t="n">
        <v>3</v>
      </c>
      <c r="F78" s="55" t="n">
        <v>50</v>
      </c>
      <c r="G78" s="55" t="n">
        <v>2</v>
      </c>
      <c r="H78" s="55" t="n">
        <v>9</v>
      </c>
      <c r="I78" s="55" t="n">
        <v>328</v>
      </c>
      <c r="J78" s="55" t="n">
        <v>175</v>
      </c>
      <c r="K78" s="55" t="n">
        <v>7</v>
      </c>
      <c r="L78" s="55" t="n">
        <v>273</v>
      </c>
      <c r="M78" s="55" t="n">
        <v>24</v>
      </c>
      <c r="N78" s="54" t="n">
        <v>220</v>
      </c>
      <c r="O78" s="54"/>
      <c r="P78" s="54"/>
      <c r="Q78" s="55"/>
      <c r="R78" s="55" t="n">
        <v>242</v>
      </c>
      <c r="S78" s="55" t="n">
        <v>196</v>
      </c>
      <c r="T78" s="55" t="n">
        <v>197</v>
      </c>
      <c r="U78" s="55" t="n">
        <v>312</v>
      </c>
      <c r="V78" s="55" t="n">
        <v>193</v>
      </c>
      <c r="W78" s="55" t="n">
        <v>315</v>
      </c>
      <c r="X78" s="55" t="n">
        <v>181</v>
      </c>
      <c r="Y78" s="55" t="n">
        <v>331</v>
      </c>
      <c r="Z78" s="55" t="n">
        <v>312</v>
      </c>
      <c r="AA78" s="56" t="n">
        <v>196</v>
      </c>
      <c r="AB78" s="3"/>
      <c r="AC78" s="55" t="n">
        <v>115</v>
      </c>
      <c r="AD78" s="55" t="n">
        <v>799</v>
      </c>
      <c r="AE78" s="55" t="n">
        <v>532</v>
      </c>
      <c r="AF78" s="57" t="n">
        <f aca="false">(AE78/AD78)*100</f>
        <v>66.5832290362954</v>
      </c>
    </row>
    <row r="79" s="58" customFormat="true" ht="12.8" hidden="false" customHeight="false" outlineLevel="0" collapsed="false">
      <c r="A79" s="59" t="n">
        <v>73</v>
      </c>
      <c r="B79" s="55" t="n">
        <v>4</v>
      </c>
      <c r="C79" s="55" t="n">
        <v>481</v>
      </c>
      <c r="D79" s="55" t="n">
        <v>1197</v>
      </c>
      <c r="E79" s="55" t="n">
        <v>2</v>
      </c>
      <c r="F79" s="55" t="n">
        <v>152</v>
      </c>
      <c r="G79" s="55" t="n">
        <v>7</v>
      </c>
      <c r="H79" s="55" t="n">
        <v>21</v>
      </c>
      <c r="I79" s="55" t="n">
        <v>1186</v>
      </c>
      <c r="J79" s="55" t="n">
        <v>635</v>
      </c>
      <c r="K79" s="55" t="n">
        <v>25</v>
      </c>
      <c r="L79" s="55" t="n">
        <v>1089</v>
      </c>
      <c r="M79" s="55" t="n">
        <v>39</v>
      </c>
      <c r="N79" s="54" t="n">
        <v>739</v>
      </c>
      <c r="O79" s="54"/>
      <c r="P79" s="54"/>
      <c r="Q79" s="55"/>
      <c r="R79" s="55" t="n">
        <v>930</v>
      </c>
      <c r="S79" s="55" t="n">
        <v>672</v>
      </c>
      <c r="T79" s="55" t="n">
        <v>662</v>
      </c>
      <c r="U79" s="55" t="n">
        <v>1193</v>
      </c>
      <c r="V79" s="55" t="n">
        <v>721</v>
      </c>
      <c r="W79" s="55" t="n">
        <v>1112</v>
      </c>
      <c r="X79" s="55" t="n">
        <v>585</v>
      </c>
      <c r="Y79" s="55" t="n">
        <v>1274</v>
      </c>
      <c r="Z79" s="55" t="n">
        <v>1094</v>
      </c>
      <c r="AA79" s="56" t="n">
        <v>726</v>
      </c>
      <c r="AB79" s="3"/>
      <c r="AC79" s="55" t="n">
        <v>375</v>
      </c>
      <c r="AD79" s="55" t="n">
        <v>2841</v>
      </c>
      <c r="AE79" s="55" t="n">
        <v>1893</v>
      </c>
      <c r="AF79" s="57" t="n">
        <f aca="false">(AE79/AD79)*100</f>
        <v>66.6314677930306</v>
      </c>
    </row>
    <row r="80" s="58" customFormat="true" ht="12.8" hidden="false" customHeight="false" outlineLevel="0" collapsed="false">
      <c r="A80" s="59" t="n">
        <v>74</v>
      </c>
      <c r="B80" s="55" t="n">
        <v>3</v>
      </c>
      <c r="C80" s="55" t="n">
        <v>235</v>
      </c>
      <c r="D80" s="55" t="n">
        <v>425</v>
      </c>
      <c r="E80" s="55" t="n">
        <v>4</v>
      </c>
      <c r="F80" s="55" t="n">
        <v>82</v>
      </c>
      <c r="G80" s="55" t="n">
        <v>5</v>
      </c>
      <c r="H80" s="55" t="n">
        <v>12</v>
      </c>
      <c r="I80" s="55" t="n">
        <v>456</v>
      </c>
      <c r="J80" s="55" t="n">
        <v>299</v>
      </c>
      <c r="K80" s="55" t="n">
        <v>9</v>
      </c>
      <c r="L80" s="55" t="n">
        <v>410</v>
      </c>
      <c r="M80" s="55" t="n">
        <v>25</v>
      </c>
      <c r="N80" s="54" t="n">
        <v>340</v>
      </c>
      <c r="O80" s="54"/>
      <c r="P80" s="54"/>
      <c r="Q80" s="55"/>
      <c r="R80" s="55" t="n">
        <v>391</v>
      </c>
      <c r="S80" s="55" t="n">
        <v>309</v>
      </c>
      <c r="T80" s="55" t="n">
        <v>366</v>
      </c>
      <c r="U80" s="55" t="n">
        <v>409</v>
      </c>
      <c r="V80" s="55" t="n">
        <v>249</v>
      </c>
      <c r="W80" s="55" t="n">
        <v>517</v>
      </c>
      <c r="X80" s="55" t="n">
        <v>264</v>
      </c>
      <c r="Y80" s="55" t="n">
        <v>506</v>
      </c>
      <c r="Z80" s="55" t="n">
        <v>458</v>
      </c>
      <c r="AA80" s="56" t="n">
        <v>308</v>
      </c>
      <c r="AB80" s="3"/>
      <c r="AC80" s="55" t="n">
        <v>169</v>
      </c>
      <c r="AD80" s="55" t="n">
        <v>1124</v>
      </c>
      <c r="AE80" s="55" t="n">
        <v>791</v>
      </c>
      <c r="AF80" s="57" t="n">
        <f aca="false">(AE80/AD80)*100</f>
        <v>70.3736654804271</v>
      </c>
    </row>
    <row r="81" s="58" customFormat="true" ht="12.8" hidden="false" customHeight="false" outlineLevel="0" collapsed="false">
      <c r="A81" s="59" t="n">
        <v>75</v>
      </c>
      <c r="B81" s="55" t="n">
        <v>7</v>
      </c>
      <c r="C81" s="55" t="n">
        <v>256</v>
      </c>
      <c r="D81" s="55" t="n">
        <v>452</v>
      </c>
      <c r="E81" s="55" t="n">
        <v>3</v>
      </c>
      <c r="F81" s="55" t="n">
        <v>75</v>
      </c>
      <c r="G81" s="55" t="n">
        <v>2</v>
      </c>
      <c r="H81" s="55" t="n">
        <v>9</v>
      </c>
      <c r="I81" s="55" t="n">
        <v>458</v>
      </c>
      <c r="J81" s="55" t="n">
        <v>325</v>
      </c>
      <c r="K81" s="55" t="n">
        <v>3</v>
      </c>
      <c r="L81" s="55" t="n">
        <v>416</v>
      </c>
      <c r="M81" s="55" t="n">
        <v>11</v>
      </c>
      <c r="N81" s="54" t="n">
        <v>365</v>
      </c>
      <c r="O81" s="54"/>
      <c r="P81" s="54"/>
      <c r="Q81" s="55"/>
      <c r="R81" s="55" t="n">
        <v>456</v>
      </c>
      <c r="S81" s="55" t="n">
        <v>234</v>
      </c>
      <c r="T81" s="55" t="n">
        <v>293</v>
      </c>
      <c r="U81" s="55" t="n">
        <v>495</v>
      </c>
      <c r="V81" s="55" t="n">
        <v>365</v>
      </c>
      <c r="W81" s="55" t="n">
        <v>418</v>
      </c>
      <c r="X81" s="55" t="n">
        <v>256</v>
      </c>
      <c r="Y81" s="55" t="n">
        <v>533</v>
      </c>
      <c r="Z81" s="55" t="n">
        <v>505</v>
      </c>
      <c r="AA81" s="56" t="n">
        <v>276</v>
      </c>
      <c r="AB81" s="3"/>
      <c r="AC81" s="55" t="n">
        <v>132</v>
      </c>
      <c r="AD81" s="55" t="n">
        <v>1228</v>
      </c>
      <c r="AE81" s="55" t="n">
        <v>811</v>
      </c>
      <c r="AF81" s="57" t="n">
        <f aca="false">(AE81/AD81)*100</f>
        <v>66.042345276873</v>
      </c>
    </row>
    <row r="82" s="58" customFormat="true" ht="12.8" hidden="false" customHeight="false" outlineLevel="0" collapsed="false">
      <c r="A82" s="59" t="n">
        <v>76</v>
      </c>
      <c r="B82" s="55" t="n">
        <v>6</v>
      </c>
      <c r="C82" s="55" t="n">
        <v>255</v>
      </c>
      <c r="D82" s="55" t="n">
        <v>557</v>
      </c>
      <c r="E82" s="55" t="n">
        <v>1</v>
      </c>
      <c r="F82" s="55" t="n">
        <v>68</v>
      </c>
      <c r="G82" s="55" t="n">
        <v>5</v>
      </c>
      <c r="H82" s="55" t="n">
        <v>5</v>
      </c>
      <c r="I82" s="55" t="n">
        <v>536</v>
      </c>
      <c r="J82" s="55" t="n">
        <v>341</v>
      </c>
      <c r="K82" s="55" t="n">
        <v>5</v>
      </c>
      <c r="L82" s="55" t="n">
        <v>498</v>
      </c>
      <c r="M82" s="55" t="n">
        <v>11</v>
      </c>
      <c r="N82" s="54" t="n">
        <v>377</v>
      </c>
      <c r="O82" s="54"/>
      <c r="P82" s="54"/>
      <c r="Q82" s="55"/>
      <c r="R82" s="55" t="n">
        <v>460</v>
      </c>
      <c r="S82" s="55" t="n">
        <v>285</v>
      </c>
      <c r="T82" s="55" t="n">
        <v>313</v>
      </c>
      <c r="U82" s="55" t="n">
        <v>570</v>
      </c>
      <c r="V82" s="55" t="n">
        <v>435</v>
      </c>
      <c r="W82" s="55" t="n">
        <v>435</v>
      </c>
      <c r="X82" s="55" t="n">
        <v>270</v>
      </c>
      <c r="Y82" s="55" t="n">
        <v>606</v>
      </c>
      <c r="Z82" s="55" t="n">
        <v>494</v>
      </c>
      <c r="AA82" s="56" t="n">
        <v>365</v>
      </c>
      <c r="AB82" s="3"/>
      <c r="AC82" s="55" t="n">
        <v>120</v>
      </c>
      <c r="AD82" s="55" t="n">
        <v>1311</v>
      </c>
      <c r="AE82" s="55" t="n">
        <v>900</v>
      </c>
      <c r="AF82" s="57" t="n">
        <f aca="false">(AE82/AD82)*100</f>
        <v>68.649885583524</v>
      </c>
    </row>
    <row r="83" s="58" customFormat="true" ht="12.8" hidden="false" customHeight="false" outlineLevel="0" collapsed="false">
      <c r="A83" s="59" t="n">
        <v>77</v>
      </c>
      <c r="B83" s="55" t="n">
        <v>9</v>
      </c>
      <c r="C83" s="55" t="n">
        <v>331</v>
      </c>
      <c r="D83" s="55" t="n">
        <v>762</v>
      </c>
      <c r="E83" s="55" t="n">
        <v>2</v>
      </c>
      <c r="F83" s="55" t="n">
        <v>133</v>
      </c>
      <c r="G83" s="55" t="n">
        <v>3</v>
      </c>
      <c r="H83" s="55" t="n">
        <v>19</v>
      </c>
      <c r="I83" s="55" t="n">
        <v>787</v>
      </c>
      <c r="J83" s="55" t="n">
        <v>445</v>
      </c>
      <c r="K83" s="55" t="n">
        <v>15</v>
      </c>
      <c r="L83" s="55" t="n">
        <v>715</v>
      </c>
      <c r="M83" s="55" t="n">
        <v>44</v>
      </c>
      <c r="N83" s="54" t="n">
        <v>502</v>
      </c>
      <c r="O83" s="54"/>
      <c r="P83" s="54"/>
      <c r="Q83" s="55"/>
      <c r="R83" s="55" t="n">
        <v>655</v>
      </c>
      <c r="S83" s="55" t="n">
        <v>396</v>
      </c>
      <c r="T83" s="55" t="n">
        <v>451</v>
      </c>
      <c r="U83" s="55" t="n">
        <v>789</v>
      </c>
      <c r="V83" s="55" t="n">
        <v>499</v>
      </c>
      <c r="W83" s="55" t="n">
        <v>737</v>
      </c>
      <c r="X83" s="55" t="n">
        <v>408</v>
      </c>
      <c r="Y83" s="55" t="n">
        <v>841</v>
      </c>
      <c r="Z83" s="55" t="n">
        <v>785</v>
      </c>
      <c r="AA83" s="56" t="n">
        <v>444</v>
      </c>
      <c r="AB83" s="3"/>
      <c r="AC83" s="55" t="n">
        <v>298</v>
      </c>
      <c r="AD83" s="55" t="n">
        <v>1687</v>
      </c>
      <c r="AE83" s="55" t="n">
        <v>1276</v>
      </c>
      <c r="AF83" s="57" t="n">
        <f aca="false">(AE83/AD83)*100</f>
        <v>75.6372258446947</v>
      </c>
    </row>
    <row r="84" s="58" customFormat="true" ht="12.8" hidden="false" customHeight="false" outlineLevel="0" collapsed="false">
      <c r="A84" s="59" t="n">
        <v>78</v>
      </c>
      <c r="B84" s="55" t="n">
        <v>8</v>
      </c>
      <c r="C84" s="55" t="n">
        <v>211</v>
      </c>
      <c r="D84" s="55" t="n">
        <v>229</v>
      </c>
      <c r="E84" s="55" t="n">
        <v>0</v>
      </c>
      <c r="F84" s="55" t="n">
        <v>61</v>
      </c>
      <c r="G84" s="55" t="n">
        <v>3</v>
      </c>
      <c r="H84" s="55" t="n">
        <v>9</v>
      </c>
      <c r="I84" s="55" t="n">
        <v>234</v>
      </c>
      <c r="J84" s="55" t="n">
        <v>266</v>
      </c>
      <c r="K84" s="55" t="n">
        <v>7</v>
      </c>
      <c r="L84" s="55" t="n">
        <v>211</v>
      </c>
      <c r="M84" s="55" t="n">
        <v>17</v>
      </c>
      <c r="N84" s="54" t="n">
        <v>288</v>
      </c>
      <c r="O84" s="54"/>
      <c r="P84" s="54"/>
      <c r="Q84" s="55"/>
      <c r="R84" s="55" t="n">
        <v>265</v>
      </c>
      <c r="S84" s="55" t="n">
        <v>191</v>
      </c>
      <c r="T84" s="55" t="n">
        <v>167</v>
      </c>
      <c r="U84" s="55" t="n">
        <v>339</v>
      </c>
      <c r="V84" s="55" t="n">
        <v>236</v>
      </c>
      <c r="W84" s="55" t="n">
        <v>261</v>
      </c>
      <c r="X84" s="55" t="n">
        <v>196</v>
      </c>
      <c r="Y84" s="55" t="n">
        <v>308</v>
      </c>
      <c r="Z84" s="55" t="n">
        <v>298</v>
      </c>
      <c r="AA84" s="56" t="n">
        <v>204</v>
      </c>
      <c r="AB84" s="3"/>
      <c r="AC84" s="55" t="n">
        <v>128</v>
      </c>
      <c r="AD84" s="55" t="n">
        <v>966</v>
      </c>
      <c r="AE84" s="55" t="n">
        <v>521</v>
      </c>
      <c r="AF84" s="57" t="n">
        <f aca="false">(AE84/AD84)*100</f>
        <v>53.9337474120083</v>
      </c>
    </row>
    <row r="85" s="58" customFormat="true" ht="12.8" hidden="false" customHeight="false" outlineLevel="0" collapsed="false">
      <c r="A85" s="59" t="n">
        <v>79</v>
      </c>
      <c r="B85" s="55" t="n">
        <v>11</v>
      </c>
      <c r="C85" s="55" t="n">
        <v>311</v>
      </c>
      <c r="D85" s="55" t="n">
        <v>772</v>
      </c>
      <c r="E85" s="55" t="n">
        <v>3</v>
      </c>
      <c r="F85" s="55" t="n">
        <v>86</v>
      </c>
      <c r="G85" s="55" t="n">
        <v>1</v>
      </c>
      <c r="H85" s="55" t="n">
        <v>10</v>
      </c>
      <c r="I85" s="55" t="n">
        <v>739</v>
      </c>
      <c r="J85" s="55" t="n">
        <v>429</v>
      </c>
      <c r="K85" s="55" t="n">
        <v>8</v>
      </c>
      <c r="L85" s="55" t="n">
        <v>681</v>
      </c>
      <c r="M85" s="55" t="n">
        <v>27</v>
      </c>
      <c r="N85" s="54" t="n">
        <v>470</v>
      </c>
      <c r="O85" s="54"/>
      <c r="P85" s="54"/>
      <c r="Q85" s="55"/>
      <c r="R85" s="55" t="n">
        <v>660</v>
      </c>
      <c r="S85" s="55" t="n">
        <v>359</v>
      </c>
      <c r="T85" s="55" t="n">
        <v>448</v>
      </c>
      <c r="U85" s="55" t="n">
        <v>736</v>
      </c>
      <c r="V85" s="55" t="n">
        <v>574</v>
      </c>
      <c r="W85" s="55" t="n">
        <v>579</v>
      </c>
      <c r="X85" s="55" t="n">
        <v>409</v>
      </c>
      <c r="Y85" s="55" t="n">
        <v>759</v>
      </c>
      <c r="Z85" s="55" t="n">
        <v>722</v>
      </c>
      <c r="AA85" s="56" t="n">
        <v>441</v>
      </c>
      <c r="AB85" s="3"/>
      <c r="AC85" s="55" t="n">
        <v>192</v>
      </c>
      <c r="AD85" s="55" t="n">
        <v>1676</v>
      </c>
      <c r="AE85" s="55" t="n">
        <v>1201</v>
      </c>
      <c r="AF85" s="57" t="n">
        <f aca="false">(AE85/AD85)*100</f>
        <v>71.6587112171838</v>
      </c>
    </row>
    <row r="86" s="58" customFormat="true" ht="12.8" hidden="false" customHeight="false" outlineLevel="0" collapsed="false">
      <c r="A86" s="54" t="n">
        <v>80</v>
      </c>
      <c r="B86" s="55" t="n">
        <v>10</v>
      </c>
      <c r="C86" s="55" t="n">
        <v>438</v>
      </c>
      <c r="D86" s="55" t="n">
        <v>414</v>
      </c>
      <c r="E86" s="55" t="n">
        <v>2</v>
      </c>
      <c r="F86" s="55" t="n">
        <v>95</v>
      </c>
      <c r="G86" s="55" t="n">
        <v>2</v>
      </c>
      <c r="H86" s="55" t="n">
        <v>23</v>
      </c>
      <c r="I86" s="55" t="n">
        <v>414</v>
      </c>
      <c r="J86" s="54" t="n">
        <v>524</v>
      </c>
      <c r="K86" s="54" t="n">
        <v>16</v>
      </c>
      <c r="L86" s="54"/>
      <c r="M86" s="54"/>
      <c r="N86" s="55"/>
      <c r="O86" s="55" t="n">
        <v>24</v>
      </c>
      <c r="P86" s="55" t="n">
        <v>608</v>
      </c>
      <c r="Q86" s="55" t="n">
        <v>317</v>
      </c>
      <c r="R86" s="55" t="n">
        <v>506</v>
      </c>
      <c r="S86" s="55" t="n">
        <v>308</v>
      </c>
      <c r="T86" s="55" t="n">
        <v>136</v>
      </c>
      <c r="U86" s="55" t="n">
        <v>832</v>
      </c>
      <c r="V86" s="55" t="n">
        <v>515</v>
      </c>
      <c r="W86" s="55" t="n">
        <v>430</v>
      </c>
      <c r="X86" s="55" t="n">
        <v>411</v>
      </c>
      <c r="Y86" s="55" t="n">
        <v>541</v>
      </c>
      <c r="Z86" s="55" t="n">
        <v>507</v>
      </c>
      <c r="AA86" s="56" t="n">
        <v>422</v>
      </c>
      <c r="AB86" s="3"/>
      <c r="AC86" s="55" t="n">
        <v>351</v>
      </c>
      <c r="AD86" s="55" t="n">
        <v>1889</v>
      </c>
      <c r="AE86" s="55" t="n">
        <v>991</v>
      </c>
      <c r="AF86" s="57" t="n">
        <f aca="false">(AE86/AD86)*100</f>
        <v>52.4616199047115</v>
      </c>
    </row>
    <row r="87" s="58" customFormat="true" ht="12.8" hidden="false" customHeight="false" outlineLevel="0" collapsed="false">
      <c r="A87" s="59" t="n">
        <v>81</v>
      </c>
      <c r="B87" s="55" t="n">
        <v>1</v>
      </c>
      <c r="C87" s="55" t="n">
        <v>179</v>
      </c>
      <c r="D87" s="55" t="n">
        <v>271</v>
      </c>
      <c r="E87" s="55" t="n">
        <v>1</v>
      </c>
      <c r="F87" s="55" t="n">
        <v>62</v>
      </c>
      <c r="G87" s="55" t="n">
        <v>1</v>
      </c>
      <c r="H87" s="55" t="n">
        <v>5</v>
      </c>
      <c r="I87" s="55" t="n">
        <v>271</v>
      </c>
      <c r="J87" s="55" t="n">
        <v>238</v>
      </c>
      <c r="K87" s="55" t="n">
        <v>3</v>
      </c>
      <c r="L87" s="55" t="n">
        <v>229</v>
      </c>
      <c r="M87" s="55" t="n">
        <v>19</v>
      </c>
      <c r="N87" s="54" t="n">
        <v>269</v>
      </c>
      <c r="O87" s="54"/>
      <c r="P87" s="54"/>
      <c r="Q87" s="55"/>
      <c r="R87" s="55" t="n">
        <v>286</v>
      </c>
      <c r="S87" s="55" t="n">
        <v>167</v>
      </c>
      <c r="T87" s="55" t="n">
        <v>153</v>
      </c>
      <c r="U87" s="55" t="n">
        <v>360</v>
      </c>
      <c r="V87" s="55" t="n">
        <v>247</v>
      </c>
      <c r="W87" s="55" t="n">
        <v>263</v>
      </c>
      <c r="X87" s="55" t="n">
        <v>199</v>
      </c>
      <c r="Y87" s="55" t="n">
        <v>308</v>
      </c>
      <c r="Z87" s="55" t="n">
        <v>287</v>
      </c>
      <c r="AA87" s="56" t="n">
        <v>216</v>
      </c>
      <c r="AB87" s="3"/>
      <c r="AC87" s="55" t="n">
        <v>168</v>
      </c>
      <c r="AD87" s="55" t="n">
        <v>1008</v>
      </c>
      <c r="AE87" s="55" t="n">
        <v>525</v>
      </c>
      <c r="AF87" s="57" t="n">
        <f aca="false">(AE87/AD87)*100</f>
        <v>52.0833333333333</v>
      </c>
    </row>
    <row r="88" s="58" customFormat="true" ht="12.8" hidden="false" customHeight="false" outlineLevel="0" collapsed="false">
      <c r="A88" s="59" t="n">
        <v>82</v>
      </c>
      <c r="B88" s="55" t="n">
        <v>5</v>
      </c>
      <c r="C88" s="55" t="n">
        <v>405</v>
      </c>
      <c r="D88" s="55" t="n">
        <v>731</v>
      </c>
      <c r="E88" s="55" t="n">
        <v>3</v>
      </c>
      <c r="F88" s="55" t="n">
        <v>107</v>
      </c>
      <c r="G88" s="55" t="n">
        <v>6</v>
      </c>
      <c r="H88" s="55" t="n">
        <v>26</v>
      </c>
      <c r="I88" s="55" t="n">
        <v>699</v>
      </c>
      <c r="J88" s="55" t="n">
        <v>526</v>
      </c>
      <c r="K88" s="55" t="n">
        <v>15</v>
      </c>
      <c r="L88" s="55" t="n">
        <v>615</v>
      </c>
      <c r="M88" s="55" t="n">
        <v>35</v>
      </c>
      <c r="N88" s="54" t="n">
        <v>611</v>
      </c>
      <c r="O88" s="54"/>
      <c r="P88" s="54"/>
      <c r="Q88" s="55"/>
      <c r="R88" s="55" t="n">
        <v>672</v>
      </c>
      <c r="S88" s="55" t="n">
        <v>397</v>
      </c>
      <c r="T88" s="55" t="n">
        <v>395</v>
      </c>
      <c r="U88" s="55" t="n">
        <v>855</v>
      </c>
      <c r="V88" s="55" t="n">
        <v>603</v>
      </c>
      <c r="W88" s="55" t="n">
        <v>621</v>
      </c>
      <c r="X88" s="55" t="n">
        <v>432</v>
      </c>
      <c r="Y88" s="55" t="n">
        <v>815</v>
      </c>
      <c r="Z88" s="55" t="n">
        <v>743</v>
      </c>
      <c r="AA88" s="56" t="n">
        <v>487</v>
      </c>
      <c r="AB88" s="3"/>
      <c r="AC88" s="55" t="n">
        <v>228</v>
      </c>
      <c r="AD88" s="55" t="n">
        <v>1887</v>
      </c>
      <c r="AE88" s="55" t="n">
        <v>1289</v>
      </c>
      <c r="AF88" s="57" t="n">
        <f aca="false">(AE88/AD88)*100</f>
        <v>68.3094859565448</v>
      </c>
    </row>
    <row r="89" s="58" customFormat="true" ht="12.8" hidden="false" customHeight="false" outlineLevel="0" collapsed="false">
      <c r="A89" s="54" t="n">
        <v>83</v>
      </c>
      <c r="B89" s="55" t="n">
        <v>7</v>
      </c>
      <c r="C89" s="55" t="n">
        <v>300</v>
      </c>
      <c r="D89" s="55" t="n">
        <v>172</v>
      </c>
      <c r="E89" s="55" t="n">
        <v>3</v>
      </c>
      <c r="F89" s="55" t="n">
        <v>44</v>
      </c>
      <c r="G89" s="55" t="n">
        <v>1</v>
      </c>
      <c r="H89" s="55" t="n">
        <v>9</v>
      </c>
      <c r="I89" s="55" t="n">
        <v>148</v>
      </c>
      <c r="J89" s="54" t="n">
        <v>370</v>
      </c>
      <c r="K89" s="54" t="n">
        <v>6</v>
      </c>
      <c r="L89" s="54"/>
      <c r="M89" s="54"/>
      <c r="N89" s="55"/>
      <c r="O89" s="55" t="n">
        <v>9</v>
      </c>
      <c r="P89" s="55" t="n">
        <v>264</v>
      </c>
      <c r="Q89" s="55" t="n">
        <v>256</v>
      </c>
      <c r="R89" s="55" t="n">
        <v>282</v>
      </c>
      <c r="S89" s="55" t="n">
        <v>156</v>
      </c>
      <c r="T89" s="55" t="n">
        <v>114</v>
      </c>
      <c r="U89" s="55" t="n">
        <v>412</v>
      </c>
      <c r="V89" s="55" t="n">
        <v>364</v>
      </c>
      <c r="W89" s="55" t="n">
        <v>154</v>
      </c>
      <c r="X89" s="55" t="n">
        <v>272</v>
      </c>
      <c r="Y89" s="55" t="n">
        <v>244</v>
      </c>
      <c r="Z89" s="55" t="n">
        <v>273</v>
      </c>
      <c r="AA89" s="56" t="n">
        <v>237</v>
      </c>
      <c r="AB89" s="3"/>
      <c r="AC89" s="55" t="n">
        <v>104</v>
      </c>
      <c r="AD89" s="55" t="n">
        <v>875</v>
      </c>
      <c r="AE89" s="55" t="n">
        <v>540</v>
      </c>
      <c r="AF89" s="57" t="n">
        <f aca="false">(AE89/AD89)*100</f>
        <v>61.7142857142857</v>
      </c>
    </row>
    <row r="90" s="58" customFormat="true" ht="12.8" hidden="false" customHeight="false" outlineLevel="0" collapsed="false">
      <c r="A90" s="54" t="n">
        <v>84</v>
      </c>
      <c r="B90" s="55" t="n">
        <v>7</v>
      </c>
      <c r="C90" s="55" t="n">
        <v>377</v>
      </c>
      <c r="D90" s="55" t="n">
        <v>495</v>
      </c>
      <c r="E90" s="55" t="n">
        <v>0</v>
      </c>
      <c r="F90" s="55" t="n">
        <v>103</v>
      </c>
      <c r="G90" s="55" t="n">
        <v>0</v>
      </c>
      <c r="H90" s="55" t="n">
        <v>16</v>
      </c>
      <c r="I90" s="55" t="n">
        <v>512</v>
      </c>
      <c r="J90" s="54" t="n">
        <v>465</v>
      </c>
      <c r="K90" s="54" t="n">
        <v>6</v>
      </c>
      <c r="L90" s="54"/>
      <c r="M90" s="54"/>
      <c r="N90" s="55"/>
      <c r="O90" s="55" t="n">
        <v>17</v>
      </c>
      <c r="P90" s="55" t="n">
        <v>685</v>
      </c>
      <c r="Q90" s="55" t="n">
        <v>274</v>
      </c>
      <c r="R90" s="55" t="n">
        <v>512</v>
      </c>
      <c r="S90" s="55" t="n">
        <v>335</v>
      </c>
      <c r="T90" s="55" t="n">
        <v>344</v>
      </c>
      <c r="U90" s="55" t="n">
        <v>635</v>
      </c>
      <c r="V90" s="55" t="n">
        <v>477</v>
      </c>
      <c r="W90" s="55" t="n">
        <v>497</v>
      </c>
      <c r="X90" s="55" t="n">
        <v>359</v>
      </c>
      <c r="Y90" s="55" t="n">
        <v>611</v>
      </c>
      <c r="Z90" s="55" t="n">
        <v>588</v>
      </c>
      <c r="AA90" s="56" t="n">
        <v>377</v>
      </c>
      <c r="AB90" s="3"/>
      <c r="AC90" s="55" t="n">
        <v>217</v>
      </c>
      <c r="AD90" s="55" t="n">
        <v>1681</v>
      </c>
      <c r="AE90" s="55" t="n">
        <v>1011</v>
      </c>
      <c r="AF90" s="57" t="n">
        <f aca="false">(AE90/AD90)*100</f>
        <v>60.1427721594289</v>
      </c>
    </row>
    <row r="91" s="58" customFormat="true" ht="12.8" hidden="false" customHeight="false" outlineLevel="0" collapsed="false">
      <c r="A91" s="59" t="n">
        <v>85</v>
      </c>
      <c r="B91" s="55" t="n">
        <v>4</v>
      </c>
      <c r="C91" s="55" t="n">
        <v>292</v>
      </c>
      <c r="D91" s="55" t="n">
        <v>634</v>
      </c>
      <c r="E91" s="55" t="n">
        <v>1</v>
      </c>
      <c r="F91" s="55" t="n">
        <v>130</v>
      </c>
      <c r="G91" s="55" t="n">
        <v>3</v>
      </c>
      <c r="H91" s="55" t="n">
        <v>15</v>
      </c>
      <c r="I91" s="55" t="n">
        <v>636</v>
      </c>
      <c r="J91" s="55" t="n">
        <v>400</v>
      </c>
      <c r="K91" s="55" t="n">
        <v>11</v>
      </c>
      <c r="L91" s="55" t="n">
        <v>550</v>
      </c>
      <c r="M91" s="55" t="n">
        <v>39</v>
      </c>
      <c r="N91" s="54" t="n">
        <v>474</v>
      </c>
      <c r="O91" s="54"/>
      <c r="P91" s="54"/>
      <c r="Q91" s="55"/>
      <c r="R91" s="55" t="n">
        <v>546</v>
      </c>
      <c r="S91" s="55" t="n">
        <v>377</v>
      </c>
      <c r="T91" s="55" t="n">
        <v>385</v>
      </c>
      <c r="U91" s="55" t="n">
        <v>669</v>
      </c>
      <c r="V91" s="55" t="n">
        <v>419</v>
      </c>
      <c r="W91" s="55" t="n">
        <v>631</v>
      </c>
      <c r="X91" s="55" t="n">
        <v>326</v>
      </c>
      <c r="Y91" s="55" t="n">
        <v>731</v>
      </c>
      <c r="Z91" s="55" t="n">
        <v>612</v>
      </c>
      <c r="AA91" s="56" t="n">
        <v>429</v>
      </c>
      <c r="AB91" s="3"/>
      <c r="AC91" s="55" t="n">
        <v>171</v>
      </c>
      <c r="AD91" s="55" t="n">
        <v>1627</v>
      </c>
      <c r="AE91" s="55" t="n">
        <v>1079</v>
      </c>
      <c r="AF91" s="57" t="n">
        <f aca="false">(AE91/AD91)*100</f>
        <v>66.3183773816841</v>
      </c>
    </row>
    <row r="92" s="58" customFormat="true" ht="12.8" hidden="false" customHeight="false" outlineLevel="0" collapsed="false">
      <c r="A92" s="59" t="n">
        <v>86</v>
      </c>
      <c r="B92" s="55" t="n">
        <v>8</v>
      </c>
      <c r="C92" s="55" t="n">
        <v>442</v>
      </c>
      <c r="D92" s="55" t="n">
        <v>709</v>
      </c>
      <c r="E92" s="55" t="n">
        <v>2</v>
      </c>
      <c r="F92" s="55" t="n">
        <v>143</v>
      </c>
      <c r="G92" s="55" t="n">
        <v>4</v>
      </c>
      <c r="H92" s="55" t="n">
        <v>26</v>
      </c>
      <c r="I92" s="55" t="n">
        <v>695</v>
      </c>
      <c r="J92" s="55" t="n">
        <v>581</v>
      </c>
      <c r="K92" s="55" t="n">
        <v>9</v>
      </c>
      <c r="L92" s="55" t="n">
        <v>626</v>
      </c>
      <c r="M92" s="55" t="n">
        <v>23</v>
      </c>
      <c r="N92" s="54" t="n">
        <v>653</v>
      </c>
      <c r="O92" s="54"/>
      <c r="P92" s="54"/>
      <c r="Q92" s="55"/>
      <c r="R92" s="55" t="n">
        <v>668</v>
      </c>
      <c r="S92" s="55" t="n">
        <v>441</v>
      </c>
      <c r="T92" s="55" t="n">
        <v>438</v>
      </c>
      <c r="U92" s="55" t="n">
        <v>853</v>
      </c>
      <c r="V92" s="55" t="n">
        <v>611</v>
      </c>
      <c r="W92" s="55" t="n">
        <v>665</v>
      </c>
      <c r="X92" s="55" t="n">
        <v>434</v>
      </c>
      <c r="Y92" s="55" t="n">
        <v>861</v>
      </c>
      <c r="Z92" s="55" t="n">
        <v>791</v>
      </c>
      <c r="AA92" s="56" t="n">
        <v>484</v>
      </c>
      <c r="AB92" s="3"/>
      <c r="AC92" s="55" t="n">
        <v>297</v>
      </c>
      <c r="AD92" s="55" t="n">
        <v>2010</v>
      </c>
      <c r="AE92" s="55" t="n">
        <v>1333</v>
      </c>
      <c r="AF92" s="57" t="n">
        <f aca="false">(AE92/AD92)*100</f>
        <v>66.318407960199</v>
      </c>
    </row>
    <row r="93" s="58" customFormat="true" ht="12.8" hidden="false" customHeight="false" outlineLevel="0" collapsed="false">
      <c r="A93" s="59" t="n">
        <v>87</v>
      </c>
      <c r="B93" s="55" t="n">
        <v>14</v>
      </c>
      <c r="C93" s="55" t="n">
        <v>478</v>
      </c>
      <c r="D93" s="55" t="n">
        <v>787</v>
      </c>
      <c r="E93" s="55" t="n">
        <v>0</v>
      </c>
      <c r="F93" s="55" t="n">
        <v>144</v>
      </c>
      <c r="G93" s="55" t="n">
        <v>2</v>
      </c>
      <c r="H93" s="55" t="n">
        <v>20</v>
      </c>
      <c r="I93" s="55" t="n">
        <v>802</v>
      </c>
      <c r="J93" s="55" t="n">
        <v>614</v>
      </c>
      <c r="K93" s="55" t="n">
        <v>5</v>
      </c>
      <c r="L93" s="55" t="n">
        <v>707</v>
      </c>
      <c r="M93" s="55" t="n">
        <v>39</v>
      </c>
      <c r="N93" s="54" t="n">
        <v>691</v>
      </c>
      <c r="O93" s="54"/>
      <c r="P93" s="54"/>
      <c r="Q93" s="55"/>
      <c r="R93" s="55" t="n">
        <v>762</v>
      </c>
      <c r="S93" s="55" t="n">
        <v>461</v>
      </c>
      <c r="T93" s="55" t="n">
        <v>491</v>
      </c>
      <c r="U93" s="55" t="n">
        <v>928</v>
      </c>
      <c r="V93" s="55" t="n">
        <v>649</v>
      </c>
      <c r="W93" s="55" t="n">
        <v>750</v>
      </c>
      <c r="X93" s="55" t="n">
        <v>471</v>
      </c>
      <c r="Y93" s="55" t="n">
        <v>947</v>
      </c>
      <c r="Z93" s="55" t="n">
        <v>835</v>
      </c>
      <c r="AA93" s="56" t="n">
        <v>567</v>
      </c>
      <c r="AB93" s="3"/>
      <c r="AC93" s="55" t="n">
        <v>269</v>
      </c>
      <c r="AD93" s="55" t="n">
        <v>2262</v>
      </c>
      <c r="AE93" s="55" t="n">
        <v>1478</v>
      </c>
      <c r="AF93" s="57" t="n">
        <f aca="false">(AE93/AD93)*100</f>
        <v>65.3404067197171</v>
      </c>
    </row>
    <row r="94" s="58" customFormat="true" ht="12.8" hidden="false" customHeight="false" outlineLevel="0" collapsed="false">
      <c r="A94" s="59" t="n">
        <v>88</v>
      </c>
      <c r="B94" s="55" t="n">
        <v>8</v>
      </c>
      <c r="C94" s="55" t="n">
        <v>441</v>
      </c>
      <c r="D94" s="55" t="n">
        <v>807</v>
      </c>
      <c r="E94" s="55" t="n">
        <v>1</v>
      </c>
      <c r="F94" s="55" t="n">
        <v>119</v>
      </c>
      <c r="G94" s="55" t="n">
        <v>4</v>
      </c>
      <c r="H94" s="55" t="n">
        <v>26</v>
      </c>
      <c r="I94" s="55" t="n">
        <v>811</v>
      </c>
      <c r="J94" s="55" t="n">
        <v>568</v>
      </c>
      <c r="K94" s="55" t="n">
        <v>6</v>
      </c>
      <c r="L94" s="55" t="n">
        <v>729</v>
      </c>
      <c r="M94" s="55" t="n">
        <v>39</v>
      </c>
      <c r="N94" s="54" t="n">
        <v>640</v>
      </c>
      <c r="O94" s="54"/>
      <c r="P94" s="54"/>
      <c r="Q94" s="55"/>
      <c r="R94" s="55" t="n">
        <v>773</v>
      </c>
      <c r="S94" s="55" t="n">
        <v>444</v>
      </c>
      <c r="T94" s="55" t="n">
        <v>464</v>
      </c>
      <c r="U94" s="55" t="n">
        <v>930</v>
      </c>
      <c r="V94" s="55" t="n">
        <v>629</v>
      </c>
      <c r="W94" s="55" t="n">
        <v>736</v>
      </c>
      <c r="X94" s="55" t="n">
        <v>465</v>
      </c>
      <c r="Y94" s="55" t="n">
        <v>925</v>
      </c>
      <c r="Z94" s="55" t="n">
        <v>863</v>
      </c>
      <c r="AA94" s="56" t="n">
        <v>514</v>
      </c>
      <c r="AB94" s="3"/>
      <c r="AC94" s="55" t="n">
        <v>225</v>
      </c>
      <c r="AD94" s="55" t="n">
        <v>2208</v>
      </c>
      <c r="AE94" s="55" t="n">
        <v>1431</v>
      </c>
      <c r="AF94" s="57" t="n">
        <f aca="false">(AE94/AD94)*100</f>
        <v>64.8097826086957</v>
      </c>
    </row>
    <row r="95" s="58" customFormat="true" ht="12.8" hidden="false" customHeight="false" outlineLevel="0" collapsed="false">
      <c r="A95" s="59" t="n">
        <v>89</v>
      </c>
      <c r="B95" s="55" t="n">
        <v>6</v>
      </c>
      <c r="C95" s="55" t="n">
        <v>155</v>
      </c>
      <c r="D95" s="55" t="n">
        <v>176</v>
      </c>
      <c r="E95" s="55" t="n">
        <v>3</v>
      </c>
      <c r="F95" s="55" t="n">
        <v>64</v>
      </c>
      <c r="G95" s="55" t="n">
        <v>3</v>
      </c>
      <c r="H95" s="55" t="n">
        <v>11</v>
      </c>
      <c r="I95" s="55" t="n">
        <v>183</v>
      </c>
      <c r="J95" s="55" t="n">
        <v>211</v>
      </c>
      <c r="K95" s="55" t="n">
        <v>8</v>
      </c>
      <c r="L95" s="55" t="n">
        <v>151</v>
      </c>
      <c r="M95" s="55" t="n">
        <v>31</v>
      </c>
      <c r="N95" s="54" t="n">
        <v>228</v>
      </c>
      <c r="O95" s="54"/>
      <c r="P95" s="54"/>
      <c r="Q95" s="55"/>
      <c r="R95" s="55" t="n">
        <v>196</v>
      </c>
      <c r="S95" s="55" t="n">
        <v>168</v>
      </c>
      <c r="T95" s="55" t="n">
        <v>168</v>
      </c>
      <c r="U95" s="55" t="n">
        <v>234</v>
      </c>
      <c r="V95" s="55" t="n">
        <v>163</v>
      </c>
      <c r="W95" s="55" t="n">
        <v>239</v>
      </c>
      <c r="X95" s="55" t="n">
        <v>162</v>
      </c>
      <c r="Y95" s="55" t="n">
        <v>238</v>
      </c>
      <c r="Z95" s="55" t="n">
        <v>281</v>
      </c>
      <c r="AA95" s="56" t="n">
        <v>121</v>
      </c>
      <c r="AB95" s="3"/>
      <c r="AC95" s="55" t="n">
        <v>110</v>
      </c>
      <c r="AD95" s="55" t="n">
        <v>729</v>
      </c>
      <c r="AE95" s="55" t="n">
        <v>422</v>
      </c>
      <c r="AF95" s="57" t="n">
        <f aca="false">(AE95/AD95)*100</f>
        <v>57.8875171467764</v>
      </c>
    </row>
    <row r="96" s="58" customFormat="true" ht="12.8" hidden="false" customHeight="false" outlineLevel="0" collapsed="false">
      <c r="A96" s="59" t="n">
        <v>90</v>
      </c>
      <c r="B96" s="55" t="n">
        <v>5</v>
      </c>
      <c r="C96" s="55" t="n">
        <v>268</v>
      </c>
      <c r="D96" s="55" t="n">
        <v>673</v>
      </c>
      <c r="E96" s="55" t="n">
        <v>7</v>
      </c>
      <c r="F96" s="55" t="n">
        <v>113</v>
      </c>
      <c r="G96" s="55" t="n">
        <v>5</v>
      </c>
      <c r="H96" s="55" t="n">
        <v>24</v>
      </c>
      <c r="I96" s="55" t="n">
        <v>678</v>
      </c>
      <c r="J96" s="55" t="n">
        <v>390</v>
      </c>
      <c r="K96" s="55" t="n">
        <v>5</v>
      </c>
      <c r="L96" s="55" t="n">
        <v>635</v>
      </c>
      <c r="M96" s="55" t="n">
        <v>40</v>
      </c>
      <c r="N96" s="54" t="n">
        <v>416</v>
      </c>
      <c r="O96" s="54"/>
      <c r="P96" s="54"/>
      <c r="Q96" s="55"/>
      <c r="R96" s="55" t="n">
        <v>541</v>
      </c>
      <c r="S96" s="55" t="n">
        <v>420</v>
      </c>
      <c r="T96" s="55" t="n">
        <v>514</v>
      </c>
      <c r="U96" s="55" t="n">
        <v>582</v>
      </c>
      <c r="V96" s="55" t="n">
        <v>399</v>
      </c>
      <c r="W96" s="55" t="n">
        <v>694</v>
      </c>
      <c r="X96" s="55" t="n">
        <v>364</v>
      </c>
      <c r="Y96" s="55" t="n">
        <v>732</v>
      </c>
      <c r="Z96" s="55" t="n">
        <v>660</v>
      </c>
      <c r="AA96" s="56" t="n">
        <v>419</v>
      </c>
      <c r="AB96" s="3"/>
      <c r="AC96" s="55" t="n">
        <v>207</v>
      </c>
      <c r="AD96" s="55" t="n">
        <v>1508</v>
      </c>
      <c r="AE96" s="55" t="n">
        <v>1119</v>
      </c>
      <c r="AF96" s="57" t="n">
        <f aca="false">(AE96/AD96)*100</f>
        <v>74.2042440318302</v>
      </c>
    </row>
    <row r="97" s="58" customFormat="true" ht="12.8" hidden="false" customHeight="false" outlineLevel="0" collapsed="false">
      <c r="A97" s="59" t="n">
        <v>91</v>
      </c>
      <c r="B97" s="55" t="n">
        <v>15</v>
      </c>
      <c r="C97" s="55" t="n">
        <v>409</v>
      </c>
      <c r="D97" s="55" t="n">
        <v>973</v>
      </c>
      <c r="E97" s="55" t="n">
        <v>4</v>
      </c>
      <c r="F97" s="55" t="n">
        <v>192</v>
      </c>
      <c r="G97" s="55" t="n">
        <v>4</v>
      </c>
      <c r="H97" s="55" t="n">
        <v>34</v>
      </c>
      <c r="I97" s="55" t="n">
        <v>1034</v>
      </c>
      <c r="J97" s="55" t="n">
        <v>545</v>
      </c>
      <c r="K97" s="55" t="n">
        <v>18</v>
      </c>
      <c r="L97" s="55" t="n">
        <v>921</v>
      </c>
      <c r="M97" s="55" t="n">
        <v>53</v>
      </c>
      <c r="N97" s="54" t="n">
        <v>646</v>
      </c>
      <c r="O97" s="54"/>
      <c r="P97" s="54"/>
      <c r="Q97" s="55"/>
      <c r="R97" s="55" t="n">
        <v>789</v>
      </c>
      <c r="S97" s="55" t="n">
        <v>649</v>
      </c>
      <c r="T97" s="55" t="n">
        <v>592</v>
      </c>
      <c r="U97" s="55" t="n">
        <v>1031</v>
      </c>
      <c r="V97" s="55" t="n">
        <v>463</v>
      </c>
      <c r="W97" s="55" t="n">
        <v>1137</v>
      </c>
      <c r="X97" s="55" t="n">
        <v>475</v>
      </c>
      <c r="Y97" s="55" t="n">
        <v>1146</v>
      </c>
      <c r="Z97" s="55" t="n">
        <v>946</v>
      </c>
      <c r="AA97" s="56" t="n">
        <v>658</v>
      </c>
      <c r="AB97" s="3"/>
      <c r="AC97" s="55" t="n">
        <v>407</v>
      </c>
      <c r="AD97" s="55" t="n">
        <v>2364</v>
      </c>
      <c r="AE97" s="55" t="n">
        <v>1654</v>
      </c>
      <c r="AF97" s="57" t="n">
        <f aca="false">(AE97/AD97)*100</f>
        <v>69.9661590524535</v>
      </c>
    </row>
    <row r="98" s="58" customFormat="true" ht="12.8" hidden="false" customHeight="false" outlineLevel="0" collapsed="false">
      <c r="A98" s="59" t="n">
        <v>92</v>
      </c>
      <c r="B98" s="55" t="n">
        <v>4</v>
      </c>
      <c r="C98" s="55" t="n">
        <v>115</v>
      </c>
      <c r="D98" s="55" t="n">
        <v>380</v>
      </c>
      <c r="E98" s="55" t="n">
        <v>3</v>
      </c>
      <c r="F98" s="55" t="n">
        <v>67</v>
      </c>
      <c r="G98" s="55" t="n">
        <v>4</v>
      </c>
      <c r="H98" s="55" t="n">
        <v>4</v>
      </c>
      <c r="I98" s="55" t="n">
        <v>408</v>
      </c>
      <c r="J98" s="55" t="n">
        <v>159</v>
      </c>
      <c r="K98" s="55" t="n">
        <v>6</v>
      </c>
      <c r="L98" s="55" t="n">
        <v>376</v>
      </c>
      <c r="M98" s="55" t="n">
        <v>14</v>
      </c>
      <c r="N98" s="54" t="n">
        <v>186</v>
      </c>
      <c r="O98" s="54"/>
      <c r="P98" s="54"/>
      <c r="Q98" s="55"/>
      <c r="R98" s="55" t="n">
        <v>280</v>
      </c>
      <c r="S98" s="55" t="n">
        <v>215</v>
      </c>
      <c r="T98" s="55" t="n">
        <v>240</v>
      </c>
      <c r="U98" s="55" t="n">
        <v>334</v>
      </c>
      <c r="V98" s="55" t="n">
        <v>136</v>
      </c>
      <c r="W98" s="55" t="n">
        <v>432</v>
      </c>
      <c r="X98" s="55" t="n">
        <v>155</v>
      </c>
      <c r="Y98" s="55" t="n">
        <v>418</v>
      </c>
      <c r="Z98" s="55" t="n">
        <v>309</v>
      </c>
      <c r="AA98" s="56" t="n">
        <v>253</v>
      </c>
      <c r="AB98" s="3"/>
      <c r="AC98" s="55" t="n">
        <v>108</v>
      </c>
      <c r="AD98" s="55" t="n">
        <v>843</v>
      </c>
      <c r="AE98" s="55" t="n">
        <v>584</v>
      </c>
      <c r="AF98" s="57" t="n">
        <f aca="false">(AE98/AD98)*100</f>
        <v>69.276393831554</v>
      </c>
    </row>
    <row r="99" s="58" customFormat="true" ht="12.8" hidden="false" customHeight="false" outlineLevel="0" collapsed="false">
      <c r="A99" s="59" t="n">
        <v>93</v>
      </c>
      <c r="B99" s="55" t="n">
        <v>4</v>
      </c>
      <c r="C99" s="55" t="n">
        <v>194</v>
      </c>
      <c r="D99" s="55" t="n">
        <v>454</v>
      </c>
      <c r="E99" s="55" t="n">
        <v>5</v>
      </c>
      <c r="F99" s="55" t="n">
        <v>111</v>
      </c>
      <c r="G99" s="55" t="n">
        <v>3</v>
      </c>
      <c r="H99" s="55" t="n">
        <v>8</v>
      </c>
      <c r="I99" s="55" t="n">
        <v>439</v>
      </c>
      <c r="J99" s="55" t="n">
        <v>328</v>
      </c>
      <c r="K99" s="55" t="n">
        <v>10</v>
      </c>
      <c r="L99" s="55" t="n">
        <v>382</v>
      </c>
      <c r="M99" s="55" t="n">
        <v>23</v>
      </c>
      <c r="N99" s="54" t="n">
        <v>371</v>
      </c>
      <c r="O99" s="54"/>
      <c r="P99" s="54"/>
      <c r="Q99" s="55"/>
      <c r="R99" s="55" t="n">
        <v>392</v>
      </c>
      <c r="S99" s="55" t="n">
        <v>289</v>
      </c>
      <c r="T99" s="55" t="n">
        <v>337</v>
      </c>
      <c r="U99" s="55" t="n">
        <v>442</v>
      </c>
      <c r="V99" s="55" t="n">
        <v>265</v>
      </c>
      <c r="W99" s="55" t="n">
        <v>504</v>
      </c>
      <c r="X99" s="55" t="n">
        <v>314</v>
      </c>
      <c r="Y99" s="55" t="n">
        <v>460</v>
      </c>
      <c r="Z99" s="55" t="n">
        <v>505</v>
      </c>
      <c r="AA99" s="56" t="n">
        <v>263</v>
      </c>
      <c r="AB99" s="3"/>
      <c r="AC99" s="55" t="n">
        <v>120</v>
      </c>
      <c r="AD99" s="55" t="n">
        <v>1149</v>
      </c>
      <c r="AE99" s="55" t="n">
        <v>791</v>
      </c>
      <c r="AF99" s="57" t="n">
        <f aca="false">(AE99/AD99)*100</f>
        <v>68.8424717145344</v>
      </c>
    </row>
    <row r="100" s="58" customFormat="true" ht="12.8" hidden="false" customHeight="false" outlineLevel="0" collapsed="false">
      <c r="A100" s="59" t="n">
        <v>94</v>
      </c>
      <c r="B100" s="55" t="n">
        <v>1</v>
      </c>
      <c r="C100" s="55" t="n">
        <v>84</v>
      </c>
      <c r="D100" s="55" t="n">
        <v>243</v>
      </c>
      <c r="E100" s="55" t="n">
        <v>0</v>
      </c>
      <c r="F100" s="55" t="n">
        <v>28</v>
      </c>
      <c r="G100" s="55" t="n">
        <v>4</v>
      </c>
      <c r="H100" s="55" t="n">
        <v>6</v>
      </c>
      <c r="I100" s="55" t="n">
        <v>240</v>
      </c>
      <c r="J100" s="55" t="n">
        <v>122</v>
      </c>
      <c r="K100" s="55" t="n">
        <v>3</v>
      </c>
      <c r="L100" s="55" t="n">
        <v>234</v>
      </c>
      <c r="M100" s="55" t="n">
        <v>9</v>
      </c>
      <c r="N100" s="54" t="n">
        <v>126</v>
      </c>
      <c r="O100" s="54"/>
      <c r="P100" s="54"/>
      <c r="Q100" s="55"/>
      <c r="R100" s="55" t="n">
        <v>194</v>
      </c>
      <c r="S100" s="55" t="n">
        <v>130</v>
      </c>
      <c r="T100" s="55" t="n">
        <v>142</v>
      </c>
      <c r="U100" s="55" t="n">
        <v>224</v>
      </c>
      <c r="V100" s="55" t="n">
        <v>131</v>
      </c>
      <c r="W100" s="55" t="n">
        <v>233</v>
      </c>
      <c r="X100" s="55" t="n">
        <v>98</v>
      </c>
      <c r="Y100" s="55" t="n">
        <v>270</v>
      </c>
      <c r="Z100" s="55" t="n">
        <v>209</v>
      </c>
      <c r="AA100" s="56" t="n">
        <v>156</v>
      </c>
      <c r="AB100" s="3"/>
      <c r="AC100" s="55" t="n">
        <v>36</v>
      </c>
      <c r="AD100" s="55" t="n">
        <v>542</v>
      </c>
      <c r="AE100" s="55" t="n">
        <v>374</v>
      </c>
      <c r="AF100" s="57" t="n">
        <f aca="false">(AE100/AD100)*100</f>
        <v>69.0036900369004</v>
      </c>
    </row>
    <row r="101" s="58" customFormat="true" ht="12.8" hidden="false" customHeight="false" outlineLevel="0" collapsed="false">
      <c r="A101" s="59" t="n">
        <v>95</v>
      </c>
      <c r="B101" s="55" t="n">
        <v>12</v>
      </c>
      <c r="C101" s="55" t="n">
        <v>468</v>
      </c>
      <c r="D101" s="55" t="n">
        <v>1039</v>
      </c>
      <c r="E101" s="55" t="n">
        <v>0</v>
      </c>
      <c r="F101" s="55" t="n">
        <v>160</v>
      </c>
      <c r="G101" s="55" t="n">
        <v>6</v>
      </c>
      <c r="H101" s="55" t="n">
        <v>23</v>
      </c>
      <c r="I101" s="55" t="n">
        <v>1038</v>
      </c>
      <c r="J101" s="55" t="n">
        <v>650</v>
      </c>
      <c r="K101" s="55" t="n">
        <v>19</v>
      </c>
      <c r="L101" s="55" t="n">
        <v>950</v>
      </c>
      <c r="M101" s="55" t="n">
        <v>42</v>
      </c>
      <c r="N101" s="54" t="n">
        <v>724</v>
      </c>
      <c r="O101" s="54"/>
      <c r="P101" s="54"/>
      <c r="Q101" s="55"/>
      <c r="R101" s="55" t="n">
        <v>914</v>
      </c>
      <c r="S101" s="55" t="n">
        <v>555</v>
      </c>
      <c r="T101" s="55" t="n">
        <v>610</v>
      </c>
      <c r="U101" s="55" t="n">
        <v>1110</v>
      </c>
      <c r="V101" s="55" t="n">
        <v>682</v>
      </c>
      <c r="W101" s="55" t="n">
        <v>1018</v>
      </c>
      <c r="X101" s="55" t="n">
        <v>561</v>
      </c>
      <c r="Y101" s="55" t="n">
        <v>1148</v>
      </c>
      <c r="Z101" s="55" t="n">
        <v>1030</v>
      </c>
      <c r="AA101" s="56" t="n">
        <v>647</v>
      </c>
      <c r="AB101" s="3"/>
      <c r="AC101" s="55" t="n">
        <v>466</v>
      </c>
      <c r="AD101" s="55" t="n">
        <v>2670</v>
      </c>
      <c r="AE101" s="55" t="n">
        <v>1762</v>
      </c>
      <c r="AF101" s="57" t="n">
        <f aca="false">(AE101/AD101)*100</f>
        <v>65.9925093632959</v>
      </c>
    </row>
    <row r="102" s="58" customFormat="true" ht="12.8" hidden="false" customHeight="false" outlineLevel="0" collapsed="false">
      <c r="A102" s="59" t="n">
        <v>96</v>
      </c>
      <c r="B102" s="55" t="n">
        <v>5</v>
      </c>
      <c r="C102" s="55" t="n">
        <v>306</v>
      </c>
      <c r="D102" s="55" t="n">
        <v>605</v>
      </c>
      <c r="E102" s="55" t="n">
        <v>3</v>
      </c>
      <c r="F102" s="55" t="n">
        <v>94</v>
      </c>
      <c r="G102" s="55" t="n">
        <v>2</v>
      </c>
      <c r="H102" s="55" t="n">
        <v>23</v>
      </c>
      <c r="I102" s="55" t="n">
        <v>589</v>
      </c>
      <c r="J102" s="55" t="n">
        <v>406</v>
      </c>
      <c r="K102" s="55" t="n">
        <v>5</v>
      </c>
      <c r="L102" s="55" t="n">
        <v>520</v>
      </c>
      <c r="M102" s="55" t="n">
        <v>33</v>
      </c>
      <c r="N102" s="54" t="n">
        <v>461</v>
      </c>
      <c r="O102" s="54"/>
      <c r="P102" s="54"/>
      <c r="Q102" s="55"/>
      <c r="R102" s="55" t="n">
        <v>542</v>
      </c>
      <c r="S102" s="55" t="n">
        <v>335</v>
      </c>
      <c r="T102" s="55" t="n">
        <v>346</v>
      </c>
      <c r="U102" s="55" t="n">
        <v>660</v>
      </c>
      <c r="V102" s="55" t="n">
        <v>373</v>
      </c>
      <c r="W102" s="55" t="n">
        <v>625</v>
      </c>
      <c r="X102" s="55" t="n">
        <v>338</v>
      </c>
      <c r="Y102" s="55" t="n">
        <v>665</v>
      </c>
      <c r="Z102" s="55" t="n">
        <v>621</v>
      </c>
      <c r="AA102" s="56" t="n">
        <v>369</v>
      </c>
      <c r="AB102" s="3"/>
      <c r="AC102" s="55" t="n">
        <v>303</v>
      </c>
      <c r="AD102" s="55" t="n">
        <v>1749</v>
      </c>
      <c r="AE102" s="55" t="n">
        <v>1028</v>
      </c>
      <c r="AF102" s="57" t="n">
        <f aca="false">(AE102/AD102)*100</f>
        <v>58.7764436821041</v>
      </c>
    </row>
    <row r="103" s="58" customFormat="true" ht="12.8" hidden="false" customHeight="false" outlineLevel="0" collapsed="false">
      <c r="A103" s="59" t="n">
        <v>97</v>
      </c>
      <c r="B103" s="55" t="n">
        <v>8</v>
      </c>
      <c r="C103" s="55" t="n">
        <v>230</v>
      </c>
      <c r="D103" s="55" t="n">
        <v>531</v>
      </c>
      <c r="E103" s="55" t="n">
        <v>2</v>
      </c>
      <c r="F103" s="55" t="n">
        <v>102</v>
      </c>
      <c r="G103" s="55" t="n">
        <v>2</v>
      </c>
      <c r="H103" s="55" t="n">
        <v>24</v>
      </c>
      <c r="I103" s="55" t="n">
        <v>516</v>
      </c>
      <c r="J103" s="55" t="n">
        <v>332</v>
      </c>
      <c r="K103" s="55" t="n">
        <v>11</v>
      </c>
      <c r="L103" s="55" t="n">
        <v>467</v>
      </c>
      <c r="M103" s="55" t="n">
        <v>26</v>
      </c>
      <c r="N103" s="54" t="n">
        <v>380</v>
      </c>
      <c r="O103" s="54"/>
      <c r="P103" s="54"/>
      <c r="Q103" s="55"/>
      <c r="R103" s="55" t="n">
        <v>461</v>
      </c>
      <c r="S103" s="55" t="n">
        <v>321</v>
      </c>
      <c r="T103" s="55" t="n">
        <v>304</v>
      </c>
      <c r="U103" s="55" t="n">
        <v>564</v>
      </c>
      <c r="V103" s="55" t="n">
        <v>292</v>
      </c>
      <c r="W103" s="55" t="n">
        <v>575</v>
      </c>
      <c r="X103" s="55" t="n">
        <v>277</v>
      </c>
      <c r="Y103" s="55" t="n">
        <v>596</v>
      </c>
      <c r="Z103" s="55" t="n">
        <v>524</v>
      </c>
      <c r="AA103" s="56" t="n">
        <v>320</v>
      </c>
      <c r="AB103" s="3"/>
      <c r="AC103" s="55" t="n">
        <v>180</v>
      </c>
      <c r="AD103" s="55" t="n">
        <v>1299</v>
      </c>
      <c r="AE103" s="55" t="n">
        <v>890</v>
      </c>
      <c r="AF103" s="57" t="n">
        <f aca="false">(AE103/AD103)*100</f>
        <v>68.5142417244034</v>
      </c>
    </row>
    <row r="104" s="58" customFormat="true" ht="12.8" hidden="false" customHeight="false" outlineLevel="0" collapsed="false">
      <c r="A104" s="59" t="n">
        <v>98</v>
      </c>
      <c r="B104" s="55" t="n">
        <v>6</v>
      </c>
      <c r="C104" s="55" t="n">
        <v>457</v>
      </c>
      <c r="D104" s="55" t="n">
        <v>797</v>
      </c>
      <c r="E104" s="55" t="n">
        <v>2</v>
      </c>
      <c r="F104" s="55" t="n">
        <v>158</v>
      </c>
      <c r="G104" s="55" t="n">
        <v>4</v>
      </c>
      <c r="H104" s="55" t="n">
        <v>18</v>
      </c>
      <c r="I104" s="55" t="n">
        <v>805</v>
      </c>
      <c r="J104" s="55" t="n">
        <v>597</v>
      </c>
      <c r="K104" s="55" t="n">
        <v>12</v>
      </c>
      <c r="L104" s="55" t="n">
        <v>708</v>
      </c>
      <c r="M104" s="55" t="n">
        <v>40</v>
      </c>
      <c r="N104" s="54" t="n">
        <v>680</v>
      </c>
      <c r="O104" s="54"/>
      <c r="P104" s="54"/>
      <c r="Q104" s="55"/>
      <c r="R104" s="55" t="n">
        <v>721</v>
      </c>
      <c r="S104" s="55" t="n">
        <v>499</v>
      </c>
      <c r="T104" s="55" t="n">
        <v>473</v>
      </c>
      <c r="U104" s="55" t="n">
        <v>950</v>
      </c>
      <c r="V104" s="55" t="n">
        <v>543</v>
      </c>
      <c r="W104" s="55" t="n">
        <v>854</v>
      </c>
      <c r="X104" s="55" t="n">
        <v>461</v>
      </c>
      <c r="Y104" s="55" t="n">
        <v>944</v>
      </c>
      <c r="Z104" s="55" t="n">
        <v>850</v>
      </c>
      <c r="AA104" s="56" t="n">
        <v>534</v>
      </c>
      <c r="AB104" s="3"/>
      <c r="AC104" s="55" t="n">
        <v>341</v>
      </c>
      <c r="AD104" s="55" t="n">
        <v>2257</v>
      </c>
      <c r="AE104" s="55" t="n">
        <v>1460</v>
      </c>
      <c r="AF104" s="57" t="n">
        <f aca="false">(AE104/AD104)*100</f>
        <v>64.6876384581303</v>
      </c>
    </row>
    <row r="105" s="58" customFormat="true" ht="12.8" hidden="false" customHeight="false" outlineLevel="0" collapsed="false">
      <c r="A105" s="59" t="n">
        <v>99</v>
      </c>
      <c r="B105" s="55" t="n">
        <v>4</v>
      </c>
      <c r="C105" s="55" t="n">
        <v>361</v>
      </c>
      <c r="D105" s="55" t="n">
        <v>762</v>
      </c>
      <c r="E105" s="55" t="n">
        <v>0</v>
      </c>
      <c r="F105" s="55" t="n">
        <v>122</v>
      </c>
      <c r="G105" s="55" t="n">
        <v>5</v>
      </c>
      <c r="H105" s="55" t="n">
        <v>13</v>
      </c>
      <c r="I105" s="55" t="n">
        <v>753</v>
      </c>
      <c r="J105" s="55" t="n">
        <v>496</v>
      </c>
      <c r="K105" s="55" t="n">
        <v>10</v>
      </c>
      <c r="L105" s="55" t="n">
        <v>686</v>
      </c>
      <c r="M105" s="55" t="n">
        <v>23</v>
      </c>
      <c r="N105" s="54" t="n">
        <v>550</v>
      </c>
      <c r="O105" s="54"/>
      <c r="P105" s="54"/>
      <c r="Q105" s="55"/>
      <c r="R105" s="55" t="n">
        <v>705</v>
      </c>
      <c r="S105" s="55" t="n">
        <v>387</v>
      </c>
      <c r="T105" s="55" t="n">
        <v>491</v>
      </c>
      <c r="U105" s="55" t="n">
        <v>769</v>
      </c>
      <c r="V105" s="55" t="n">
        <v>540</v>
      </c>
      <c r="W105" s="55" t="n">
        <v>704</v>
      </c>
      <c r="X105" s="55" t="n">
        <v>405</v>
      </c>
      <c r="Y105" s="55" t="n">
        <v>853</v>
      </c>
      <c r="Z105" s="55" t="n">
        <v>774</v>
      </c>
      <c r="AA105" s="56" t="n">
        <v>476</v>
      </c>
      <c r="AB105" s="3"/>
      <c r="AC105" s="55" t="n">
        <v>127</v>
      </c>
      <c r="AD105" s="55" t="n">
        <v>1817</v>
      </c>
      <c r="AE105" s="55" t="n">
        <v>1279</v>
      </c>
      <c r="AF105" s="57" t="n">
        <f aca="false">(AE105/AD105)*100</f>
        <v>70.3907539900936</v>
      </c>
    </row>
    <row r="106" s="58" customFormat="true" ht="12.8" hidden="false" customHeight="false" outlineLevel="0" collapsed="false">
      <c r="A106" s="59" t="n">
        <v>100</v>
      </c>
      <c r="B106" s="55" t="n">
        <v>7</v>
      </c>
      <c r="C106" s="55" t="n">
        <v>224</v>
      </c>
      <c r="D106" s="55" t="n">
        <v>516</v>
      </c>
      <c r="E106" s="55" t="n">
        <v>4</v>
      </c>
      <c r="F106" s="55" t="n">
        <v>70</v>
      </c>
      <c r="G106" s="55" t="n">
        <v>0</v>
      </c>
      <c r="H106" s="55" t="n">
        <v>7</v>
      </c>
      <c r="I106" s="55" t="n">
        <v>504</v>
      </c>
      <c r="J106" s="55" t="n">
        <v>304</v>
      </c>
      <c r="K106" s="55" t="n">
        <v>8</v>
      </c>
      <c r="L106" s="55" t="n">
        <v>459</v>
      </c>
      <c r="M106" s="55" t="n">
        <v>20</v>
      </c>
      <c r="N106" s="54" t="n">
        <v>344</v>
      </c>
      <c r="O106" s="54"/>
      <c r="P106" s="54"/>
      <c r="Q106" s="55"/>
      <c r="R106" s="55" t="n">
        <v>480</v>
      </c>
      <c r="S106" s="55" t="n">
        <v>241</v>
      </c>
      <c r="T106" s="55" t="n">
        <v>296</v>
      </c>
      <c r="U106" s="55" t="n">
        <v>521</v>
      </c>
      <c r="V106" s="55" t="n">
        <v>364</v>
      </c>
      <c r="W106" s="55" t="n">
        <v>433</v>
      </c>
      <c r="X106" s="55" t="n">
        <v>246</v>
      </c>
      <c r="Y106" s="55" t="n">
        <v>564</v>
      </c>
      <c r="Z106" s="55" t="n">
        <v>522</v>
      </c>
      <c r="AA106" s="56" t="n">
        <v>285</v>
      </c>
      <c r="AB106" s="3"/>
      <c r="AC106" s="55" t="n">
        <v>194</v>
      </c>
      <c r="AD106" s="55" t="n">
        <v>1176</v>
      </c>
      <c r="AE106" s="55" t="n">
        <v>832</v>
      </c>
      <c r="AF106" s="57" t="n">
        <f aca="false">(AE106/AD106)*100</f>
        <v>70.7482993197279</v>
      </c>
    </row>
    <row r="107" s="58" customFormat="true" ht="12.8" hidden="false" customHeight="false" outlineLevel="0" collapsed="false">
      <c r="A107" s="59" t="n">
        <v>101</v>
      </c>
      <c r="B107" s="55" t="n">
        <v>6</v>
      </c>
      <c r="C107" s="55" t="n">
        <v>291</v>
      </c>
      <c r="D107" s="55" t="n">
        <v>620</v>
      </c>
      <c r="E107" s="55" t="n">
        <v>1</v>
      </c>
      <c r="F107" s="55" t="n">
        <v>84</v>
      </c>
      <c r="G107" s="55" t="n">
        <v>1</v>
      </c>
      <c r="H107" s="55" t="n">
        <v>16</v>
      </c>
      <c r="I107" s="55" t="n">
        <v>591</v>
      </c>
      <c r="J107" s="55" t="n">
        <v>390</v>
      </c>
      <c r="K107" s="55" t="n">
        <v>8</v>
      </c>
      <c r="L107" s="55" t="n">
        <v>531</v>
      </c>
      <c r="M107" s="55" t="n">
        <v>29</v>
      </c>
      <c r="N107" s="54" t="n">
        <v>435</v>
      </c>
      <c r="O107" s="54"/>
      <c r="P107" s="54"/>
      <c r="Q107" s="55"/>
      <c r="R107" s="55" t="n">
        <v>542</v>
      </c>
      <c r="S107" s="55" t="n">
        <v>332</v>
      </c>
      <c r="T107" s="55" t="n">
        <v>405</v>
      </c>
      <c r="U107" s="55" t="n">
        <v>598</v>
      </c>
      <c r="V107" s="55" t="n">
        <v>394</v>
      </c>
      <c r="W107" s="55" t="n">
        <v>590</v>
      </c>
      <c r="X107" s="55" t="n">
        <v>326</v>
      </c>
      <c r="Y107" s="55" t="n">
        <v>666</v>
      </c>
      <c r="Z107" s="55" t="n">
        <v>629</v>
      </c>
      <c r="AA107" s="56" t="n">
        <v>354</v>
      </c>
      <c r="AB107" s="3"/>
      <c r="AC107" s="55" t="n">
        <v>125</v>
      </c>
      <c r="AD107" s="55" t="n">
        <v>1540</v>
      </c>
      <c r="AE107" s="55" t="n">
        <v>1015</v>
      </c>
      <c r="AF107" s="57" t="n">
        <f aca="false">(AE107/AD107)*100</f>
        <v>65.9090909090909</v>
      </c>
    </row>
    <row r="108" s="58" customFormat="true" ht="12.8" hidden="false" customHeight="false" outlineLevel="0" collapsed="false">
      <c r="A108" s="59" t="n">
        <v>102</v>
      </c>
      <c r="B108" s="55" t="n">
        <v>11</v>
      </c>
      <c r="C108" s="55" t="n">
        <v>343</v>
      </c>
      <c r="D108" s="55" t="n">
        <v>636</v>
      </c>
      <c r="E108" s="55" t="n">
        <v>6</v>
      </c>
      <c r="F108" s="55" t="n">
        <v>106</v>
      </c>
      <c r="G108" s="55" t="n">
        <v>0</v>
      </c>
      <c r="H108" s="55" t="n">
        <v>12</v>
      </c>
      <c r="I108" s="55" t="n">
        <v>641</v>
      </c>
      <c r="J108" s="55" t="n">
        <v>442</v>
      </c>
      <c r="K108" s="55" t="n">
        <v>17</v>
      </c>
      <c r="L108" s="55" t="n">
        <v>580</v>
      </c>
      <c r="M108" s="55" t="n">
        <v>26</v>
      </c>
      <c r="N108" s="54" t="n">
        <v>504</v>
      </c>
      <c r="O108" s="54"/>
      <c r="P108" s="54"/>
      <c r="Q108" s="55"/>
      <c r="R108" s="55" t="n">
        <v>578</v>
      </c>
      <c r="S108" s="55" t="n">
        <v>396</v>
      </c>
      <c r="T108" s="55" t="n">
        <v>456</v>
      </c>
      <c r="U108" s="55" t="n">
        <v>640</v>
      </c>
      <c r="V108" s="55" t="n">
        <v>434</v>
      </c>
      <c r="W108" s="55" t="n">
        <v>657</v>
      </c>
      <c r="X108" s="55" t="n">
        <v>375</v>
      </c>
      <c r="Y108" s="55" t="n">
        <v>729</v>
      </c>
      <c r="Z108" s="55" t="n">
        <v>695</v>
      </c>
      <c r="AA108" s="56" t="n">
        <v>386</v>
      </c>
      <c r="AB108" s="3"/>
      <c r="AC108" s="55" t="n">
        <v>205</v>
      </c>
      <c r="AD108" s="55" t="n">
        <v>1618</v>
      </c>
      <c r="AE108" s="55" t="n">
        <v>1124</v>
      </c>
      <c r="AF108" s="57" t="n">
        <f aca="false">(AE108/AD108)*100</f>
        <v>69.4684796044499</v>
      </c>
    </row>
    <row r="109" s="58" customFormat="true" ht="12.8" hidden="false" customHeight="false" outlineLevel="0" collapsed="false">
      <c r="A109" s="59" t="n">
        <v>103</v>
      </c>
      <c r="B109" s="55" t="n">
        <v>4</v>
      </c>
      <c r="C109" s="55" t="n">
        <v>334</v>
      </c>
      <c r="D109" s="55" t="n">
        <v>677</v>
      </c>
      <c r="E109" s="55" t="n">
        <v>3</v>
      </c>
      <c r="F109" s="55" t="n">
        <v>107</v>
      </c>
      <c r="G109" s="55" t="n">
        <v>0</v>
      </c>
      <c r="H109" s="55" t="n">
        <v>16</v>
      </c>
      <c r="I109" s="55" t="n">
        <v>667</v>
      </c>
      <c r="J109" s="55" t="n">
        <v>447</v>
      </c>
      <c r="K109" s="55" t="n">
        <v>9</v>
      </c>
      <c r="L109" s="55" t="n">
        <v>598</v>
      </c>
      <c r="M109" s="55" t="n">
        <v>32</v>
      </c>
      <c r="N109" s="54" t="n">
        <v>502</v>
      </c>
      <c r="O109" s="54"/>
      <c r="P109" s="54"/>
      <c r="Q109" s="55"/>
      <c r="R109" s="55" t="n">
        <v>606</v>
      </c>
      <c r="S109" s="55" t="n">
        <v>384</v>
      </c>
      <c r="T109" s="55" t="n">
        <v>451</v>
      </c>
      <c r="U109" s="55" t="n">
        <v>672</v>
      </c>
      <c r="V109" s="55" t="n">
        <v>462</v>
      </c>
      <c r="W109" s="55" t="n">
        <v>658</v>
      </c>
      <c r="X109" s="55" t="n">
        <v>353</v>
      </c>
      <c r="Y109" s="55" t="n">
        <v>761</v>
      </c>
      <c r="Z109" s="55" t="n">
        <v>669</v>
      </c>
      <c r="AA109" s="56" t="n">
        <v>433</v>
      </c>
      <c r="AB109" s="3"/>
      <c r="AC109" s="55" t="n">
        <v>178</v>
      </c>
      <c r="AD109" s="55" t="n">
        <v>1685</v>
      </c>
      <c r="AE109" s="55" t="n">
        <v>1147</v>
      </c>
      <c r="AF109" s="57" t="n">
        <f aca="false">(AE109/AD109)*100</f>
        <v>68.0712166172107</v>
      </c>
    </row>
    <row r="110" s="58" customFormat="true" ht="12.8" hidden="false" customHeight="false" outlineLevel="0" collapsed="false">
      <c r="A110" s="59" t="n">
        <v>104</v>
      </c>
      <c r="B110" s="55" t="n">
        <v>3</v>
      </c>
      <c r="C110" s="55" t="n">
        <v>160</v>
      </c>
      <c r="D110" s="55" t="n">
        <v>207</v>
      </c>
      <c r="E110" s="55" t="n">
        <v>1</v>
      </c>
      <c r="F110" s="55" t="n">
        <v>60</v>
      </c>
      <c r="G110" s="55" t="n">
        <v>0</v>
      </c>
      <c r="H110" s="55" t="n">
        <v>8</v>
      </c>
      <c r="I110" s="55" t="n">
        <v>217</v>
      </c>
      <c r="J110" s="55" t="n">
        <v>205</v>
      </c>
      <c r="K110" s="55" t="n">
        <v>5</v>
      </c>
      <c r="L110" s="55" t="n">
        <v>189</v>
      </c>
      <c r="M110" s="55" t="n">
        <v>13</v>
      </c>
      <c r="N110" s="54" t="n">
        <v>237</v>
      </c>
      <c r="O110" s="54"/>
      <c r="P110" s="54"/>
      <c r="Q110" s="55"/>
      <c r="R110" s="55" t="n">
        <v>204</v>
      </c>
      <c r="S110" s="55" t="n">
        <v>169</v>
      </c>
      <c r="T110" s="55" t="n">
        <v>157</v>
      </c>
      <c r="U110" s="55" t="n">
        <v>276</v>
      </c>
      <c r="V110" s="55" t="n">
        <v>182</v>
      </c>
      <c r="W110" s="55" t="n">
        <v>242</v>
      </c>
      <c r="X110" s="55" t="n">
        <v>153</v>
      </c>
      <c r="Y110" s="55" t="n">
        <v>280</v>
      </c>
      <c r="Z110" s="55" t="n">
        <v>269</v>
      </c>
      <c r="AA110" s="56" t="n">
        <v>157</v>
      </c>
      <c r="AB110" s="3"/>
      <c r="AC110" s="55" t="n">
        <v>102</v>
      </c>
      <c r="AD110" s="55" t="n">
        <v>727</v>
      </c>
      <c r="AE110" s="55" t="n">
        <v>445</v>
      </c>
      <c r="AF110" s="57" t="n">
        <f aca="false">(AE110/AD110)*100</f>
        <v>61.2104539202201</v>
      </c>
    </row>
    <row r="111" s="58" customFormat="true" ht="12.8" hidden="false" customHeight="false" outlineLevel="0" collapsed="false">
      <c r="A111" s="59" t="n">
        <v>105</v>
      </c>
      <c r="B111" s="55" t="n">
        <v>7</v>
      </c>
      <c r="C111" s="55" t="n">
        <v>154</v>
      </c>
      <c r="D111" s="55" t="n">
        <v>507</v>
      </c>
      <c r="E111" s="55" t="n">
        <v>0</v>
      </c>
      <c r="F111" s="55" t="n">
        <v>60</v>
      </c>
      <c r="G111" s="55" t="n">
        <v>2</v>
      </c>
      <c r="H111" s="55" t="n">
        <v>6</v>
      </c>
      <c r="I111" s="55" t="n">
        <v>498</v>
      </c>
      <c r="J111" s="55" t="n">
        <v>228</v>
      </c>
      <c r="K111" s="55" t="n">
        <v>3</v>
      </c>
      <c r="L111" s="55" t="n">
        <v>458</v>
      </c>
      <c r="M111" s="55" t="n">
        <v>11</v>
      </c>
      <c r="N111" s="54" t="n">
        <v>261</v>
      </c>
      <c r="O111" s="54"/>
      <c r="P111" s="54"/>
      <c r="Q111" s="55"/>
      <c r="R111" s="55" t="n">
        <v>377</v>
      </c>
      <c r="S111" s="55" t="n">
        <v>248</v>
      </c>
      <c r="T111" s="55" t="n">
        <v>327</v>
      </c>
      <c r="U111" s="55" t="n">
        <v>406</v>
      </c>
      <c r="V111" s="55" t="n">
        <v>280</v>
      </c>
      <c r="W111" s="55" t="n">
        <v>436</v>
      </c>
      <c r="X111" s="55" t="n">
        <v>203</v>
      </c>
      <c r="Y111" s="55" t="n">
        <v>515</v>
      </c>
      <c r="Z111" s="55" t="n">
        <v>439</v>
      </c>
      <c r="AA111" s="56" t="n">
        <v>270</v>
      </c>
      <c r="AB111" s="3"/>
      <c r="AC111" s="55" t="n">
        <v>128</v>
      </c>
      <c r="AD111" s="55" t="n">
        <v>1041</v>
      </c>
      <c r="AE111" s="55" t="n">
        <v>744</v>
      </c>
      <c r="AF111" s="57" t="n">
        <f aca="false">(AE111/AD111)*100</f>
        <v>71.4697406340058</v>
      </c>
    </row>
    <row r="112" s="58" customFormat="true" ht="12.8" hidden="false" customHeight="false" outlineLevel="0" collapsed="false">
      <c r="A112" s="59" t="n">
        <v>106</v>
      </c>
      <c r="B112" s="55" t="n">
        <v>6</v>
      </c>
      <c r="C112" s="55" t="n">
        <v>351</v>
      </c>
      <c r="D112" s="55" t="n">
        <v>615</v>
      </c>
      <c r="E112" s="55" t="n">
        <v>2</v>
      </c>
      <c r="F112" s="55" t="n">
        <v>122</v>
      </c>
      <c r="G112" s="55" t="n">
        <v>3</v>
      </c>
      <c r="H112" s="55" t="n">
        <v>14</v>
      </c>
      <c r="I112" s="55" t="n">
        <v>623</v>
      </c>
      <c r="J112" s="55" t="n">
        <v>463</v>
      </c>
      <c r="K112" s="55" t="n">
        <v>9</v>
      </c>
      <c r="L112" s="55" t="n">
        <v>552</v>
      </c>
      <c r="M112" s="55" t="n">
        <v>22</v>
      </c>
      <c r="N112" s="54" t="n">
        <v>527</v>
      </c>
      <c r="O112" s="54"/>
      <c r="P112" s="54"/>
      <c r="Q112" s="55"/>
      <c r="R112" s="55" t="n">
        <v>538</v>
      </c>
      <c r="S112" s="55" t="n">
        <v>385</v>
      </c>
      <c r="T112" s="55" t="n">
        <v>445</v>
      </c>
      <c r="U112" s="55" t="n">
        <v>646</v>
      </c>
      <c r="V112" s="55" t="n">
        <v>505</v>
      </c>
      <c r="W112" s="55" t="n">
        <v>572</v>
      </c>
      <c r="X112" s="55" t="n">
        <v>379</v>
      </c>
      <c r="Y112" s="55" t="n">
        <v>713</v>
      </c>
      <c r="Z112" s="55" t="n">
        <v>706</v>
      </c>
      <c r="AA112" s="56" t="n">
        <v>372</v>
      </c>
      <c r="AB112" s="3"/>
      <c r="AC112" s="55" t="n">
        <v>240</v>
      </c>
      <c r="AD112" s="55" t="n">
        <v>1630</v>
      </c>
      <c r="AE112" s="55" t="n">
        <v>1116</v>
      </c>
      <c r="AF112" s="57" t="n">
        <f aca="false">(AE112/AD112)*100</f>
        <v>68.4662576687117</v>
      </c>
    </row>
    <row r="113" s="58" customFormat="true" ht="12.8" hidden="false" customHeight="false" outlineLevel="0" collapsed="false">
      <c r="A113" s="59" t="n">
        <v>107</v>
      </c>
      <c r="B113" s="55" t="n">
        <v>11</v>
      </c>
      <c r="C113" s="55" t="n">
        <v>618</v>
      </c>
      <c r="D113" s="55" t="n">
        <v>731</v>
      </c>
      <c r="E113" s="55" t="n">
        <v>8</v>
      </c>
      <c r="F113" s="55" t="n">
        <v>157</v>
      </c>
      <c r="G113" s="55" t="n">
        <v>7</v>
      </c>
      <c r="H113" s="55" t="n">
        <v>16</v>
      </c>
      <c r="I113" s="55" t="n">
        <v>703</v>
      </c>
      <c r="J113" s="55" t="n">
        <v>793</v>
      </c>
      <c r="K113" s="55" t="n">
        <v>32</v>
      </c>
      <c r="L113" s="55" t="n">
        <v>637</v>
      </c>
      <c r="M113" s="55" t="n">
        <v>45</v>
      </c>
      <c r="N113" s="54" t="n">
        <v>854</v>
      </c>
      <c r="O113" s="54"/>
      <c r="P113" s="54"/>
      <c r="Q113" s="55"/>
      <c r="R113" s="55" t="n">
        <v>843</v>
      </c>
      <c r="S113" s="55" t="n">
        <v>479</v>
      </c>
      <c r="T113" s="55" t="n">
        <v>441</v>
      </c>
      <c r="U113" s="55" t="n">
        <v>1084</v>
      </c>
      <c r="V113" s="55" t="n">
        <v>769</v>
      </c>
      <c r="W113" s="55" t="n">
        <v>739</v>
      </c>
      <c r="X113" s="55" t="n">
        <v>591</v>
      </c>
      <c r="Y113" s="55" t="n">
        <v>935</v>
      </c>
      <c r="Z113" s="55" t="n">
        <v>883</v>
      </c>
      <c r="AA113" s="56" t="n">
        <v>618</v>
      </c>
      <c r="AB113" s="3"/>
      <c r="AC113" s="55" t="n">
        <v>312</v>
      </c>
      <c r="AD113" s="55" t="n">
        <v>2438</v>
      </c>
      <c r="AE113" s="55" t="n">
        <v>1562</v>
      </c>
      <c r="AF113" s="57" t="n">
        <f aca="false">(AE113/AD113)*100</f>
        <v>64.0689089417555</v>
      </c>
    </row>
    <row r="114" s="58" customFormat="true" ht="12.8" hidden="false" customHeight="false" outlineLevel="0" collapsed="false">
      <c r="A114" s="59" t="n">
        <v>108</v>
      </c>
      <c r="B114" s="55" t="n">
        <v>4</v>
      </c>
      <c r="C114" s="55" t="n">
        <v>234</v>
      </c>
      <c r="D114" s="55" t="n">
        <v>191</v>
      </c>
      <c r="E114" s="55" t="n">
        <v>1</v>
      </c>
      <c r="F114" s="55" t="n">
        <v>32</v>
      </c>
      <c r="G114" s="55" t="n">
        <v>2</v>
      </c>
      <c r="H114" s="55" t="n">
        <v>1</v>
      </c>
      <c r="I114" s="55" t="n">
        <v>174</v>
      </c>
      <c r="J114" s="55" t="n">
        <v>298</v>
      </c>
      <c r="K114" s="55" t="n">
        <v>3</v>
      </c>
      <c r="L114" s="55" t="n">
        <v>162</v>
      </c>
      <c r="M114" s="55" t="n">
        <v>6</v>
      </c>
      <c r="N114" s="54" t="n">
        <v>302</v>
      </c>
      <c r="O114" s="54"/>
      <c r="P114" s="54"/>
      <c r="Q114" s="55"/>
      <c r="R114" s="55" t="n">
        <v>238</v>
      </c>
      <c r="S114" s="55" t="n">
        <v>152</v>
      </c>
      <c r="T114" s="55" t="n">
        <v>142</v>
      </c>
      <c r="U114" s="55" t="n">
        <v>329</v>
      </c>
      <c r="V114" s="55" t="n">
        <v>298</v>
      </c>
      <c r="W114" s="55" t="n">
        <v>166</v>
      </c>
      <c r="X114" s="55" t="n">
        <v>203</v>
      </c>
      <c r="Y114" s="55" t="n">
        <v>266</v>
      </c>
      <c r="Z114" s="55" t="n">
        <v>246</v>
      </c>
      <c r="AA114" s="56" t="n">
        <v>217</v>
      </c>
      <c r="AB114" s="3"/>
      <c r="AC114" s="55" t="n">
        <v>50</v>
      </c>
      <c r="AD114" s="55" t="n">
        <v>692</v>
      </c>
      <c r="AE114" s="55" t="n">
        <v>477</v>
      </c>
      <c r="AF114" s="57" t="n">
        <f aca="false">(AE114/AD114)*100</f>
        <v>68.9306358381503</v>
      </c>
    </row>
    <row r="115" s="58" customFormat="true" ht="12.8" hidden="false" customHeight="false" outlineLevel="0" collapsed="false">
      <c r="A115" s="59" t="n">
        <v>109</v>
      </c>
      <c r="B115" s="55" t="n">
        <v>3</v>
      </c>
      <c r="C115" s="55" t="n">
        <v>93</v>
      </c>
      <c r="D115" s="55" t="n">
        <v>208</v>
      </c>
      <c r="E115" s="55" t="n">
        <v>2</v>
      </c>
      <c r="F115" s="55" t="n">
        <v>31</v>
      </c>
      <c r="G115" s="55" t="n">
        <v>0</v>
      </c>
      <c r="H115" s="55" t="n">
        <v>5</v>
      </c>
      <c r="I115" s="55" t="n">
        <v>196</v>
      </c>
      <c r="J115" s="55" t="n">
        <v>135</v>
      </c>
      <c r="K115" s="55" t="n">
        <v>5</v>
      </c>
      <c r="L115" s="55" t="n">
        <v>177</v>
      </c>
      <c r="M115" s="55" t="n">
        <v>16</v>
      </c>
      <c r="N115" s="54" t="n">
        <v>149</v>
      </c>
      <c r="O115" s="54"/>
      <c r="P115" s="54"/>
      <c r="Q115" s="55"/>
      <c r="R115" s="55" t="n">
        <v>168</v>
      </c>
      <c r="S115" s="55" t="n">
        <v>135</v>
      </c>
      <c r="T115" s="55" t="n">
        <v>116</v>
      </c>
      <c r="U115" s="55" t="n">
        <v>223</v>
      </c>
      <c r="V115" s="55" t="n">
        <v>115</v>
      </c>
      <c r="W115" s="55" t="n">
        <v>224</v>
      </c>
      <c r="X115" s="55" t="n">
        <v>102</v>
      </c>
      <c r="Y115" s="55" t="n">
        <v>237</v>
      </c>
      <c r="Z115" s="55" t="n">
        <v>187</v>
      </c>
      <c r="AA115" s="56" t="n">
        <v>149</v>
      </c>
      <c r="AB115" s="3"/>
      <c r="AC115" s="55" t="n">
        <v>57</v>
      </c>
      <c r="AD115" s="55" t="n">
        <v>463</v>
      </c>
      <c r="AE115" s="55" t="n">
        <v>346</v>
      </c>
      <c r="AF115" s="57" t="n">
        <f aca="false">(AE115/AD115)*100</f>
        <v>74.7300215982721</v>
      </c>
    </row>
    <row r="116" s="58" customFormat="true" ht="12.8" hidden="false" customHeight="false" outlineLevel="0" collapsed="false">
      <c r="A116" s="54" t="n">
        <v>110</v>
      </c>
      <c r="B116" s="55" t="n">
        <v>7</v>
      </c>
      <c r="C116" s="55" t="n">
        <v>384</v>
      </c>
      <c r="D116" s="55" t="n">
        <v>366</v>
      </c>
      <c r="E116" s="55" t="n">
        <v>3</v>
      </c>
      <c r="F116" s="55" t="n">
        <v>68</v>
      </c>
      <c r="G116" s="55" t="n">
        <v>1</v>
      </c>
      <c r="H116" s="55" t="n">
        <v>10</v>
      </c>
      <c r="I116" s="55" t="n">
        <v>353</v>
      </c>
      <c r="J116" s="54" t="n">
        <v>475</v>
      </c>
      <c r="K116" s="54" t="n">
        <v>6</v>
      </c>
      <c r="L116" s="54"/>
      <c r="M116" s="54"/>
      <c r="N116" s="55"/>
      <c r="O116" s="55" t="n">
        <v>22</v>
      </c>
      <c r="P116" s="55" t="n">
        <v>516</v>
      </c>
      <c r="Q116" s="55" t="n">
        <v>299</v>
      </c>
      <c r="R116" s="55" t="n">
        <v>467</v>
      </c>
      <c r="S116" s="55" t="n">
        <v>245</v>
      </c>
      <c r="T116" s="55" t="n">
        <v>218</v>
      </c>
      <c r="U116" s="55" t="n">
        <v>621</v>
      </c>
      <c r="V116" s="55" t="n">
        <v>495</v>
      </c>
      <c r="W116" s="55" t="n">
        <v>327</v>
      </c>
      <c r="X116" s="55" t="n">
        <v>345</v>
      </c>
      <c r="Y116" s="55" t="n">
        <v>485</v>
      </c>
      <c r="Z116" s="55" t="n">
        <v>444</v>
      </c>
      <c r="AA116" s="56" t="n">
        <v>377</v>
      </c>
      <c r="AB116" s="3"/>
      <c r="AC116" s="55" t="n">
        <v>194</v>
      </c>
      <c r="AD116" s="55" t="n">
        <v>1398</v>
      </c>
      <c r="AE116" s="55" t="n">
        <v>857</v>
      </c>
      <c r="AF116" s="57" t="n">
        <f aca="false">(AE116/AD116)*100</f>
        <v>61.3018597997139</v>
      </c>
    </row>
    <row r="117" s="58" customFormat="true" ht="12.8" hidden="false" customHeight="false" outlineLevel="0" collapsed="false">
      <c r="A117" s="54" t="n">
        <v>111</v>
      </c>
      <c r="B117" s="55" t="n">
        <v>12</v>
      </c>
      <c r="C117" s="55" t="n">
        <v>511</v>
      </c>
      <c r="D117" s="55" t="n">
        <v>687</v>
      </c>
      <c r="E117" s="55" t="n">
        <v>3</v>
      </c>
      <c r="F117" s="55" t="n">
        <v>96</v>
      </c>
      <c r="G117" s="55" t="n">
        <v>2</v>
      </c>
      <c r="H117" s="55" t="n">
        <v>14</v>
      </c>
      <c r="I117" s="55" t="n">
        <v>621</v>
      </c>
      <c r="J117" s="54" t="n">
        <v>676</v>
      </c>
      <c r="K117" s="54" t="n">
        <v>10</v>
      </c>
      <c r="L117" s="54"/>
      <c r="M117" s="54"/>
      <c r="N117" s="55"/>
      <c r="O117" s="55" t="n">
        <v>16</v>
      </c>
      <c r="P117" s="55" t="n">
        <v>911</v>
      </c>
      <c r="Q117" s="55" t="n">
        <v>376</v>
      </c>
      <c r="R117" s="55" t="n">
        <v>710</v>
      </c>
      <c r="S117" s="55" t="n">
        <v>362</v>
      </c>
      <c r="T117" s="55" t="n">
        <v>355</v>
      </c>
      <c r="U117" s="55" t="n">
        <v>951</v>
      </c>
      <c r="V117" s="55" t="n">
        <v>749</v>
      </c>
      <c r="W117" s="55" t="n">
        <v>544</v>
      </c>
      <c r="X117" s="55" t="n">
        <v>479</v>
      </c>
      <c r="Y117" s="55" t="n">
        <v>824</v>
      </c>
      <c r="Z117" s="55" t="n">
        <v>751</v>
      </c>
      <c r="AA117" s="56" t="n">
        <v>525</v>
      </c>
      <c r="AB117" s="3"/>
      <c r="AC117" s="55" t="n">
        <v>179</v>
      </c>
      <c r="AD117" s="55" t="n">
        <v>1811</v>
      </c>
      <c r="AE117" s="55" t="n">
        <v>1329</v>
      </c>
      <c r="AF117" s="57" t="n">
        <f aca="false">(AE117/AD117)*100</f>
        <v>73.3848702374379</v>
      </c>
    </row>
    <row r="118" s="58" customFormat="true" ht="12.8" hidden="false" customHeight="false" outlineLevel="0" collapsed="false">
      <c r="A118" s="59" t="n">
        <v>112</v>
      </c>
      <c r="B118" s="55" t="n">
        <v>6</v>
      </c>
      <c r="C118" s="55" t="n">
        <v>203</v>
      </c>
      <c r="D118" s="55" t="n">
        <v>383</v>
      </c>
      <c r="E118" s="55" t="n">
        <v>1</v>
      </c>
      <c r="F118" s="55" t="n">
        <v>101</v>
      </c>
      <c r="G118" s="55" t="n">
        <v>7</v>
      </c>
      <c r="H118" s="55" t="n">
        <v>14</v>
      </c>
      <c r="I118" s="55" t="n">
        <v>431</v>
      </c>
      <c r="J118" s="55" t="n">
        <v>268</v>
      </c>
      <c r="K118" s="55" t="n">
        <v>9</v>
      </c>
      <c r="L118" s="55" t="n">
        <v>358</v>
      </c>
      <c r="M118" s="55" t="n">
        <v>35</v>
      </c>
      <c r="N118" s="54" t="n">
        <v>324</v>
      </c>
      <c r="O118" s="54"/>
      <c r="P118" s="54"/>
      <c r="Q118" s="55"/>
      <c r="R118" s="55" t="n">
        <v>346</v>
      </c>
      <c r="S118" s="55" t="n">
        <v>286</v>
      </c>
      <c r="T118" s="55" t="n">
        <v>292</v>
      </c>
      <c r="U118" s="55" t="n">
        <v>418</v>
      </c>
      <c r="V118" s="55" t="n">
        <v>234</v>
      </c>
      <c r="W118" s="55" t="n">
        <v>476</v>
      </c>
      <c r="X118" s="55" t="n">
        <v>242</v>
      </c>
      <c r="Y118" s="55" t="n">
        <v>466</v>
      </c>
      <c r="Z118" s="55" t="n">
        <v>429</v>
      </c>
      <c r="AA118" s="56" t="n">
        <v>277</v>
      </c>
      <c r="AB118" s="3"/>
      <c r="AC118" s="55" t="n">
        <v>140</v>
      </c>
      <c r="AD118" s="55" t="n">
        <v>1120</v>
      </c>
      <c r="AE118" s="55" t="n">
        <v>727</v>
      </c>
      <c r="AF118" s="57" t="n">
        <f aca="false">(AE118/AD118)*100</f>
        <v>64.9107142857143</v>
      </c>
    </row>
    <row r="119" s="58" customFormat="true" ht="12.8" hidden="false" customHeight="false" outlineLevel="0" collapsed="false">
      <c r="A119" s="54" t="n">
        <v>113</v>
      </c>
      <c r="B119" s="55" t="n">
        <v>5</v>
      </c>
      <c r="C119" s="55" t="n">
        <v>313</v>
      </c>
      <c r="D119" s="55" t="n">
        <v>401</v>
      </c>
      <c r="E119" s="55" t="n">
        <v>1</v>
      </c>
      <c r="F119" s="55" t="n">
        <v>66</v>
      </c>
      <c r="G119" s="55" t="n">
        <v>1</v>
      </c>
      <c r="H119" s="55" t="n">
        <v>16</v>
      </c>
      <c r="I119" s="55" t="n">
        <v>380</v>
      </c>
      <c r="J119" s="54" t="n">
        <v>389</v>
      </c>
      <c r="K119" s="54" t="n">
        <v>8</v>
      </c>
      <c r="L119" s="54"/>
      <c r="M119" s="54"/>
      <c r="N119" s="55"/>
      <c r="O119" s="55" t="n">
        <v>8</v>
      </c>
      <c r="P119" s="55" t="n">
        <v>552</v>
      </c>
      <c r="Q119" s="55" t="n">
        <v>230</v>
      </c>
      <c r="R119" s="55" t="n">
        <v>419</v>
      </c>
      <c r="S119" s="55" t="n">
        <v>267</v>
      </c>
      <c r="T119" s="55" t="n">
        <v>245</v>
      </c>
      <c r="U119" s="55" t="n">
        <v>549</v>
      </c>
      <c r="V119" s="55" t="n">
        <v>464</v>
      </c>
      <c r="W119" s="55" t="n">
        <v>313</v>
      </c>
      <c r="X119" s="55" t="n">
        <v>307</v>
      </c>
      <c r="Y119" s="55" t="n">
        <v>480</v>
      </c>
      <c r="Z119" s="55" t="n">
        <v>429</v>
      </c>
      <c r="AA119" s="56" t="n">
        <v>340</v>
      </c>
      <c r="AB119" s="3"/>
      <c r="AC119" s="55" t="n">
        <v>118</v>
      </c>
      <c r="AD119" s="55" t="n">
        <v>1340</v>
      </c>
      <c r="AE119" s="55" t="n">
        <v>807</v>
      </c>
      <c r="AF119" s="57" t="n">
        <f aca="false">(AE119/AD119)*100</f>
        <v>60.2238805970149</v>
      </c>
    </row>
    <row r="120" s="58" customFormat="true" ht="12.8" hidden="false" customHeight="false" outlineLevel="0" collapsed="false">
      <c r="A120" s="54" t="n">
        <v>114</v>
      </c>
      <c r="B120" s="55" t="n">
        <v>6</v>
      </c>
      <c r="C120" s="55" t="n">
        <v>483</v>
      </c>
      <c r="D120" s="55" t="n">
        <v>574</v>
      </c>
      <c r="E120" s="55" t="n">
        <v>3</v>
      </c>
      <c r="F120" s="55" t="n">
        <v>77</v>
      </c>
      <c r="G120" s="55" t="n">
        <v>2</v>
      </c>
      <c r="H120" s="55" t="n">
        <v>7</v>
      </c>
      <c r="I120" s="55" t="n">
        <v>548</v>
      </c>
      <c r="J120" s="54" t="n">
        <v>601</v>
      </c>
      <c r="K120" s="54" t="n">
        <v>5</v>
      </c>
      <c r="L120" s="54"/>
      <c r="M120" s="54"/>
      <c r="N120" s="55"/>
      <c r="O120" s="55" t="n">
        <v>12</v>
      </c>
      <c r="P120" s="55" t="n">
        <v>799</v>
      </c>
      <c r="Q120" s="55" t="n">
        <v>349</v>
      </c>
      <c r="R120" s="55" t="n">
        <v>646</v>
      </c>
      <c r="S120" s="55" t="n">
        <v>348</v>
      </c>
      <c r="T120" s="55" t="n">
        <v>321</v>
      </c>
      <c r="U120" s="55" t="n">
        <v>842</v>
      </c>
      <c r="V120" s="55" t="n">
        <v>631</v>
      </c>
      <c r="W120" s="55" t="n">
        <v>503</v>
      </c>
      <c r="X120" s="55" t="n">
        <v>374</v>
      </c>
      <c r="Y120" s="55" t="n">
        <v>778</v>
      </c>
      <c r="Z120" s="55" t="n">
        <v>627</v>
      </c>
      <c r="AA120" s="56" t="n">
        <v>504</v>
      </c>
      <c r="AB120" s="3"/>
      <c r="AC120" s="55" t="n">
        <v>204</v>
      </c>
      <c r="AD120" s="55" t="n">
        <v>1749</v>
      </c>
      <c r="AE120" s="55" t="n">
        <v>1181</v>
      </c>
      <c r="AF120" s="57" t="n">
        <f aca="false">(AE120/AD120)*100</f>
        <v>67.5242995997713</v>
      </c>
    </row>
    <row r="121" s="58" customFormat="true" ht="12.8" hidden="false" customHeight="false" outlineLevel="0" collapsed="false">
      <c r="A121" s="54" t="n">
        <v>115</v>
      </c>
      <c r="B121" s="55" t="n">
        <v>8</v>
      </c>
      <c r="C121" s="55" t="n">
        <v>375</v>
      </c>
      <c r="D121" s="55" t="n">
        <v>364</v>
      </c>
      <c r="E121" s="55" t="n">
        <v>6</v>
      </c>
      <c r="F121" s="55" t="n">
        <v>40</v>
      </c>
      <c r="G121" s="55" t="n">
        <v>1</v>
      </c>
      <c r="H121" s="55" t="n">
        <v>4</v>
      </c>
      <c r="I121" s="55" t="n">
        <v>337</v>
      </c>
      <c r="J121" s="54" t="n">
        <v>448</v>
      </c>
      <c r="K121" s="54" t="n">
        <v>4</v>
      </c>
      <c r="L121" s="54"/>
      <c r="M121" s="54"/>
      <c r="N121" s="55"/>
      <c r="O121" s="55" t="n">
        <v>5</v>
      </c>
      <c r="P121" s="55" t="n">
        <v>500</v>
      </c>
      <c r="Q121" s="55" t="n">
        <v>284</v>
      </c>
      <c r="R121" s="55" t="n">
        <v>449</v>
      </c>
      <c r="S121" s="55" t="n">
        <v>223</v>
      </c>
      <c r="T121" s="55" t="n">
        <v>229</v>
      </c>
      <c r="U121" s="55" t="n">
        <v>555</v>
      </c>
      <c r="V121" s="55" t="n">
        <v>494</v>
      </c>
      <c r="W121" s="55" t="n">
        <v>280</v>
      </c>
      <c r="X121" s="55" t="n">
        <v>335</v>
      </c>
      <c r="Y121" s="55" t="n">
        <v>449</v>
      </c>
      <c r="Z121" s="55" t="n">
        <v>418</v>
      </c>
      <c r="AA121" s="56" t="n">
        <v>357</v>
      </c>
      <c r="AB121" s="3"/>
      <c r="AC121" s="55" t="n">
        <v>89</v>
      </c>
      <c r="AD121" s="55" t="n">
        <v>1197</v>
      </c>
      <c r="AE121" s="55" t="n">
        <v>799</v>
      </c>
      <c r="AF121" s="57" t="n">
        <f aca="false">(AE121/AD121)*100</f>
        <v>66.750208855472</v>
      </c>
    </row>
    <row r="122" s="58" customFormat="true" ht="12.8" hidden="false" customHeight="false" outlineLevel="0" collapsed="false">
      <c r="A122" s="59" t="n">
        <v>116</v>
      </c>
      <c r="B122" s="55" t="n">
        <v>8</v>
      </c>
      <c r="C122" s="55" t="n">
        <v>239</v>
      </c>
      <c r="D122" s="55" t="n">
        <v>617</v>
      </c>
      <c r="E122" s="55" t="n">
        <v>2</v>
      </c>
      <c r="F122" s="55" t="n">
        <v>104</v>
      </c>
      <c r="G122" s="55" t="n">
        <v>5</v>
      </c>
      <c r="H122" s="55" t="n">
        <v>10</v>
      </c>
      <c r="I122" s="55" t="n">
        <v>622</v>
      </c>
      <c r="J122" s="55" t="n">
        <v>335</v>
      </c>
      <c r="K122" s="55" t="n">
        <v>11</v>
      </c>
      <c r="L122" s="55" t="n">
        <v>578</v>
      </c>
      <c r="M122" s="55" t="n">
        <v>37</v>
      </c>
      <c r="N122" s="54" t="n">
        <v>367</v>
      </c>
      <c r="O122" s="54"/>
      <c r="P122" s="54"/>
      <c r="Q122" s="55"/>
      <c r="R122" s="55" t="n">
        <v>479</v>
      </c>
      <c r="S122" s="55" t="n">
        <v>380</v>
      </c>
      <c r="T122" s="55" t="n">
        <v>427</v>
      </c>
      <c r="U122" s="55" t="n">
        <v>548</v>
      </c>
      <c r="V122" s="55" t="n">
        <v>300</v>
      </c>
      <c r="W122" s="55" t="n">
        <v>668</v>
      </c>
      <c r="X122" s="55" t="n">
        <v>316</v>
      </c>
      <c r="Y122" s="55" t="n">
        <v>657</v>
      </c>
      <c r="Z122" s="55" t="n">
        <v>552</v>
      </c>
      <c r="AA122" s="56" t="n">
        <v>413</v>
      </c>
      <c r="AB122" s="3"/>
      <c r="AC122" s="55" t="n">
        <v>159</v>
      </c>
      <c r="AD122" s="55" t="n">
        <v>1370</v>
      </c>
      <c r="AE122" s="55" t="n">
        <v>993</v>
      </c>
      <c r="AF122" s="57" t="n">
        <f aca="false">(AE122/AD122)*100</f>
        <v>72.4817518248175</v>
      </c>
    </row>
    <row r="123" s="58" customFormat="true" ht="12.8" hidden="false" customHeight="false" outlineLevel="0" collapsed="false">
      <c r="A123" s="59" t="n">
        <v>117</v>
      </c>
      <c r="B123" s="55" t="n">
        <v>9</v>
      </c>
      <c r="C123" s="55" t="n">
        <v>462</v>
      </c>
      <c r="D123" s="55" t="n">
        <v>666</v>
      </c>
      <c r="E123" s="55" t="n">
        <v>5</v>
      </c>
      <c r="F123" s="55" t="n">
        <v>92</v>
      </c>
      <c r="G123" s="55" t="n">
        <v>3</v>
      </c>
      <c r="H123" s="55" t="n">
        <v>11</v>
      </c>
      <c r="I123" s="55" t="n">
        <v>658</v>
      </c>
      <c r="J123" s="55" t="n">
        <v>567</v>
      </c>
      <c r="K123" s="55" t="n">
        <v>4</v>
      </c>
      <c r="L123" s="55" t="n">
        <v>574</v>
      </c>
      <c r="M123" s="55" t="n">
        <v>33</v>
      </c>
      <c r="N123" s="54" t="n">
        <v>629</v>
      </c>
      <c r="O123" s="54"/>
      <c r="P123" s="54"/>
      <c r="Q123" s="55"/>
      <c r="R123" s="55" t="n">
        <v>654</v>
      </c>
      <c r="S123" s="55" t="n">
        <v>420</v>
      </c>
      <c r="T123" s="55" t="n">
        <v>408</v>
      </c>
      <c r="U123" s="55" t="n">
        <v>834</v>
      </c>
      <c r="V123" s="55" t="n">
        <v>621</v>
      </c>
      <c r="W123" s="55" t="n">
        <v>594</v>
      </c>
      <c r="X123" s="55" t="n">
        <v>436</v>
      </c>
      <c r="Y123" s="55" t="n">
        <v>798</v>
      </c>
      <c r="Z123" s="55" t="n">
        <v>731</v>
      </c>
      <c r="AA123" s="56" t="n">
        <v>477</v>
      </c>
      <c r="AB123" s="3"/>
      <c r="AC123" s="55" t="n">
        <v>307</v>
      </c>
      <c r="AD123" s="55" t="n">
        <v>2236</v>
      </c>
      <c r="AE123" s="55" t="n">
        <v>1267</v>
      </c>
      <c r="AF123" s="57" t="n">
        <f aca="false">(AE123/AD123)*100</f>
        <v>56.6636851520572</v>
      </c>
    </row>
    <row r="124" s="58" customFormat="true" ht="12.8" hidden="false" customHeight="false" outlineLevel="0" collapsed="false">
      <c r="A124" s="59" t="n">
        <v>118</v>
      </c>
      <c r="B124" s="55" t="n">
        <v>7</v>
      </c>
      <c r="C124" s="55" t="n">
        <v>331</v>
      </c>
      <c r="D124" s="55" t="n">
        <v>497</v>
      </c>
      <c r="E124" s="55" t="n">
        <v>2</v>
      </c>
      <c r="F124" s="55" t="n">
        <v>82</v>
      </c>
      <c r="G124" s="55" t="n">
        <v>3</v>
      </c>
      <c r="H124" s="55" t="n">
        <v>17</v>
      </c>
      <c r="I124" s="55" t="n">
        <v>482</v>
      </c>
      <c r="J124" s="55" t="n">
        <v>422</v>
      </c>
      <c r="K124" s="55" t="n">
        <v>5</v>
      </c>
      <c r="L124" s="55" t="n">
        <v>440</v>
      </c>
      <c r="M124" s="55" t="n">
        <v>25</v>
      </c>
      <c r="N124" s="54" t="n">
        <v>464</v>
      </c>
      <c r="O124" s="54"/>
      <c r="P124" s="54"/>
      <c r="Q124" s="55"/>
      <c r="R124" s="55" t="n">
        <v>485</v>
      </c>
      <c r="S124" s="55" t="n">
        <v>321</v>
      </c>
      <c r="T124" s="55" t="n">
        <v>323</v>
      </c>
      <c r="U124" s="55" t="n">
        <v>603</v>
      </c>
      <c r="V124" s="55" t="n">
        <v>437</v>
      </c>
      <c r="W124" s="55" t="n">
        <v>465</v>
      </c>
      <c r="X124" s="55" t="n">
        <v>325</v>
      </c>
      <c r="Y124" s="55" t="n">
        <v>604</v>
      </c>
      <c r="Z124" s="55" t="n">
        <v>533</v>
      </c>
      <c r="AA124" s="56" t="n">
        <v>383</v>
      </c>
      <c r="AB124" s="3"/>
      <c r="AC124" s="55" t="n">
        <v>178</v>
      </c>
      <c r="AD124" s="55" t="n">
        <v>1364</v>
      </c>
      <c r="AE124" s="55" t="n">
        <v>951</v>
      </c>
      <c r="AF124" s="57" t="n">
        <f aca="false">(AE124/AD124)*100</f>
        <v>69.7214076246334</v>
      </c>
    </row>
    <row r="125" s="58" customFormat="true" ht="12.8" hidden="false" customHeight="false" outlineLevel="0" collapsed="false">
      <c r="A125" s="59" t="n">
        <v>119</v>
      </c>
      <c r="B125" s="55" t="n">
        <v>8</v>
      </c>
      <c r="C125" s="55" t="n">
        <v>398</v>
      </c>
      <c r="D125" s="55" t="n">
        <v>631</v>
      </c>
      <c r="E125" s="55" t="n">
        <v>3</v>
      </c>
      <c r="F125" s="55" t="n">
        <v>84</v>
      </c>
      <c r="G125" s="55" t="n">
        <v>2</v>
      </c>
      <c r="H125" s="55" t="n">
        <v>11</v>
      </c>
      <c r="I125" s="55" t="n">
        <v>601</v>
      </c>
      <c r="J125" s="55" t="n">
        <v>510</v>
      </c>
      <c r="K125" s="55" t="n">
        <v>7</v>
      </c>
      <c r="L125" s="55" t="n">
        <v>541</v>
      </c>
      <c r="M125" s="55" t="n">
        <v>21</v>
      </c>
      <c r="N125" s="54" t="n">
        <v>566</v>
      </c>
      <c r="O125" s="54"/>
      <c r="P125" s="54"/>
      <c r="Q125" s="55"/>
      <c r="R125" s="55" t="n">
        <v>626</v>
      </c>
      <c r="S125" s="55" t="n">
        <v>354</v>
      </c>
      <c r="T125" s="55" t="n">
        <v>373</v>
      </c>
      <c r="U125" s="55" t="n">
        <v>752</v>
      </c>
      <c r="V125" s="55" t="n">
        <v>546</v>
      </c>
      <c r="W125" s="55" t="n">
        <v>560</v>
      </c>
      <c r="X125" s="55" t="n">
        <v>389</v>
      </c>
      <c r="Y125" s="55" t="n">
        <v>728</v>
      </c>
      <c r="Z125" s="55" t="n">
        <v>664</v>
      </c>
      <c r="AA125" s="56" t="n">
        <v>434</v>
      </c>
      <c r="AB125" s="3"/>
      <c r="AC125" s="55" t="n">
        <v>168</v>
      </c>
      <c r="AD125" s="55" t="n">
        <v>1650</v>
      </c>
      <c r="AE125" s="55" t="n">
        <v>1148</v>
      </c>
      <c r="AF125" s="57" t="n">
        <f aca="false">(AE125/AD125)*100</f>
        <v>69.5757575757576</v>
      </c>
    </row>
    <row r="126" s="58" customFormat="true" ht="12.8" hidden="false" customHeight="false" outlineLevel="0" collapsed="false">
      <c r="A126" s="59" t="n">
        <v>120</v>
      </c>
      <c r="B126" s="55" t="n">
        <v>7</v>
      </c>
      <c r="C126" s="55" t="n">
        <v>394</v>
      </c>
      <c r="D126" s="55" t="n">
        <v>671</v>
      </c>
      <c r="E126" s="55" t="n">
        <v>4</v>
      </c>
      <c r="F126" s="55" t="n">
        <v>95</v>
      </c>
      <c r="G126" s="55" t="n">
        <v>1</v>
      </c>
      <c r="H126" s="55" t="n">
        <v>15</v>
      </c>
      <c r="I126" s="55" t="n">
        <v>681</v>
      </c>
      <c r="J126" s="55" t="n">
        <v>468</v>
      </c>
      <c r="K126" s="55" t="n">
        <v>10</v>
      </c>
      <c r="L126" s="55" t="n">
        <v>622</v>
      </c>
      <c r="M126" s="55" t="n">
        <v>22</v>
      </c>
      <c r="N126" s="54" t="n">
        <v>518</v>
      </c>
      <c r="O126" s="54"/>
      <c r="P126" s="54"/>
      <c r="Q126" s="55"/>
      <c r="R126" s="55" t="n">
        <v>607</v>
      </c>
      <c r="S126" s="55" t="n">
        <v>376</v>
      </c>
      <c r="T126" s="55" t="n">
        <v>413</v>
      </c>
      <c r="U126" s="55" t="n">
        <v>753</v>
      </c>
      <c r="V126" s="55" t="n">
        <v>554</v>
      </c>
      <c r="W126" s="55" t="n">
        <v>598</v>
      </c>
      <c r="X126" s="55" t="n">
        <v>390</v>
      </c>
      <c r="Y126" s="55" t="n">
        <v>763</v>
      </c>
      <c r="Z126" s="55" t="n">
        <v>719</v>
      </c>
      <c r="AA126" s="56" t="n">
        <v>416</v>
      </c>
      <c r="AB126" s="3"/>
      <c r="AC126" s="55" t="n">
        <v>189</v>
      </c>
      <c r="AD126" s="55" t="n">
        <v>1869</v>
      </c>
      <c r="AE126" s="55" t="n">
        <v>1195</v>
      </c>
      <c r="AF126" s="57" t="n">
        <f aca="false">(AE126/AD126)*100</f>
        <v>63.9379347244516</v>
      </c>
    </row>
    <row r="127" s="58" customFormat="true" ht="12.8" hidden="false" customHeight="false" outlineLevel="0" collapsed="false">
      <c r="A127" s="54" t="n">
        <v>121</v>
      </c>
      <c r="B127" s="55" t="n">
        <v>9</v>
      </c>
      <c r="C127" s="55" t="n">
        <v>426</v>
      </c>
      <c r="D127" s="55" t="n">
        <v>477</v>
      </c>
      <c r="E127" s="55" t="n">
        <v>1</v>
      </c>
      <c r="F127" s="55" t="n">
        <v>73</v>
      </c>
      <c r="G127" s="55" t="n">
        <v>2</v>
      </c>
      <c r="H127" s="55" t="n">
        <v>12</v>
      </c>
      <c r="I127" s="55" t="n">
        <v>459</v>
      </c>
      <c r="J127" s="54" t="n">
        <v>522</v>
      </c>
      <c r="K127" s="54" t="n">
        <v>4</v>
      </c>
      <c r="L127" s="54"/>
      <c r="M127" s="54"/>
      <c r="N127" s="55"/>
      <c r="O127" s="55" t="n">
        <v>11</v>
      </c>
      <c r="P127" s="55" t="n">
        <v>671</v>
      </c>
      <c r="Q127" s="55" t="n">
        <v>302</v>
      </c>
      <c r="R127" s="55" t="n">
        <v>576</v>
      </c>
      <c r="S127" s="55" t="n">
        <v>274</v>
      </c>
      <c r="T127" s="55" t="n">
        <v>264</v>
      </c>
      <c r="U127" s="55" t="n">
        <v>719</v>
      </c>
      <c r="V127" s="55" t="n">
        <v>598</v>
      </c>
      <c r="W127" s="55" t="n">
        <v>374</v>
      </c>
      <c r="X127" s="55" t="n">
        <v>359</v>
      </c>
      <c r="Y127" s="55" t="n">
        <v>627</v>
      </c>
      <c r="Z127" s="55" t="n">
        <v>579</v>
      </c>
      <c r="AA127" s="56" t="n">
        <v>394</v>
      </c>
      <c r="AB127" s="3"/>
      <c r="AC127" s="55" t="n">
        <v>219</v>
      </c>
      <c r="AD127" s="55" t="n">
        <v>1707</v>
      </c>
      <c r="AE127" s="55" t="n">
        <v>1004</v>
      </c>
      <c r="AF127" s="57" t="n">
        <f aca="false">(AE127/AD127)*100</f>
        <v>58.8166373755126</v>
      </c>
    </row>
    <row r="128" s="58" customFormat="true" ht="12.8" hidden="false" customHeight="false" outlineLevel="0" collapsed="false">
      <c r="A128" s="59" t="n">
        <v>122</v>
      </c>
      <c r="B128" s="55" t="n">
        <v>7</v>
      </c>
      <c r="C128" s="55" t="n">
        <v>440</v>
      </c>
      <c r="D128" s="55" t="n">
        <v>684</v>
      </c>
      <c r="E128" s="55" t="n">
        <v>5</v>
      </c>
      <c r="F128" s="55" t="n">
        <v>134</v>
      </c>
      <c r="G128" s="55" t="n">
        <v>1</v>
      </c>
      <c r="H128" s="55" t="n">
        <v>9</v>
      </c>
      <c r="I128" s="55" t="n">
        <v>696</v>
      </c>
      <c r="J128" s="55" t="n">
        <v>568</v>
      </c>
      <c r="K128" s="55" t="n">
        <v>5</v>
      </c>
      <c r="L128" s="55" t="n">
        <v>621</v>
      </c>
      <c r="M128" s="55" t="n">
        <v>30</v>
      </c>
      <c r="N128" s="54" t="n">
        <v>624</v>
      </c>
      <c r="O128" s="54"/>
      <c r="P128" s="54"/>
      <c r="Q128" s="55"/>
      <c r="R128" s="55" t="n">
        <v>662</v>
      </c>
      <c r="S128" s="55" t="n">
        <v>417</v>
      </c>
      <c r="T128" s="55" t="n">
        <v>447</v>
      </c>
      <c r="U128" s="55" t="n">
        <v>811</v>
      </c>
      <c r="V128" s="55" t="n">
        <v>620</v>
      </c>
      <c r="W128" s="55" t="n">
        <v>634</v>
      </c>
      <c r="X128" s="55" t="n">
        <v>429</v>
      </c>
      <c r="Y128" s="55" t="n">
        <v>833</v>
      </c>
      <c r="Z128" s="55" t="n">
        <v>770</v>
      </c>
      <c r="AA128" s="56" t="n">
        <v>473</v>
      </c>
      <c r="AB128" s="3"/>
      <c r="AC128" s="55" t="n">
        <v>278</v>
      </c>
      <c r="AD128" s="55" t="n">
        <v>1967</v>
      </c>
      <c r="AE128" s="55" t="n">
        <v>1302</v>
      </c>
      <c r="AF128" s="57" t="n">
        <f aca="false">(AE128/AD128)*100</f>
        <v>66.1921708185053</v>
      </c>
    </row>
    <row r="129" s="58" customFormat="true" ht="12.8" hidden="false" customHeight="false" outlineLevel="0" collapsed="false">
      <c r="A129" s="59" t="n">
        <v>123</v>
      </c>
      <c r="B129" s="55" t="n">
        <v>7</v>
      </c>
      <c r="C129" s="55" t="n">
        <v>423</v>
      </c>
      <c r="D129" s="55" t="n">
        <v>791</v>
      </c>
      <c r="E129" s="55" t="n">
        <v>8</v>
      </c>
      <c r="F129" s="55" t="n">
        <v>121</v>
      </c>
      <c r="G129" s="55" t="n">
        <v>4</v>
      </c>
      <c r="H129" s="55" t="n">
        <v>15</v>
      </c>
      <c r="I129" s="55" t="n">
        <v>773</v>
      </c>
      <c r="J129" s="55" t="n">
        <v>556</v>
      </c>
      <c r="K129" s="55" t="n">
        <v>17</v>
      </c>
      <c r="L129" s="55" t="n">
        <v>702</v>
      </c>
      <c r="M129" s="55" t="n">
        <v>35</v>
      </c>
      <c r="N129" s="54" t="n">
        <v>621</v>
      </c>
      <c r="O129" s="54"/>
      <c r="P129" s="54"/>
      <c r="Q129" s="55"/>
      <c r="R129" s="55" t="n">
        <v>720</v>
      </c>
      <c r="S129" s="55" t="n">
        <v>437</v>
      </c>
      <c r="T129" s="55" t="n">
        <v>480</v>
      </c>
      <c r="U129" s="55" t="n">
        <v>873</v>
      </c>
      <c r="V129" s="55" t="n">
        <v>647</v>
      </c>
      <c r="W129" s="55" t="n">
        <v>690</v>
      </c>
      <c r="X129" s="55" t="n">
        <v>478</v>
      </c>
      <c r="Y129" s="55" t="n">
        <v>869</v>
      </c>
      <c r="Z129" s="55" t="n">
        <v>853</v>
      </c>
      <c r="AA129" s="56" t="n">
        <v>484</v>
      </c>
      <c r="AB129" s="3"/>
      <c r="AC129" s="55" t="n">
        <v>240</v>
      </c>
      <c r="AD129" s="55" t="n">
        <v>2126</v>
      </c>
      <c r="AE129" s="55" t="n">
        <v>1380</v>
      </c>
      <c r="AF129" s="57" t="n">
        <f aca="false">(AE129/AD129)*100</f>
        <v>64.9106302916275</v>
      </c>
    </row>
    <row r="130" s="58" customFormat="true" ht="12.8" hidden="false" customHeight="false" outlineLevel="0" collapsed="false">
      <c r="A130" s="59" t="n">
        <v>124</v>
      </c>
      <c r="B130" s="55" t="n">
        <v>5</v>
      </c>
      <c r="C130" s="55" t="n">
        <v>265</v>
      </c>
      <c r="D130" s="55" t="n">
        <v>473</v>
      </c>
      <c r="E130" s="55" t="n">
        <v>1</v>
      </c>
      <c r="F130" s="55" t="n">
        <v>58</v>
      </c>
      <c r="G130" s="55" t="n">
        <v>0</v>
      </c>
      <c r="H130" s="55" t="n">
        <v>5</v>
      </c>
      <c r="I130" s="55" t="n">
        <v>473</v>
      </c>
      <c r="J130" s="55" t="n">
        <v>322</v>
      </c>
      <c r="K130" s="55" t="n">
        <v>5</v>
      </c>
      <c r="L130" s="55" t="n">
        <v>399</v>
      </c>
      <c r="M130" s="55" t="n">
        <v>21</v>
      </c>
      <c r="N130" s="54" t="n">
        <v>378</v>
      </c>
      <c r="O130" s="54"/>
      <c r="P130" s="54"/>
      <c r="Q130" s="55"/>
      <c r="R130" s="55" t="n">
        <v>439</v>
      </c>
      <c r="S130" s="55" t="n">
        <v>252</v>
      </c>
      <c r="T130" s="55" t="n">
        <v>258</v>
      </c>
      <c r="U130" s="55" t="n">
        <v>541</v>
      </c>
      <c r="V130" s="55" t="n">
        <v>387</v>
      </c>
      <c r="W130" s="55" t="n">
        <v>402</v>
      </c>
      <c r="X130" s="55" t="n">
        <v>294</v>
      </c>
      <c r="Y130" s="55" t="n">
        <v>502</v>
      </c>
      <c r="Z130" s="55" t="n">
        <v>505</v>
      </c>
      <c r="AA130" s="56" t="n">
        <v>284</v>
      </c>
      <c r="AB130" s="3"/>
      <c r="AC130" s="55" t="n">
        <v>106</v>
      </c>
      <c r="AD130" s="55" t="n">
        <v>1208</v>
      </c>
      <c r="AE130" s="55" t="n">
        <v>812</v>
      </c>
      <c r="AF130" s="57" t="n">
        <f aca="false">(AE130/AD130)*100</f>
        <v>67.2185430463576</v>
      </c>
    </row>
    <row r="131" s="58" customFormat="true" ht="12.8" hidden="false" customHeight="false" outlineLevel="0" collapsed="false">
      <c r="A131" s="59" t="n">
        <v>125</v>
      </c>
      <c r="B131" s="55" t="n">
        <v>0</v>
      </c>
      <c r="C131" s="55" t="n">
        <v>145</v>
      </c>
      <c r="D131" s="55" t="n">
        <v>352</v>
      </c>
      <c r="E131" s="55" t="n">
        <v>0</v>
      </c>
      <c r="F131" s="55" t="n">
        <v>35</v>
      </c>
      <c r="G131" s="55" t="n">
        <v>1</v>
      </c>
      <c r="H131" s="55" t="n">
        <v>4</v>
      </c>
      <c r="I131" s="55" t="n">
        <v>341</v>
      </c>
      <c r="J131" s="55" t="n">
        <v>193</v>
      </c>
      <c r="K131" s="55" t="n">
        <v>0</v>
      </c>
      <c r="L131" s="55" t="n">
        <v>294</v>
      </c>
      <c r="M131" s="55" t="n">
        <v>13</v>
      </c>
      <c r="N131" s="54" t="n">
        <v>226</v>
      </c>
      <c r="O131" s="54"/>
      <c r="P131" s="54"/>
      <c r="Q131" s="55"/>
      <c r="R131" s="55" t="n">
        <v>282</v>
      </c>
      <c r="S131" s="55" t="n">
        <v>164</v>
      </c>
      <c r="T131" s="55" t="n">
        <v>178</v>
      </c>
      <c r="U131" s="55" t="n">
        <v>350</v>
      </c>
      <c r="V131" s="55" t="n">
        <v>266</v>
      </c>
      <c r="W131" s="55" t="n">
        <v>259</v>
      </c>
      <c r="X131" s="55" t="n">
        <v>186</v>
      </c>
      <c r="Y131" s="55" t="n">
        <v>343</v>
      </c>
      <c r="Z131" s="55" t="n">
        <v>318</v>
      </c>
      <c r="AA131" s="56" t="n">
        <v>199</v>
      </c>
      <c r="AB131" s="3"/>
      <c r="AC131" s="55" t="n">
        <v>175</v>
      </c>
      <c r="AD131" s="55" t="n">
        <v>740</v>
      </c>
      <c r="AE131" s="55" t="n">
        <v>541</v>
      </c>
      <c r="AF131" s="57" t="n">
        <f aca="false">(AE131/AD131)*100</f>
        <v>73.1081081081081</v>
      </c>
    </row>
    <row r="132" s="58" customFormat="true" ht="12.8" hidden="false" customHeight="false" outlineLevel="0" collapsed="false">
      <c r="A132" s="59" t="n">
        <v>126</v>
      </c>
      <c r="B132" s="55" t="n">
        <v>3</v>
      </c>
      <c r="C132" s="55" t="n">
        <v>250</v>
      </c>
      <c r="D132" s="55" t="n">
        <v>282</v>
      </c>
      <c r="E132" s="55" t="n">
        <v>4</v>
      </c>
      <c r="F132" s="55" t="n">
        <v>49</v>
      </c>
      <c r="G132" s="55" t="n">
        <v>4</v>
      </c>
      <c r="H132" s="55" t="n">
        <v>3</v>
      </c>
      <c r="I132" s="55" t="n">
        <v>271</v>
      </c>
      <c r="J132" s="55" t="n">
        <v>307</v>
      </c>
      <c r="K132" s="55" t="n">
        <v>12</v>
      </c>
      <c r="L132" s="55" t="n">
        <v>227</v>
      </c>
      <c r="M132" s="55" t="n">
        <v>23</v>
      </c>
      <c r="N132" s="54" t="n">
        <v>341</v>
      </c>
      <c r="O132" s="54"/>
      <c r="P132" s="54"/>
      <c r="Q132" s="55"/>
      <c r="R132" s="55" t="n">
        <v>306</v>
      </c>
      <c r="S132" s="55" t="n">
        <v>194</v>
      </c>
      <c r="T132" s="55" t="n">
        <v>184</v>
      </c>
      <c r="U132" s="55" t="n">
        <v>409</v>
      </c>
      <c r="V132" s="55" t="n">
        <v>298</v>
      </c>
      <c r="W132" s="55" t="n">
        <v>280</v>
      </c>
      <c r="X132" s="55" t="n">
        <v>230</v>
      </c>
      <c r="Y132" s="55" t="n">
        <v>361</v>
      </c>
      <c r="Z132" s="55" t="n">
        <v>335</v>
      </c>
      <c r="AA132" s="56" t="n">
        <v>239</v>
      </c>
      <c r="AB132" s="3"/>
      <c r="AC132" s="55" t="n">
        <v>87</v>
      </c>
      <c r="AD132" s="55" t="n">
        <v>828</v>
      </c>
      <c r="AE132" s="55" t="n">
        <v>602</v>
      </c>
      <c r="AF132" s="57" t="n">
        <f aca="false">(AE132/AD132)*100</f>
        <v>72.7053140096618</v>
      </c>
    </row>
    <row r="133" s="58" customFormat="true" ht="12.8" hidden="false" customHeight="false" outlineLevel="0" collapsed="false">
      <c r="A133" s="59" t="n">
        <v>127</v>
      </c>
      <c r="B133" s="55" t="n">
        <v>2</v>
      </c>
      <c r="C133" s="55" t="n">
        <v>147</v>
      </c>
      <c r="D133" s="55" t="n">
        <v>273</v>
      </c>
      <c r="E133" s="55" t="n">
        <v>1</v>
      </c>
      <c r="F133" s="55" t="n">
        <v>31</v>
      </c>
      <c r="G133" s="55" t="n">
        <v>0</v>
      </c>
      <c r="H133" s="55" t="n">
        <v>4</v>
      </c>
      <c r="I133" s="55" t="n">
        <v>249</v>
      </c>
      <c r="J133" s="55" t="n">
        <v>199</v>
      </c>
      <c r="K133" s="55" t="n">
        <v>3</v>
      </c>
      <c r="L133" s="55" t="n">
        <v>236</v>
      </c>
      <c r="M133" s="55" t="n">
        <v>4</v>
      </c>
      <c r="N133" s="54" t="n">
        <v>216</v>
      </c>
      <c r="O133" s="54"/>
      <c r="P133" s="54"/>
      <c r="Q133" s="55"/>
      <c r="R133" s="55" t="n">
        <v>262</v>
      </c>
      <c r="S133" s="55" t="n">
        <v>138</v>
      </c>
      <c r="T133" s="55" t="n">
        <v>191</v>
      </c>
      <c r="U133" s="55" t="n">
        <v>261</v>
      </c>
      <c r="V133" s="55" t="n">
        <v>252</v>
      </c>
      <c r="W133" s="55" t="n">
        <v>197</v>
      </c>
      <c r="X133" s="55" t="n">
        <v>161</v>
      </c>
      <c r="Y133" s="55" t="n">
        <v>293</v>
      </c>
      <c r="Z133" s="55" t="n">
        <v>293</v>
      </c>
      <c r="AA133" s="56" t="n">
        <v>151</v>
      </c>
      <c r="AB133" s="3"/>
      <c r="AC133" s="55" t="n">
        <v>66</v>
      </c>
      <c r="AD133" s="55" t="n">
        <v>634</v>
      </c>
      <c r="AE133" s="55" t="n">
        <v>460</v>
      </c>
      <c r="AF133" s="57" t="n">
        <f aca="false">(AE133/AD133)*100</f>
        <v>72.5552050473186</v>
      </c>
    </row>
    <row r="134" s="58" customFormat="true" ht="12.8" hidden="false" customHeight="false" outlineLevel="0" collapsed="false">
      <c r="A134" s="54" t="n">
        <v>128</v>
      </c>
      <c r="B134" s="55" t="n">
        <v>8</v>
      </c>
      <c r="C134" s="55" t="n">
        <v>369</v>
      </c>
      <c r="D134" s="55" t="n">
        <v>516</v>
      </c>
      <c r="E134" s="55" t="n">
        <v>3</v>
      </c>
      <c r="F134" s="55" t="n">
        <v>48</v>
      </c>
      <c r="G134" s="55" t="n">
        <v>2</v>
      </c>
      <c r="H134" s="55" t="n">
        <v>7</v>
      </c>
      <c r="I134" s="55" t="n">
        <v>490</v>
      </c>
      <c r="J134" s="54" t="n">
        <v>453</v>
      </c>
      <c r="K134" s="54" t="n">
        <v>14</v>
      </c>
      <c r="L134" s="54"/>
      <c r="M134" s="54"/>
      <c r="N134" s="55"/>
      <c r="O134" s="55" t="n">
        <v>9</v>
      </c>
      <c r="P134" s="55" t="n">
        <v>698</v>
      </c>
      <c r="Q134" s="55" t="n">
        <v>249</v>
      </c>
      <c r="R134" s="55" t="n">
        <v>575</v>
      </c>
      <c r="S134" s="55" t="n">
        <v>221</v>
      </c>
      <c r="T134" s="55" t="n">
        <v>340</v>
      </c>
      <c r="U134" s="55" t="n">
        <v>617</v>
      </c>
      <c r="V134" s="55" t="n">
        <v>643</v>
      </c>
      <c r="W134" s="55" t="n">
        <v>297</v>
      </c>
      <c r="X134" s="55" t="n">
        <v>362</v>
      </c>
      <c r="Y134" s="55" t="n">
        <v>593</v>
      </c>
      <c r="Z134" s="55" t="n">
        <v>521</v>
      </c>
      <c r="AA134" s="56" t="n">
        <v>408</v>
      </c>
      <c r="AB134" s="3"/>
      <c r="AC134" s="55" t="n">
        <v>151</v>
      </c>
      <c r="AD134" s="55" t="n">
        <v>1529</v>
      </c>
      <c r="AE134" s="55" t="n">
        <v>974</v>
      </c>
      <c r="AF134" s="57" t="n">
        <f aca="false">(AE134/AD134)*100</f>
        <v>63.7017658600392</v>
      </c>
    </row>
    <row r="135" s="58" customFormat="true" ht="12.8" hidden="false" customHeight="false" outlineLevel="0" collapsed="false">
      <c r="A135" s="59" t="n">
        <v>129</v>
      </c>
      <c r="B135" s="55" t="n">
        <v>5</v>
      </c>
      <c r="C135" s="55" t="n">
        <v>493</v>
      </c>
      <c r="D135" s="55" t="n">
        <v>550</v>
      </c>
      <c r="E135" s="55" t="n">
        <v>4</v>
      </c>
      <c r="F135" s="55" t="n">
        <v>112</v>
      </c>
      <c r="G135" s="55" t="n">
        <v>3</v>
      </c>
      <c r="H135" s="55" t="n">
        <v>25</v>
      </c>
      <c r="I135" s="55" t="n">
        <v>526</v>
      </c>
      <c r="J135" s="55" t="n">
        <v>614</v>
      </c>
      <c r="K135" s="55" t="n">
        <v>11</v>
      </c>
      <c r="L135" s="55" t="n">
        <v>464</v>
      </c>
      <c r="M135" s="55" t="n">
        <v>31</v>
      </c>
      <c r="N135" s="54" t="n">
        <v>667</v>
      </c>
      <c r="O135" s="54"/>
      <c r="P135" s="54"/>
      <c r="Q135" s="55"/>
      <c r="R135" s="55" t="n">
        <v>566</v>
      </c>
      <c r="S135" s="55" t="n">
        <v>406</v>
      </c>
      <c r="T135" s="55" t="n">
        <v>353</v>
      </c>
      <c r="U135" s="55" t="n">
        <v>812</v>
      </c>
      <c r="V135" s="55" t="n">
        <v>610</v>
      </c>
      <c r="W135" s="55" t="n">
        <v>542</v>
      </c>
      <c r="X135" s="55" t="n">
        <v>449</v>
      </c>
      <c r="Y135" s="55" t="n">
        <v>706</v>
      </c>
      <c r="Z135" s="55" t="n">
        <v>713</v>
      </c>
      <c r="AA135" s="56" t="n">
        <v>423</v>
      </c>
      <c r="AB135" s="3"/>
      <c r="AC135" s="55" t="n">
        <v>237</v>
      </c>
      <c r="AD135" s="55" t="n">
        <v>1802</v>
      </c>
      <c r="AE135" s="55" t="n">
        <v>1190</v>
      </c>
      <c r="AF135" s="57" t="n">
        <f aca="false">(AE135/AD135)*100</f>
        <v>66.0377358490566</v>
      </c>
    </row>
    <row r="136" s="58" customFormat="true" ht="12.8" hidden="false" customHeight="false" outlineLevel="0" collapsed="false">
      <c r="A136" s="54" t="n">
        <v>130</v>
      </c>
      <c r="B136" s="55" t="n">
        <v>8</v>
      </c>
      <c r="C136" s="55" t="n">
        <v>281</v>
      </c>
      <c r="D136" s="55" t="n">
        <v>218</v>
      </c>
      <c r="E136" s="55" t="n">
        <v>3</v>
      </c>
      <c r="F136" s="55" t="n">
        <v>49</v>
      </c>
      <c r="G136" s="55" t="n">
        <v>2</v>
      </c>
      <c r="H136" s="55" t="n">
        <v>7</v>
      </c>
      <c r="I136" s="55" t="n">
        <v>180</v>
      </c>
      <c r="J136" s="54" t="n">
        <v>368</v>
      </c>
      <c r="K136" s="54" t="n">
        <v>8</v>
      </c>
      <c r="L136" s="54"/>
      <c r="M136" s="54"/>
      <c r="N136" s="55"/>
      <c r="O136" s="55" t="n">
        <v>5</v>
      </c>
      <c r="P136" s="55" t="n">
        <v>319</v>
      </c>
      <c r="Q136" s="55" t="n">
        <v>234</v>
      </c>
      <c r="R136" s="55" t="n">
        <v>304</v>
      </c>
      <c r="S136" s="55" t="n">
        <v>182</v>
      </c>
      <c r="T136" s="55" t="n">
        <v>148</v>
      </c>
      <c r="U136" s="55" t="n">
        <v>408</v>
      </c>
      <c r="V136" s="55" t="n">
        <v>360</v>
      </c>
      <c r="W136" s="55" t="n">
        <v>195</v>
      </c>
      <c r="X136" s="55" t="n">
        <v>243</v>
      </c>
      <c r="Y136" s="55" t="n">
        <v>310</v>
      </c>
      <c r="Z136" s="55" t="n">
        <v>315</v>
      </c>
      <c r="AA136" s="56" t="n">
        <v>234</v>
      </c>
      <c r="AB136" s="3"/>
      <c r="AC136" s="55" t="n">
        <v>92</v>
      </c>
      <c r="AD136" s="55" t="n">
        <v>945</v>
      </c>
      <c r="AE136" s="55" t="n">
        <v>567</v>
      </c>
      <c r="AF136" s="57" t="n">
        <f aca="false">(AE136/AD136)*100</f>
        <v>60</v>
      </c>
    </row>
    <row r="137" s="58" customFormat="true" ht="12.8" hidden="false" customHeight="false" outlineLevel="0" collapsed="false">
      <c r="A137" s="54" t="n">
        <v>131</v>
      </c>
      <c r="B137" s="55" t="n">
        <v>7</v>
      </c>
      <c r="C137" s="55" t="n">
        <v>518</v>
      </c>
      <c r="D137" s="55" t="n">
        <v>857</v>
      </c>
      <c r="E137" s="55" t="n">
        <v>6</v>
      </c>
      <c r="F137" s="55" t="n">
        <v>181</v>
      </c>
      <c r="G137" s="55" t="n">
        <v>5</v>
      </c>
      <c r="H137" s="55" t="n">
        <v>27</v>
      </c>
      <c r="I137" s="55" t="n">
        <v>855</v>
      </c>
      <c r="J137" s="54" t="n">
        <v>708</v>
      </c>
      <c r="K137" s="54" t="n">
        <v>24</v>
      </c>
      <c r="L137" s="54"/>
      <c r="M137" s="54"/>
      <c r="N137" s="55"/>
      <c r="O137" s="55" t="n">
        <v>24</v>
      </c>
      <c r="P137" s="55" t="n">
        <v>1140</v>
      </c>
      <c r="Q137" s="55" t="n">
        <v>434</v>
      </c>
      <c r="R137" s="55" t="n">
        <v>862</v>
      </c>
      <c r="S137" s="55" t="n">
        <v>506</v>
      </c>
      <c r="T137" s="55" t="n">
        <v>497</v>
      </c>
      <c r="U137" s="55" t="n">
        <v>1083</v>
      </c>
      <c r="V137" s="55" t="n">
        <v>797</v>
      </c>
      <c r="W137" s="55" t="n">
        <v>778</v>
      </c>
      <c r="X137" s="55" t="n">
        <v>595</v>
      </c>
      <c r="Y137" s="55" t="n">
        <v>1000</v>
      </c>
      <c r="Z137" s="55" t="n">
        <v>940</v>
      </c>
      <c r="AA137" s="56" t="n">
        <v>613</v>
      </c>
      <c r="AB137" s="3"/>
      <c r="AC137" s="55" t="n">
        <v>496</v>
      </c>
      <c r="AD137" s="55" t="n">
        <v>2227</v>
      </c>
      <c r="AE137" s="55" t="n">
        <v>1634</v>
      </c>
      <c r="AF137" s="57" t="n">
        <f aca="false">(AE137/AD137)*100</f>
        <v>73.3722496632241</v>
      </c>
    </row>
    <row r="138" s="58" customFormat="true" ht="12.8" hidden="false" customHeight="false" outlineLevel="0" collapsed="false">
      <c r="A138" s="59" t="n">
        <v>132</v>
      </c>
      <c r="B138" s="55" t="n">
        <v>0</v>
      </c>
      <c r="C138" s="55" t="n">
        <v>6</v>
      </c>
      <c r="D138" s="55" t="n">
        <v>3</v>
      </c>
      <c r="E138" s="55" t="n">
        <v>0</v>
      </c>
      <c r="F138" s="55" t="n">
        <v>1</v>
      </c>
      <c r="G138" s="55" t="n">
        <v>0</v>
      </c>
      <c r="H138" s="55" t="n">
        <v>0</v>
      </c>
      <c r="I138" s="55" t="n">
        <v>3</v>
      </c>
      <c r="J138" s="54" t="n">
        <v>6</v>
      </c>
      <c r="K138" s="54" t="n">
        <v>1</v>
      </c>
      <c r="L138" s="54" t="n">
        <v>3</v>
      </c>
      <c r="M138" s="54" t="n">
        <v>0</v>
      </c>
      <c r="N138" s="55" t="n">
        <v>6</v>
      </c>
      <c r="O138" s="55"/>
      <c r="P138" s="55"/>
      <c r="Q138" s="55"/>
      <c r="R138" s="55" t="n">
        <v>6</v>
      </c>
      <c r="S138" s="55" t="n">
        <v>3</v>
      </c>
      <c r="T138" s="55" t="n">
        <v>3</v>
      </c>
      <c r="U138" s="55" t="n">
        <v>5</v>
      </c>
      <c r="V138" s="55" t="n">
        <v>3</v>
      </c>
      <c r="W138" s="55" t="n">
        <v>4</v>
      </c>
      <c r="X138" s="55" t="n">
        <v>3</v>
      </c>
      <c r="Y138" s="55" t="n">
        <v>6</v>
      </c>
      <c r="Z138" s="55" t="n">
        <v>9</v>
      </c>
      <c r="AA138" s="56" t="n">
        <v>1</v>
      </c>
      <c r="AB138" s="3"/>
      <c r="AC138" s="55"/>
      <c r="AD138" s="55"/>
      <c r="AE138" s="55" t="n">
        <v>10</v>
      </c>
      <c r="AF138" s="57"/>
    </row>
    <row r="139" s="58" customFormat="true" ht="12.8" hidden="false" customHeight="false" outlineLevel="0" collapsed="false">
      <c r="A139" s="59" t="n">
        <v>133</v>
      </c>
      <c r="B139" s="55" t="n">
        <v>12</v>
      </c>
      <c r="C139" s="55" t="n">
        <v>469</v>
      </c>
      <c r="D139" s="55" t="n">
        <v>923</v>
      </c>
      <c r="E139" s="55" t="n">
        <v>1</v>
      </c>
      <c r="F139" s="55" t="n">
        <v>77</v>
      </c>
      <c r="G139" s="55" t="n">
        <v>0</v>
      </c>
      <c r="H139" s="55" t="n">
        <v>26</v>
      </c>
      <c r="I139" s="55" t="n">
        <v>922</v>
      </c>
      <c r="J139" s="54" t="n">
        <v>512</v>
      </c>
      <c r="K139" s="54" t="n">
        <v>11</v>
      </c>
      <c r="L139" s="54" t="n">
        <v>829</v>
      </c>
      <c r="M139" s="54" t="n">
        <v>26</v>
      </c>
      <c r="N139" s="55" t="n">
        <v>617</v>
      </c>
      <c r="O139" s="55"/>
      <c r="P139" s="55"/>
      <c r="Q139" s="55"/>
      <c r="R139" s="55" t="n">
        <v>768</v>
      </c>
      <c r="S139" s="55" t="n">
        <v>410</v>
      </c>
      <c r="T139" s="55" t="n">
        <v>668</v>
      </c>
      <c r="U139" s="55" t="n">
        <v>768</v>
      </c>
      <c r="V139" s="55" t="n">
        <v>662</v>
      </c>
      <c r="W139" s="55" t="n">
        <v>745</v>
      </c>
      <c r="X139" s="55" t="n">
        <v>552</v>
      </c>
      <c r="Y139" s="55" t="n">
        <v>865</v>
      </c>
      <c r="Z139" s="55" t="n">
        <v>859</v>
      </c>
      <c r="AA139" s="56" t="n">
        <v>548</v>
      </c>
      <c r="AB139" s="3"/>
      <c r="AC139" s="55"/>
      <c r="AD139" s="55"/>
      <c r="AE139" s="55" t="n">
        <v>1515</v>
      </c>
      <c r="AF139" s="57"/>
    </row>
    <row r="140" s="58" customFormat="true" ht="12.8" hidden="false" customHeight="false" outlineLevel="0" collapsed="false">
      <c r="A140" s="59" t="n">
        <v>134</v>
      </c>
      <c r="B140" s="55" t="n">
        <v>8</v>
      </c>
      <c r="C140" s="55" t="n">
        <v>408</v>
      </c>
      <c r="D140" s="55" t="n">
        <v>736</v>
      </c>
      <c r="E140" s="55" t="n">
        <v>3</v>
      </c>
      <c r="F140" s="55" t="n">
        <v>54</v>
      </c>
      <c r="G140" s="55" t="n">
        <v>5</v>
      </c>
      <c r="H140" s="55" t="n">
        <v>20</v>
      </c>
      <c r="I140" s="55" t="n">
        <v>731</v>
      </c>
      <c r="J140" s="54" t="n">
        <v>459</v>
      </c>
      <c r="K140" s="54" t="n">
        <v>7</v>
      </c>
      <c r="L140" s="54" t="n">
        <v>631</v>
      </c>
      <c r="M140" s="54" t="n">
        <v>19</v>
      </c>
      <c r="N140" s="55" t="n">
        <v>553</v>
      </c>
      <c r="O140" s="55"/>
      <c r="P140" s="55"/>
      <c r="Q140" s="55"/>
      <c r="R140" s="55" t="n">
        <v>626</v>
      </c>
      <c r="S140" s="55" t="n">
        <v>357</v>
      </c>
      <c r="T140" s="55" t="n">
        <v>526</v>
      </c>
      <c r="U140" s="55" t="n">
        <v>648</v>
      </c>
      <c r="V140" s="55" t="n">
        <v>578</v>
      </c>
      <c r="W140" s="55" t="n">
        <v>595</v>
      </c>
      <c r="X140" s="55" t="n">
        <v>487</v>
      </c>
      <c r="Y140" s="55" t="n">
        <v>688</v>
      </c>
      <c r="Z140" s="55" t="n">
        <v>702</v>
      </c>
      <c r="AA140" s="56" t="n">
        <v>449</v>
      </c>
      <c r="AB140" s="3"/>
      <c r="AC140" s="55"/>
      <c r="AD140" s="55"/>
      <c r="AE140" s="55" t="n">
        <v>1242</v>
      </c>
      <c r="AF140" s="57"/>
    </row>
    <row r="141" s="58" customFormat="true" ht="12.8" hidden="false" customHeight="false" outlineLevel="0" collapsed="false">
      <c r="A141" s="59" t="n">
        <v>135</v>
      </c>
      <c r="B141" s="55" t="n">
        <v>14</v>
      </c>
      <c r="C141" s="55" t="n">
        <v>495</v>
      </c>
      <c r="D141" s="55" t="n">
        <v>612</v>
      </c>
      <c r="E141" s="55" t="n">
        <v>4</v>
      </c>
      <c r="F141" s="55" t="n">
        <v>56</v>
      </c>
      <c r="G141" s="55" t="n">
        <v>5</v>
      </c>
      <c r="H141" s="55" t="n">
        <v>27</v>
      </c>
      <c r="I141" s="55" t="n">
        <v>630</v>
      </c>
      <c r="J141" s="54" t="n">
        <v>503</v>
      </c>
      <c r="K141" s="54" t="n">
        <v>13</v>
      </c>
      <c r="L141" s="54" t="n">
        <v>536</v>
      </c>
      <c r="M141" s="54" t="n">
        <v>30</v>
      </c>
      <c r="N141" s="55" t="n">
        <v>582</v>
      </c>
      <c r="O141" s="55"/>
      <c r="P141" s="55"/>
      <c r="Q141" s="55"/>
      <c r="R141" s="55" t="n">
        <v>522</v>
      </c>
      <c r="S141" s="55" t="n">
        <v>337</v>
      </c>
      <c r="T141" s="55" t="n">
        <v>452</v>
      </c>
      <c r="U141" s="55" t="n">
        <v>634</v>
      </c>
      <c r="V141" s="55" t="n">
        <v>548</v>
      </c>
      <c r="W141" s="55" t="n">
        <v>469</v>
      </c>
      <c r="X141" s="55" t="n">
        <v>482</v>
      </c>
      <c r="Y141" s="55" t="n">
        <v>595</v>
      </c>
      <c r="Z141" s="55" t="n">
        <v>613</v>
      </c>
      <c r="AA141" s="56" t="n">
        <v>427</v>
      </c>
      <c r="AB141" s="3"/>
      <c r="AC141" s="55"/>
      <c r="AD141" s="55"/>
      <c r="AE141" s="55" t="n">
        <v>1222</v>
      </c>
      <c r="AF141" s="57"/>
    </row>
    <row r="142" s="58" customFormat="true" ht="12.8" hidden="false" customHeight="false" outlineLevel="0" collapsed="false">
      <c r="A142" s="59" t="n">
        <v>136</v>
      </c>
      <c r="B142" s="55" t="n">
        <v>6</v>
      </c>
      <c r="C142" s="55" t="n">
        <v>212</v>
      </c>
      <c r="D142" s="55" t="n">
        <v>284</v>
      </c>
      <c r="E142" s="55" t="n">
        <v>1</v>
      </c>
      <c r="F142" s="55" t="n">
        <v>35</v>
      </c>
      <c r="G142" s="55" t="n">
        <v>2</v>
      </c>
      <c r="H142" s="55" t="n">
        <v>9</v>
      </c>
      <c r="I142" s="55" t="n">
        <v>284</v>
      </c>
      <c r="J142" s="54" t="n">
        <v>215</v>
      </c>
      <c r="K142" s="54" t="n">
        <v>16</v>
      </c>
      <c r="L142" s="54" t="n">
        <v>226</v>
      </c>
      <c r="M142" s="54" t="n">
        <v>16</v>
      </c>
      <c r="N142" s="55" t="n">
        <v>270</v>
      </c>
      <c r="O142" s="55"/>
      <c r="P142" s="55"/>
      <c r="Q142" s="55"/>
      <c r="R142" s="55" t="n">
        <v>234</v>
      </c>
      <c r="S142" s="55" t="n">
        <v>144</v>
      </c>
      <c r="T142" s="55" t="n">
        <v>220</v>
      </c>
      <c r="U142" s="55" t="n">
        <v>280</v>
      </c>
      <c r="V142" s="55" t="n">
        <v>243</v>
      </c>
      <c r="W142" s="55" t="n">
        <v>227</v>
      </c>
      <c r="X142" s="55" t="n">
        <v>215</v>
      </c>
      <c r="Y142" s="55" t="n">
        <v>268</v>
      </c>
      <c r="Z142" s="55" t="n">
        <v>287</v>
      </c>
      <c r="AA142" s="56" t="n">
        <v>185</v>
      </c>
      <c r="AB142" s="3"/>
      <c r="AC142" s="55"/>
      <c r="AD142" s="55"/>
      <c r="AE142" s="55" t="n">
        <v>557</v>
      </c>
      <c r="AF142" s="57"/>
    </row>
    <row r="143" s="58" customFormat="true" ht="12.8" hidden="false" customHeight="false" outlineLevel="0" collapsed="false">
      <c r="A143" s="59" t="n">
        <v>137</v>
      </c>
      <c r="B143" s="55" t="n">
        <v>10</v>
      </c>
      <c r="C143" s="55" t="n">
        <v>240</v>
      </c>
      <c r="D143" s="55" t="n">
        <v>559</v>
      </c>
      <c r="E143" s="55" t="n">
        <v>2</v>
      </c>
      <c r="F143" s="55" t="n">
        <v>64</v>
      </c>
      <c r="G143" s="55" t="n">
        <v>3</v>
      </c>
      <c r="H143" s="55" t="n">
        <v>12</v>
      </c>
      <c r="I143" s="55" t="n">
        <v>570</v>
      </c>
      <c r="J143" s="54" t="n">
        <v>294</v>
      </c>
      <c r="K143" s="54" t="n">
        <v>7</v>
      </c>
      <c r="L143" s="54" t="n">
        <v>509</v>
      </c>
      <c r="M143" s="54" t="n">
        <v>16</v>
      </c>
      <c r="N143" s="55" t="n">
        <v>347</v>
      </c>
      <c r="O143" s="55"/>
      <c r="P143" s="55"/>
      <c r="Q143" s="55"/>
      <c r="R143" s="55" t="n">
        <v>473</v>
      </c>
      <c r="S143" s="55" t="n">
        <v>276</v>
      </c>
      <c r="T143" s="55" t="n">
        <v>392</v>
      </c>
      <c r="U143" s="55" t="n">
        <v>463</v>
      </c>
      <c r="V143" s="55" t="n">
        <v>370</v>
      </c>
      <c r="W143" s="55" t="n">
        <v>478</v>
      </c>
      <c r="X143" s="55" t="n">
        <v>355</v>
      </c>
      <c r="Y143" s="55" t="n">
        <v>503</v>
      </c>
      <c r="Z143" s="55" t="n">
        <v>488</v>
      </c>
      <c r="AA143" s="56" t="n">
        <v>359</v>
      </c>
      <c r="AB143" s="3"/>
      <c r="AC143" s="55"/>
      <c r="AD143" s="55"/>
      <c r="AE143" s="55" t="n">
        <v>897</v>
      </c>
      <c r="AF143" s="57"/>
    </row>
    <row r="144" s="58" customFormat="true" ht="12.8" hidden="false" customHeight="false" outlineLevel="0" collapsed="false">
      <c r="A144" s="59" t="n">
        <v>138</v>
      </c>
      <c r="B144" s="55" t="n">
        <v>0</v>
      </c>
      <c r="C144" s="55" t="n">
        <v>93</v>
      </c>
      <c r="D144" s="55" t="n">
        <v>98</v>
      </c>
      <c r="E144" s="55" t="n">
        <v>1</v>
      </c>
      <c r="F144" s="55" t="n">
        <v>14</v>
      </c>
      <c r="G144" s="55" t="n">
        <v>0</v>
      </c>
      <c r="H144" s="55" t="n">
        <v>1</v>
      </c>
      <c r="I144" s="55" t="n">
        <v>95</v>
      </c>
      <c r="J144" s="54" t="n">
        <v>111</v>
      </c>
      <c r="K144" s="54" t="n">
        <v>0</v>
      </c>
      <c r="L144" s="54" t="n">
        <v>75</v>
      </c>
      <c r="M144" s="54" t="n">
        <v>3</v>
      </c>
      <c r="N144" s="55" t="n">
        <v>122</v>
      </c>
      <c r="O144" s="55"/>
      <c r="P144" s="55"/>
      <c r="Q144" s="55"/>
      <c r="R144" s="55" t="n">
        <v>98</v>
      </c>
      <c r="S144" s="55" t="n">
        <v>64</v>
      </c>
      <c r="T144" s="55" t="n">
        <v>85</v>
      </c>
      <c r="U144" s="55" t="n">
        <v>116</v>
      </c>
      <c r="V144" s="55" t="n">
        <v>118</v>
      </c>
      <c r="W144" s="55" t="n">
        <v>77</v>
      </c>
      <c r="X144" s="55" t="n">
        <v>101</v>
      </c>
      <c r="Y144" s="55" t="n">
        <v>96</v>
      </c>
      <c r="Z144" s="55" t="n">
        <v>115</v>
      </c>
      <c r="AA144" s="56" t="n">
        <v>78</v>
      </c>
      <c r="AB144" s="3"/>
      <c r="AC144" s="55"/>
      <c r="AD144" s="55"/>
      <c r="AE144" s="55" t="n">
        <v>211</v>
      </c>
      <c r="AF144" s="57"/>
    </row>
    <row r="145" s="58" customFormat="true" ht="12.8" hidden="false" customHeight="false" outlineLevel="0" collapsed="false">
      <c r="A145" s="54" t="n">
        <v>139</v>
      </c>
      <c r="B145" s="55" t="n">
        <v>10</v>
      </c>
      <c r="C145" s="55" t="n">
        <v>487</v>
      </c>
      <c r="D145" s="55" t="n">
        <v>628</v>
      </c>
      <c r="E145" s="55" t="n">
        <v>5</v>
      </c>
      <c r="F145" s="55" t="n">
        <v>57</v>
      </c>
      <c r="G145" s="55" t="n">
        <v>5</v>
      </c>
      <c r="H145" s="55" t="n">
        <v>16</v>
      </c>
      <c r="I145" s="55" t="n">
        <v>645</v>
      </c>
      <c r="J145" s="54" t="n">
        <v>507</v>
      </c>
      <c r="K145" s="54" t="n">
        <v>8</v>
      </c>
      <c r="L145" s="54"/>
      <c r="M145" s="54"/>
      <c r="N145" s="55"/>
      <c r="O145" s="55" t="n">
        <v>9</v>
      </c>
      <c r="P145" s="55" t="n">
        <v>801</v>
      </c>
      <c r="Q145" s="55" t="n">
        <v>356</v>
      </c>
      <c r="R145" s="55" t="n">
        <v>610</v>
      </c>
      <c r="S145" s="55" t="n">
        <v>306</v>
      </c>
      <c r="T145" s="55" t="n">
        <v>488</v>
      </c>
      <c r="U145" s="55" t="n">
        <v>653</v>
      </c>
      <c r="V145" s="55" t="n">
        <v>642</v>
      </c>
      <c r="W145" s="55" t="n">
        <v>481</v>
      </c>
      <c r="X145" s="55" t="n">
        <v>499</v>
      </c>
      <c r="Y145" s="55" t="n">
        <v>640</v>
      </c>
      <c r="Z145" s="55" t="n">
        <v>655</v>
      </c>
      <c r="AA145" s="56" t="n">
        <v>472</v>
      </c>
      <c r="AB145" s="3"/>
      <c r="AC145" s="55"/>
      <c r="AD145" s="55"/>
      <c r="AE145" s="55" t="n">
        <v>1216</v>
      </c>
      <c r="AF145" s="57"/>
    </row>
    <row r="146" s="58" customFormat="true" ht="12.8" hidden="false" customHeight="false" outlineLevel="0" collapsed="false">
      <c r="A146" s="54" t="n">
        <v>140</v>
      </c>
      <c r="B146" s="55" t="n">
        <v>0</v>
      </c>
      <c r="C146" s="55" t="n">
        <v>17</v>
      </c>
      <c r="D146" s="55" t="n">
        <v>10</v>
      </c>
      <c r="E146" s="55" t="n">
        <v>0</v>
      </c>
      <c r="F146" s="55" t="n">
        <v>3</v>
      </c>
      <c r="G146" s="55" t="n">
        <v>0</v>
      </c>
      <c r="H146" s="55" t="n">
        <v>0</v>
      </c>
      <c r="I146" s="55" t="n">
        <v>8</v>
      </c>
      <c r="J146" s="54" t="n">
        <v>23</v>
      </c>
      <c r="K146" s="54" t="n">
        <v>2</v>
      </c>
      <c r="L146" s="54"/>
      <c r="M146" s="54"/>
      <c r="N146" s="55"/>
      <c r="O146" s="55" t="n">
        <v>3</v>
      </c>
      <c r="P146" s="55" t="n">
        <v>18</v>
      </c>
      <c r="Q146" s="55" t="n">
        <v>12</v>
      </c>
      <c r="R146" s="55" t="n">
        <v>17</v>
      </c>
      <c r="S146" s="55" t="n">
        <v>9</v>
      </c>
      <c r="T146" s="55" t="n">
        <v>7</v>
      </c>
      <c r="U146" s="55" t="n">
        <v>25</v>
      </c>
      <c r="V146" s="55" t="n">
        <v>23</v>
      </c>
      <c r="W146" s="55" t="n">
        <v>8</v>
      </c>
      <c r="X146" s="55" t="n">
        <v>23</v>
      </c>
      <c r="Y146" s="55" t="n">
        <v>9</v>
      </c>
      <c r="Z146" s="55" t="n">
        <v>16</v>
      </c>
      <c r="AA146" s="56" t="n">
        <v>12</v>
      </c>
      <c r="AB146" s="3"/>
      <c r="AC146" s="55"/>
      <c r="AD146" s="55"/>
      <c r="AE146" s="55" t="n">
        <v>34</v>
      </c>
      <c r="AF146" s="57"/>
    </row>
    <row r="147" s="58" customFormat="true" ht="12.8" hidden="false" customHeight="false" outlineLevel="0" collapsed="false">
      <c r="A147" s="54" t="n">
        <v>141</v>
      </c>
      <c r="B147" s="55" t="n">
        <v>6</v>
      </c>
      <c r="C147" s="55" t="n">
        <v>146</v>
      </c>
      <c r="D147" s="55" t="n">
        <v>254</v>
      </c>
      <c r="E147" s="55" t="n">
        <v>2</v>
      </c>
      <c r="F147" s="55" t="n">
        <v>30</v>
      </c>
      <c r="G147" s="55" t="n">
        <v>1</v>
      </c>
      <c r="H147" s="55" t="n">
        <v>12</v>
      </c>
      <c r="I147" s="55" t="n">
        <v>272</v>
      </c>
      <c r="J147" s="54" t="n">
        <v>148</v>
      </c>
      <c r="K147" s="54" t="n">
        <v>11</v>
      </c>
      <c r="L147" s="54"/>
      <c r="M147" s="54"/>
      <c r="N147" s="55"/>
      <c r="O147" s="55" t="n">
        <v>5</v>
      </c>
      <c r="P147" s="55" t="n">
        <v>323</v>
      </c>
      <c r="Q147" s="55" t="n">
        <v>103</v>
      </c>
      <c r="R147" s="55" t="n">
        <v>210</v>
      </c>
      <c r="S147" s="55" t="n">
        <v>129</v>
      </c>
      <c r="T147" s="55" t="n">
        <v>188</v>
      </c>
      <c r="U147" s="55" t="n">
        <v>244</v>
      </c>
      <c r="V147" s="55" t="n">
        <v>208</v>
      </c>
      <c r="W147" s="55" t="n">
        <v>206</v>
      </c>
      <c r="X147" s="55" t="n">
        <v>194</v>
      </c>
      <c r="Y147" s="55" t="n">
        <v>226</v>
      </c>
      <c r="Z147" s="55" t="n">
        <v>248</v>
      </c>
      <c r="AA147" s="56" t="n">
        <v>165</v>
      </c>
      <c r="AB147" s="3"/>
      <c r="AC147" s="55"/>
      <c r="AD147" s="55"/>
      <c r="AE147" s="55" t="n">
        <v>448</v>
      </c>
      <c r="AF147" s="57"/>
    </row>
    <row r="148" s="58" customFormat="true" ht="12.8" hidden="false" customHeight="false" outlineLevel="0" collapsed="false">
      <c r="A148" s="54" t="n">
        <v>142</v>
      </c>
      <c r="B148" s="55" t="n">
        <v>11</v>
      </c>
      <c r="C148" s="55" t="n">
        <v>580</v>
      </c>
      <c r="D148" s="55" t="n">
        <v>542</v>
      </c>
      <c r="E148" s="55" t="n">
        <v>4</v>
      </c>
      <c r="F148" s="55" t="n">
        <v>47</v>
      </c>
      <c r="G148" s="55" t="n">
        <v>5</v>
      </c>
      <c r="H148" s="55" t="n">
        <v>19</v>
      </c>
      <c r="I148" s="55" t="n">
        <v>512</v>
      </c>
      <c r="J148" s="54" t="n">
        <v>636</v>
      </c>
      <c r="K148" s="54" t="n">
        <v>24</v>
      </c>
      <c r="L148" s="54"/>
      <c r="M148" s="54"/>
      <c r="N148" s="55"/>
      <c r="O148" s="55" t="n">
        <v>34</v>
      </c>
      <c r="P148" s="55" t="n">
        <v>680</v>
      </c>
      <c r="Q148" s="55" t="n">
        <v>455</v>
      </c>
      <c r="R148" s="55" t="n">
        <v>615</v>
      </c>
      <c r="S148" s="55" t="n">
        <v>278</v>
      </c>
      <c r="T148" s="55" t="n">
        <v>407</v>
      </c>
      <c r="U148" s="55" t="n">
        <v>711</v>
      </c>
      <c r="V148" s="55" t="n">
        <v>718</v>
      </c>
      <c r="W148" s="55" t="n">
        <v>367</v>
      </c>
      <c r="X148" s="55" t="n">
        <v>563</v>
      </c>
      <c r="Y148" s="55" t="n">
        <v>554</v>
      </c>
      <c r="Z148" s="55" t="n">
        <v>636</v>
      </c>
      <c r="AA148" s="56" t="n">
        <v>452</v>
      </c>
      <c r="AB148" s="3"/>
      <c r="AC148" s="55"/>
      <c r="AD148" s="55"/>
      <c r="AE148" s="55" t="n">
        <v>1230</v>
      </c>
      <c r="AF148" s="57"/>
    </row>
    <row r="149" s="58" customFormat="true" ht="12.8" hidden="false" customHeight="false" outlineLevel="0" collapsed="false">
      <c r="A149" s="60" t="s">
        <v>48</v>
      </c>
      <c r="B149" s="61" t="n">
        <f aca="false">SUM(B7:B148)</f>
        <v>948</v>
      </c>
      <c r="C149" s="61" t="n">
        <f aca="false">SUM(C7:C148)</f>
        <v>43040</v>
      </c>
      <c r="D149" s="61" t="n">
        <f aca="false">SUM(D7:D148)</f>
        <v>61811</v>
      </c>
      <c r="E149" s="61" t="n">
        <f aca="false">SUM(E7:E148)</f>
        <v>420</v>
      </c>
      <c r="F149" s="61" t="n">
        <f aca="false">SUM(F7:F148)</f>
        <v>11171</v>
      </c>
      <c r="G149" s="61" t="n">
        <f aca="false">SUM(G7:G148)</f>
        <v>353</v>
      </c>
      <c r="H149" s="61" t="n">
        <f aca="false">SUM(H7:H148)</f>
        <v>1710</v>
      </c>
      <c r="I149" s="61" t="n">
        <f aca="false">SUM(I7:I148)</f>
        <v>61244</v>
      </c>
      <c r="J149" s="61" t="n">
        <f aca="false">SUM(J7:J148)</f>
        <v>54748</v>
      </c>
      <c r="K149" s="61" t="n">
        <f aca="false">SUM(K7:K148)</f>
        <v>1201</v>
      </c>
      <c r="L149" s="61" t="n">
        <f aca="false">SUM(L7:L148)</f>
        <v>39865</v>
      </c>
      <c r="M149" s="61" t="n">
        <f aca="false">SUM(M7:M148)</f>
        <v>2167</v>
      </c>
      <c r="N149" s="61" t="n">
        <f aca="false">SUM(N7:N148)</f>
        <v>38033</v>
      </c>
      <c r="O149" s="61" t="n">
        <f aca="false">SUM(O7:O148)</f>
        <v>777</v>
      </c>
      <c r="P149" s="61" t="n">
        <f aca="false">SUM(P7:P148)</f>
        <v>23906</v>
      </c>
      <c r="Q149" s="61" t="n">
        <f aca="false">SUM(Q7:Q148)</f>
        <v>13286</v>
      </c>
      <c r="R149" s="61" t="n">
        <f aca="false">SUM(R7:R148)</f>
        <v>61922</v>
      </c>
      <c r="S149" s="61" t="n">
        <f aca="false">SUM(S7:S148)</f>
        <v>39089</v>
      </c>
      <c r="T149" s="61" t="n">
        <f aca="false">SUM(T7:T148)</f>
        <v>40520</v>
      </c>
      <c r="U149" s="61" t="n">
        <f aca="false">SUM(U7:U148)</f>
        <v>77045</v>
      </c>
      <c r="V149" s="61" t="n">
        <f aca="false">SUM(V7:V148)</f>
        <v>56859</v>
      </c>
      <c r="W149" s="61" t="n">
        <f aca="false">SUM(W7:W148)</f>
        <v>58995</v>
      </c>
      <c r="X149" s="61" t="n">
        <f aca="false">SUM(X7:X148)</f>
        <v>43795</v>
      </c>
      <c r="Y149" s="61" t="n">
        <f aca="false">SUM(Y7:Y148)</f>
        <v>73332</v>
      </c>
      <c r="Z149" s="61" t="n">
        <f aca="false">SUM(Z7:Z148)</f>
        <v>68976</v>
      </c>
      <c r="AA149" s="62" t="n">
        <f aca="false">SUM(AA7:AA148)</f>
        <v>46372</v>
      </c>
      <c r="AB149" s="3"/>
      <c r="AC149" s="61" t="n">
        <f aca="false">SUM(AC7:AC148)</f>
        <v>22023</v>
      </c>
      <c r="AD149" s="61" t="n">
        <f aca="false">SUM(AD7:AD148)</f>
        <v>172224</v>
      </c>
      <c r="AE149" s="61" t="n">
        <f aca="false">SUM(AE7:AE148)</f>
        <v>120739</v>
      </c>
      <c r="AF149" s="63" t="n">
        <f aca="false">(AE149/AD149)*100</f>
        <v>70.1057924563359</v>
      </c>
    </row>
    <row r="150" s="53" customFormat="true" ht="12.8" hidden="false" customHeight="false" outlineLevel="0" collapsed="false">
      <c r="A150" s="6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3"/>
      <c r="AC150" s="65"/>
      <c r="AD150" s="65"/>
      <c r="AE150" s="65"/>
      <c r="AF150" s="66"/>
    </row>
    <row r="151" s="53" customFormat="true" ht="12.8" hidden="false" customHeight="false" outlineLevel="0" collapsed="false">
      <c r="A151" s="67" t="s">
        <v>49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9"/>
    </row>
    <row r="152" s="58" customFormat="true" ht="12.8" hidden="false" customHeight="false" outlineLevel="0" collapsed="false">
      <c r="A152" s="70" t="s">
        <v>50</v>
      </c>
      <c r="B152" s="55" t="n">
        <v>3</v>
      </c>
      <c r="C152" s="55" t="n">
        <v>55</v>
      </c>
      <c r="D152" s="55" t="n">
        <v>84</v>
      </c>
      <c r="E152" s="55" t="n">
        <v>0</v>
      </c>
      <c r="F152" s="55" t="n">
        <v>37</v>
      </c>
      <c r="G152" s="55" t="n">
        <v>0</v>
      </c>
      <c r="H152" s="55" t="n">
        <v>4</v>
      </c>
      <c r="I152" s="55" t="n">
        <v>130</v>
      </c>
      <c r="J152" s="55" t="n">
        <v>45</v>
      </c>
      <c r="K152" s="55" t="n">
        <v>4</v>
      </c>
      <c r="L152" s="55" t="n">
        <v>119</v>
      </c>
      <c r="M152" s="55" t="n">
        <v>7</v>
      </c>
      <c r="N152" s="55" t="n">
        <v>52</v>
      </c>
      <c r="O152" s="54"/>
      <c r="P152" s="54"/>
      <c r="Q152" s="55"/>
      <c r="R152" s="55" t="n">
        <v>86</v>
      </c>
      <c r="S152" s="55" t="n">
        <v>79</v>
      </c>
      <c r="T152" s="55" t="n">
        <v>75</v>
      </c>
      <c r="U152" s="55" t="n">
        <v>108</v>
      </c>
      <c r="V152" s="55" t="n">
        <v>52</v>
      </c>
      <c r="W152" s="55" t="n">
        <v>133</v>
      </c>
      <c r="X152" s="55" t="n">
        <v>54</v>
      </c>
      <c r="Y152" s="55" t="n">
        <v>126</v>
      </c>
      <c r="Z152" s="55" t="n">
        <v>80</v>
      </c>
      <c r="AA152" s="56" t="n">
        <v>96</v>
      </c>
      <c r="AB152" s="71"/>
      <c r="AC152" s="72" t="n">
        <v>10</v>
      </c>
      <c r="AD152" s="72" t="n">
        <v>208</v>
      </c>
      <c r="AE152" s="72" t="n">
        <v>186</v>
      </c>
      <c r="AF152" s="73" t="n">
        <f aca="false">(AE152/AD152)*100</f>
        <v>89.4230769230769</v>
      </c>
    </row>
    <row r="153" s="58" customFormat="true" ht="12.8" hidden="false" customHeight="false" outlineLevel="0" collapsed="false">
      <c r="A153" s="70" t="s">
        <v>51</v>
      </c>
      <c r="B153" s="55" t="n">
        <v>3</v>
      </c>
      <c r="C153" s="55" t="n">
        <v>134</v>
      </c>
      <c r="D153" s="55" t="n">
        <v>239</v>
      </c>
      <c r="E153" s="55" t="n">
        <v>1</v>
      </c>
      <c r="F153" s="55" t="n">
        <v>74</v>
      </c>
      <c r="G153" s="55" t="n">
        <v>5</v>
      </c>
      <c r="H153" s="55" t="n">
        <v>9</v>
      </c>
      <c r="I153" s="55" t="n">
        <v>304</v>
      </c>
      <c r="J153" s="55" t="n">
        <v>142</v>
      </c>
      <c r="K153" s="55" t="n">
        <v>0</v>
      </c>
      <c r="L153" s="55" t="n">
        <v>265</v>
      </c>
      <c r="M153" s="55" t="n">
        <v>14</v>
      </c>
      <c r="N153" s="55" t="n">
        <v>169</v>
      </c>
      <c r="O153" s="54"/>
      <c r="P153" s="54"/>
      <c r="Q153" s="55"/>
      <c r="R153" s="55" t="n">
        <v>222</v>
      </c>
      <c r="S153" s="55" t="n">
        <v>199</v>
      </c>
      <c r="T153" s="55" t="n">
        <v>165</v>
      </c>
      <c r="U153" s="55" t="n">
        <v>297</v>
      </c>
      <c r="V153" s="55" t="n">
        <v>127</v>
      </c>
      <c r="W153" s="55" t="n">
        <v>337</v>
      </c>
      <c r="X153" s="55" t="n">
        <v>135</v>
      </c>
      <c r="Y153" s="55" t="n">
        <v>320</v>
      </c>
      <c r="Z153" s="55" t="n">
        <v>239</v>
      </c>
      <c r="AA153" s="56" t="n">
        <v>207</v>
      </c>
      <c r="AB153" s="71"/>
      <c r="AC153" s="72" t="n">
        <v>26</v>
      </c>
      <c r="AD153" s="72" t="n">
        <v>606</v>
      </c>
      <c r="AE153" s="72" t="n">
        <v>475</v>
      </c>
      <c r="AF153" s="73" t="n">
        <f aca="false">(AE153/AD153)*100</f>
        <v>78.3828382838284</v>
      </c>
    </row>
    <row r="154" s="58" customFormat="true" ht="12.8" hidden="false" customHeight="false" outlineLevel="0" collapsed="false">
      <c r="A154" s="70" t="s">
        <v>52</v>
      </c>
      <c r="B154" s="55" t="n">
        <v>5</v>
      </c>
      <c r="C154" s="55" t="n">
        <v>172</v>
      </c>
      <c r="D154" s="55" t="n">
        <v>344</v>
      </c>
      <c r="E154" s="55" t="n">
        <v>2</v>
      </c>
      <c r="F154" s="55" t="n">
        <v>89</v>
      </c>
      <c r="G154" s="55" t="n">
        <v>13</v>
      </c>
      <c r="H154" s="55" t="n">
        <v>8</v>
      </c>
      <c r="I154" s="55" t="n">
        <v>431</v>
      </c>
      <c r="J154" s="55" t="n">
        <v>185</v>
      </c>
      <c r="K154" s="55" t="n">
        <v>1</v>
      </c>
      <c r="L154" s="55" t="n">
        <v>393</v>
      </c>
      <c r="M154" s="55" t="n">
        <v>9</v>
      </c>
      <c r="N154" s="55" t="n">
        <v>216</v>
      </c>
      <c r="O154" s="54"/>
      <c r="P154" s="54"/>
      <c r="Q154" s="55"/>
      <c r="R154" s="55" t="n">
        <v>310</v>
      </c>
      <c r="S154" s="55" t="n">
        <v>260</v>
      </c>
      <c r="T154" s="55" t="n">
        <v>239</v>
      </c>
      <c r="U154" s="55" t="n">
        <v>386</v>
      </c>
      <c r="V154" s="55" t="n">
        <v>176</v>
      </c>
      <c r="W154" s="55" t="n">
        <v>458</v>
      </c>
      <c r="X154" s="55" t="n">
        <v>198</v>
      </c>
      <c r="Y154" s="55" t="n">
        <v>425</v>
      </c>
      <c r="Z154" s="55" t="n">
        <v>325</v>
      </c>
      <c r="AA154" s="56" t="n">
        <v>297</v>
      </c>
      <c r="AB154" s="71"/>
      <c r="AC154" s="72" t="n">
        <v>46</v>
      </c>
      <c r="AD154" s="72" t="n">
        <v>787</v>
      </c>
      <c r="AE154" s="72" t="n">
        <v>641</v>
      </c>
      <c r="AF154" s="73" t="n">
        <f aca="false">(AE154/AD154)*100</f>
        <v>81.4485387547649</v>
      </c>
    </row>
    <row r="155" s="58" customFormat="true" ht="12.8" hidden="false" customHeight="false" outlineLevel="0" collapsed="false">
      <c r="A155" s="70" t="s">
        <v>53</v>
      </c>
      <c r="B155" s="55" t="n">
        <v>0</v>
      </c>
      <c r="C155" s="55" t="n">
        <v>4</v>
      </c>
      <c r="D155" s="55" t="n">
        <v>14</v>
      </c>
      <c r="E155" s="55" t="n">
        <v>0</v>
      </c>
      <c r="F155" s="55" t="n">
        <v>3</v>
      </c>
      <c r="G155" s="55" t="n">
        <v>0</v>
      </c>
      <c r="H155" s="55" t="n">
        <v>0</v>
      </c>
      <c r="I155" s="55" t="n">
        <v>20</v>
      </c>
      <c r="J155" s="55" t="n">
        <v>1</v>
      </c>
      <c r="K155" s="55" t="n">
        <v>0</v>
      </c>
      <c r="L155" s="55" t="n">
        <v>18</v>
      </c>
      <c r="M155" s="55" t="n">
        <v>0</v>
      </c>
      <c r="N155" s="55" t="n">
        <v>3</v>
      </c>
      <c r="O155" s="54"/>
      <c r="P155" s="54"/>
      <c r="Q155" s="55"/>
      <c r="R155" s="55" t="n">
        <v>8</v>
      </c>
      <c r="S155" s="55" t="n">
        <v>10</v>
      </c>
      <c r="T155" s="55" t="n">
        <v>9</v>
      </c>
      <c r="U155" s="55" t="n">
        <v>11</v>
      </c>
      <c r="V155" s="55" t="n">
        <v>6</v>
      </c>
      <c r="W155" s="55" t="n">
        <v>15</v>
      </c>
      <c r="X155" s="55" t="n">
        <v>4</v>
      </c>
      <c r="Y155" s="55" t="n">
        <v>16</v>
      </c>
      <c r="Z155" s="55" t="n">
        <v>11</v>
      </c>
      <c r="AA155" s="56" t="n">
        <v>9</v>
      </c>
      <c r="AB155" s="71"/>
      <c r="AC155" s="72" t="n">
        <v>2</v>
      </c>
      <c r="AD155" s="72" t="n">
        <v>26</v>
      </c>
      <c r="AE155" s="72" t="n">
        <v>21</v>
      </c>
      <c r="AF155" s="73" t="n">
        <f aca="false">(AE155/AD155)*100</f>
        <v>80.7692307692308</v>
      </c>
    </row>
    <row r="156" s="58" customFormat="true" ht="12.8" hidden="false" customHeight="false" outlineLevel="0" collapsed="false">
      <c r="A156" s="70" t="s">
        <v>54</v>
      </c>
      <c r="B156" s="55" t="n">
        <v>7</v>
      </c>
      <c r="C156" s="55" t="n">
        <v>154</v>
      </c>
      <c r="D156" s="55" t="n">
        <v>338</v>
      </c>
      <c r="E156" s="55" t="n">
        <v>0</v>
      </c>
      <c r="F156" s="55" t="n">
        <v>97</v>
      </c>
      <c r="G156" s="55" t="n">
        <v>4</v>
      </c>
      <c r="H156" s="55" t="n">
        <v>9</v>
      </c>
      <c r="I156" s="55" t="n">
        <v>414</v>
      </c>
      <c r="J156" s="55" t="n">
        <v>169</v>
      </c>
      <c r="K156" s="55" t="n">
        <v>2</v>
      </c>
      <c r="L156" s="55" t="n">
        <v>367</v>
      </c>
      <c r="M156" s="55" t="n">
        <v>23</v>
      </c>
      <c r="N156" s="55" t="n">
        <v>203</v>
      </c>
      <c r="O156" s="54"/>
      <c r="P156" s="54"/>
      <c r="Q156" s="55"/>
      <c r="R156" s="55" t="n">
        <v>317</v>
      </c>
      <c r="S156" s="55" t="n">
        <v>240</v>
      </c>
      <c r="T156" s="55" t="n">
        <v>238</v>
      </c>
      <c r="U156" s="55" t="n">
        <v>361</v>
      </c>
      <c r="V156" s="55" t="n">
        <v>182</v>
      </c>
      <c r="W156" s="55" t="n">
        <v>425</v>
      </c>
      <c r="X156" s="55" t="n">
        <v>190</v>
      </c>
      <c r="Y156" s="55" t="n">
        <v>410</v>
      </c>
      <c r="Z156" s="55" t="n">
        <v>268</v>
      </c>
      <c r="AA156" s="56" t="n">
        <v>322</v>
      </c>
      <c r="AB156" s="71"/>
      <c r="AC156" s="72" t="n">
        <v>58</v>
      </c>
      <c r="AD156" s="72" t="n">
        <v>897</v>
      </c>
      <c r="AE156" s="72" t="n">
        <v>616</v>
      </c>
      <c r="AF156" s="73" t="n">
        <f aca="false">(AE156/AD156)*100</f>
        <v>68.6733556298774</v>
      </c>
    </row>
    <row r="157" s="58" customFormat="true" ht="12.8" hidden="false" customHeight="false" outlineLevel="0" collapsed="false">
      <c r="A157" s="70" t="s">
        <v>55</v>
      </c>
      <c r="B157" s="55" t="n">
        <v>1</v>
      </c>
      <c r="C157" s="55" t="n">
        <v>18</v>
      </c>
      <c r="D157" s="55" t="n">
        <v>34</v>
      </c>
      <c r="E157" s="55" t="n">
        <v>0</v>
      </c>
      <c r="F157" s="54" t="n">
        <v>11</v>
      </c>
      <c r="G157" s="54" t="n">
        <v>4</v>
      </c>
      <c r="H157" s="55" t="n">
        <v>4</v>
      </c>
      <c r="I157" s="55" t="n">
        <v>41</v>
      </c>
      <c r="J157" s="55" t="n">
        <v>23</v>
      </c>
      <c r="K157" s="55" t="n">
        <v>0</v>
      </c>
      <c r="L157" s="55" t="n">
        <v>39</v>
      </c>
      <c r="M157" s="55" t="n">
        <v>3</v>
      </c>
      <c r="N157" s="55" t="n">
        <v>26</v>
      </c>
      <c r="O157" s="54"/>
      <c r="P157" s="54"/>
      <c r="Q157" s="55"/>
      <c r="R157" s="55" t="n">
        <v>38</v>
      </c>
      <c r="S157" s="55" t="n">
        <v>24</v>
      </c>
      <c r="T157" s="55" t="n">
        <v>37</v>
      </c>
      <c r="U157" s="55" t="n">
        <v>33</v>
      </c>
      <c r="V157" s="55" t="n">
        <v>22</v>
      </c>
      <c r="W157" s="55" t="n">
        <v>48</v>
      </c>
      <c r="X157" s="55" t="n">
        <v>28</v>
      </c>
      <c r="Y157" s="55" t="n">
        <v>42</v>
      </c>
      <c r="Z157" s="55" t="n">
        <v>43</v>
      </c>
      <c r="AA157" s="56" t="n">
        <v>26</v>
      </c>
      <c r="AB157" s="71"/>
      <c r="AC157" s="72" t="n">
        <v>5</v>
      </c>
      <c r="AD157" s="72" t="n">
        <v>90</v>
      </c>
      <c r="AE157" s="72" t="n">
        <v>70</v>
      </c>
      <c r="AF157" s="73" t="n">
        <f aca="false">(AE157/AD157)*100</f>
        <v>77.7777777777778</v>
      </c>
    </row>
    <row r="158" s="58" customFormat="true" ht="12.8" hidden="false" customHeight="false" outlineLevel="0" collapsed="false">
      <c r="A158" s="60" t="s">
        <v>48</v>
      </c>
      <c r="B158" s="61" t="n">
        <f aca="false">SUM(B152:B157)</f>
        <v>19</v>
      </c>
      <c r="C158" s="61" t="n">
        <f aca="false">SUM(C152:C157)</f>
        <v>537</v>
      </c>
      <c r="D158" s="61" t="n">
        <f aca="false">SUM(D152:D157)</f>
        <v>1053</v>
      </c>
      <c r="E158" s="61" t="n">
        <f aca="false">SUM(E152:E157)</f>
        <v>3</v>
      </c>
      <c r="F158" s="61" t="n">
        <f aca="false">SUM(F152:F157)</f>
        <v>311</v>
      </c>
      <c r="G158" s="61" t="n">
        <f aca="false">SUM(G152:G157)</f>
        <v>26</v>
      </c>
      <c r="H158" s="61" t="n">
        <f aca="false">SUM(H152:H157)</f>
        <v>34</v>
      </c>
      <c r="I158" s="61" t="n">
        <f aca="false">SUM(I152:I157)</f>
        <v>1340</v>
      </c>
      <c r="J158" s="61" t="n">
        <f aca="false">SUM(J152:J157)</f>
        <v>565</v>
      </c>
      <c r="K158" s="61" t="n">
        <f aca="false">SUM(K152:K157)</f>
        <v>7</v>
      </c>
      <c r="L158" s="61" t="n">
        <f aca="false">SUM(L152:L157)</f>
        <v>1201</v>
      </c>
      <c r="M158" s="61" t="n">
        <f aca="false">SUM(M152:M157)</f>
        <v>56</v>
      </c>
      <c r="N158" s="61" t="n">
        <f aca="false">SUM(N152:N157)</f>
        <v>669</v>
      </c>
      <c r="O158" s="61" t="n">
        <f aca="false">SUM(O152:O157)</f>
        <v>0</v>
      </c>
      <c r="P158" s="61" t="n">
        <f aca="false">SUM(P152:P157)</f>
        <v>0</v>
      </c>
      <c r="Q158" s="61" t="n">
        <f aca="false">SUM(Q152:Q157)</f>
        <v>0</v>
      </c>
      <c r="R158" s="61" t="n">
        <f aca="false">SUM(R152:R157)</f>
        <v>981</v>
      </c>
      <c r="S158" s="61" t="n">
        <f aca="false">SUM(S152:S157)</f>
        <v>812</v>
      </c>
      <c r="T158" s="61" t="n">
        <f aca="false">SUM(T152:T157)</f>
        <v>763</v>
      </c>
      <c r="U158" s="61" t="n">
        <f aca="false">SUM(U152:U157)</f>
        <v>1196</v>
      </c>
      <c r="V158" s="61" t="n">
        <f aca="false">SUM(V152:V157)</f>
        <v>565</v>
      </c>
      <c r="W158" s="61" t="n">
        <f aca="false">SUM(W152:W157)</f>
        <v>1416</v>
      </c>
      <c r="X158" s="61" t="n">
        <f aca="false">SUM(X152:X157)</f>
        <v>609</v>
      </c>
      <c r="Y158" s="61" t="n">
        <f aca="false">SUM(Y152:Y157)</f>
        <v>1339</v>
      </c>
      <c r="Z158" s="61" t="n">
        <f aca="false">SUM(Z152:Z157)</f>
        <v>966</v>
      </c>
      <c r="AA158" s="62" t="n">
        <f aca="false">SUM(AA152:AA157)</f>
        <v>957</v>
      </c>
      <c r="AB158" s="3"/>
      <c r="AC158" s="61" t="n">
        <f aca="false">SUM(AC152:AC157)</f>
        <v>147</v>
      </c>
      <c r="AD158" s="61" t="n">
        <f aca="false">SUM(AD152:AD157)</f>
        <v>2614</v>
      </c>
      <c r="AE158" s="61" t="n">
        <f aca="false">SUM(AE152:AE157)</f>
        <v>2009</v>
      </c>
      <c r="AF158" s="63" t="n">
        <f aca="false">(AE158/AD158)*100</f>
        <v>76.8553940321347</v>
      </c>
    </row>
    <row r="159" s="53" customFormat="true" ht="12.8" hidden="false" customHeight="false" outlineLevel="0" collapsed="false">
      <c r="A159" s="6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3"/>
      <c r="AC159" s="2"/>
      <c r="AD159" s="2"/>
      <c r="AE159" s="2"/>
      <c r="AF159" s="66"/>
    </row>
    <row r="160" s="53" customFormat="true" ht="12.8" hidden="false" customHeight="false" outlineLevel="0" collapsed="false">
      <c r="A160" s="48" t="s">
        <v>56</v>
      </c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74"/>
    </row>
    <row r="161" s="58" customFormat="true" ht="12.8" hidden="false" customHeight="false" outlineLevel="0" collapsed="false">
      <c r="A161" s="54" t="s">
        <v>57</v>
      </c>
      <c r="B161" s="55" t="n">
        <v>4</v>
      </c>
      <c r="C161" s="55" t="n">
        <v>236</v>
      </c>
      <c r="D161" s="55" t="n">
        <v>232</v>
      </c>
      <c r="E161" s="55" t="n">
        <v>3</v>
      </c>
      <c r="F161" s="55" t="n">
        <v>52</v>
      </c>
      <c r="G161" s="55" t="n">
        <v>1</v>
      </c>
      <c r="H161" s="55" t="n">
        <v>17</v>
      </c>
      <c r="I161" s="55" t="n">
        <v>260</v>
      </c>
      <c r="J161" s="54" t="n">
        <v>247</v>
      </c>
      <c r="K161" s="54" t="n">
        <v>4</v>
      </c>
      <c r="L161" s="54"/>
      <c r="M161" s="54"/>
      <c r="N161" s="55"/>
      <c r="O161" s="55" t="n">
        <v>4</v>
      </c>
      <c r="P161" s="55" t="n">
        <v>299</v>
      </c>
      <c r="Q161" s="55" t="n">
        <v>225</v>
      </c>
      <c r="R161" s="55" t="n">
        <v>261</v>
      </c>
      <c r="S161" s="55" t="n">
        <v>206</v>
      </c>
      <c r="T161" s="55" t="n">
        <v>165</v>
      </c>
      <c r="U161" s="55" t="n">
        <v>365</v>
      </c>
      <c r="V161" s="55" t="n">
        <v>239</v>
      </c>
      <c r="W161" s="55" t="n">
        <v>286</v>
      </c>
      <c r="X161" s="55" t="n">
        <v>177</v>
      </c>
      <c r="Y161" s="55" t="n">
        <v>346</v>
      </c>
      <c r="Z161" s="55" t="n">
        <v>262</v>
      </c>
      <c r="AA161" s="56" t="n">
        <v>259</v>
      </c>
      <c r="AB161" s="3"/>
      <c r="AC161" s="55" t="n">
        <v>22</v>
      </c>
      <c r="AD161" s="55" t="n">
        <v>736</v>
      </c>
      <c r="AE161" s="55" t="n">
        <v>539</v>
      </c>
      <c r="AF161" s="57" t="n">
        <f aca="false">(AE161/AD161)*100</f>
        <v>73.2336956521739</v>
      </c>
    </row>
    <row r="162" s="58" customFormat="true" ht="12.8" hidden="false" customHeight="false" outlineLevel="0" collapsed="false">
      <c r="A162" s="54" t="s">
        <v>58</v>
      </c>
      <c r="B162" s="55" t="n">
        <v>4</v>
      </c>
      <c r="C162" s="55" t="n">
        <v>205</v>
      </c>
      <c r="D162" s="55" t="n">
        <v>302</v>
      </c>
      <c r="E162" s="55" t="n">
        <v>2</v>
      </c>
      <c r="F162" s="55" t="n">
        <v>54</v>
      </c>
      <c r="G162" s="55" t="n">
        <v>2</v>
      </c>
      <c r="H162" s="55" t="n">
        <v>9</v>
      </c>
      <c r="I162" s="55" t="n">
        <v>299</v>
      </c>
      <c r="J162" s="54" t="n">
        <v>255</v>
      </c>
      <c r="K162" s="54" t="n">
        <v>9</v>
      </c>
      <c r="L162" s="54"/>
      <c r="M162" s="54"/>
      <c r="N162" s="55"/>
      <c r="O162" s="55" t="n">
        <v>2</v>
      </c>
      <c r="P162" s="55" t="n">
        <v>350</v>
      </c>
      <c r="Q162" s="55" t="n">
        <v>217</v>
      </c>
      <c r="R162" s="55" t="n">
        <v>289</v>
      </c>
      <c r="S162" s="55" t="n">
        <v>235</v>
      </c>
      <c r="T162" s="55" t="n">
        <v>169</v>
      </c>
      <c r="U162" s="55" t="n">
        <v>410</v>
      </c>
      <c r="V162" s="55" t="n">
        <v>229</v>
      </c>
      <c r="W162" s="55" t="n">
        <v>338</v>
      </c>
      <c r="X162" s="55" t="n">
        <v>190</v>
      </c>
      <c r="Y162" s="55" t="n">
        <v>386</v>
      </c>
      <c r="Z162" s="55" t="n">
        <v>307</v>
      </c>
      <c r="AA162" s="56" t="n">
        <v>264</v>
      </c>
      <c r="AB162" s="3"/>
      <c r="AC162" s="55" t="n">
        <v>39</v>
      </c>
      <c r="AD162" s="55" t="n">
        <v>797</v>
      </c>
      <c r="AE162" s="55" t="n">
        <v>585</v>
      </c>
      <c r="AF162" s="57" t="n">
        <f aca="false">(AE162/AD162)*100</f>
        <v>73.4002509410289</v>
      </c>
    </row>
    <row r="163" s="58" customFormat="true" ht="12.8" hidden="false" customHeight="false" outlineLevel="0" collapsed="false">
      <c r="A163" s="54" t="s">
        <v>59</v>
      </c>
      <c r="B163" s="55" t="n">
        <v>3</v>
      </c>
      <c r="C163" s="55" t="n">
        <v>171</v>
      </c>
      <c r="D163" s="55" t="n">
        <v>227</v>
      </c>
      <c r="E163" s="55" t="n">
        <v>0</v>
      </c>
      <c r="F163" s="55" t="n">
        <v>45</v>
      </c>
      <c r="G163" s="55" t="n">
        <v>0</v>
      </c>
      <c r="H163" s="55" t="n">
        <v>9</v>
      </c>
      <c r="I163" s="55" t="n">
        <v>235</v>
      </c>
      <c r="J163" s="54" t="n">
        <v>191</v>
      </c>
      <c r="K163" s="54" t="n">
        <v>4</v>
      </c>
      <c r="L163" s="54"/>
      <c r="M163" s="54"/>
      <c r="N163" s="55"/>
      <c r="O163" s="55" t="n">
        <v>3</v>
      </c>
      <c r="P163" s="55" t="n">
        <v>276</v>
      </c>
      <c r="Q163" s="55" t="n">
        <v>160</v>
      </c>
      <c r="R163" s="55" t="n">
        <v>234</v>
      </c>
      <c r="S163" s="55" t="n">
        <v>168</v>
      </c>
      <c r="T163" s="55" t="n">
        <v>140</v>
      </c>
      <c r="U163" s="55" t="n">
        <v>306</v>
      </c>
      <c r="V163" s="55" t="n">
        <v>184</v>
      </c>
      <c r="W163" s="55" t="n">
        <v>256</v>
      </c>
      <c r="X163" s="55" t="n">
        <v>135</v>
      </c>
      <c r="Y163" s="55" t="n">
        <v>307</v>
      </c>
      <c r="Z163" s="55" t="n">
        <v>223</v>
      </c>
      <c r="AA163" s="56" t="n">
        <v>213</v>
      </c>
      <c r="AB163" s="3"/>
      <c r="AC163" s="55" t="n">
        <v>23</v>
      </c>
      <c r="AD163" s="55" t="n">
        <v>616</v>
      </c>
      <c r="AE163" s="55" t="n">
        <v>450</v>
      </c>
      <c r="AF163" s="57" t="n">
        <f aca="false">(AE163/AD163)*100</f>
        <v>73.0519480519481</v>
      </c>
    </row>
    <row r="164" s="58" customFormat="true" ht="12.8" hidden="false" customHeight="false" outlineLevel="0" collapsed="false">
      <c r="A164" s="54" t="s">
        <v>60</v>
      </c>
      <c r="B164" s="55" t="n">
        <v>7</v>
      </c>
      <c r="C164" s="55" t="n">
        <v>297</v>
      </c>
      <c r="D164" s="55" t="n">
        <v>243</v>
      </c>
      <c r="E164" s="55" t="n">
        <v>1</v>
      </c>
      <c r="F164" s="55" t="n">
        <v>91</v>
      </c>
      <c r="G164" s="55" t="n">
        <v>1</v>
      </c>
      <c r="H164" s="55" t="n">
        <v>27</v>
      </c>
      <c r="I164" s="55" t="n">
        <v>280</v>
      </c>
      <c r="J164" s="54" t="n">
        <v>340</v>
      </c>
      <c r="K164" s="54" t="n">
        <v>13</v>
      </c>
      <c r="L164" s="54"/>
      <c r="M164" s="54"/>
      <c r="N164" s="55"/>
      <c r="O164" s="55" t="n">
        <v>17</v>
      </c>
      <c r="P164" s="55" t="n">
        <v>307</v>
      </c>
      <c r="Q164" s="55" t="n">
        <v>327</v>
      </c>
      <c r="R164" s="55" t="n">
        <v>303</v>
      </c>
      <c r="S164" s="55" t="n">
        <v>264</v>
      </c>
      <c r="T164" s="55" t="n">
        <v>174</v>
      </c>
      <c r="U164" s="55" t="n">
        <v>482</v>
      </c>
      <c r="V164" s="55" t="n">
        <v>298</v>
      </c>
      <c r="W164" s="55" t="n">
        <v>359</v>
      </c>
      <c r="X164" s="55" t="n">
        <v>273</v>
      </c>
      <c r="Y164" s="55" t="n">
        <v>379</v>
      </c>
      <c r="Z164" s="55" t="n">
        <v>351</v>
      </c>
      <c r="AA164" s="56" t="n">
        <v>282</v>
      </c>
      <c r="AB164" s="3"/>
      <c r="AC164" s="55" t="n">
        <v>98</v>
      </c>
      <c r="AD164" s="55" t="n">
        <v>899</v>
      </c>
      <c r="AE164" s="55" t="n">
        <v>671</v>
      </c>
      <c r="AF164" s="57" t="n">
        <f aca="false">(AE164/AD164)*100</f>
        <v>74.6384872080089</v>
      </c>
    </row>
    <row r="165" s="58" customFormat="true" ht="12.8" hidden="false" customHeight="false" outlineLevel="0" collapsed="false">
      <c r="A165" s="54" t="s">
        <v>61</v>
      </c>
      <c r="B165" s="55" t="n">
        <v>2</v>
      </c>
      <c r="C165" s="55" t="n">
        <v>263</v>
      </c>
      <c r="D165" s="55" t="n">
        <v>306</v>
      </c>
      <c r="E165" s="55" t="n">
        <v>3</v>
      </c>
      <c r="F165" s="55" t="n">
        <v>89</v>
      </c>
      <c r="G165" s="55" t="n">
        <v>1</v>
      </c>
      <c r="H165" s="55" t="n">
        <v>28</v>
      </c>
      <c r="I165" s="55" t="n">
        <v>337</v>
      </c>
      <c r="J165" s="54" t="n">
        <v>296</v>
      </c>
      <c r="K165" s="54" t="n">
        <v>10</v>
      </c>
      <c r="L165" s="54"/>
      <c r="M165" s="54"/>
      <c r="N165" s="55"/>
      <c r="O165" s="55" t="n">
        <v>13</v>
      </c>
      <c r="P165" s="55" t="n">
        <v>375</v>
      </c>
      <c r="Q165" s="55" t="n">
        <v>288</v>
      </c>
      <c r="R165" s="55" t="n">
        <v>335</v>
      </c>
      <c r="S165" s="55" t="n">
        <v>264</v>
      </c>
      <c r="T165" s="55" t="n">
        <v>153</v>
      </c>
      <c r="U165" s="55" t="n">
        <v>518</v>
      </c>
      <c r="V165" s="55" t="n">
        <v>272</v>
      </c>
      <c r="W165" s="55" t="n">
        <v>396</v>
      </c>
      <c r="X165" s="55" t="n">
        <v>211</v>
      </c>
      <c r="Y165" s="55" t="n">
        <v>458</v>
      </c>
      <c r="Z165" s="55" t="n">
        <v>346</v>
      </c>
      <c r="AA165" s="56" t="n">
        <v>317</v>
      </c>
      <c r="AB165" s="3"/>
      <c r="AC165" s="55" t="n">
        <v>81</v>
      </c>
      <c r="AD165" s="55" t="n">
        <v>1036</v>
      </c>
      <c r="AE165" s="55" t="n">
        <v>681</v>
      </c>
      <c r="AF165" s="57" t="n">
        <f aca="false">(AE165/AD165)*100</f>
        <v>65.7335907335907</v>
      </c>
    </row>
    <row r="166" s="58" customFormat="true" ht="12.8" hidden="false" customHeight="false" outlineLevel="0" collapsed="false">
      <c r="A166" s="54" t="s">
        <v>62</v>
      </c>
      <c r="B166" s="55" t="n">
        <v>13</v>
      </c>
      <c r="C166" s="55" t="n">
        <v>302</v>
      </c>
      <c r="D166" s="55" t="n">
        <v>202</v>
      </c>
      <c r="E166" s="55" t="n">
        <v>2</v>
      </c>
      <c r="F166" s="55" t="n">
        <v>100</v>
      </c>
      <c r="G166" s="55" t="n">
        <v>2</v>
      </c>
      <c r="H166" s="55" t="n">
        <v>46</v>
      </c>
      <c r="I166" s="55" t="n">
        <v>233</v>
      </c>
      <c r="J166" s="54" t="n">
        <v>348</v>
      </c>
      <c r="K166" s="54" t="n">
        <v>12</v>
      </c>
      <c r="L166" s="54"/>
      <c r="M166" s="54"/>
      <c r="N166" s="55"/>
      <c r="O166" s="55" t="n">
        <v>29</v>
      </c>
      <c r="P166" s="55" t="n">
        <v>272</v>
      </c>
      <c r="Q166" s="55" t="n">
        <v>335</v>
      </c>
      <c r="R166" s="55" t="n">
        <v>320</v>
      </c>
      <c r="S166" s="55" t="n">
        <v>270</v>
      </c>
      <c r="T166" s="55" t="n">
        <v>161</v>
      </c>
      <c r="U166" s="55" t="n">
        <v>480</v>
      </c>
      <c r="V166" s="55" t="n">
        <v>313</v>
      </c>
      <c r="W166" s="55" t="n">
        <v>320</v>
      </c>
      <c r="X166" s="55" t="n">
        <v>263</v>
      </c>
      <c r="Y166" s="55" t="n">
        <v>370</v>
      </c>
      <c r="Z166" s="55" t="n">
        <v>352</v>
      </c>
      <c r="AA166" s="56" t="n">
        <v>275</v>
      </c>
      <c r="AB166" s="3"/>
      <c r="AC166" s="55" t="n">
        <v>136</v>
      </c>
      <c r="AD166" s="55" t="n">
        <v>1035</v>
      </c>
      <c r="AE166" s="55" t="n">
        <v>653</v>
      </c>
      <c r="AF166" s="57" t="n">
        <f aca="false">(AE166/AD166)*100</f>
        <v>63.0917874396135</v>
      </c>
    </row>
    <row r="167" s="58" customFormat="true" ht="12.8" hidden="false" customHeight="false" outlineLevel="0" collapsed="false">
      <c r="A167" s="54" t="s">
        <v>63</v>
      </c>
      <c r="B167" s="55" t="n">
        <v>1</v>
      </c>
      <c r="C167" s="55" t="n">
        <v>159</v>
      </c>
      <c r="D167" s="55" t="n">
        <v>238</v>
      </c>
      <c r="E167" s="55" t="n">
        <v>1</v>
      </c>
      <c r="F167" s="55" t="n">
        <v>55</v>
      </c>
      <c r="G167" s="55" t="n">
        <v>1</v>
      </c>
      <c r="H167" s="55" t="n">
        <v>12</v>
      </c>
      <c r="I167" s="55" t="n">
        <v>238</v>
      </c>
      <c r="J167" s="54" t="n">
        <v>203</v>
      </c>
      <c r="K167" s="54" t="n">
        <v>4</v>
      </c>
      <c r="L167" s="54"/>
      <c r="M167" s="54"/>
      <c r="N167" s="55"/>
      <c r="O167" s="55" t="n">
        <v>3</v>
      </c>
      <c r="P167" s="55" t="n">
        <v>279</v>
      </c>
      <c r="Q167" s="55" t="n">
        <v>175</v>
      </c>
      <c r="R167" s="55" t="n">
        <v>190</v>
      </c>
      <c r="S167" s="55" t="n">
        <v>212</v>
      </c>
      <c r="T167" s="55" t="n">
        <v>118</v>
      </c>
      <c r="U167" s="55" t="n">
        <v>336</v>
      </c>
      <c r="V167" s="55" t="n">
        <v>168</v>
      </c>
      <c r="W167" s="55" t="n">
        <v>290</v>
      </c>
      <c r="X167" s="55" t="n">
        <v>143</v>
      </c>
      <c r="Y167" s="55" t="n">
        <v>311</v>
      </c>
      <c r="Z167" s="55" t="n">
        <v>213</v>
      </c>
      <c r="AA167" s="56" t="n">
        <v>233</v>
      </c>
      <c r="AB167" s="3"/>
      <c r="AC167" s="55" t="n">
        <v>39</v>
      </c>
      <c r="AD167" s="55" t="n">
        <v>696</v>
      </c>
      <c r="AE167" s="55" t="n">
        <v>465</v>
      </c>
      <c r="AF167" s="57" t="n">
        <f aca="false">(AE167/AD167)*100</f>
        <v>66.8103448275862</v>
      </c>
    </row>
    <row r="168" s="58" customFormat="true" ht="12.8" hidden="false" customHeight="false" outlineLevel="0" collapsed="false">
      <c r="A168" s="54" t="s">
        <v>64</v>
      </c>
      <c r="B168" s="55" t="n">
        <v>5</v>
      </c>
      <c r="C168" s="55" t="n">
        <v>196</v>
      </c>
      <c r="D168" s="55" t="n">
        <v>143</v>
      </c>
      <c r="E168" s="55" t="n">
        <v>3</v>
      </c>
      <c r="F168" s="55" t="n">
        <v>88</v>
      </c>
      <c r="G168" s="55" t="n">
        <v>3</v>
      </c>
      <c r="H168" s="55" t="n">
        <v>25</v>
      </c>
      <c r="I168" s="55" t="n">
        <v>165</v>
      </c>
      <c r="J168" s="54" t="n">
        <v>247</v>
      </c>
      <c r="K168" s="54" t="n">
        <v>15</v>
      </c>
      <c r="L168" s="54"/>
      <c r="M168" s="54"/>
      <c r="N168" s="55"/>
      <c r="O168" s="55" t="n">
        <v>9</v>
      </c>
      <c r="P168" s="55" t="n">
        <v>208</v>
      </c>
      <c r="Q168" s="55" t="n">
        <v>228</v>
      </c>
      <c r="R168" s="55" t="n">
        <v>214</v>
      </c>
      <c r="S168" s="55" t="n">
        <v>193</v>
      </c>
      <c r="T168" s="55" t="n">
        <v>121</v>
      </c>
      <c r="U168" s="55" t="n">
        <v>327</v>
      </c>
      <c r="V168" s="55" t="n">
        <v>193</v>
      </c>
      <c r="W168" s="55" t="n">
        <v>252</v>
      </c>
      <c r="X168" s="55" t="n">
        <v>145</v>
      </c>
      <c r="Y168" s="55" t="n">
        <v>300</v>
      </c>
      <c r="Z168" s="55" t="n">
        <v>248</v>
      </c>
      <c r="AA168" s="56" t="n">
        <v>189</v>
      </c>
      <c r="AB168" s="3"/>
      <c r="AC168" s="55" t="n">
        <v>63</v>
      </c>
      <c r="AD168" s="55" t="n">
        <v>693</v>
      </c>
      <c r="AE168" s="55" t="n">
        <v>459</v>
      </c>
      <c r="AF168" s="57" t="n">
        <f aca="false">(AE168/AD168)*100</f>
        <v>66.2337662337662</v>
      </c>
    </row>
    <row r="169" s="58" customFormat="true" ht="12.8" hidden="false" customHeight="false" outlineLevel="0" collapsed="false">
      <c r="A169" s="54" t="s">
        <v>65</v>
      </c>
      <c r="B169" s="55" t="n">
        <v>3</v>
      </c>
      <c r="C169" s="55" t="n">
        <v>224</v>
      </c>
      <c r="D169" s="55" t="n">
        <v>205</v>
      </c>
      <c r="E169" s="55" t="n">
        <v>0</v>
      </c>
      <c r="F169" s="55" t="n">
        <v>77</v>
      </c>
      <c r="G169" s="55" t="n">
        <v>3</v>
      </c>
      <c r="H169" s="55" t="n">
        <v>26</v>
      </c>
      <c r="I169" s="55" t="n">
        <v>213</v>
      </c>
      <c r="J169" s="54" t="n">
        <v>267</v>
      </c>
      <c r="K169" s="54" t="n">
        <v>12</v>
      </c>
      <c r="L169" s="54"/>
      <c r="M169" s="54"/>
      <c r="N169" s="55"/>
      <c r="O169" s="55" t="n">
        <v>16</v>
      </c>
      <c r="P169" s="55" t="n">
        <v>247</v>
      </c>
      <c r="Q169" s="55" t="n">
        <v>260</v>
      </c>
      <c r="R169" s="55" t="n">
        <v>243</v>
      </c>
      <c r="S169" s="55" t="n">
        <v>231</v>
      </c>
      <c r="T169" s="55" t="n">
        <v>151</v>
      </c>
      <c r="U169" s="55" t="n">
        <v>375</v>
      </c>
      <c r="V169" s="55" t="n">
        <v>152</v>
      </c>
      <c r="W169" s="55" t="n">
        <v>368</v>
      </c>
      <c r="X169" s="55" t="n">
        <v>172</v>
      </c>
      <c r="Y169" s="55" t="n">
        <v>350</v>
      </c>
      <c r="Z169" s="55" t="n">
        <v>265</v>
      </c>
      <c r="AA169" s="56" t="n">
        <v>253</v>
      </c>
      <c r="AB169" s="3"/>
      <c r="AC169" s="55" t="n">
        <v>68</v>
      </c>
      <c r="AD169" s="55" t="n">
        <v>784</v>
      </c>
      <c r="AE169" s="55" t="n">
        <v>538</v>
      </c>
      <c r="AF169" s="57" t="n">
        <f aca="false">(AE169/AD169)*100</f>
        <v>68.6224489795918</v>
      </c>
    </row>
    <row r="170" s="58" customFormat="true" ht="12.8" hidden="false" customHeight="false" outlineLevel="0" collapsed="false">
      <c r="A170" s="54" t="s">
        <v>66</v>
      </c>
      <c r="B170" s="55" t="n">
        <v>11</v>
      </c>
      <c r="C170" s="55" t="n">
        <v>208</v>
      </c>
      <c r="D170" s="55" t="n">
        <v>185</v>
      </c>
      <c r="E170" s="55" t="n">
        <v>0</v>
      </c>
      <c r="F170" s="55" t="n">
        <v>93</v>
      </c>
      <c r="G170" s="55" t="n">
        <v>1</v>
      </c>
      <c r="H170" s="55" t="n">
        <v>27</v>
      </c>
      <c r="I170" s="55" t="n">
        <v>199</v>
      </c>
      <c r="J170" s="54" t="n">
        <v>269</v>
      </c>
      <c r="K170" s="54" t="n">
        <v>7</v>
      </c>
      <c r="L170" s="54"/>
      <c r="M170" s="54"/>
      <c r="N170" s="55"/>
      <c r="O170" s="55" t="n">
        <v>11</v>
      </c>
      <c r="P170" s="55" t="n">
        <v>233</v>
      </c>
      <c r="Q170" s="55" t="n">
        <v>254</v>
      </c>
      <c r="R170" s="55" t="n">
        <v>233</v>
      </c>
      <c r="S170" s="55" t="n">
        <v>206</v>
      </c>
      <c r="T170" s="55" t="n">
        <v>182</v>
      </c>
      <c r="U170" s="55" t="n">
        <v>314</v>
      </c>
      <c r="V170" s="55" t="n">
        <v>166</v>
      </c>
      <c r="W170" s="55" t="n">
        <v>329</v>
      </c>
      <c r="X170" s="55" t="n">
        <v>193</v>
      </c>
      <c r="Y170" s="55" t="n">
        <v>304</v>
      </c>
      <c r="Z170" s="55" t="n">
        <v>303</v>
      </c>
      <c r="AA170" s="56" t="n">
        <v>181</v>
      </c>
      <c r="AB170" s="3"/>
      <c r="AC170" s="55" t="n">
        <v>39</v>
      </c>
      <c r="AD170" s="55" t="n">
        <v>763</v>
      </c>
      <c r="AE170" s="55" t="n">
        <v>511</v>
      </c>
      <c r="AF170" s="57" t="n">
        <f aca="false">(AE170/AD170)*100</f>
        <v>66.9724770642202</v>
      </c>
    </row>
    <row r="171" s="58" customFormat="true" ht="12.8" hidden="false" customHeight="false" outlineLevel="0" collapsed="false">
      <c r="A171" s="54" t="s">
        <v>67</v>
      </c>
      <c r="B171" s="55" t="n">
        <v>1</v>
      </c>
      <c r="C171" s="55" t="n">
        <v>291</v>
      </c>
      <c r="D171" s="55" t="n">
        <v>308</v>
      </c>
      <c r="E171" s="55" t="n">
        <v>2</v>
      </c>
      <c r="F171" s="55" t="n">
        <v>123</v>
      </c>
      <c r="G171" s="55" t="n">
        <v>1</v>
      </c>
      <c r="H171" s="55" t="n">
        <v>26</v>
      </c>
      <c r="I171" s="55" t="n">
        <v>344</v>
      </c>
      <c r="J171" s="54" t="n">
        <v>360</v>
      </c>
      <c r="K171" s="54" t="n">
        <v>8</v>
      </c>
      <c r="L171" s="54"/>
      <c r="M171" s="54"/>
      <c r="N171" s="55"/>
      <c r="O171" s="55" t="n">
        <v>7</v>
      </c>
      <c r="P171" s="55" t="n">
        <v>403</v>
      </c>
      <c r="Q171" s="55" t="n">
        <v>330</v>
      </c>
      <c r="R171" s="55" t="n">
        <v>355</v>
      </c>
      <c r="S171" s="55" t="n">
        <v>309</v>
      </c>
      <c r="T171" s="55" t="n">
        <v>217</v>
      </c>
      <c r="U171" s="55" t="n">
        <v>517</v>
      </c>
      <c r="V171" s="55" t="n">
        <v>249</v>
      </c>
      <c r="W171" s="55" t="n">
        <v>483</v>
      </c>
      <c r="X171" s="55" t="n">
        <v>241</v>
      </c>
      <c r="Y171" s="55" t="n">
        <v>486</v>
      </c>
      <c r="Z171" s="55" t="n">
        <v>431</v>
      </c>
      <c r="AA171" s="56" t="n">
        <v>291</v>
      </c>
      <c r="AB171" s="3"/>
      <c r="AC171" s="55" t="n">
        <v>65</v>
      </c>
      <c r="AD171" s="55" t="n">
        <v>1169</v>
      </c>
      <c r="AE171" s="55" t="n">
        <v>755</v>
      </c>
      <c r="AF171" s="57" t="n">
        <f aca="false">(AE171/AD171)*100</f>
        <v>64.5851154833191</v>
      </c>
    </row>
    <row r="172" s="58" customFormat="true" ht="12.8" hidden="false" customHeight="false" outlineLevel="0" collapsed="false">
      <c r="A172" s="54" t="s">
        <v>68</v>
      </c>
      <c r="B172" s="55" t="n">
        <v>4</v>
      </c>
      <c r="C172" s="55" t="n">
        <v>287</v>
      </c>
      <c r="D172" s="55" t="n">
        <v>264</v>
      </c>
      <c r="E172" s="55" t="n">
        <v>0</v>
      </c>
      <c r="F172" s="55" t="n">
        <v>129</v>
      </c>
      <c r="G172" s="55" t="n">
        <v>0</v>
      </c>
      <c r="H172" s="55" t="n">
        <v>37</v>
      </c>
      <c r="I172" s="55" t="n">
        <v>317</v>
      </c>
      <c r="J172" s="54" t="n">
        <v>340</v>
      </c>
      <c r="K172" s="54" t="n">
        <v>12</v>
      </c>
      <c r="L172" s="54"/>
      <c r="M172" s="54"/>
      <c r="N172" s="55"/>
      <c r="O172" s="55" t="n">
        <v>20</v>
      </c>
      <c r="P172" s="55" t="n">
        <v>362</v>
      </c>
      <c r="Q172" s="55" t="n">
        <v>313</v>
      </c>
      <c r="R172" s="55" t="n">
        <v>315</v>
      </c>
      <c r="S172" s="55" t="n">
        <v>300</v>
      </c>
      <c r="T172" s="55" t="n">
        <v>204</v>
      </c>
      <c r="U172" s="55" t="n">
        <v>488</v>
      </c>
      <c r="V172" s="55" t="n">
        <v>245</v>
      </c>
      <c r="W172" s="55" t="n">
        <v>446</v>
      </c>
      <c r="X172" s="55" t="n">
        <v>208</v>
      </c>
      <c r="Y172" s="55" t="n">
        <v>478</v>
      </c>
      <c r="Z172" s="55" t="n">
        <v>351</v>
      </c>
      <c r="AA172" s="56" t="n">
        <v>325</v>
      </c>
      <c r="AB172" s="3"/>
      <c r="AC172" s="55" t="n">
        <v>63</v>
      </c>
      <c r="AD172" s="55" t="n">
        <v>1047</v>
      </c>
      <c r="AE172" s="55" t="n">
        <v>713</v>
      </c>
      <c r="AF172" s="57" t="n">
        <f aca="false">(AE172/AD172)*100</f>
        <v>68.0993314231137</v>
      </c>
    </row>
    <row r="173" s="58" customFormat="true" ht="12.8" hidden="false" customHeight="false" outlineLevel="0" collapsed="false">
      <c r="A173" s="54" t="s">
        <v>69</v>
      </c>
      <c r="B173" s="55" t="n">
        <v>5</v>
      </c>
      <c r="C173" s="55" t="n">
        <v>238</v>
      </c>
      <c r="D173" s="55" t="n">
        <v>225</v>
      </c>
      <c r="E173" s="55" t="n">
        <v>2</v>
      </c>
      <c r="F173" s="55" t="n">
        <v>90</v>
      </c>
      <c r="G173" s="55" t="n">
        <v>1</v>
      </c>
      <c r="H173" s="55" t="n">
        <v>19</v>
      </c>
      <c r="I173" s="55" t="n">
        <v>280</v>
      </c>
      <c r="J173" s="54" t="n">
        <v>263</v>
      </c>
      <c r="K173" s="54" t="n">
        <v>8</v>
      </c>
      <c r="L173" s="54"/>
      <c r="M173" s="54"/>
      <c r="N173" s="55"/>
      <c r="O173" s="55" t="n">
        <v>6</v>
      </c>
      <c r="P173" s="55" t="n">
        <v>320</v>
      </c>
      <c r="Q173" s="55" t="n">
        <v>246</v>
      </c>
      <c r="R173" s="55" t="n">
        <v>273</v>
      </c>
      <c r="S173" s="55" t="n">
        <v>245</v>
      </c>
      <c r="T173" s="55" t="n">
        <v>162</v>
      </c>
      <c r="U173" s="55" t="n">
        <v>402</v>
      </c>
      <c r="V173" s="55" t="n">
        <v>198</v>
      </c>
      <c r="W173" s="55" t="n">
        <v>368</v>
      </c>
      <c r="X173" s="55" t="n">
        <v>191</v>
      </c>
      <c r="Y173" s="55" t="n">
        <v>372</v>
      </c>
      <c r="Z173" s="55" t="n">
        <v>306</v>
      </c>
      <c r="AA173" s="56" t="n">
        <v>250</v>
      </c>
      <c r="AB173" s="3"/>
      <c r="AC173" s="55" t="n">
        <v>38</v>
      </c>
      <c r="AD173" s="55" t="n">
        <v>851</v>
      </c>
      <c r="AE173" s="55" t="n">
        <v>585</v>
      </c>
      <c r="AF173" s="57" t="n">
        <f aca="false">(AE173/AD173)*100</f>
        <v>68.7426556991774</v>
      </c>
    </row>
    <row r="174" s="58" customFormat="true" ht="12.8" hidden="false" customHeight="false" outlineLevel="0" collapsed="false">
      <c r="A174" s="54" t="s">
        <v>70</v>
      </c>
      <c r="B174" s="55" t="n">
        <v>7</v>
      </c>
      <c r="C174" s="55" t="n">
        <v>266</v>
      </c>
      <c r="D174" s="55" t="n">
        <v>233</v>
      </c>
      <c r="E174" s="55" t="n">
        <v>0</v>
      </c>
      <c r="F174" s="55" t="n">
        <v>71</v>
      </c>
      <c r="G174" s="55" t="n">
        <v>0</v>
      </c>
      <c r="H174" s="55" t="n">
        <v>25</v>
      </c>
      <c r="I174" s="55" t="n">
        <v>281</v>
      </c>
      <c r="J174" s="54" t="n">
        <v>272</v>
      </c>
      <c r="K174" s="54" t="n">
        <v>11</v>
      </c>
      <c r="L174" s="54"/>
      <c r="M174" s="54"/>
      <c r="N174" s="55"/>
      <c r="O174" s="55" t="n">
        <v>13</v>
      </c>
      <c r="P174" s="55" t="n">
        <v>315</v>
      </c>
      <c r="Q174" s="55" t="n">
        <v>256</v>
      </c>
      <c r="R174" s="55" t="n">
        <v>261</v>
      </c>
      <c r="S174" s="55" t="n">
        <v>257</v>
      </c>
      <c r="T174" s="55" t="n">
        <v>170</v>
      </c>
      <c r="U174" s="55" t="n">
        <v>414</v>
      </c>
      <c r="V174" s="55" t="n">
        <v>196</v>
      </c>
      <c r="W174" s="55" t="n">
        <v>385</v>
      </c>
      <c r="X174" s="55" t="n">
        <v>181</v>
      </c>
      <c r="Y174" s="55" t="n">
        <v>404</v>
      </c>
      <c r="Z174" s="55" t="n">
        <v>318</v>
      </c>
      <c r="AA174" s="56" t="n">
        <v>250</v>
      </c>
      <c r="AB174" s="3"/>
      <c r="AC174" s="55" t="n">
        <v>28</v>
      </c>
      <c r="AD174" s="55" t="n">
        <v>862</v>
      </c>
      <c r="AE174" s="55" t="n">
        <v>604</v>
      </c>
      <c r="AF174" s="57" t="n">
        <f aca="false">(AE174/AD174)*100</f>
        <v>70.0696055684455</v>
      </c>
    </row>
    <row r="175" s="58" customFormat="true" ht="12.8" hidden="false" customHeight="false" outlineLevel="0" collapsed="false">
      <c r="A175" s="54" t="s">
        <v>71</v>
      </c>
      <c r="B175" s="55" t="n">
        <v>5</v>
      </c>
      <c r="C175" s="55" t="n">
        <v>207</v>
      </c>
      <c r="D175" s="55" t="n">
        <v>220</v>
      </c>
      <c r="E175" s="55" t="n">
        <v>0</v>
      </c>
      <c r="F175" s="55" t="n">
        <v>92</v>
      </c>
      <c r="G175" s="55" t="n">
        <v>1</v>
      </c>
      <c r="H175" s="55" t="n">
        <v>18</v>
      </c>
      <c r="I175" s="55" t="n">
        <v>264</v>
      </c>
      <c r="J175" s="54" t="n">
        <v>259</v>
      </c>
      <c r="K175" s="54" t="n">
        <v>6</v>
      </c>
      <c r="L175" s="54"/>
      <c r="M175" s="54"/>
      <c r="N175" s="55"/>
      <c r="O175" s="55" t="n">
        <v>8</v>
      </c>
      <c r="P175" s="55" t="n">
        <v>310</v>
      </c>
      <c r="Q175" s="55" t="n">
        <v>222</v>
      </c>
      <c r="R175" s="55" t="n">
        <v>251</v>
      </c>
      <c r="S175" s="55" t="n">
        <v>238</v>
      </c>
      <c r="T175" s="55" t="n">
        <v>164</v>
      </c>
      <c r="U175" s="55" t="n">
        <v>378</v>
      </c>
      <c r="V175" s="55" t="n">
        <v>178</v>
      </c>
      <c r="W175" s="55" t="n">
        <v>358</v>
      </c>
      <c r="X175" s="55" t="n">
        <v>171</v>
      </c>
      <c r="Y175" s="55" t="n">
        <v>369</v>
      </c>
      <c r="Z175" s="55" t="n">
        <v>324</v>
      </c>
      <c r="AA175" s="56" t="n">
        <v>207</v>
      </c>
      <c r="AB175" s="3"/>
      <c r="AC175" s="55" t="n">
        <v>60</v>
      </c>
      <c r="AD175" s="55" t="n">
        <v>828</v>
      </c>
      <c r="AE175" s="55" t="n">
        <v>559</v>
      </c>
      <c r="AF175" s="57" t="n">
        <f aca="false">(AE175/AD175)*100</f>
        <v>67.512077294686</v>
      </c>
    </row>
    <row r="176" s="58" customFormat="true" ht="12.8" hidden="false" customHeight="false" outlineLevel="0" collapsed="false">
      <c r="A176" s="54" t="s">
        <v>72</v>
      </c>
      <c r="B176" s="55" t="n">
        <v>2</v>
      </c>
      <c r="C176" s="55" t="n">
        <v>135</v>
      </c>
      <c r="D176" s="55" t="n">
        <v>126</v>
      </c>
      <c r="E176" s="55" t="n">
        <v>0</v>
      </c>
      <c r="F176" s="55" t="n">
        <v>65</v>
      </c>
      <c r="G176" s="55" t="n">
        <v>0</v>
      </c>
      <c r="H176" s="55" t="n">
        <v>22</v>
      </c>
      <c r="I176" s="55" t="n">
        <v>144</v>
      </c>
      <c r="J176" s="54" t="n">
        <v>172</v>
      </c>
      <c r="K176" s="54" t="n">
        <v>9</v>
      </c>
      <c r="L176" s="54"/>
      <c r="M176" s="54"/>
      <c r="N176" s="55"/>
      <c r="O176" s="55" t="n">
        <v>8</v>
      </c>
      <c r="P176" s="55" t="n">
        <v>181</v>
      </c>
      <c r="Q176" s="55" t="n">
        <v>152</v>
      </c>
      <c r="R176" s="55" t="n">
        <v>152</v>
      </c>
      <c r="S176" s="55" t="n">
        <v>146</v>
      </c>
      <c r="T176" s="55" t="n">
        <v>92</v>
      </c>
      <c r="U176" s="55" t="n">
        <v>244</v>
      </c>
      <c r="V176" s="55" t="n">
        <v>117</v>
      </c>
      <c r="W176" s="55" t="n">
        <v>216</v>
      </c>
      <c r="X176" s="55" t="n">
        <v>117</v>
      </c>
      <c r="Y176" s="55" t="n">
        <v>223</v>
      </c>
      <c r="Z176" s="55" t="n">
        <v>179</v>
      </c>
      <c r="AA176" s="56" t="n">
        <v>150</v>
      </c>
      <c r="AB176" s="3"/>
      <c r="AC176" s="55" t="n">
        <v>79</v>
      </c>
      <c r="AD176" s="55" t="n">
        <v>560</v>
      </c>
      <c r="AE176" s="55" t="n">
        <v>354</v>
      </c>
      <c r="AF176" s="57" t="n">
        <f aca="false">(AE176/AD176)*100</f>
        <v>63.2142857142857</v>
      </c>
    </row>
    <row r="177" s="58" customFormat="true" ht="12.8" hidden="false" customHeight="false" outlineLevel="0" collapsed="false">
      <c r="A177" s="54" t="s">
        <v>73</v>
      </c>
      <c r="B177" s="55" t="n">
        <v>1</v>
      </c>
      <c r="C177" s="55" t="n">
        <v>198</v>
      </c>
      <c r="D177" s="55" t="n">
        <v>215</v>
      </c>
      <c r="E177" s="55" t="n">
        <v>0</v>
      </c>
      <c r="F177" s="55" t="n">
        <v>75</v>
      </c>
      <c r="G177" s="55" t="n">
        <v>0</v>
      </c>
      <c r="H177" s="55" t="n">
        <v>11</v>
      </c>
      <c r="I177" s="55" t="n">
        <v>270</v>
      </c>
      <c r="J177" s="54" t="n">
        <v>210</v>
      </c>
      <c r="K177" s="54" t="n">
        <v>9</v>
      </c>
      <c r="L177" s="54"/>
      <c r="M177" s="54"/>
      <c r="N177" s="55"/>
      <c r="O177" s="55" t="n">
        <v>4</v>
      </c>
      <c r="P177" s="55" t="n">
        <v>298</v>
      </c>
      <c r="Q177" s="55" t="n">
        <v>199</v>
      </c>
      <c r="R177" s="55" t="n">
        <v>241</v>
      </c>
      <c r="S177" s="55" t="n">
        <v>197</v>
      </c>
      <c r="T177" s="55" t="n">
        <v>147</v>
      </c>
      <c r="U177" s="55" t="n">
        <v>353</v>
      </c>
      <c r="V177" s="55" t="n">
        <v>171</v>
      </c>
      <c r="W177" s="55" t="n">
        <v>324</v>
      </c>
      <c r="X177" s="55" t="n">
        <v>144</v>
      </c>
      <c r="Y177" s="55" t="n">
        <v>354</v>
      </c>
      <c r="Z177" s="55" t="n">
        <v>265</v>
      </c>
      <c r="AA177" s="56" t="n">
        <v>225</v>
      </c>
      <c r="AB177" s="3"/>
      <c r="AC177" s="55" t="n">
        <v>31</v>
      </c>
      <c r="AD177" s="55" t="n">
        <v>752</v>
      </c>
      <c r="AE177" s="55" t="n">
        <v>511</v>
      </c>
      <c r="AF177" s="57" t="n">
        <f aca="false">(AE177/AD177)*100</f>
        <v>67.9521276595745</v>
      </c>
    </row>
    <row r="178" s="58" customFormat="true" ht="12.8" hidden="false" customHeight="false" outlineLevel="0" collapsed="false">
      <c r="A178" s="54" t="s">
        <v>74</v>
      </c>
      <c r="B178" s="55" t="n">
        <v>3</v>
      </c>
      <c r="C178" s="55" t="n">
        <v>187</v>
      </c>
      <c r="D178" s="55" t="n">
        <v>279</v>
      </c>
      <c r="E178" s="55" t="n">
        <v>2</v>
      </c>
      <c r="F178" s="55" t="n">
        <v>68</v>
      </c>
      <c r="G178" s="55" t="n">
        <v>0</v>
      </c>
      <c r="H178" s="55" t="n">
        <v>20</v>
      </c>
      <c r="I178" s="55" t="n">
        <v>301</v>
      </c>
      <c r="J178" s="54" t="n">
        <v>209</v>
      </c>
      <c r="K178" s="54" t="n">
        <v>14</v>
      </c>
      <c r="L178" s="54"/>
      <c r="M178" s="54"/>
      <c r="N178" s="55"/>
      <c r="O178" s="55" t="n">
        <v>8</v>
      </c>
      <c r="P178" s="55" t="n">
        <v>341</v>
      </c>
      <c r="Q178" s="55" t="n">
        <v>193</v>
      </c>
      <c r="R178" s="55" t="n">
        <v>258</v>
      </c>
      <c r="S178" s="55" t="n">
        <v>234</v>
      </c>
      <c r="T178" s="55" t="n">
        <v>191</v>
      </c>
      <c r="U178" s="55" t="n">
        <v>357</v>
      </c>
      <c r="V178" s="55" t="n">
        <v>175</v>
      </c>
      <c r="W178" s="55" t="n">
        <v>365</v>
      </c>
      <c r="X178" s="55" t="n">
        <v>171</v>
      </c>
      <c r="Y178" s="55" t="n">
        <v>370</v>
      </c>
      <c r="Z178" s="55" t="n">
        <v>318</v>
      </c>
      <c r="AA178" s="56" t="n">
        <v>214</v>
      </c>
      <c r="AB178" s="3"/>
      <c r="AC178" s="55" t="n">
        <v>28</v>
      </c>
      <c r="AD178" s="55" t="n">
        <v>791</v>
      </c>
      <c r="AE178" s="55" t="n">
        <v>557</v>
      </c>
      <c r="AF178" s="57" t="n">
        <f aca="false">(AE178/AD178)*100</f>
        <v>70.417193426043</v>
      </c>
    </row>
    <row r="179" s="58" customFormat="true" ht="12.8" hidden="false" customHeight="false" outlineLevel="0" collapsed="false">
      <c r="A179" s="54" t="s">
        <v>75</v>
      </c>
      <c r="B179" s="55" t="n">
        <v>4</v>
      </c>
      <c r="C179" s="55" t="n">
        <v>192</v>
      </c>
      <c r="D179" s="55" t="n">
        <v>188</v>
      </c>
      <c r="E179" s="55" t="n">
        <v>0</v>
      </c>
      <c r="F179" s="55" t="n">
        <v>75</v>
      </c>
      <c r="G179" s="55" t="n">
        <v>0</v>
      </c>
      <c r="H179" s="55" t="n">
        <v>20</v>
      </c>
      <c r="I179" s="55" t="n">
        <v>236</v>
      </c>
      <c r="J179" s="54" t="n">
        <v>222</v>
      </c>
      <c r="K179" s="54" t="n">
        <v>7</v>
      </c>
      <c r="L179" s="54"/>
      <c r="M179" s="54"/>
      <c r="N179" s="55"/>
      <c r="O179" s="55" t="n">
        <v>9</v>
      </c>
      <c r="P179" s="55" t="n">
        <v>276</v>
      </c>
      <c r="Q179" s="55" t="n">
        <v>198</v>
      </c>
      <c r="R179" s="55" t="n">
        <v>234</v>
      </c>
      <c r="S179" s="55" t="n">
        <v>186</v>
      </c>
      <c r="T179" s="55" t="n">
        <v>132</v>
      </c>
      <c r="U179" s="55" t="n">
        <v>355</v>
      </c>
      <c r="V179" s="55" t="n">
        <v>198</v>
      </c>
      <c r="W179" s="55" t="n">
        <v>283</v>
      </c>
      <c r="X179" s="55" t="n">
        <v>160</v>
      </c>
      <c r="Y179" s="55" t="n">
        <v>318</v>
      </c>
      <c r="Z179" s="55" t="n">
        <v>267</v>
      </c>
      <c r="AA179" s="56" t="n">
        <v>198</v>
      </c>
      <c r="AB179" s="3"/>
      <c r="AC179" s="55" t="n">
        <v>61</v>
      </c>
      <c r="AD179" s="55" t="n">
        <v>717</v>
      </c>
      <c r="AE179" s="55" t="n">
        <v>497</v>
      </c>
      <c r="AF179" s="57" t="n">
        <f aca="false">(AE179/AD179)*100</f>
        <v>69.3165969316597</v>
      </c>
    </row>
    <row r="180" s="58" customFormat="true" ht="12.8" hidden="false" customHeight="false" outlineLevel="0" collapsed="false">
      <c r="A180" s="54" t="s">
        <v>76</v>
      </c>
      <c r="B180" s="55" t="n">
        <v>3</v>
      </c>
      <c r="C180" s="55" t="n">
        <v>240</v>
      </c>
      <c r="D180" s="55" t="n">
        <v>162</v>
      </c>
      <c r="E180" s="55" t="n">
        <v>4</v>
      </c>
      <c r="F180" s="55" t="n">
        <v>83</v>
      </c>
      <c r="G180" s="55" t="n">
        <v>0</v>
      </c>
      <c r="H180" s="55" t="n">
        <v>23</v>
      </c>
      <c r="I180" s="55" t="n">
        <v>194</v>
      </c>
      <c r="J180" s="54" t="n">
        <v>274</v>
      </c>
      <c r="K180" s="54" t="n">
        <v>9</v>
      </c>
      <c r="L180" s="54"/>
      <c r="M180" s="54"/>
      <c r="N180" s="55"/>
      <c r="O180" s="55" t="n">
        <v>15</v>
      </c>
      <c r="P180" s="55" t="n">
        <v>231</v>
      </c>
      <c r="Q180" s="55" t="n">
        <v>251</v>
      </c>
      <c r="R180" s="55" t="n">
        <v>242</v>
      </c>
      <c r="S180" s="55" t="n">
        <v>213</v>
      </c>
      <c r="T180" s="55" t="n">
        <v>145</v>
      </c>
      <c r="U180" s="55" t="n">
        <v>353</v>
      </c>
      <c r="V180" s="55" t="n">
        <v>172</v>
      </c>
      <c r="W180" s="55" t="n">
        <v>330</v>
      </c>
      <c r="X180" s="55" t="n">
        <v>179</v>
      </c>
      <c r="Y180" s="55" t="n">
        <v>317</v>
      </c>
      <c r="Z180" s="55" t="n">
        <v>295</v>
      </c>
      <c r="AA180" s="56" t="n">
        <v>192</v>
      </c>
      <c r="AB180" s="3"/>
      <c r="AC180" s="55" t="n">
        <v>86</v>
      </c>
      <c r="AD180" s="55" t="n">
        <v>783</v>
      </c>
      <c r="AE180" s="55" t="n">
        <v>513</v>
      </c>
      <c r="AF180" s="57" t="n">
        <f aca="false">(AE180/AD180)*100</f>
        <v>65.5172413793104</v>
      </c>
    </row>
    <row r="181" s="58" customFormat="true" ht="12.8" hidden="false" customHeight="false" outlineLevel="0" collapsed="false">
      <c r="A181" s="54" t="s">
        <v>77</v>
      </c>
      <c r="B181" s="55" t="n">
        <v>1</v>
      </c>
      <c r="C181" s="55" t="n">
        <v>212</v>
      </c>
      <c r="D181" s="55" t="n">
        <v>248</v>
      </c>
      <c r="E181" s="55" t="n">
        <v>1</v>
      </c>
      <c r="F181" s="55" t="n">
        <v>65</v>
      </c>
      <c r="G181" s="55" t="n">
        <v>1</v>
      </c>
      <c r="H181" s="55" t="n">
        <v>15</v>
      </c>
      <c r="I181" s="55" t="n">
        <v>289</v>
      </c>
      <c r="J181" s="54" t="n">
        <v>215</v>
      </c>
      <c r="K181" s="54" t="n">
        <v>12</v>
      </c>
      <c r="L181" s="54"/>
      <c r="M181" s="54"/>
      <c r="N181" s="55"/>
      <c r="O181" s="55" t="n">
        <v>11</v>
      </c>
      <c r="P181" s="55" t="n">
        <v>318</v>
      </c>
      <c r="Q181" s="55" t="n">
        <v>208</v>
      </c>
      <c r="R181" s="55" t="n">
        <v>237</v>
      </c>
      <c r="S181" s="55" t="n">
        <v>245</v>
      </c>
      <c r="T181" s="55" t="n">
        <v>155</v>
      </c>
      <c r="U181" s="55" t="n">
        <v>370</v>
      </c>
      <c r="V181" s="55" t="n">
        <v>180</v>
      </c>
      <c r="W181" s="55" t="n">
        <v>341</v>
      </c>
      <c r="X181" s="55" t="n">
        <v>170</v>
      </c>
      <c r="Y181" s="55" t="n">
        <v>353</v>
      </c>
      <c r="Z181" s="55" t="n">
        <v>279</v>
      </c>
      <c r="AA181" s="56" t="n">
        <v>244</v>
      </c>
      <c r="AB181" s="3"/>
      <c r="AC181" s="55" t="n">
        <v>103</v>
      </c>
      <c r="AD181" s="55" t="n">
        <v>778</v>
      </c>
      <c r="AE181" s="55" t="n">
        <v>543</v>
      </c>
      <c r="AF181" s="57" t="n">
        <f aca="false">(AE181/AD181)*100</f>
        <v>69.7943444730077</v>
      </c>
    </row>
    <row r="182" s="58" customFormat="true" ht="12.8" hidden="false" customHeight="false" outlineLevel="0" collapsed="false">
      <c r="A182" s="54" t="s">
        <v>78</v>
      </c>
      <c r="B182" s="55" t="n">
        <v>5</v>
      </c>
      <c r="C182" s="55" t="n">
        <v>300</v>
      </c>
      <c r="D182" s="55" t="n">
        <v>311</v>
      </c>
      <c r="E182" s="55" t="n">
        <v>3</v>
      </c>
      <c r="F182" s="55" t="n">
        <v>83</v>
      </c>
      <c r="G182" s="55" t="n">
        <v>0</v>
      </c>
      <c r="H182" s="55" t="n">
        <v>31</v>
      </c>
      <c r="I182" s="55" t="n">
        <v>348</v>
      </c>
      <c r="J182" s="54" t="n">
        <v>318</v>
      </c>
      <c r="K182" s="54" t="n">
        <v>13</v>
      </c>
      <c r="L182" s="54"/>
      <c r="M182" s="54"/>
      <c r="N182" s="55"/>
      <c r="O182" s="55" t="n">
        <v>10</v>
      </c>
      <c r="P182" s="55" t="n">
        <v>388</v>
      </c>
      <c r="Q182" s="55" t="n">
        <v>314</v>
      </c>
      <c r="R182" s="55" t="n">
        <v>352</v>
      </c>
      <c r="S182" s="55" t="n">
        <v>279</v>
      </c>
      <c r="T182" s="55" t="n">
        <v>159</v>
      </c>
      <c r="U182" s="55" t="n">
        <v>547</v>
      </c>
      <c r="V182" s="55" t="n">
        <v>279</v>
      </c>
      <c r="W182" s="55" t="n">
        <v>427</v>
      </c>
      <c r="X182" s="55" t="n">
        <v>234</v>
      </c>
      <c r="Y182" s="55" t="n">
        <v>473</v>
      </c>
      <c r="Z182" s="55" t="n">
        <v>371</v>
      </c>
      <c r="AA182" s="56" t="n">
        <v>320</v>
      </c>
      <c r="AB182" s="3"/>
      <c r="AC182" s="55" t="n">
        <v>86</v>
      </c>
      <c r="AD182" s="55" t="n">
        <v>1075</v>
      </c>
      <c r="AE182" s="55" t="n">
        <v>726</v>
      </c>
      <c r="AF182" s="57" t="n">
        <f aca="false">(AE182/AD182)*100</f>
        <v>67.5348837209302</v>
      </c>
    </row>
    <row r="183" s="58" customFormat="true" ht="12.8" hidden="false" customHeight="false" outlineLevel="0" collapsed="false">
      <c r="A183" s="54" t="s">
        <v>79</v>
      </c>
      <c r="B183" s="55" t="n">
        <v>3</v>
      </c>
      <c r="C183" s="55" t="n">
        <v>234</v>
      </c>
      <c r="D183" s="55" t="n">
        <v>235</v>
      </c>
      <c r="E183" s="55" t="n">
        <v>2</v>
      </c>
      <c r="F183" s="55" t="n">
        <v>68</v>
      </c>
      <c r="G183" s="55" t="n">
        <v>0</v>
      </c>
      <c r="H183" s="55" t="n">
        <v>9</v>
      </c>
      <c r="I183" s="55" t="n">
        <v>275</v>
      </c>
      <c r="J183" s="54" t="n">
        <v>273</v>
      </c>
      <c r="K183" s="54" t="n">
        <v>9</v>
      </c>
      <c r="L183" s="54"/>
      <c r="M183" s="54"/>
      <c r="N183" s="55"/>
      <c r="O183" s="55" t="n">
        <v>12</v>
      </c>
      <c r="P183" s="55" t="n">
        <v>306</v>
      </c>
      <c r="Q183" s="55" t="n">
        <v>249</v>
      </c>
      <c r="R183" s="55" t="n">
        <v>282</v>
      </c>
      <c r="S183" s="55" t="n">
        <v>219</v>
      </c>
      <c r="T183" s="55" t="n">
        <v>138</v>
      </c>
      <c r="U183" s="55" t="n">
        <v>418</v>
      </c>
      <c r="V183" s="55" t="n">
        <v>247</v>
      </c>
      <c r="W183" s="55" t="n">
        <v>307</v>
      </c>
      <c r="X183" s="55" t="n">
        <v>181</v>
      </c>
      <c r="Y183" s="55" t="n">
        <v>374</v>
      </c>
      <c r="Z183" s="55" t="n">
        <v>282</v>
      </c>
      <c r="AA183" s="56" t="n">
        <v>265</v>
      </c>
      <c r="AB183" s="3"/>
      <c r="AC183" s="55" t="n">
        <v>91</v>
      </c>
      <c r="AD183" s="55" t="n">
        <v>797</v>
      </c>
      <c r="AE183" s="55" t="n">
        <v>575</v>
      </c>
      <c r="AF183" s="57" t="n">
        <f aca="false">(AE183/AD183)*100</f>
        <v>72.1455457967378</v>
      </c>
    </row>
    <row r="184" s="58" customFormat="true" ht="12.8" hidden="false" customHeight="false" outlineLevel="0" collapsed="false">
      <c r="A184" s="54" t="s">
        <v>80</v>
      </c>
      <c r="B184" s="55" t="n">
        <v>2</v>
      </c>
      <c r="C184" s="55" t="n">
        <v>246</v>
      </c>
      <c r="D184" s="55" t="n">
        <v>145</v>
      </c>
      <c r="E184" s="55" t="n">
        <v>3</v>
      </c>
      <c r="F184" s="55" t="n">
        <v>68</v>
      </c>
      <c r="G184" s="55" t="n">
        <v>1</v>
      </c>
      <c r="H184" s="55" t="n">
        <v>21</v>
      </c>
      <c r="I184" s="55" t="n">
        <v>180</v>
      </c>
      <c r="J184" s="54" t="n">
        <v>261</v>
      </c>
      <c r="K184" s="54" t="n">
        <v>10</v>
      </c>
      <c r="L184" s="54"/>
      <c r="M184" s="54"/>
      <c r="N184" s="55"/>
      <c r="O184" s="55" t="n">
        <v>8</v>
      </c>
      <c r="P184" s="55" t="n">
        <v>207</v>
      </c>
      <c r="Q184" s="55" t="n">
        <v>250</v>
      </c>
      <c r="R184" s="55" t="n">
        <v>234</v>
      </c>
      <c r="S184" s="55" t="n">
        <v>177</v>
      </c>
      <c r="T184" s="55" t="n">
        <v>94</v>
      </c>
      <c r="U184" s="55" t="n">
        <v>368</v>
      </c>
      <c r="V184" s="55" t="n">
        <v>213</v>
      </c>
      <c r="W184" s="55" t="n">
        <v>245</v>
      </c>
      <c r="X184" s="55" t="n">
        <v>199</v>
      </c>
      <c r="Y184" s="55" t="n">
        <v>269</v>
      </c>
      <c r="Z184" s="55" t="n">
        <v>251</v>
      </c>
      <c r="AA184" s="56" t="n">
        <v>209</v>
      </c>
      <c r="AB184" s="3"/>
      <c r="AC184" s="55" t="n">
        <v>55</v>
      </c>
      <c r="AD184" s="55" t="n">
        <v>750</v>
      </c>
      <c r="AE184" s="55" t="n">
        <v>479</v>
      </c>
      <c r="AF184" s="57" t="n">
        <f aca="false">(AE184/AD184)*100</f>
        <v>63.8666666666667</v>
      </c>
    </row>
    <row r="185" s="58" customFormat="true" ht="12.8" hidden="false" customHeight="false" outlineLevel="0" collapsed="false">
      <c r="A185" s="54" t="s">
        <v>81</v>
      </c>
      <c r="B185" s="55" t="n">
        <v>6</v>
      </c>
      <c r="C185" s="55" t="n">
        <v>223</v>
      </c>
      <c r="D185" s="55" t="n">
        <v>114</v>
      </c>
      <c r="E185" s="55" t="n">
        <v>2</v>
      </c>
      <c r="F185" s="55" t="n">
        <v>64</v>
      </c>
      <c r="G185" s="55" t="n">
        <v>0</v>
      </c>
      <c r="H185" s="55" t="n">
        <v>26</v>
      </c>
      <c r="I185" s="55" t="n">
        <v>122</v>
      </c>
      <c r="J185" s="54" t="n">
        <v>277</v>
      </c>
      <c r="K185" s="54" t="n">
        <v>8</v>
      </c>
      <c r="L185" s="54"/>
      <c r="M185" s="54"/>
      <c r="N185" s="55"/>
      <c r="O185" s="55" t="n">
        <v>14</v>
      </c>
      <c r="P185" s="55" t="n">
        <v>148</v>
      </c>
      <c r="Q185" s="55" t="n">
        <v>265</v>
      </c>
      <c r="R185" s="55" t="n">
        <v>191</v>
      </c>
      <c r="S185" s="55" t="n">
        <v>178</v>
      </c>
      <c r="T185" s="55" t="n">
        <v>133</v>
      </c>
      <c r="U185" s="55" t="n">
        <v>280</v>
      </c>
      <c r="V185" s="55" t="n">
        <v>203</v>
      </c>
      <c r="W185" s="55" t="n">
        <v>205</v>
      </c>
      <c r="X185" s="55" t="n">
        <v>179</v>
      </c>
      <c r="Y185" s="55" t="n">
        <v>235</v>
      </c>
      <c r="Z185" s="55" t="n">
        <v>234</v>
      </c>
      <c r="AA185" s="56" t="n">
        <v>164</v>
      </c>
      <c r="AB185" s="3"/>
      <c r="AC185" s="55" t="n">
        <v>83</v>
      </c>
      <c r="AD185" s="55" t="n">
        <v>759</v>
      </c>
      <c r="AE185" s="55" t="n">
        <v>445</v>
      </c>
      <c r="AF185" s="57" t="n">
        <f aca="false">(AE185/AD185)*100</f>
        <v>58.6297760210804</v>
      </c>
    </row>
    <row r="186" s="58" customFormat="true" ht="12.8" hidden="false" customHeight="false" outlineLevel="0" collapsed="false">
      <c r="A186" s="54" t="s">
        <v>82</v>
      </c>
      <c r="B186" s="55" t="n">
        <v>8</v>
      </c>
      <c r="C186" s="55" t="n">
        <v>191</v>
      </c>
      <c r="D186" s="55" t="n">
        <v>173</v>
      </c>
      <c r="E186" s="55" t="n">
        <v>4</v>
      </c>
      <c r="F186" s="55" t="n">
        <v>44</v>
      </c>
      <c r="G186" s="55" t="n">
        <v>0</v>
      </c>
      <c r="H186" s="55" t="n">
        <v>21</v>
      </c>
      <c r="I186" s="55" t="n">
        <v>172</v>
      </c>
      <c r="J186" s="54" t="n">
        <v>220</v>
      </c>
      <c r="K186" s="54" t="n">
        <v>12</v>
      </c>
      <c r="L186" s="54"/>
      <c r="M186" s="54"/>
      <c r="N186" s="55"/>
      <c r="O186" s="55" t="n">
        <v>9</v>
      </c>
      <c r="P186" s="55" t="n">
        <v>215</v>
      </c>
      <c r="Q186" s="55" t="n">
        <v>197</v>
      </c>
      <c r="R186" s="55" t="n">
        <v>207</v>
      </c>
      <c r="S186" s="55" t="n">
        <v>165</v>
      </c>
      <c r="T186" s="55" t="n">
        <v>75</v>
      </c>
      <c r="U186" s="55" t="n">
        <v>352</v>
      </c>
      <c r="V186" s="55" t="n">
        <v>217</v>
      </c>
      <c r="W186" s="55" t="n">
        <v>206</v>
      </c>
      <c r="X186" s="55" t="n">
        <v>179</v>
      </c>
      <c r="Y186" s="55" t="n">
        <v>243</v>
      </c>
      <c r="Z186" s="55" t="n">
        <v>218</v>
      </c>
      <c r="AA186" s="56" t="n">
        <v>198</v>
      </c>
      <c r="AB186" s="3"/>
      <c r="AC186" s="55" t="n">
        <v>140</v>
      </c>
      <c r="AD186" s="55" t="n">
        <v>713</v>
      </c>
      <c r="AE186" s="55" t="n">
        <v>429</v>
      </c>
      <c r="AF186" s="57" t="n">
        <f aca="false">(AE186/AD186)*100</f>
        <v>60.1683029453015</v>
      </c>
    </row>
    <row r="187" s="58" customFormat="true" ht="12.8" hidden="false" customHeight="false" outlineLevel="0" collapsed="false">
      <c r="A187" s="54" t="s">
        <v>83</v>
      </c>
      <c r="B187" s="55" t="n">
        <v>3</v>
      </c>
      <c r="C187" s="55" t="n">
        <v>219</v>
      </c>
      <c r="D187" s="55" t="n">
        <v>265</v>
      </c>
      <c r="E187" s="55" t="n">
        <v>1</v>
      </c>
      <c r="F187" s="55" t="n">
        <v>39</v>
      </c>
      <c r="G187" s="55" t="n">
        <v>0</v>
      </c>
      <c r="H187" s="55" t="n">
        <v>9</v>
      </c>
      <c r="I187" s="55" t="n">
        <v>255</v>
      </c>
      <c r="J187" s="54" t="n">
        <v>237</v>
      </c>
      <c r="K187" s="54" t="n">
        <v>13</v>
      </c>
      <c r="L187" s="54"/>
      <c r="M187" s="54"/>
      <c r="N187" s="55"/>
      <c r="O187" s="55" t="n">
        <v>10</v>
      </c>
      <c r="P187" s="55" t="n">
        <v>293</v>
      </c>
      <c r="Q187" s="55" t="n">
        <v>214</v>
      </c>
      <c r="R187" s="55" t="n">
        <v>248</v>
      </c>
      <c r="S187" s="55" t="n">
        <v>192</v>
      </c>
      <c r="T187" s="55" t="n">
        <v>86</v>
      </c>
      <c r="U187" s="55" t="n">
        <v>436</v>
      </c>
      <c r="V187" s="55" t="n">
        <v>265</v>
      </c>
      <c r="W187" s="55" t="n">
        <v>250</v>
      </c>
      <c r="X187" s="55" t="n">
        <v>189</v>
      </c>
      <c r="Y187" s="55" t="n">
        <v>328</v>
      </c>
      <c r="Z187" s="55" t="n">
        <v>245</v>
      </c>
      <c r="AA187" s="56" t="n">
        <v>256</v>
      </c>
      <c r="AB187" s="3"/>
      <c r="AC187" s="55" t="n">
        <v>136</v>
      </c>
      <c r="AD187" s="55" t="n">
        <v>829</v>
      </c>
      <c r="AE187" s="55" t="n">
        <v>537</v>
      </c>
      <c r="AF187" s="57" t="n">
        <f aca="false">(AE187/AD187)*100</f>
        <v>64.7768395657419</v>
      </c>
    </row>
    <row r="188" s="58" customFormat="true" ht="12.8" hidden="false" customHeight="false" outlineLevel="0" collapsed="false">
      <c r="A188" s="54" t="s">
        <v>84</v>
      </c>
      <c r="B188" s="55" t="n">
        <v>10</v>
      </c>
      <c r="C188" s="55" t="n">
        <v>257</v>
      </c>
      <c r="D188" s="55" t="n">
        <v>280</v>
      </c>
      <c r="E188" s="55" t="n">
        <v>1</v>
      </c>
      <c r="F188" s="55" t="n">
        <v>93</v>
      </c>
      <c r="G188" s="55" t="n">
        <v>2</v>
      </c>
      <c r="H188" s="55" t="n">
        <v>31</v>
      </c>
      <c r="I188" s="55" t="n">
        <v>327</v>
      </c>
      <c r="J188" s="54" t="n">
        <v>275</v>
      </c>
      <c r="K188" s="54" t="n">
        <v>20</v>
      </c>
      <c r="L188" s="54"/>
      <c r="M188" s="54"/>
      <c r="N188" s="55"/>
      <c r="O188" s="55" t="n">
        <v>14</v>
      </c>
      <c r="P188" s="55" t="n">
        <v>385</v>
      </c>
      <c r="Q188" s="55" t="n">
        <v>248</v>
      </c>
      <c r="R188" s="55" t="n">
        <v>299</v>
      </c>
      <c r="S188" s="55" t="n">
        <v>246</v>
      </c>
      <c r="T188" s="55" t="n">
        <v>122</v>
      </c>
      <c r="U188" s="55" t="n">
        <v>524</v>
      </c>
      <c r="V188" s="55" t="n">
        <v>282</v>
      </c>
      <c r="W188" s="55" t="n">
        <v>355</v>
      </c>
      <c r="X188" s="55" t="n">
        <v>225</v>
      </c>
      <c r="Y188" s="55" t="n">
        <v>422</v>
      </c>
      <c r="Z188" s="55" t="n">
        <v>341</v>
      </c>
      <c r="AA188" s="56" t="n">
        <v>300</v>
      </c>
      <c r="AB188" s="3"/>
      <c r="AC188" s="55" t="n">
        <v>164</v>
      </c>
      <c r="AD188" s="55" t="n">
        <v>1084</v>
      </c>
      <c r="AE188" s="55" t="n">
        <v>662</v>
      </c>
      <c r="AF188" s="57" t="n">
        <f aca="false">(AE188/AD188)*100</f>
        <v>61.070110701107</v>
      </c>
    </row>
    <row r="189" s="58" customFormat="true" ht="12.8" hidden="false" customHeight="false" outlineLevel="0" collapsed="false">
      <c r="A189" s="54" t="s">
        <v>85</v>
      </c>
      <c r="B189" s="55" t="n">
        <v>7</v>
      </c>
      <c r="C189" s="55" t="n">
        <v>308</v>
      </c>
      <c r="D189" s="55" t="n">
        <v>218</v>
      </c>
      <c r="E189" s="55" t="n">
        <v>4</v>
      </c>
      <c r="F189" s="55" t="n">
        <v>62</v>
      </c>
      <c r="G189" s="55" t="n">
        <v>2</v>
      </c>
      <c r="H189" s="55" t="n">
        <v>23</v>
      </c>
      <c r="I189" s="55" t="n">
        <v>205</v>
      </c>
      <c r="J189" s="54" t="n">
        <v>375</v>
      </c>
      <c r="K189" s="54" t="n">
        <v>9</v>
      </c>
      <c r="L189" s="54"/>
      <c r="M189" s="54"/>
      <c r="N189" s="55"/>
      <c r="O189" s="55" t="n">
        <v>7</v>
      </c>
      <c r="P189" s="55" t="n">
        <v>276</v>
      </c>
      <c r="Q189" s="55" t="n">
        <v>331</v>
      </c>
      <c r="R189" s="55" t="n">
        <v>299</v>
      </c>
      <c r="S189" s="55" t="n">
        <v>256</v>
      </c>
      <c r="T189" s="55" t="n">
        <v>108</v>
      </c>
      <c r="U189" s="55" t="n">
        <v>512</v>
      </c>
      <c r="V189" s="55" t="n">
        <v>343</v>
      </c>
      <c r="W189" s="55" t="n">
        <v>270</v>
      </c>
      <c r="X189" s="55" t="n">
        <v>266</v>
      </c>
      <c r="Y189" s="55" t="n">
        <v>345</v>
      </c>
      <c r="Z189" s="55" t="n">
        <v>282</v>
      </c>
      <c r="AA189" s="56" t="n">
        <v>313</v>
      </c>
      <c r="AB189" s="3"/>
      <c r="AC189" s="55" t="n">
        <v>112</v>
      </c>
      <c r="AD189" s="55" t="n">
        <v>970</v>
      </c>
      <c r="AE189" s="55" t="n">
        <v>629</v>
      </c>
      <c r="AF189" s="57" t="n">
        <f aca="false">(AE189/AD189)*100</f>
        <v>64.8453608247423</v>
      </c>
    </row>
    <row r="190" s="58" customFormat="true" ht="12.8" hidden="false" customHeight="false" outlineLevel="0" collapsed="false">
      <c r="A190" s="54" t="s">
        <v>86</v>
      </c>
      <c r="B190" s="55" t="n">
        <v>2</v>
      </c>
      <c r="C190" s="55" t="n">
        <v>237</v>
      </c>
      <c r="D190" s="55" t="n">
        <v>227</v>
      </c>
      <c r="E190" s="55" t="n">
        <v>1</v>
      </c>
      <c r="F190" s="55" t="n">
        <v>44</v>
      </c>
      <c r="G190" s="55" t="n">
        <v>0</v>
      </c>
      <c r="H190" s="55" t="n">
        <v>10</v>
      </c>
      <c r="I190" s="55" t="n">
        <v>242</v>
      </c>
      <c r="J190" s="54" t="n">
        <v>250</v>
      </c>
      <c r="K190" s="54" t="n">
        <v>4</v>
      </c>
      <c r="L190" s="54"/>
      <c r="M190" s="54"/>
      <c r="N190" s="55"/>
      <c r="O190" s="55" t="n">
        <v>3</v>
      </c>
      <c r="P190" s="55" t="n">
        <v>301</v>
      </c>
      <c r="Q190" s="55" t="n">
        <v>199</v>
      </c>
      <c r="R190" s="55" t="n">
        <v>262</v>
      </c>
      <c r="S190" s="55" t="n">
        <v>193</v>
      </c>
      <c r="T190" s="55" t="n">
        <v>86</v>
      </c>
      <c r="U190" s="55" t="n">
        <v>428</v>
      </c>
      <c r="V190" s="55" t="n">
        <v>244</v>
      </c>
      <c r="W190" s="55" t="n">
        <v>264</v>
      </c>
      <c r="X190" s="55" t="n">
        <v>179</v>
      </c>
      <c r="Y190" s="55" t="n">
        <v>327</v>
      </c>
      <c r="Z190" s="55" t="n">
        <v>240</v>
      </c>
      <c r="AA190" s="56" t="n">
        <v>256</v>
      </c>
      <c r="AB190" s="3"/>
      <c r="AC190" s="55" t="n">
        <v>124</v>
      </c>
      <c r="AD190" s="55" t="n">
        <v>740</v>
      </c>
      <c r="AE190" s="55" t="n">
        <v>521</v>
      </c>
      <c r="AF190" s="57" t="n">
        <f aca="false">(AE190/AD190)*100</f>
        <v>70.4054054054054</v>
      </c>
    </row>
    <row r="191" s="58" customFormat="true" ht="12.8" hidden="false" customHeight="false" outlineLevel="0" collapsed="false">
      <c r="A191" s="54" t="s">
        <v>87</v>
      </c>
      <c r="B191" s="55" t="n">
        <v>0</v>
      </c>
      <c r="C191" s="55" t="n">
        <v>14</v>
      </c>
      <c r="D191" s="55" t="n">
        <v>22</v>
      </c>
      <c r="E191" s="55" t="n">
        <v>0</v>
      </c>
      <c r="F191" s="55" t="n">
        <v>4</v>
      </c>
      <c r="G191" s="55" t="n">
        <v>0</v>
      </c>
      <c r="H191" s="55" t="n">
        <v>1</v>
      </c>
      <c r="I191" s="55" t="n">
        <v>22</v>
      </c>
      <c r="J191" s="54" t="n">
        <v>17</v>
      </c>
      <c r="K191" s="54" t="n">
        <v>1</v>
      </c>
      <c r="L191" s="54"/>
      <c r="M191" s="54"/>
      <c r="N191" s="55"/>
      <c r="O191" s="55" t="n">
        <v>1</v>
      </c>
      <c r="P191" s="55" t="n">
        <v>28</v>
      </c>
      <c r="Q191" s="55" t="n">
        <v>11</v>
      </c>
      <c r="R191" s="55" t="n">
        <v>12</v>
      </c>
      <c r="S191" s="55" t="n">
        <v>19</v>
      </c>
      <c r="T191" s="55" t="n">
        <v>22</v>
      </c>
      <c r="U191" s="55" t="n">
        <v>15</v>
      </c>
      <c r="V191" s="55" t="n">
        <v>20</v>
      </c>
      <c r="W191" s="55" t="n">
        <v>16</v>
      </c>
      <c r="X191" s="55" t="n">
        <v>22</v>
      </c>
      <c r="Y191" s="55" t="n">
        <v>15</v>
      </c>
      <c r="Z191" s="55" t="n">
        <v>17</v>
      </c>
      <c r="AA191" s="56" t="n">
        <v>17</v>
      </c>
      <c r="AB191" s="3"/>
      <c r="AC191" s="55"/>
      <c r="AD191" s="55"/>
      <c r="AE191" s="55" t="n">
        <v>41</v>
      </c>
      <c r="AF191" s="57"/>
    </row>
    <row r="192" s="58" customFormat="true" ht="12.8" hidden="false" customHeight="false" outlineLevel="0" collapsed="false">
      <c r="A192" s="54" t="s">
        <v>88</v>
      </c>
      <c r="B192" s="55" t="n">
        <v>10</v>
      </c>
      <c r="C192" s="55" t="n">
        <v>549</v>
      </c>
      <c r="D192" s="55" t="n">
        <v>484</v>
      </c>
      <c r="E192" s="55" t="n">
        <v>2</v>
      </c>
      <c r="F192" s="55" t="n">
        <v>117</v>
      </c>
      <c r="G192" s="55" t="n">
        <v>3</v>
      </c>
      <c r="H192" s="55" t="n">
        <v>38</v>
      </c>
      <c r="I192" s="55" t="n">
        <v>536</v>
      </c>
      <c r="J192" s="54" t="n">
        <v>590</v>
      </c>
      <c r="K192" s="54" t="n">
        <v>14</v>
      </c>
      <c r="L192" s="54"/>
      <c r="M192" s="54"/>
      <c r="N192" s="55"/>
      <c r="O192" s="55" t="n">
        <v>26</v>
      </c>
      <c r="P192" s="55" t="n">
        <v>617</v>
      </c>
      <c r="Q192" s="55" t="n">
        <v>537</v>
      </c>
      <c r="R192" s="55" t="n">
        <v>476</v>
      </c>
      <c r="S192" s="55" t="n">
        <v>491</v>
      </c>
      <c r="T192" s="55" t="n">
        <v>444</v>
      </c>
      <c r="U192" s="55" t="n">
        <v>699</v>
      </c>
      <c r="V192" s="55" t="n">
        <v>502</v>
      </c>
      <c r="W192" s="55" t="n">
        <v>616</v>
      </c>
      <c r="X192" s="55" t="n">
        <v>476</v>
      </c>
      <c r="Y192" s="55" t="n">
        <v>645</v>
      </c>
      <c r="Z192" s="55" t="n">
        <v>669</v>
      </c>
      <c r="AA192" s="56" t="n">
        <v>443</v>
      </c>
      <c r="AB192" s="3"/>
      <c r="AC192" s="55"/>
      <c r="AD192" s="55"/>
      <c r="AE192" s="55" t="n">
        <v>1203</v>
      </c>
      <c r="AF192" s="57"/>
    </row>
    <row r="193" s="58" customFormat="true" ht="12.8" hidden="false" customHeight="false" outlineLevel="0" collapsed="false">
      <c r="A193" s="54" t="s">
        <v>89</v>
      </c>
      <c r="B193" s="55" t="n">
        <v>3</v>
      </c>
      <c r="C193" s="55" t="n">
        <v>609</v>
      </c>
      <c r="D193" s="55" t="n">
        <v>662</v>
      </c>
      <c r="E193" s="55" t="n">
        <v>3</v>
      </c>
      <c r="F193" s="55" t="n">
        <v>90</v>
      </c>
      <c r="G193" s="55" t="n">
        <v>4</v>
      </c>
      <c r="H193" s="55" t="n">
        <v>44</v>
      </c>
      <c r="I193" s="55" t="n">
        <v>717</v>
      </c>
      <c r="J193" s="54" t="n">
        <v>577</v>
      </c>
      <c r="K193" s="54" t="n">
        <v>22</v>
      </c>
      <c r="L193" s="54"/>
      <c r="M193" s="54"/>
      <c r="N193" s="55"/>
      <c r="O193" s="55" t="n">
        <v>21</v>
      </c>
      <c r="P193" s="55" t="n">
        <v>806</v>
      </c>
      <c r="Q193" s="55" t="n">
        <v>530</v>
      </c>
      <c r="R193" s="55" t="n">
        <v>601</v>
      </c>
      <c r="S193" s="55" t="n">
        <v>494</v>
      </c>
      <c r="T193" s="55" t="n">
        <v>487</v>
      </c>
      <c r="U193" s="55" t="n">
        <v>795</v>
      </c>
      <c r="V193" s="55" t="n">
        <v>550</v>
      </c>
      <c r="W193" s="55" t="n">
        <v>701</v>
      </c>
      <c r="X193" s="55" t="n">
        <v>543</v>
      </c>
      <c r="Y193" s="55" t="n">
        <v>732</v>
      </c>
      <c r="Z193" s="55" t="n">
        <v>714</v>
      </c>
      <c r="AA193" s="56" t="n">
        <v>545</v>
      </c>
      <c r="AB193" s="3"/>
      <c r="AC193" s="55"/>
      <c r="AD193" s="55"/>
      <c r="AE193" s="55" t="n">
        <v>1411</v>
      </c>
      <c r="AF193" s="57"/>
    </row>
    <row r="194" s="58" customFormat="true" ht="12.8" hidden="false" customHeight="false" outlineLevel="0" collapsed="false">
      <c r="A194" s="54" t="s">
        <v>90</v>
      </c>
      <c r="B194" s="55" t="n">
        <v>3</v>
      </c>
      <c r="C194" s="55" t="n">
        <v>168</v>
      </c>
      <c r="D194" s="55" t="n">
        <v>180</v>
      </c>
      <c r="E194" s="55" t="n">
        <v>0</v>
      </c>
      <c r="F194" s="55" t="n">
        <v>36</v>
      </c>
      <c r="G194" s="55" t="n">
        <v>0</v>
      </c>
      <c r="H194" s="55" t="n">
        <v>15</v>
      </c>
      <c r="I194" s="55" t="n">
        <v>222</v>
      </c>
      <c r="J194" s="54" t="n">
        <v>138</v>
      </c>
      <c r="K194" s="54" t="n">
        <v>5</v>
      </c>
      <c r="L194" s="54"/>
      <c r="M194" s="54"/>
      <c r="N194" s="55"/>
      <c r="O194" s="55" t="n">
        <v>7</v>
      </c>
      <c r="P194" s="55" t="n">
        <v>243</v>
      </c>
      <c r="Q194" s="55" t="n">
        <v>125</v>
      </c>
      <c r="R194" s="55" t="n">
        <v>153</v>
      </c>
      <c r="S194" s="55" t="n">
        <v>146</v>
      </c>
      <c r="T194" s="55" t="n">
        <v>135</v>
      </c>
      <c r="U194" s="55" t="n">
        <v>216</v>
      </c>
      <c r="V194" s="55" t="n">
        <v>107</v>
      </c>
      <c r="W194" s="55" t="n">
        <v>229</v>
      </c>
      <c r="X194" s="55" t="n">
        <v>144</v>
      </c>
      <c r="Y194" s="55" t="n">
        <v>203</v>
      </c>
      <c r="Z194" s="55" t="n">
        <v>217</v>
      </c>
      <c r="AA194" s="56" t="n">
        <v>114</v>
      </c>
      <c r="AB194" s="3"/>
      <c r="AC194" s="55"/>
      <c r="AD194" s="55"/>
      <c r="AE194" s="55" t="n">
        <v>393</v>
      </c>
      <c r="AF194" s="57"/>
    </row>
    <row r="195" s="58" customFormat="true" ht="12.8" hidden="false" customHeight="false" outlineLevel="0" collapsed="false">
      <c r="A195" s="54" t="s">
        <v>91</v>
      </c>
      <c r="B195" s="55" t="n">
        <v>1</v>
      </c>
      <c r="C195" s="55" t="n">
        <v>209</v>
      </c>
      <c r="D195" s="55" t="n">
        <v>316</v>
      </c>
      <c r="E195" s="55" t="n">
        <v>1</v>
      </c>
      <c r="F195" s="55" t="n">
        <v>58</v>
      </c>
      <c r="G195" s="55" t="n">
        <v>0</v>
      </c>
      <c r="H195" s="55" t="n">
        <v>22</v>
      </c>
      <c r="I195" s="55" t="n">
        <v>355</v>
      </c>
      <c r="J195" s="54" t="n">
        <v>203</v>
      </c>
      <c r="K195" s="54" t="n">
        <v>4</v>
      </c>
      <c r="L195" s="54"/>
      <c r="M195" s="54"/>
      <c r="N195" s="55"/>
      <c r="O195" s="55" t="n">
        <v>5</v>
      </c>
      <c r="P195" s="55" t="n">
        <v>377</v>
      </c>
      <c r="Q195" s="55" t="n">
        <v>203</v>
      </c>
      <c r="R195" s="55" t="n">
        <v>277</v>
      </c>
      <c r="S195" s="55" t="n">
        <v>237</v>
      </c>
      <c r="T195" s="55" t="n">
        <v>153</v>
      </c>
      <c r="U195" s="55" t="n">
        <v>433</v>
      </c>
      <c r="V195" s="55" t="n">
        <v>210</v>
      </c>
      <c r="W195" s="55" t="n">
        <v>374</v>
      </c>
      <c r="X195" s="55" t="n">
        <v>163</v>
      </c>
      <c r="Y195" s="55" t="n">
        <v>421</v>
      </c>
      <c r="Z195" s="55" t="n">
        <v>314</v>
      </c>
      <c r="AA195" s="56" t="n">
        <v>260</v>
      </c>
      <c r="AB195" s="3"/>
      <c r="AC195" s="55" t="n">
        <v>49</v>
      </c>
      <c r="AD195" s="55" t="n">
        <v>886</v>
      </c>
      <c r="AE195" s="55" t="n">
        <v>594</v>
      </c>
      <c r="AF195" s="57" t="n">
        <f aca="false">(AE195/AD195)*100</f>
        <v>67.0428893905192</v>
      </c>
    </row>
    <row r="196" s="58" customFormat="true" ht="12.8" hidden="false" customHeight="false" outlineLevel="0" collapsed="false">
      <c r="A196" s="54" t="s">
        <v>92</v>
      </c>
      <c r="B196" s="55" t="n">
        <v>1</v>
      </c>
      <c r="C196" s="55" t="n">
        <v>229</v>
      </c>
      <c r="D196" s="55" t="n">
        <v>243</v>
      </c>
      <c r="E196" s="55" t="n">
        <v>4</v>
      </c>
      <c r="F196" s="55" t="n">
        <v>49</v>
      </c>
      <c r="G196" s="55" t="n">
        <v>2</v>
      </c>
      <c r="H196" s="55" t="n">
        <v>17</v>
      </c>
      <c r="I196" s="55" t="n">
        <v>263</v>
      </c>
      <c r="J196" s="54" t="n">
        <v>253</v>
      </c>
      <c r="K196" s="54" t="n">
        <v>4</v>
      </c>
      <c r="L196" s="54"/>
      <c r="M196" s="54"/>
      <c r="N196" s="55"/>
      <c r="O196" s="55" t="n">
        <v>7</v>
      </c>
      <c r="P196" s="55" t="n">
        <v>294</v>
      </c>
      <c r="Q196" s="55" t="n">
        <v>232</v>
      </c>
      <c r="R196" s="55" t="n">
        <v>257</v>
      </c>
      <c r="S196" s="55" t="n">
        <v>210</v>
      </c>
      <c r="T196" s="55" t="n">
        <v>180</v>
      </c>
      <c r="U196" s="55" t="n">
        <v>359</v>
      </c>
      <c r="V196" s="55" t="n">
        <v>248</v>
      </c>
      <c r="W196" s="55" t="n">
        <v>280</v>
      </c>
      <c r="X196" s="55" t="n">
        <v>194</v>
      </c>
      <c r="Y196" s="55" t="n">
        <v>340</v>
      </c>
      <c r="Z196" s="55" t="n">
        <v>265</v>
      </c>
      <c r="AA196" s="56" t="n">
        <v>264</v>
      </c>
      <c r="AB196" s="3"/>
      <c r="AC196" s="55" t="n">
        <v>56</v>
      </c>
      <c r="AD196" s="55" t="n">
        <v>792</v>
      </c>
      <c r="AE196" s="55" t="n">
        <v>542</v>
      </c>
      <c r="AF196" s="57" t="n">
        <f aca="false">(AE196/AD196)*100</f>
        <v>68.4343434343434</v>
      </c>
    </row>
    <row r="197" s="58" customFormat="true" ht="12.8" hidden="false" customHeight="false" outlineLevel="0" collapsed="false">
      <c r="A197" s="54" t="s">
        <v>93</v>
      </c>
      <c r="B197" s="55" t="n">
        <v>1</v>
      </c>
      <c r="C197" s="55" t="n">
        <v>240</v>
      </c>
      <c r="D197" s="55" t="n">
        <v>174</v>
      </c>
      <c r="E197" s="55" t="n">
        <v>1</v>
      </c>
      <c r="F197" s="55" t="n">
        <v>107</v>
      </c>
      <c r="G197" s="55" t="n">
        <v>5</v>
      </c>
      <c r="H197" s="55" t="n">
        <v>33</v>
      </c>
      <c r="I197" s="55" t="n">
        <v>213</v>
      </c>
      <c r="J197" s="54" t="n">
        <v>305</v>
      </c>
      <c r="K197" s="54" t="n">
        <v>7</v>
      </c>
      <c r="L197" s="54"/>
      <c r="M197" s="54"/>
      <c r="N197" s="55"/>
      <c r="O197" s="55" t="n">
        <v>15</v>
      </c>
      <c r="P197" s="55" t="n">
        <v>247</v>
      </c>
      <c r="Q197" s="55" t="n">
        <v>285</v>
      </c>
      <c r="R197" s="55" t="n">
        <v>268</v>
      </c>
      <c r="S197" s="55" t="n">
        <v>221</v>
      </c>
      <c r="T197" s="55" t="n">
        <v>180</v>
      </c>
      <c r="U197" s="55" t="n">
        <v>368</v>
      </c>
      <c r="V197" s="55" t="n">
        <v>209</v>
      </c>
      <c r="W197" s="55" t="n">
        <v>337</v>
      </c>
      <c r="X197" s="55" t="n">
        <v>190</v>
      </c>
      <c r="Y197" s="55" t="n">
        <v>351</v>
      </c>
      <c r="Z197" s="55" t="n">
        <v>337</v>
      </c>
      <c r="AA197" s="56" t="n">
        <v>204</v>
      </c>
      <c r="AB197" s="3"/>
      <c r="AC197" s="55" t="n">
        <v>85</v>
      </c>
      <c r="AD197" s="55" t="n">
        <v>828</v>
      </c>
      <c r="AE197" s="55" t="n">
        <v>565</v>
      </c>
      <c r="AF197" s="57" t="n">
        <f aca="false">(AE197/AD197)*100</f>
        <v>68.2367149758454</v>
      </c>
    </row>
    <row r="198" s="58" customFormat="true" ht="12.8" hidden="false" customHeight="false" outlineLevel="0" collapsed="false">
      <c r="A198" s="54" t="s">
        <v>94</v>
      </c>
      <c r="B198" s="55" t="n">
        <v>6</v>
      </c>
      <c r="C198" s="55" t="n">
        <v>221</v>
      </c>
      <c r="D198" s="55" t="n">
        <v>245</v>
      </c>
      <c r="E198" s="55" t="n">
        <v>0</v>
      </c>
      <c r="F198" s="55" t="n">
        <v>72</v>
      </c>
      <c r="G198" s="55" t="n">
        <v>0</v>
      </c>
      <c r="H198" s="55" t="n">
        <v>12</v>
      </c>
      <c r="I198" s="55" t="n">
        <v>254</v>
      </c>
      <c r="J198" s="54" t="n">
        <v>271</v>
      </c>
      <c r="K198" s="54" t="n">
        <v>12</v>
      </c>
      <c r="L198" s="54"/>
      <c r="M198" s="54"/>
      <c r="N198" s="55"/>
      <c r="O198" s="55" t="n">
        <v>14</v>
      </c>
      <c r="P198" s="55" t="n">
        <v>286</v>
      </c>
      <c r="Q198" s="55" t="n">
        <v>247</v>
      </c>
      <c r="R198" s="55" t="n">
        <v>268</v>
      </c>
      <c r="S198" s="55" t="n">
        <v>218</v>
      </c>
      <c r="T198" s="55" t="n">
        <v>165</v>
      </c>
      <c r="U198" s="55" t="n">
        <v>378</v>
      </c>
      <c r="V198" s="55" t="n">
        <v>182</v>
      </c>
      <c r="W198" s="55" t="n">
        <v>364</v>
      </c>
      <c r="X198" s="55" t="n">
        <v>203</v>
      </c>
      <c r="Y198" s="55" t="n">
        <v>344</v>
      </c>
      <c r="Z198" s="55" t="n">
        <v>308</v>
      </c>
      <c r="AA198" s="56" t="n">
        <v>231</v>
      </c>
      <c r="AB198" s="3"/>
      <c r="AC198" s="55" t="n">
        <v>46</v>
      </c>
      <c r="AD198" s="55" t="n">
        <v>767</v>
      </c>
      <c r="AE198" s="55" t="n">
        <v>559</v>
      </c>
      <c r="AF198" s="57" t="n">
        <f aca="false">(AE198/AD198)*100</f>
        <v>72.8813559322034</v>
      </c>
    </row>
    <row r="199" s="58" customFormat="true" ht="12.8" hidden="false" customHeight="false" outlineLevel="0" collapsed="false">
      <c r="A199" s="54" t="s">
        <v>95</v>
      </c>
      <c r="B199" s="55" t="n">
        <v>0</v>
      </c>
      <c r="C199" s="55" t="n">
        <v>48</v>
      </c>
      <c r="D199" s="55" t="n">
        <v>144</v>
      </c>
      <c r="E199" s="55" t="n">
        <v>0</v>
      </c>
      <c r="F199" s="55" t="n">
        <v>28</v>
      </c>
      <c r="G199" s="55" t="n">
        <v>2</v>
      </c>
      <c r="H199" s="55" t="n">
        <v>7</v>
      </c>
      <c r="I199" s="55" t="n">
        <v>150</v>
      </c>
      <c r="J199" s="54" t="n">
        <v>69</v>
      </c>
      <c r="K199" s="54" t="n">
        <v>4</v>
      </c>
      <c r="L199" s="54"/>
      <c r="M199" s="54"/>
      <c r="N199" s="55"/>
      <c r="O199" s="55" t="n">
        <v>4</v>
      </c>
      <c r="P199" s="55" t="n">
        <v>164</v>
      </c>
      <c r="Q199" s="55" t="n">
        <v>56</v>
      </c>
      <c r="R199" s="55" t="n">
        <v>86</v>
      </c>
      <c r="S199" s="55" t="n">
        <v>100</v>
      </c>
      <c r="T199" s="55" t="n">
        <v>86</v>
      </c>
      <c r="U199" s="55" t="n">
        <v>128</v>
      </c>
      <c r="V199" s="55" t="n">
        <v>60</v>
      </c>
      <c r="W199" s="55" t="n">
        <v>160</v>
      </c>
      <c r="X199" s="55" t="n">
        <v>72</v>
      </c>
      <c r="Y199" s="55" t="n">
        <v>144</v>
      </c>
      <c r="Z199" s="55" t="n">
        <v>106</v>
      </c>
      <c r="AA199" s="56" t="n">
        <v>106</v>
      </c>
      <c r="AB199" s="3"/>
      <c r="AC199" s="55" t="n">
        <v>23</v>
      </c>
      <c r="AD199" s="55" t="n">
        <v>317</v>
      </c>
      <c r="AE199" s="55" t="n">
        <v>235</v>
      </c>
      <c r="AF199" s="57" t="n">
        <f aca="false">(AE199/AD199)*100</f>
        <v>74.1324921135647</v>
      </c>
    </row>
    <row r="200" s="58" customFormat="true" ht="12.8" hidden="false" customHeight="false" outlineLevel="0" collapsed="false">
      <c r="A200" s="54" t="s">
        <v>96</v>
      </c>
      <c r="B200" s="55" t="n">
        <v>3</v>
      </c>
      <c r="C200" s="55" t="n">
        <v>150</v>
      </c>
      <c r="D200" s="55" t="n">
        <v>263</v>
      </c>
      <c r="E200" s="55" t="n">
        <v>0</v>
      </c>
      <c r="F200" s="55" t="n">
        <v>82</v>
      </c>
      <c r="G200" s="55" t="n">
        <v>2</v>
      </c>
      <c r="H200" s="55" t="n">
        <v>19</v>
      </c>
      <c r="I200" s="55" t="n">
        <v>338</v>
      </c>
      <c r="J200" s="54" t="n">
        <v>164</v>
      </c>
      <c r="K200" s="54" t="n">
        <v>4</v>
      </c>
      <c r="L200" s="54"/>
      <c r="M200" s="54"/>
      <c r="N200" s="55"/>
      <c r="O200" s="55" t="n">
        <v>8</v>
      </c>
      <c r="P200" s="55" t="n">
        <v>377</v>
      </c>
      <c r="Q200" s="55" t="n">
        <v>140</v>
      </c>
      <c r="R200" s="55" t="n">
        <v>229</v>
      </c>
      <c r="S200" s="55" t="n">
        <v>237</v>
      </c>
      <c r="T200" s="55" t="n">
        <v>168</v>
      </c>
      <c r="U200" s="55" t="n">
        <v>347</v>
      </c>
      <c r="V200" s="55" t="n">
        <v>118</v>
      </c>
      <c r="W200" s="55" t="n">
        <v>396</v>
      </c>
      <c r="X200" s="55" t="n">
        <v>161</v>
      </c>
      <c r="Y200" s="55" t="n">
        <v>352</v>
      </c>
      <c r="Z200" s="55" t="n">
        <v>256</v>
      </c>
      <c r="AA200" s="56" t="n">
        <v>251</v>
      </c>
      <c r="AB200" s="3"/>
      <c r="AC200" s="55" t="n">
        <v>16</v>
      </c>
      <c r="AD200" s="55" t="n">
        <v>685</v>
      </c>
      <c r="AE200" s="55" t="n">
        <v>534</v>
      </c>
      <c r="AF200" s="57" t="n">
        <f aca="false">(AE200/AD200)*100</f>
        <v>77.956204379562</v>
      </c>
    </row>
    <row r="201" s="58" customFormat="true" ht="12.8" hidden="false" customHeight="false" outlineLevel="0" collapsed="false">
      <c r="A201" s="54" t="s">
        <v>97</v>
      </c>
      <c r="B201" s="55" t="n">
        <v>6</v>
      </c>
      <c r="C201" s="55" t="n">
        <v>279</v>
      </c>
      <c r="D201" s="55" t="n">
        <v>362</v>
      </c>
      <c r="E201" s="55" t="n">
        <v>2</v>
      </c>
      <c r="F201" s="55" t="n">
        <v>118</v>
      </c>
      <c r="G201" s="55" t="n">
        <v>1</v>
      </c>
      <c r="H201" s="55" t="n">
        <v>16</v>
      </c>
      <c r="I201" s="55" t="n">
        <v>422</v>
      </c>
      <c r="J201" s="54" t="n">
        <v>319</v>
      </c>
      <c r="K201" s="54" t="n">
        <v>21</v>
      </c>
      <c r="L201" s="54"/>
      <c r="M201" s="54"/>
      <c r="N201" s="55"/>
      <c r="O201" s="55" t="n">
        <v>15</v>
      </c>
      <c r="P201" s="55" t="n">
        <v>461</v>
      </c>
      <c r="Q201" s="55" t="n">
        <v>294</v>
      </c>
      <c r="R201" s="55" t="n">
        <v>351</v>
      </c>
      <c r="S201" s="55" t="n">
        <v>353</v>
      </c>
      <c r="T201" s="55" t="n">
        <v>243</v>
      </c>
      <c r="U201" s="55" t="n">
        <v>537</v>
      </c>
      <c r="V201" s="55" t="n">
        <v>191</v>
      </c>
      <c r="W201" s="55" t="n">
        <v>581</v>
      </c>
      <c r="X201" s="55" t="n">
        <v>289</v>
      </c>
      <c r="Y201" s="55" t="n">
        <v>487</v>
      </c>
      <c r="Z201" s="55" t="n">
        <v>430</v>
      </c>
      <c r="AA201" s="56" t="n">
        <v>343</v>
      </c>
      <c r="AB201" s="3"/>
      <c r="AC201" s="55" t="n">
        <v>70</v>
      </c>
      <c r="AD201" s="55" t="n">
        <v>1131</v>
      </c>
      <c r="AE201" s="55" t="n">
        <v>799</v>
      </c>
      <c r="AF201" s="57" t="n">
        <f aca="false">(AE201/AD201)*100</f>
        <v>70.6454465075155</v>
      </c>
    </row>
    <row r="202" s="58" customFormat="true" ht="12.8" hidden="false" customHeight="false" outlineLevel="0" collapsed="false">
      <c r="A202" s="54" t="s">
        <v>98</v>
      </c>
      <c r="B202" s="55" t="n">
        <v>1</v>
      </c>
      <c r="C202" s="55" t="n">
        <v>181</v>
      </c>
      <c r="D202" s="55" t="n">
        <v>181</v>
      </c>
      <c r="E202" s="55" t="n">
        <v>1</v>
      </c>
      <c r="F202" s="55" t="n">
        <v>83</v>
      </c>
      <c r="G202" s="55" t="n">
        <v>5</v>
      </c>
      <c r="H202" s="55" t="n">
        <v>21</v>
      </c>
      <c r="I202" s="55" t="n">
        <v>233</v>
      </c>
      <c r="J202" s="54" t="n">
        <v>201</v>
      </c>
      <c r="K202" s="54" t="n">
        <v>9</v>
      </c>
      <c r="L202" s="54"/>
      <c r="M202" s="54"/>
      <c r="N202" s="55"/>
      <c r="O202" s="55" t="n">
        <v>14</v>
      </c>
      <c r="P202" s="55" t="n">
        <v>266</v>
      </c>
      <c r="Q202" s="55" t="n">
        <v>184</v>
      </c>
      <c r="R202" s="55" t="n">
        <v>220</v>
      </c>
      <c r="S202" s="55" t="n">
        <v>194</v>
      </c>
      <c r="T202" s="55" t="n">
        <v>159</v>
      </c>
      <c r="U202" s="55" t="n">
        <v>298</v>
      </c>
      <c r="V202" s="55" t="n">
        <v>132</v>
      </c>
      <c r="W202" s="55" t="n">
        <v>316</v>
      </c>
      <c r="X202" s="55" t="n">
        <v>161</v>
      </c>
      <c r="Y202" s="55" t="n">
        <v>294</v>
      </c>
      <c r="Z202" s="55" t="n">
        <v>236</v>
      </c>
      <c r="AA202" s="56" t="n">
        <v>213</v>
      </c>
      <c r="AB202" s="3"/>
      <c r="AC202" s="55" t="n">
        <v>37</v>
      </c>
      <c r="AD202" s="55" t="n">
        <v>665</v>
      </c>
      <c r="AE202" s="55" t="n">
        <v>475</v>
      </c>
      <c r="AF202" s="57" t="n">
        <f aca="false">(AE202/AD202)*100</f>
        <v>71.4285714285714</v>
      </c>
    </row>
    <row r="203" s="58" customFormat="true" ht="12.8" hidden="false" customHeight="false" outlineLevel="0" collapsed="false">
      <c r="A203" s="54" t="s">
        <v>99</v>
      </c>
      <c r="B203" s="55" t="n">
        <v>2</v>
      </c>
      <c r="C203" s="55" t="n">
        <v>266</v>
      </c>
      <c r="D203" s="55" t="n">
        <v>301</v>
      </c>
      <c r="E203" s="55" t="n">
        <v>3</v>
      </c>
      <c r="F203" s="55" t="n">
        <v>98</v>
      </c>
      <c r="G203" s="55" t="n">
        <v>2</v>
      </c>
      <c r="H203" s="55" t="n">
        <v>27</v>
      </c>
      <c r="I203" s="55" t="n">
        <v>364</v>
      </c>
      <c r="J203" s="54" t="n">
        <v>291</v>
      </c>
      <c r="K203" s="54" t="n">
        <v>7</v>
      </c>
      <c r="L203" s="54"/>
      <c r="M203" s="54"/>
      <c r="N203" s="55"/>
      <c r="O203" s="55" t="n">
        <v>18</v>
      </c>
      <c r="P203" s="55" t="n">
        <v>393</v>
      </c>
      <c r="Q203" s="55" t="n">
        <v>277</v>
      </c>
      <c r="R203" s="55" t="n">
        <v>288</v>
      </c>
      <c r="S203" s="55" t="n">
        <v>316</v>
      </c>
      <c r="T203" s="55" t="n">
        <v>185</v>
      </c>
      <c r="U203" s="55" t="n">
        <v>487</v>
      </c>
      <c r="V203" s="55" t="n">
        <v>155</v>
      </c>
      <c r="W203" s="55" t="n">
        <v>514</v>
      </c>
      <c r="X203" s="55" t="n">
        <v>210</v>
      </c>
      <c r="Y203" s="55" t="n">
        <v>460</v>
      </c>
      <c r="Z203" s="55" t="n">
        <v>346</v>
      </c>
      <c r="AA203" s="56" t="n">
        <v>313</v>
      </c>
      <c r="AB203" s="3"/>
      <c r="AC203" s="55" t="n">
        <v>72</v>
      </c>
      <c r="AD203" s="55" t="n">
        <v>975</v>
      </c>
      <c r="AE203" s="55" t="n">
        <v>706</v>
      </c>
      <c r="AF203" s="57" t="n">
        <f aca="false">(AE203/AD203)*100</f>
        <v>72.4102564102564</v>
      </c>
    </row>
    <row r="204" s="58" customFormat="true" ht="12.8" hidden="false" customHeight="false" outlineLevel="0" collapsed="false">
      <c r="A204" s="54" t="s">
        <v>100</v>
      </c>
      <c r="B204" s="55" t="n">
        <v>1</v>
      </c>
      <c r="C204" s="55" t="n">
        <v>304</v>
      </c>
      <c r="D204" s="55" t="n">
        <v>508</v>
      </c>
      <c r="E204" s="55" t="n">
        <v>3</v>
      </c>
      <c r="F204" s="55" t="n">
        <v>100</v>
      </c>
      <c r="G204" s="55" t="n">
        <v>3</v>
      </c>
      <c r="H204" s="55" t="n">
        <v>21</v>
      </c>
      <c r="I204" s="55" t="n">
        <v>565</v>
      </c>
      <c r="J204" s="54" t="n">
        <v>327</v>
      </c>
      <c r="K204" s="54" t="n">
        <v>8</v>
      </c>
      <c r="L204" s="54"/>
      <c r="M204" s="54"/>
      <c r="N204" s="55"/>
      <c r="O204" s="55" t="n">
        <v>9</v>
      </c>
      <c r="P204" s="55" t="n">
        <v>630</v>
      </c>
      <c r="Q204" s="55" t="n">
        <v>280</v>
      </c>
      <c r="R204" s="55" t="n">
        <v>448</v>
      </c>
      <c r="S204" s="55" t="n">
        <v>354</v>
      </c>
      <c r="T204" s="55" t="n">
        <v>306</v>
      </c>
      <c r="U204" s="55" t="n">
        <v>602</v>
      </c>
      <c r="V204" s="55" t="n">
        <v>380</v>
      </c>
      <c r="W204" s="55" t="n">
        <v>528</v>
      </c>
      <c r="X204" s="55" t="n">
        <v>279</v>
      </c>
      <c r="Y204" s="55" t="n">
        <v>626</v>
      </c>
      <c r="Z204" s="55" t="n">
        <v>491</v>
      </c>
      <c r="AA204" s="56" t="n">
        <v>416</v>
      </c>
      <c r="AB204" s="3"/>
      <c r="AC204" s="55" t="n">
        <v>108</v>
      </c>
      <c r="AD204" s="55" t="n">
        <v>1367</v>
      </c>
      <c r="AE204" s="55" t="n">
        <v>938</v>
      </c>
      <c r="AF204" s="57" t="n">
        <f aca="false">(AE204/AD204)*100</f>
        <v>68.6174103877103</v>
      </c>
    </row>
    <row r="205" s="58" customFormat="true" ht="12.8" hidden="false" customHeight="false" outlineLevel="0" collapsed="false">
      <c r="A205" s="54" t="s">
        <v>101</v>
      </c>
      <c r="B205" s="55" t="n">
        <v>2</v>
      </c>
      <c r="C205" s="55" t="n">
        <v>235</v>
      </c>
      <c r="D205" s="55" t="n">
        <v>378</v>
      </c>
      <c r="E205" s="55" t="n">
        <v>0</v>
      </c>
      <c r="F205" s="55" t="n">
        <v>73</v>
      </c>
      <c r="G205" s="55" t="n">
        <v>0</v>
      </c>
      <c r="H205" s="55" t="n">
        <v>21</v>
      </c>
      <c r="I205" s="55" t="n">
        <v>401</v>
      </c>
      <c r="J205" s="54" t="n">
        <v>264</v>
      </c>
      <c r="K205" s="54" t="n">
        <v>8</v>
      </c>
      <c r="L205" s="54"/>
      <c r="M205" s="54"/>
      <c r="N205" s="55"/>
      <c r="O205" s="55" t="n">
        <v>11</v>
      </c>
      <c r="P205" s="55" t="n">
        <v>473</v>
      </c>
      <c r="Q205" s="55" t="n">
        <v>205</v>
      </c>
      <c r="R205" s="55" t="n">
        <v>335</v>
      </c>
      <c r="S205" s="55" t="n">
        <v>270</v>
      </c>
      <c r="T205" s="55" t="n">
        <v>183</v>
      </c>
      <c r="U205" s="55" t="n">
        <v>502</v>
      </c>
      <c r="V205" s="55" t="n">
        <v>275</v>
      </c>
      <c r="W205" s="55" t="n">
        <v>408</v>
      </c>
      <c r="X205" s="55" t="n">
        <v>197</v>
      </c>
      <c r="Y205" s="55" t="n">
        <v>493</v>
      </c>
      <c r="Z205" s="55" t="n">
        <v>350</v>
      </c>
      <c r="AA205" s="56" t="n">
        <v>326</v>
      </c>
      <c r="AB205" s="3"/>
      <c r="AC205" s="55" t="n">
        <v>77</v>
      </c>
      <c r="AD205" s="55" t="n">
        <v>1076</v>
      </c>
      <c r="AE205" s="55" t="n">
        <v>707</v>
      </c>
      <c r="AF205" s="57" t="n">
        <f aca="false">(AE205/AD205)*100</f>
        <v>65.7063197026022</v>
      </c>
    </row>
    <row r="206" s="58" customFormat="true" ht="12.8" hidden="false" customHeight="false" outlineLevel="0" collapsed="false">
      <c r="A206" s="54" t="s">
        <v>102</v>
      </c>
      <c r="B206" s="55" t="n">
        <v>2</v>
      </c>
      <c r="C206" s="55" t="n">
        <v>215</v>
      </c>
      <c r="D206" s="55" t="n">
        <v>365</v>
      </c>
      <c r="E206" s="55" t="n">
        <v>1</v>
      </c>
      <c r="F206" s="55" t="n">
        <v>56</v>
      </c>
      <c r="G206" s="55" t="n">
        <v>3</v>
      </c>
      <c r="H206" s="55" t="n">
        <v>10</v>
      </c>
      <c r="I206" s="55" t="n">
        <v>412</v>
      </c>
      <c r="J206" s="54" t="n">
        <v>221</v>
      </c>
      <c r="K206" s="54" t="n">
        <v>4</v>
      </c>
      <c r="L206" s="54"/>
      <c r="M206" s="54"/>
      <c r="N206" s="55"/>
      <c r="O206" s="55" t="n">
        <v>4</v>
      </c>
      <c r="P206" s="55" t="n">
        <v>441</v>
      </c>
      <c r="Q206" s="55" t="n">
        <v>199</v>
      </c>
      <c r="R206" s="55" t="n">
        <v>325</v>
      </c>
      <c r="S206" s="55" t="n">
        <v>254</v>
      </c>
      <c r="T206" s="55" t="n">
        <v>218</v>
      </c>
      <c r="U206" s="55" t="n">
        <v>429</v>
      </c>
      <c r="V206" s="55" t="n">
        <v>203</v>
      </c>
      <c r="W206" s="55" t="n">
        <v>434</v>
      </c>
      <c r="X206" s="55" t="n">
        <v>162</v>
      </c>
      <c r="Y206" s="55" t="n">
        <v>479</v>
      </c>
      <c r="Z206" s="55" t="n">
        <v>355</v>
      </c>
      <c r="AA206" s="56" t="n">
        <v>283</v>
      </c>
      <c r="AB206" s="3"/>
      <c r="AC206" s="55" t="n">
        <v>48</v>
      </c>
      <c r="AD206" s="55" t="n">
        <v>962</v>
      </c>
      <c r="AE206" s="55" t="n">
        <v>657</v>
      </c>
      <c r="AF206" s="57" t="n">
        <f aca="false">(AE206/AD206)*100</f>
        <v>68.2952182952183</v>
      </c>
    </row>
    <row r="207" s="58" customFormat="true" ht="12.8" hidden="false" customHeight="false" outlineLevel="0" collapsed="false">
      <c r="A207" s="54" t="s">
        <v>103</v>
      </c>
      <c r="B207" s="55" t="n">
        <v>5</v>
      </c>
      <c r="C207" s="55" t="n">
        <v>225</v>
      </c>
      <c r="D207" s="55" t="n">
        <v>372</v>
      </c>
      <c r="E207" s="55" t="n">
        <v>2</v>
      </c>
      <c r="F207" s="55" t="n">
        <v>57</v>
      </c>
      <c r="G207" s="55" t="n">
        <v>4</v>
      </c>
      <c r="H207" s="55" t="n">
        <v>13</v>
      </c>
      <c r="I207" s="55" t="n">
        <v>405</v>
      </c>
      <c r="J207" s="54" t="n">
        <v>236</v>
      </c>
      <c r="K207" s="54" t="n">
        <v>11</v>
      </c>
      <c r="L207" s="54"/>
      <c r="M207" s="54"/>
      <c r="N207" s="55"/>
      <c r="O207" s="55" t="n">
        <v>3</v>
      </c>
      <c r="P207" s="55" t="n">
        <v>442</v>
      </c>
      <c r="Q207" s="55" t="n">
        <v>216</v>
      </c>
      <c r="R207" s="55" t="n">
        <v>352</v>
      </c>
      <c r="S207" s="55" t="n">
        <v>224</v>
      </c>
      <c r="T207" s="55" t="n">
        <v>220</v>
      </c>
      <c r="U207" s="55" t="n">
        <v>447</v>
      </c>
      <c r="V207" s="55" t="n">
        <v>295</v>
      </c>
      <c r="W207" s="55" t="n">
        <v>373</v>
      </c>
      <c r="X207" s="55" t="n">
        <v>181</v>
      </c>
      <c r="Y207" s="55" t="n">
        <v>479</v>
      </c>
      <c r="Z207" s="55" t="n">
        <v>380</v>
      </c>
      <c r="AA207" s="56" t="n">
        <v>274</v>
      </c>
      <c r="AB207" s="3"/>
      <c r="AC207" s="55" t="n">
        <v>66</v>
      </c>
      <c r="AD207" s="55" t="n">
        <v>916</v>
      </c>
      <c r="AE207" s="55" t="n">
        <v>676</v>
      </c>
      <c r="AF207" s="57" t="n">
        <f aca="false">(AE207/AD207)*100</f>
        <v>73.7991266375546</v>
      </c>
    </row>
    <row r="208" s="58" customFormat="true" ht="12.8" hidden="false" customHeight="false" outlineLevel="0" collapsed="false">
      <c r="A208" s="54" t="s">
        <v>104</v>
      </c>
      <c r="B208" s="55" t="n">
        <v>1</v>
      </c>
      <c r="C208" s="55" t="n">
        <v>205</v>
      </c>
      <c r="D208" s="55" t="n">
        <v>247</v>
      </c>
      <c r="E208" s="55" t="n">
        <v>1</v>
      </c>
      <c r="F208" s="55" t="n">
        <v>77</v>
      </c>
      <c r="G208" s="55" t="n">
        <v>0</v>
      </c>
      <c r="H208" s="55" t="n">
        <v>21</v>
      </c>
      <c r="I208" s="55" t="n">
        <v>299</v>
      </c>
      <c r="J208" s="54" t="n">
        <v>210</v>
      </c>
      <c r="K208" s="54" t="n">
        <v>4</v>
      </c>
      <c r="L208" s="54"/>
      <c r="M208" s="54"/>
      <c r="N208" s="55"/>
      <c r="O208" s="55" t="n">
        <v>10</v>
      </c>
      <c r="P208" s="55" t="n">
        <v>331</v>
      </c>
      <c r="Q208" s="55" t="n">
        <v>191</v>
      </c>
      <c r="R208" s="55" t="n">
        <v>254</v>
      </c>
      <c r="S208" s="55" t="n">
        <v>230</v>
      </c>
      <c r="T208" s="55" t="n">
        <v>145</v>
      </c>
      <c r="U208" s="55" t="n">
        <v>387</v>
      </c>
      <c r="V208" s="55" t="n">
        <v>159</v>
      </c>
      <c r="W208" s="55" t="n">
        <v>369</v>
      </c>
      <c r="X208" s="55" t="n">
        <v>164</v>
      </c>
      <c r="Y208" s="55" t="n">
        <v>364</v>
      </c>
      <c r="Z208" s="55" t="n">
        <v>286</v>
      </c>
      <c r="AA208" s="56" t="n">
        <v>239</v>
      </c>
      <c r="AB208" s="3"/>
      <c r="AC208" s="55" t="n">
        <v>52</v>
      </c>
      <c r="AD208" s="55" t="n">
        <v>806</v>
      </c>
      <c r="AE208" s="55" t="n">
        <v>545</v>
      </c>
      <c r="AF208" s="57" t="n">
        <f aca="false">(AE208/AD208)*100</f>
        <v>67.6178660049628</v>
      </c>
    </row>
    <row r="209" s="58" customFormat="true" ht="12.8" hidden="false" customHeight="false" outlineLevel="0" collapsed="false">
      <c r="A209" s="54" t="s">
        <v>105</v>
      </c>
      <c r="B209" s="55" t="n">
        <v>3</v>
      </c>
      <c r="C209" s="55" t="n">
        <v>204</v>
      </c>
      <c r="D209" s="55" t="n">
        <v>356</v>
      </c>
      <c r="E209" s="55" t="n">
        <v>2</v>
      </c>
      <c r="F209" s="55" t="n">
        <v>104</v>
      </c>
      <c r="G209" s="55" t="n">
        <v>0</v>
      </c>
      <c r="H209" s="55" t="n">
        <v>22</v>
      </c>
      <c r="I209" s="55" t="n">
        <v>409</v>
      </c>
      <c r="J209" s="54" t="n">
        <v>231</v>
      </c>
      <c r="K209" s="54" t="n">
        <v>12</v>
      </c>
      <c r="L209" s="54"/>
      <c r="M209" s="54"/>
      <c r="N209" s="55"/>
      <c r="O209" s="55" t="n">
        <v>11</v>
      </c>
      <c r="P209" s="55" t="n">
        <v>445</v>
      </c>
      <c r="Q209" s="55" t="n">
        <v>223</v>
      </c>
      <c r="R209" s="55" t="n">
        <v>345</v>
      </c>
      <c r="S209" s="55" t="n">
        <v>255</v>
      </c>
      <c r="T209" s="55" t="n">
        <v>231</v>
      </c>
      <c r="U209" s="55" t="n">
        <v>449</v>
      </c>
      <c r="V209" s="55" t="n">
        <v>207</v>
      </c>
      <c r="W209" s="55" t="n">
        <v>466</v>
      </c>
      <c r="X209" s="55" t="n">
        <v>198</v>
      </c>
      <c r="Y209" s="55" t="n">
        <v>481</v>
      </c>
      <c r="Z209" s="55" t="n">
        <v>370</v>
      </c>
      <c r="AA209" s="56" t="n">
        <v>293</v>
      </c>
      <c r="AB209" s="3"/>
      <c r="AC209" s="55" t="n">
        <v>90</v>
      </c>
      <c r="AD209" s="55" t="n">
        <v>952</v>
      </c>
      <c r="AE209" s="55" t="n">
        <v>689</v>
      </c>
      <c r="AF209" s="57" t="n">
        <f aca="false">(AE209/AD209)*100</f>
        <v>72.3739495798319</v>
      </c>
    </row>
    <row r="210" s="58" customFormat="true" ht="12.8" hidden="false" customHeight="false" outlineLevel="0" collapsed="false">
      <c r="A210" s="54" t="s">
        <v>106</v>
      </c>
      <c r="B210" s="55" t="n">
        <v>6</v>
      </c>
      <c r="C210" s="55" t="n">
        <v>188</v>
      </c>
      <c r="D210" s="55" t="n">
        <v>226</v>
      </c>
      <c r="E210" s="55" t="n">
        <v>1</v>
      </c>
      <c r="F210" s="55" t="n">
        <v>81</v>
      </c>
      <c r="G210" s="55" t="n">
        <v>2</v>
      </c>
      <c r="H210" s="55" t="n">
        <v>21</v>
      </c>
      <c r="I210" s="55" t="n">
        <v>284</v>
      </c>
      <c r="J210" s="54" t="n">
        <v>205</v>
      </c>
      <c r="K210" s="54" t="n">
        <v>5</v>
      </c>
      <c r="L210" s="54"/>
      <c r="M210" s="54"/>
      <c r="N210" s="55"/>
      <c r="O210" s="55" t="n">
        <v>6</v>
      </c>
      <c r="P210" s="55" t="n">
        <v>317</v>
      </c>
      <c r="Q210" s="55" t="n">
        <v>192</v>
      </c>
      <c r="R210" s="55" t="n">
        <v>259</v>
      </c>
      <c r="S210" s="55" t="n">
        <v>208</v>
      </c>
      <c r="T210" s="55" t="n">
        <v>127</v>
      </c>
      <c r="U210" s="55" t="n">
        <v>388</v>
      </c>
      <c r="V210" s="55" t="n">
        <v>156</v>
      </c>
      <c r="W210" s="55" t="n">
        <v>360</v>
      </c>
      <c r="X210" s="55" t="n">
        <v>143</v>
      </c>
      <c r="Y210" s="55" t="n">
        <v>367</v>
      </c>
      <c r="Z210" s="55" t="n">
        <v>277</v>
      </c>
      <c r="AA210" s="56" t="n">
        <v>232</v>
      </c>
      <c r="AB210" s="3"/>
      <c r="AC210" s="55" t="n">
        <v>49</v>
      </c>
      <c r="AD210" s="55" t="n">
        <v>746</v>
      </c>
      <c r="AE210" s="55" t="n">
        <v>525</v>
      </c>
      <c r="AF210" s="57" t="n">
        <f aca="false">(AE210/AD210)*100</f>
        <v>70.3753351206434</v>
      </c>
    </row>
    <row r="211" s="58" customFormat="true" ht="12.8" hidden="false" customHeight="false" outlineLevel="0" collapsed="false">
      <c r="A211" s="54" t="s">
        <v>107</v>
      </c>
      <c r="B211" s="55" t="n">
        <v>0</v>
      </c>
      <c r="C211" s="55" t="n">
        <v>249</v>
      </c>
      <c r="D211" s="55" t="n">
        <v>206</v>
      </c>
      <c r="E211" s="55" t="n">
        <v>0</v>
      </c>
      <c r="F211" s="55" t="n">
        <v>90</v>
      </c>
      <c r="G211" s="55" t="n">
        <v>3</v>
      </c>
      <c r="H211" s="55" t="n">
        <v>19</v>
      </c>
      <c r="I211" s="55" t="n">
        <v>252</v>
      </c>
      <c r="J211" s="54" t="n">
        <v>286</v>
      </c>
      <c r="K211" s="54" t="n">
        <v>11</v>
      </c>
      <c r="L211" s="54"/>
      <c r="M211" s="54"/>
      <c r="N211" s="55"/>
      <c r="O211" s="55" t="n">
        <v>7</v>
      </c>
      <c r="P211" s="55" t="n">
        <v>297</v>
      </c>
      <c r="Q211" s="55" t="n">
        <v>264</v>
      </c>
      <c r="R211" s="55" t="n">
        <v>262</v>
      </c>
      <c r="S211" s="55" t="n">
        <v>230</v>
      </c>
      <c r="T211" s="55" t="n">
        <v>135</v>
      </c>
      <c r="U211" s="55" t="n">
        <v>424</v>
      </c>
      <c r="V211" s="55" t="n">
        <v>182</v>
      </c>
      <c r="W211" s="55" t="n">
        <v>378</v>
      </c>
      <c r="X211" s="55" t="n">
        <v>187</v>
      </c>
      <c r="Y211" s="55" t="n">
        <v>367</v>
      </c>
      <c r="Z211" s="55" t="n">
        <v>317</v>
      </c>
      <c r="AA211" s="56" t="n">
        <v>230</v>
      </c>
      <c r="AB211" s="3"/>
      <c r="AC211" s="55" t="n">
        <v>62</v>
      </c>
      <c r="AD211" s="55" t="n">
        <v>882</v>
      </c>
      <c r="AE211" s="55" t="n">
        <v>583</v>
      </c>
      <c r="AF211" s="57" t="n">
        <f aca="false">(AE211/AD211)*100</f>
        <v>66.0997732426304</v>
      </c>
    </row>
    <row r="212" s="58" customFormat="true" ht="12.8" hidden="false" customHeight="false" outlineLevel="0" collapsed="false">
      <c r="A212" s="54" t="s">
        <v>108</v>
      </c>
      <c r="B212" s="55" t="n">
        <v>2</v>
      </c>
      <c r="C212" s="55" t="n">
        <v>116</v>
      </c>
      <c r="D212" s="55" t="n">
        <v>184</v>
      </c>
      <c r="E212" s="55" t="n">
        <v>1</v>
      </c>
      <c r="F212" s="55" t="n">
        <v>42</v>
      </c>
      <c r="G212" s="55" t="n">
        <v>0</v>
      </c>
      <c r="H212" s="55" t="n">
        <v>4</v>
      </c>
      <c r="I212" s="55" t="n">
        <v>204</v>
      </c>
      <c r="J212" s="54" t="n">
        <v>141</v>
      </c>
      <c r="K212" s="54" t="n">
        <v>6</v>
      </c>
      <c r="L212" s="54"/>
      <c r="M212" s="54"/>
      <c r="N212" s="55"/>
      <c r="O212" s="55" t="n">
        <v>6</v>
      </c>
      <c r="P212" s="55" t="n">
        <v>218</v>
      </c>
      <c r="Q212" s="55" t="n">
        <v>133</v>
      </c>
      <c r="R212" s="55" t="n">
        <v>167</v>
      </c>
      <c r="S212" s="55" t="n">
        <v>155</v>
      </c>
      <c r="T212" s="55" t="n">
        <v>124</v>
      </c>
      <c r="U212" s="55" t="n">
        <v>232</v>
      </c>
      <c r="V212" s="55" t="n">
        <v>89</v>
      </c>
      <c r="W212" s="55" t="n">
        <v>260</v>
      </c>
      <c r="X212" s="55" t="n">
        <v>89</v>
      </c>
      <c r="Y212" s="55" t="n">
        <v>259</v>
      </c>
      <c r="Z212" s="55" t="n">
        <v>183</v>
      </c>
      <c r="AA212" s="56" t="n">
        <v>166</v>
      </c>
      <c r="AB212" s="3"/>
      <c r="AC212" s="55" t="n">
        <v>43</v>
      </c>
      <c r="AD212" s="55" t="n">
        <v>540</v>
      </c>
      <c r="AE212" s="55" t="n">
        <v>363</v>
      </c>
      <c r="AF212" s="57" t="n">
        <f aca="false">(AE212/AD212)*100</f>
        <v>67.2222222222222</v>
      </c>
    </row>
    <row r="213" s="58" customFormat="true" ht="12.8" hidden="false" customHeight="false" outlineLevel="0" collapsed="false">
      <c r="A213" s="54" t="s">
        <v>109</v>
      </c>
      <c r="B213" s="55" t="n">
        <v>3</v>
      </c>
      <c r="C213" s="55" t="n">
        <v>265</v>
      </c>
      <c r="D213" s="55" t="n">
        <v>425</v>
      </c>
      <c r="E213" s="55" t="n">
        <v>1</v>
      </c>
      <c r="F213" s="55" t="n">
        <v>98</v>
      </c>
      <c r="G213" s="55" t="n">
        <v>3</v>
      </c>
      <c r="H213" s="55" t="n">
        <v>32</v>
      </c>
      <c r="I213" s="55" t="n">
        <v>465</v>
      </c>
      <c r="J213" s="54" t="n">
        <v>303</v>
      </c>
      <c r="K213" s="54" t="n">
        <v>7</v>
      </c>
      <c r="L213" s="54"/>
      <c r="M213" s="54"/>
      <c r="N213" s="55"/>
      <c r="O213" s="55" t="n">
        <v>11</v>
      </c>
      <c r="P213" s="55" t="n">
        <v>518</v>
      </c>
      <c r="Q213" s="55" t="n">
        <v>274</v>
      </c>
      <c r="R213" s="55" t="n">
        <v>367</v>
      </c>
      <c r="S213" s="55" t="n">
        <v>339</v>
      </c>
      <c r="T213" s="55" t="n">
        <v>262</v>
      </c>
      <c r="U213" s="55" t="n">
        <v>547</v>
      </c>
      <c r="V213" s="55" t="n">
        <v>229</v>
      </c>
      <c r="W213" s="55" t="n">
        <v>567</v>
      </c>
      <c r="X213" s="55" t="n">
        <v>243</v>
      </c>
      <c r="Y213" s="55" t="n">
        <v>550</v>
      </c>
      <c r="Z213" s="55" t="n">
        <v>433</v>
      </c>
      <c r="AA213" s="56" t="n">
        <v>355</v>
      </c>
      <c r="AB213" s="3"/>
      <c r="AC213" s="55" t="n">
        <v>87</v>
      </c>
      <c r="AD213" s="55" t="n">
        <v>1103</v>
      </c>
      <c r="AE213" s="55" t="n">
        <v>819</v>
      </c>
      <c r="AF213" s="57" t="n">
        <f aca="false">(AE213/AD213)*100</f>
        <v>74.2520398912058</v>
      </c>
    </row>
    <row r="214" s="58" customFormat="true" ht="12.8" hidden="false" customHeight="false" outlineLevel="0" collapsed="false">
      <c r="A214" s="54" t="s">
        <v>110</v>
      </c>
      <c r="B214" s="55" t="n">
        <v>4</v>
      </c>
      <c r="C214" s="55" t="n">
        <v>256</v>
      </c>
      <c r="D214" s="55" t="n">
        <v>372</v>
      </c>
      <c r="E214" s="55" t="n">
        <v>0</v>
      </c>
      <c r="F214" s="55" t="n">
        <v>109</v>
      </c>
      <c r="G214" s="55" t="n">
        <v>8</v>
      </c>
      <c r="H214" s="55" t="n">
        <v>18</v>
      </c>
      <c r="I214" s="55" t="n">
        <v>424</v>
      </c>
      <c r="J214" s="54" t="n">
        <v>322</v>
      </c>
      <c r="K214" s="54" t="n">
        <v>11</v>
      </c>
      <c r="L214" s="54"/>
      <c r="M214" s="54"/>
      <c r="N214" s="55"/>
      <c r="O214" s="55" t="n">
        <v>14</v>
      </c>
      <c r="P214" s="55" t="n">
        <v>458</v>
      </c>
      <c r="Q214" s="55" t="n">
        <v>308</v>
      </c>
      <c r="R214" s="55" t="n">
        <v>335</v>
      </c>
      <c r="S214" s="55" t="n">
        <v>353</v>
      </c>
      <c r="T214" s="55" t="n">
        <v>244</v>
      </c>
      <c r="U214" s="55" t="n">
        <v>520</v>
      </c>
      <c r="V214" s="55" t="n">
        <v>230</v>
      </c>
      <c r="W214" s="55" t="n">
        <v>541</v>
      </c>
      <c r="X214" s="55" t="n">
        <v>237</v>
      </c>
      <c r="Y214" s="55" t="n">
        <v>532</v>
      </c>
      <c r="Z214" s="55" t="n">
        <v>421</v>
      </c>
      <c r="AA214" s="56" t="n">
        <v>344</v>
      </c>
      <c r="AB214" s="3"/>
      <c r="AC214" s="55" t="n">
        <v>89</v>
      </c>
      <c r="AD214" s="55" t="n">
        <v>1091</v>
      </c>
      <c r="AE214" s="55" t="n">
        <v>788</v>
      </c>
      <c r="AF214" s="57" t="n">
        <f aca="false">(AE214/AD214)*100</f>
        <v>72.2273143904675</v>
      </c>
    </row>
    <row r="215" s="58" customFormat="true" ht="12.8" hidden="false" customHeight="false" outlineLevel="0" collapsed="false">
      <c r="A215" s="54" t="s">
        <v>111</v>
      </c>
      <c r="B215" s="55" t="n">
        <v>2</v>
      </c>
      <c r="C215" s="55" t="n">
        <v>252</v>
      </c>
      <c r="D215" s="55" t="n">
        <v>123</v>
      </c>
      <c r="E215" s="55" t="n">
        <v>0</v>
      </c>
      <c r="F215" s="55" t="n">
        <v>84</v>
      </c>
      <c r="G215" s="55" t="n">
        <v>0</v>
      </c>
      <c r="H215" s="55" t="n">
        <v>10</v>
      </c>
      <c r="I215" s="55" t="n">
        <v>148</v>
      </c>
      <c r="J215" s="54" t="n">
        <v>311</v>
      </c>
      <c r="K215" s="54" t="n">
        <v>10</v>
      </c>
      <c r="L215" s="54"/>
      <c r="M215" s="54"/>
      <c r="N215" s="55"/>
      <c r="O215" s="55" t="n">
        <v>11</v>
      </c>
      <c r="P215" s="55" t="n">
        <v>210</v>
      </c>
      <c r="Q215" s="55" t="n">
        <v>253</v>
      </c>
      <c r="R215" s="55" t="n">
        <v>202</v>
      </c>
      <c r="S215" s="55" t="n">
        <v>213</v>
      </c>
      <c r="T215" s="55" t="n">
        <v>158</v>
      </c>
      <c r="U215" s="55" t="n">
        <v>295</v>
      </c>
      <c r="V215" s="55" t="n">
        <v>139</v>
      </c>
      <c r="W215" s="55" t="n">
        <v>315</v>
      </c>
      <c r="X215" s="55" t="n">
        <v>194</v>
      </c>
      <c r="Y215" s="55" t="n">
        <v>262</v>
      </c>
      <c r="Z215" s="55" t="n">
        <v>253</v>
      </c>
      <c r="AA215" s="56" t="n">
        <v>197</v>
      </c>
      <c r="AB215" s="3"/>
      <c r="AC215" s="55" t="n">
        <v>64</v>
      </c>
      <c r="AD215" s="55" t="n">
        <v>801</v>
      </c>
      <c r="AE215" s="55" t="n">
        <v>486</v>
      </c>
      <c r="AF215" s="57" t="n">
        <f aca="false">(AE215/AD215)*100</f>
        <v>60.6741573033708</v>
      </c>
    </row>
    <row r="216" s="58" customFormat="true" ht="12.8" hidden="false" customHeight="false" outlineLevel="0" collapsed="false">
      <c r="A216" s="75" t="s">
        <v>48</v>
      </c>
      <c r="B216" s="76" t="n">
        <f aca="false">SUM(B161:B215)</f>
        <v>203</v>
      </c>
      <c r="C216" s="76" t="n">
        <f aca="false">SUM(C161:C215)</f>
        <v>12806</v>
      </c>
      <c r="D216" s="76" t="n">
        <f aca="false">SUM(D161:D215)</f>
        <v>14058</v>
      </c>
      <c r="E216" s="76" t="n">
        <f aca="false">SUM(E161:E215)</f>
        <v>76</v>
      </c>
      <c r="F216" s="76" t="n">
        <f aca="false">SUM(F161:F215)</f>
        <v>4158</v>
      </c>
      <c r="G216" s="76" t="n">
        <f aca="false">SUM(G161:G215)</f>
        <v>76</v>
      </c>
      <c r="H216" s="76" t="n">
        <f aca="false">SUM(H161:H215)</f>
        <v>1127</v>
      </c>
      <c r="I216" s="76" t="n">
        <f aca="false">SUM(I161:I215)</f>
        <v>15862</v>
      </c>
      <c r="J216" s="61" t="n">
        <f aca="false">SUM(J161:J215)</f>
        <v>14400</v>
      </c>
      <c r="K216" s="61" t="n">
        <f aca="false">SUM(K161:K215)</f>
        <v>504</v>
      </c>
      <c r="L216" s="61" t="n">
        <f aca="false">SUM(L161:L215)</f>
        <v>0</v>
      </c>
      <c r="M216" s="61" t="n">
        <f aca="false">SUM(M161:M215)</f>
        <v>0</v>
      </c>
      <c r="N216" s="76" t="n">
        <f aca="false">SUM(N161:N215)</f>
        <v>0</v>
      </c>
      <c r="O216" s="76" t="n">
        <f aca="false">SUM(O161:O215)</f>
        <v>561</v>
      </c>
      <c r="P216" s="76" t="n">
        <f aca="false">SUM(P161:P215)</f>
        <v>18059</v>
      </c>
      <c r="Q216" s="76" t="n">
        <f aca="false">SUM(Q161:Q215)</f>
        <v>13163</v>
      </c>
      <c r="R216" s="76" t="n">
        <f aca="false">SUM(R161:R215)</f>
        <v>14952</v>
      </c>
      <c r="S216" s="76" t="n">
        <f aca="false">SUM(S161:S215)</f>
        <v>13045</v>
      </c>
      <c r="T216" s="76" t="n">
        <f aca="false">SUM(T161:T215)</f>
        <v>9274</v>
      </c>
      <c r="U216" s="76" t="n">
        <f aca="false">SUM(U161:U215)</f>
        <v>22291</v>
      </c>
      <c r="V216" s="76" t="n">
        <f aca="false">SUM(V161:V215)</f>
        <v>11814</v>
      </c>
      <c r="W216" s="76" t="n">
        <f aca="false">SUM(W161:W215)</f>
        <v>19505</v>
      </c>
      <c r="X216" s="76" t="n">
        <f aca="false">SUM(X161:X215)</f>
        <v>10768</v>
      </c>
      <c r="Y216" s="76" t="n">
        <f aca="false">SUM(Y161:Y215)</f>
        <v>20618</v>
      </c>
      <c r="Z216" s="76" t="n">
        <f aca="false">SUM(Z161:Z215)</f>
        <v>16998</v>
      </c>
      <c r="AA216" s="77" t="n">
        <f aca="false">SUM(AA161:AA215)</f>
        <v>13952</v>
      </c>
      <c r="AB216" s="3"/>
      <c r="AC216" s="76" t="n">
        <f aca="false">SUM(AC161:AC215)</f>
        <v>3530</v>
      </c>
      <c r="AD216" s="76" t="n">
        <f aca="false">SUM(AD161:AD215)</f>
        <v>43198</v>
      </c>
      <c r="AE216" s="76" t="n">
        <f aca="false">SUM(AE161:AE215)</f>
        <v>32579</v>
      </c>
      <c r="AF216" s="78" t="n">
        <f aca="false">(AE216/AD216)*100</f>
        <v>75.4178434186768</v>
      </c>
    </row>
    <row r="217" s="53" customFormat="true" ht="12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3"/>
      <c r="AC217" s="65"/>
      <c r="AD217" s="65"/>
      <c r="AE217" s="65"/>
      <c r="AF217" s="66"/>
    </row>
    <row r="218" s="53" customFormat="true" ht="12.8" hidden="false" customHeight="false" outlineLevel="0" collapsed="false">
      <c r="A218" s="48" t="s">
        <v>112</v>
      </c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74"/>
    </row>
    <row r="219" s="58" customFormat="true" ht="12.8" hidden="false" customHeight="false" outlineLevel="0" collapsed="false">
      <c r="A219" s="54" t="s">
        <v>113</v>
      </c>
      <c r="B219" s="55" t="n">
        <v>0</v>
      </c>
      <c r="C219" s="55" t="n">
        <v>143</v>
      </c>
      <c r="D219" s="55" t="n">
        <v>207</v>
      </c>
      <c r="E219" s="55" t="n">
        <v>0</v>
      </c>
      <c r="F219" s="55" t="n">
        <v>76</v>
      </c>
      <c r="G219" s="55" t="n">
        <v>2</v>
      </c>
      <c r="H219" s="55" t="n">
        <v>12</v>
      </c>
      <c r="I219" s="55" t="n">
        <v>254</v>
      </c>
      <c r="J219" s="55" t="n">
        <v>150</v>
      </c>
      <c r="K219" s="55" t="n">
        <v>5</v>
      </c>
      <c r="L219" s="55"/>
      <c r="M219" s="55"/>
      <c r="N219" s="55"/>
      <c r="O219" s="55" t="n">
        <v>8</v>
      </c>
      <c r="P219" s="55" t="n">
        <v>296</v>
      </c>
      <c r="Q219" s="55" t="n">
        <v>109</v>
      </c>
      <c r="R219" s="55" t="n">
        <v>231</v>
      </c>
      <c r="S219" s="55" t="n">
        <v>180</v>
      </c>
      <c r="T219" s="55" t="n">
        <v>108</v>
      </c>
      <c r="U219" s="55" t="n">
        <v>325</v>
      </c>
      <c r="V219" s="55" t="n">
        <v>159</v>
      </c>
      <c r="W219" s="55" t="n">
        <v>277</v>
      </c>
      <c r="X219" s="55" t="n">
        <v>133</v>
      </c>
      <c r="Y219" s="55" t="n">
        <v>304</v>
      </c>
      <c r="Z219" s="55" t="n">
        <v>172</v>
      </c>
      <c r="AA219" s="56" t="n">
        <v>246</v>
      </c>
      <c r="AB219" s="3"/>
      <c r="AC219" s="55" t="n">
        <v>41</v>
      </c>
      <c r="AD219" s="55" t="n">
        <v>647</v>
      </c>
      <c r="AE219" s="55" t="n">
        <v>446</v>
      </c>
      <c r="AF219" s="57" t="n">
        <f aca="false">(AE219/AD219)*100</f>
        <v>68.9335394126739</v>
      </c>
    </row>
    <row r="220" s="58" customFormat="true" ht="12.8" hidden="false" customHeight="false" outlineLevel="0" collapsed="false">
      <c r="A220" s="54" t="s">
        <v>114</v>
      </c>
      <c r="B220" s="55" t="n">
        <v>1</v>
      </c>
      <c r="C220" s="55" t="n">
        <v>126</v>
      </c>
      <c r="D220" s="55" t="n">
        <v>181</v>
      </c>
      <c r="E220" s="55" t="n">
        <v>1</v>
      </c>
      <c r="F220" s="55" t="n">
        <v>50</v>
      </c>
      <c r="G220" s="55" t="n">
        <v>1</v>
      </c>
      <c r="H220" s="55" t="n">
        <v>13</v>
      </c>
      <c r="I220" s="55" t="n">
        <v>205</v>
      </c>
      <c r="J220" s="55" t="n">
        <v>122</v>
      </c>
      <c r="K220" s="55" t="n">
        <v>3</v>
      </c>
      <c r="L220" s="55"/>
      <c r="M220" s="55"/>
      <c r="N220" s="55"/>
      <c r="O220" s="55" t="n">
        <v>7</v>
      </c>
      <c r="P220" s="55" t="n">
        <v>251</v>
      </c>
      <c r="Q220" s="55" t="n">
        <v>84</v>
      </c>
      <c r="R220" s="55" t="n">
        <v>218</v>
      </c>
      <c r="S220" s="55" t="n">
        <v>154</v>
      </c>
      <c r="T220" s="55" t="n">
        <v>112</v>
      </c>
      <c r="U220" s="55" t="n">
        <v>248</v>
      </c>
      <c r="V220" s="55" t="n">
        <v>128</v>
      </c>
      <c r="W220" s="55" t="n">
        <v>239</v>
      </c>
      <c r="X220" s="55" t="n">
        <v>104</v>
      </c>
      <c r="Y220" s="55" t="n">
        <v>254</v>
      </c>
      <c r="Z220" s="55" t="n">
        <v>154</v>
      </c>
      <c r="AA220" s="56" t="n">
        <v>194</v>
      </c>
      <c r="AB220" s="3"/>
      <c r="AC220" s="55" t="n">
        <v>28</v>
      </c>
      <c r="AD220" s="55" t="n">
        <v>574</v>
      </c>
      <c r="AE220" s="55" t="n">
        <v>382</v>
      </c>
      <c r="AF220" s="57" t="n">
        <f aca="false">(AE220/AD220)*100</f>
        <v>66.5505226480836</v>
      </c>
    </row>
    <row r="221" s="58" customFormat="true" ht="12.8" hidden="false" customHeight="false" outlineLevel="0" collapsed="false">
      <c r="A221" s="54" t="s">
        <v>115</v>
      </c>
      <c r="B221" s="55" t="n">
        <v>0</v>
      </c>
      <c r="C221" s="55" t="n">
        <v>42</v>
      </c>
      <c r="D221" s="55" t="n">
        <v>49</v>
      </c>
      <c r="E221" s="55" t="n">
        <v>0</v>
      </c>
      <c r="F221" s="55" t="n">
        <v>13</v>
      </c>
      <c r="G221" s="55" t="n">
        <v>1</v>
      </c>
      <c r="H221" s="55" t="n">
        <v>3</v>
      </c>
      <c r="I221" s="55" t="n">
        <v>57</v>
      </c>
      <c r="J221" s="55" t="n">
        <v>36</v>
      </c>
      <c r="K221" s="55" t="n">
        <v>3</v>
      </c>
      <c r="L221" s="55"/>
      <c r="M221" s="55"/>
      <c r="N221" s="55"/>
      <c r="O221" s="55" t="n">
        <v>4</v>
      </c>
      <c r="P221" s="55" t="n">
        <v>63</v>
      </c>
      <c r="Q221" s="55" t="n">
        <v>31</v>
      </c>
      <c r="R221" s="55" t="n">
        <v>65</v>
      </c>
      <c r="S221" s="55" t="n">
        <v>38</v>
      </c>
      <c r="T221" s="55" t="n">
        <v>36</v>
      </c>
      <c r="U221" s="55" t="n">
        <v>71</v>
      </c>
      <c r="V221" s="55" t="n">
        <v>36</v>
      </c>
      <c r="W221" s="55" t="n">
        <v>73</v>
      </c>
      <c r="X221" s="55" t="n">
        <v>36</v>
      </c>
      <c r="Y221" s="55" t="n">
        <v>73</v>
      </c>
      <c r="Z221" s="55" t="n">
        <v>44</v>
      </c>
      <c r="AA221" s="56" t="n">
        <v>54</v>
      </c>
      <c r="AB221" s="3"/>
      <c r="AC221" s="55" t="n">
        <v>4</v>
      </c>
      <c r="AD221" s="55" t="n">
        <v>147</v>
      </c>
      <c r="AE221" s="55" t="n">
        <v>108</v>
      </c>
      <c r="AF221" s="57" t="n">
        <f aca="false">(AE221/AD221)*100</f>
        <v>73.4693877551021</v>
      </c>
    </row>
    <row r="222" s="58" customFormat="true" ht="12.8" hidden="false" customHeight="false" outlineLevel="0" collapsed="false">
      <c r="A222" s="54" t="s">
        <v>116</v>
      </c>
      <c r="B222" s="55" t="n">
        <v>1</v>
      </c>
      <c r="C222" s="55" t="n">
        <v>109</v>
      </c>
      <c r="D222" s="55" t="n">
        <v>145</v>
      </c>
      <c r="E222" s="55" t="n">
        <v>1</v>
      </c>
      <c r="F222" s="55" t="n">
        <v>45</v>
      </c>
      <c r="G222" s="55" t="n">
        <v>2</v>
      </c>
      <c r="H222" s="55" t="n">
        <v>8</v>
      </c>
      <c r="I222" s="55" t="n">
        <v>178</v>
      </c>
      <c r="J222" s="55" t="n">
        <v>109</v>
      </c>
      <c r="K222" s="55" t="n">
        <v>3</v>
      </c>
      <c r="L222" s="55"/>
      <c r="M222" s="55"/>
      <c r="N222" s="55"/>
      <c r="O222" s="55" t="n">
        <v>10</v>
      </c>
      <c r="P222" s="55" t="n">
        <v>202</v>
      </c>
      <c r="Q222" s="55" t="n">
        <v>82</v>
      </c>
      <c r="R222" s="55" t="n">
        <v>182</v>
      </c>
      <c r="S222" s="55" t="n">
        <v>119</v>
      </c>
      <c r="T222" s="55" t="n">
        <v>109</v>
      </c>
      <c r="U222" s="55" t="n">
        <v>201</v>
      </c>
      <c r="V222" s="55" t="n">
        <v>111</v>
      </c>
      <c r="W222" s="55" t="n">
        <v>194</v>
      </c>
      <c r="X222" s="55" t="n">
        <v>96</v>
      </c>
      <c r="Y222" s="55" t="n">
        <v>210</v>
      </c>
      <c r="Z222" s="55" t="n">
        <v>149</v>
      </c>
      <c r="AA222" s="56" t="n">
        <v>150</v>
      </c>
      <c r="AB222" s="3"/>
      <c r="AC222" s="55" t="n">
        <v>32</v>
      </c>
      <c r="AD222" s="55" t="n">
        <v>444</v>
      </c>
      <c r="AE222" s="55" t="n">
        <v>316</v>
      </c>
      <c r="AF222" s="57" t="n">
        <f aca="false">(AE222/AD222)*100</f>
        <v>71.1711711711712</v>
      </c>
    </row>
    <row r="223" s="58" customFormat="true" ht="12.8" hidden="false" customHeight="false" outlineLevel="0" collapsed="false">
      <c r="A223" s="54" t="s">
        <v>117</v>
      </c>
      <c r="B223" s="55" t="n">
        <v>3</v>
      </c>
      <c r="C223" s="55" t="n">
        <v>58</v>
      </c>
      <c r="D223" s="55" t="n">
        <v>199</v>
      </c>
      <c r="E223" s="55" t="n">
        <v>0</v>
      </c>
      <c r="F223" s="55" t="n">
        <v>55</v>
      </c>
      <c r="G223" s="55" t="n">
        <v>1</v>
      </c>
      <c r="H223" s="55" t="n">
        <v>8</v>
      </c>
      <c r="I223" s="55" t="n">
        <v>225</v>
      </c>
      <c r="J223" s="55" t="n">
        <v>67</v>
      </c>
      <c r="K223" s="55" t="n">
        <v>2</v>
      </c>
      <c r="L223" s="55"/>
      <c r="M223" s="55"/>
      <c r="N223" s="55"/>
      <c r="O223" s="55" t="n">
        <v>1</v>
      </c>
      <c r="P223" s="55" t="n">
        <v>249</v>
      </c>
      <c r="Q223" s="55" t="n">
        <v>55</v>
      </c>
      <c r="R223" s="55" t="n">
        <v>149</v>
      </c>
      <c r="S223" s="55" t="n">
        <v>153</v>
      </c>
      <c r="T223" s="55" t="n">
        <v>95</v>
      </c>
      <c r="U223" s="55" t="n">
        <v>229</v>
      </c>
      <c r="V223" s="55" t="n">
        <v>73</v>
      </c>
      <c r="W223" s="55" t="n">
        <v>244</v>
      </c>
      <c r="X223" s="55" t="n">
        <v>70</v>
      </c>
      <c r="Y223" s="55" t="n">
        <v>257</v>
      </c>
      <c r="Z223" s="55" t="n">
        <v>116</v>
      </c>
      <c r="AA223" s="56" t="n">
        <v>199</v>
      </c>
      <c r="AB223" s="3"/>
      <c r="AC223" s="55" t="n">
        <v>17</v>
      </c>
      <c r="AD223" s="55" t="n">
        <v>422</v>
      </c>
      <c r="AE223" s="55" t="n">
        <v>306</v>
      </c>
      <c r="AF223" s="57" t="n">
        <f aca="false">(AE223/AD223)*100</f>
        <v>72.5118483412322</v>
      </c>
    </row>
    <row r="224" s="58" customFormat="true" ht="12.8" hidden="false" customHeight="false" outlineLevel="0" collapsed="false">
      <c r="A224" s="54" t="s">
        <v>118</v>
      </c>
      <c r="B224" s="55" t="n">
        <v>0</v>
      </c>
      <c r="C224" s="55" t="n">
        <v>16</v>
      </c>
      <c r="D224" s="55" t="n">
        <v>100</v>
      </c>
      <c r="E224" s="55" t="n">
        <v>0</v>
      </c>
      <c r="F224" s="55" t="n">
        <v>13</v>
      </c>
      <c r="G224" s="55" t="n">
        <v>0</v>
      </c>
      <c r="H224" s="55" t="n">
        <v>1</v>
      </c>
      <c r="I224" s="55" t="n">
        <v>105</v>
      </c>
      <c r="J224" s="55" t="n">
        <v>21</v>
      </c>
      <c r="K224" s="55" t="n">
        <v>2</v>
      </c>
      <c r="L224" s="55"/>
      <c r="M224" s="55"/>
      <c r="N224" s="55"/>
      <c r="O224" s="55" t="n">
        <v>2</v>
      </c>
      <c r="P224" s="55" t="n">
        <v>115</v>
      </c>
      <c r="Q224" s="55" t="n">
        <v>11</v>
      </c>
      <c r="R224" s="55" t="n">
        <v>72</v>
      </c>
      <c r="S224" s="55" t="n">
        <v>53</v>
      </c>
      <c r="T224" s="55" t="n">
        <v>35</v>
      </c>
      <c r="U224" s="55" t="n">
        <v>93</v>
      </c>
      <c r="V224" s="55" t="n">
        <v>23</v>
      </c>
      <c r="W224" s="55" t="n">
        <v>118</v>
      </c>
      <c r="X224" s="55" t="n">
        <v>30</v>
      </c>
      <c r="Y224" s="55" t="n">
        <v>100</v>
      </c>
      <c r="Z224" s="55" t="n">
        <v>40</v>
      </c>
      <c r="AA224" s="56" t="n">
        <v>87</v>
      </c>
      <c r="AB224" s="3"/>
      <c r="AC224" s="55" t="n">
        <v>15</v>
      </c>
      <c r="AD224" s="55" t="n">
        <v>170</v>
      </c>
      <c r="AE224" s="55" t="n">
        <v>134</v>
      </c>
      <c r="AF224" s="57" t="n">
        <f aca="false">(AE224/AD224)*100</f>
        <v>78.8235294117647</v>
      </c>
    </row>
    <row r="225" s="58" customFormat="true" ht="12.8" hidden="false" customHeight="false" outlineLevel="0" collapsed="false">
      <c r="A225" s="54" t="s">
        <v>119</v>
      </c>
      <c r="B225" s="55" t="n">
        <v>1</v>
      </c>
      <c r="C225" s="55" t="n">
        <v>16</v>
      </c>
      <c r="D225" s="55" t="n">
        <v>31</v>
      </c>
      <c r="E225" s="55" t="n">
        <v>0</v>
      </c>
      <c r="F225" s="55" t="n">
        <v>10</v>
      </c>
      <c r="G225" s="55" t="n">
        <v>0</v>
      </c>
      <c r="H225" s="55" t="n">
        <v>1</v>
      </c>
      <c r="I225" s="55" t="n">
        <v>41</v>
      </c>
      <c r="J225" s="55" t="n">
        <v>17</v>
      </c>
      <c r="K225" s="55" t="n">
        <v>0</v>
      </c>
      <c r="L225" s="55"/>
      <c r="M225" s="55"/>
      <c r="N225" s="55"/>
      <c r="O225" s="55" t="n">
        <v>0</v>
      </c>
      <c r="P225" s="55" t="n">
        <v>52</v>
      </c>
      <c r="Q225" s="55" t="n">
        <v>7</v>
      </c>
      <c r="R225" s="55" t="n">
        <v>31</v>
      </c>
      <c r="S225" s="55" t="n">
        <v>29</v>
      </c>
      <c r="T225" s="55" t="n">
        <v>11</v>
      </c>
      <c r="U225" s="55" t="n">
        <v>48</v>
      </c>
      <c r="V225" s="55" t="n">
        <v>17</v>
      </c>
      <c r="W225" s="55" t="n">
        <v>43</v>
      </c>
      <c r="X225" s="55" t="n">
        <v>19</v>
      </c>
      <c r="Y225" s="55" t="n">
        <v>41</v>
      </c>
      <c r="Z225" s="55" t="n">
        <v>27</v>
      </c>
      <c r="AA225" s="56" t="n">
        <v>33</v>
      </c>
      <c r="AB225" s="3"/>
      <c r="AC225" s="55" t="n">
        <v>0</v>
      </c>
      <c r="AD225" s="55" t="n">
        <v>73</v>
      </c>
      <c r="AE225" s="55" t="n">
        <v>60</v>
      </c>
      <c r="AF225" s="57" t="n">
        <f aca="false">(AE225/AD225)*100</f>
        <v>82.1917808219178</v>
      </c>
    </row>
    <row r="226" s="58" customFormat="true" ht="12.8" hidden="false" customHeight="false" outlineLevel="0" collapsed="false">
      <c r="A226" s="54" t="s">
        <v>120</v>
      </c>
      <c r="B226" s="55" t="n">
        <v>0</v>
      </c>
      <c r="C226" s="55" t="n">
        <v>84</v>
      </c>
      <c r="D226" s="55" t="n">
        <v>165</v>
      </c>
      <c r="E226" s="55" t="n">
        <v>0</v>
      </c>
      <c r="F226" s="55" t="n">
        <v>46</v>
      </c>
      <c r="G226" s="55" t="n">
        <v>0</v>
      </c>
      <c r="H226" s="55" t="n">
        <v>5</v>
      </c>
      <c r="I226" s="55" t="n">
        <v>181</v>
      </c>
      <c r="J226" s="55" t="n">
        <v>102</v>
      </c>
      <c r="K226" s="55" t="n">
        <v>3</v>
      </c>
      <c r="L226" s="55"/>
      <c r="M226" s="55"/>
      <c r="N226" s="55"/>
      <c r="O226" s="55" t="n">
        <v>2</v>
      </c>
      <c r="P226" s="55" t="n">
        <v>217</v>
      </c>
      <c r="Q226" s="55" t="n">
        <v>59</v>
      </c>
      <c r="R226" s="55" t="n">
        <v>134</v>
      </c>
      <c r="S226" s="55" t="n">
        <v>154</v>
      </c>
      <c r="T226" s="55" t="n">
        <v>86</v>
      </c>
      <c r="U226" s="55" t="n">
        <v>203</v>
      </c>
      <c r="V226" s="55" t="n">
        <v>93</v>
      </c>
      <c r="W226" s="55" t="n">
        <v>205</v>
      </c>
      <c r="X226" s="55" t="n">
        <v>106</v>
      </c>
      <c r="Y226" s="55" t="n">
        <v>189</v>
      </c>
      <c r="Z226" s="55" t="n">
        <v>109</v>
      </c>
      <c r="AA226" s="56" t="n">
        <v>179</v>
      </c>
      <c r="AB226" s="3"/>
      <c r="AC226" s="55" t="n">
        <v>16</v>
      </c>
      <c r="AD226" s="55" t="n">
        <v>420</v>
      </c>
      <c r="AE226" s="55" t="n">
        <v>307</v>
      </c>
      <c r="AF226" s="57" t="n">
        <f aca="false">(AE226/AD226)*100</f>
        <v>73.0952380952381</v>
      </c>
    </row>
    <row r="227" s="58" customFormat="true" ht="12.8" hidden="false" customHeight="false" outlineLevel="0" collapsed="false">
      <c r="A227" s="54" t="s">
        <v>121</v>
      </c>
      <c r="B227" s="55" t="n">
        <v>1</v>
      </c>
      <c r="C227" s="55" t="n">
        <v>20</v>
      </c>
      <c r="D227" s="55" t="n">
        <v>46</v>
      </c>
      <c r="E227" s="55" t="n">
        <v>0</v>
      </c>
      <c r="F227" s="55" t="n">
        <v>4</v>
      </c>
      <c r="G227" s="55" t="n">
        <v>0</v>
      </c>
      <c r="H227" s="55" t="n">
        <v>1</v>
      </c>
      <c r="I227" s="55" t="n">
        <v>48</v>
      </c>
      <c r="J227" s="55" t="n">
        <v>19</v>
      </c>
      <c r="K227" s="55" t="n">
        <v>0</v>
      </c>
      <c r="L227" s="55"/>
      <c r="M227" s="55"/>
      <c r="N227" s="55"/>
      <c r="O227" s="55" t="n">
        <v>0</v>
      </c>
      <c r="P227" s="55" t="n">
        <v>52</v>
      </c>
      <c r="Q227" s="55" t="n">
        <v>15</v>
      </c>
      <c r="R227" s="55" t="n">
        <v>38</v>
      </c>
      <c r="S227" s="55" t="n">
        <v>30</v>
      </c>
      <c r="T227" s="55" t="n">
        <v>16</v>
      </c>
      <c r="U227" s="55" t="n">
        <v>54</v>
      </c>
      <c r="V227" s="55" t="n">
        <v>31</v>
      </c>
      <c r="W227" s="55" t="n">
        <v>41</v>
      </c>
      <c r="X227" s="55" t="n">
        <v>25</v>
      </c>
      <c r="Y227" s="55" t="n">
        <v>47</v>
      </c>
      <c r="Z227" s="55" t="n">
        <v>24</v>
      </c>
      <c r="AA227" s="56" t="n">
        <v>42</v>
      </c>
      <c r="AB227" s="3"/>
      <c r="AC227" s="55" t="n">
        <v>4</v>
      </c>
      <c r="AD227" s="55" t="n">
        <v>95</v>
      </c>
      <c r="AE227" s="55" t="n">
        <v>73</v>
      </c>
      <c r="AF227" s="57" t="n">
        <f aca="false">(AE227/AD227)*100</f>
        <v>76.8421052631579</v>
      </c>
    </row>
    <row r="228" s="58" customFormat="true" ht="12.8" hidden="false" customHeight="false" outlineLevel="0" collapsed="false">
      <c r="A228" s="54" t="s">
        <v>122</v>
      </c>
      <c r="B228" s="55" t="n">
        <v>0</v>
      </c>
      <c r="C228" s="55" t="n">
        <v>29</v>
      </c>
      <c r="D228" s="55" t="n">
        <v>77</v>
      </c>
      <c r="E228" s="55" t="n">
        <v>0</v>
      </c>
      <c r="F228" s="55" t="n">
        <v>17</v>
      </c>
      <c r="G228" s="55" t="n">
        <v>2</v>
      </c>
      <c r="H228" s="55" t="n">
        <v>2</v>
      </c>
      <c r="I228" s="55" t="n">
        <v>83</v>
      </c>
      <c r="J228" s="55" t="n">
        <v>30</v>
      </c>
      <c r="K228" s="55" t="n">
        <v>1</v>
      </c>
      <c r="L228" s="55"/>
      <c r="M228" s="55"/>
      <c r="N228" s="55"/>
      <c r="O228" s="55" t="n">
        <v>0</v>
      </c>
      <c r="P228" s="55" t="n">
        <v>84</v>
      </c>
      <c r="Q228" s="55" t="n">
        <v>29</v>
      </c>
      <c r="R228" s="55" t="n">
        <v>59</v>
      </c>
      <c r="S228" s="55" t="n">
        <v>60</v>
      </c>
      <c r="T228" s="55" t="n">
        <v>42</v>
      </c>
      <c r="U228" s="55" t="n">
        <v>82</v>
      </c>
      <c r="V228" s="55" t="n">
        <v>31</v>
      </c>
      <c r="W228" s="55" t="n">
        <v>93</v>
      </c>
      <c r="X228" s="55" t="n">
        <v>34</v>
      </c>
      <c r="Y228" s="55" t="n">
        <v>90</v>
      </c>
      <c r="Z228" s="55" t="n">
        <v>52</v>
      </c>
      <c r="AA228" s="56" t="n">
        <v>72</v>
      </c>
      <c r="AB228" s="3"/>
      <c r="AC228" s="55" t="n">
        <v>7</v>
      </c>
      <c r="AD228" s="55" t="n">
        <v>170</v>
      </c>
      <c r="AE228" s="55" t="n">
        <v>128</v>
      </c>
      <c r="AF228" s="57" t="n">
        <f aca="false">(AE228/AD228)*100</f>
        <v>75.2941176470588</v>
      </c>
    </row>
    <row r="229" s="58" customFormat="true" ht="12.8" hidden="false" customHeight="false" outlineLevel="0" collapsed="false">
      <c r="A229" s="54" t="s">
        <v>123</v>
      </c>
      <c r="B229" s="55" t="n">
        <v>0</v>
      </c>
      <c r="C229" s="55" t="n">
        <v>0</v>
      </c>
      <c r="D229" s="55" t="n">
        <v>22</v>
      </c>
      <c r="E229" s="55" t="n">
        <v>0</v>
      </c>
      <c r="F229" s="55" t="n">
        <v>5</v>
      </c>
      <c r="G229" s="55" t="n">
        <v>1</v>
      </c>
      <c r="H229" s="55" t="n">
        <v>0</v>
      </c>
      <c r="I229" s="55" t="n">
        <v>25</v>
      </c>
      <c r="J229" s="55" t="n">
        <v>3</v>
      </c>
      <c r="K229" s="55" t="n">
        <v>0</v>
      </c>
      <c r="L229" s="55"/>
      <c r="M229" s="55"/>
      <c r="N229" s="55"/>
      <c r="O229" s="55" t="n">
        <v>0</v>
      </c>
      <c r="P229" s="55" t="n">
        <v>27</v>
      </c>
      <c r="Q229" s="55" t="n">
        <v>1</v>
      </c>
      <c r="R229" s="55" t="n">
        <v>14</v>
      </c>
      <c r="S229" s="55" t="n">
        <v>14</v>
      </c>
      <c r="T229" s="55" t="n">
        <v>10</v>
      </c>
      <c r="U229" s="55" t="n">
        <v>18</v>
      </c>
      <c r="V229" s="55" t="n">
        <v>9</v>
      </c>
      <c r="W229" s="55" t="n">
        <v>18</v>
      </c>
      <c r="X229" s="55" t="n">
        <v>12</v>
      </c>
      <c r="Y229" s="55" t="n">
        <v>16</v>
      </c>
      <c r="Z229" s="55" t="n">
        <v>7</v>
      </c>
      <c r="AA229" s="56" t="n">
        <v>20</v>
      </c>
      <c r="AB229" s="3"/>
      <c r="AC229" s="55" t="n">
        <v>4</v>
      </c>
      <c r="AD229" s="55" t="n">
        <v>36</v>
      </c>
      <c r="AE229" s="55" t="n">
        <v>28</v>
      </c>
      <c r="AF229" s="57" t="n">
        <f aca="false">(AE229/AD229)*100</f>
        <v>77.7777777777778</v>
      </c>
    </row>
    <row r="230" s="58" customFormat="true" ht="12.8" hidden="false" customHeight="false" outlineLevel="0" collapsed="false">
      <c r="A230" s="54" t="s">
        <v>124</v>
      </c>
      <c r="B230" s="55" t="n">
        <v>1</v>
      </c>
      <c r="C230" s="55" t="n">
        <v>24</v>
      </c>
      <c r="D230" s="55" t="n">
        <v>47</v>
      </c>
      <c r="E230" s="55" t="n">
        <v>0</v>
      </c>
      <c r="F230" s="55" t="n">
        <v>9</v>
      </c>
      <c r="G230" s="55" t="n">
        <v>0</v>
      </c>
      <c r="H230" s="55" t="n">
        <v>1</v>
      </c>
      <c r="I230" s="55" t="n">
        <v>58</v>
      </c>
      <c r="J230" s="55" t="n">
        <v>15</v>
      </c>
      <c r="K230" s="55" t="n">
        <v>0</v>
      </c>
      <c r="L230" s="55"/>
      <c r="M230" s="55"/>
      <c r="N230" s="55"/>
      <c r="O230" s="55" t="n">
        <v>5</v>
      </c>
      <c r="P230" s="55" t="n">
        <v>56</v>
      </c>
      <c r="Q230" s="55" t="n">
        <v>12</v>
      </c>
      <c r="R230" s="55" t="n">
        <v>34</v>
      </c>
      <c r="S230" s="55" t="n">
        <v>41</v>
      </c>
      <c r="T230" s="55" t="n">
        <v>45</v>
      </c>
      <c r="U230" s="55" t="n">
        <v>34</v>
      </c>
      <c r="V230" s="55" t="n">
        <v>42</v>
      </c>
      <c r="W230" s="55" t="n">
        <v>37</v>
      </c>
      <c r="X230" s="55" t="n">
        <v>34</v>
      </c>
      <c r="Y230" s="55" t="n">
        <v>46</v>
      </c>
      <c r="Z230" s="55" t="n">
        <v>46</v>
      </c>
      <c r="AA230" s="56" t="n">
        <v>32</v>
      </c>
      <c r="AB230" s="3"/>
      <c r="AC230" s="55" t="n">
        <v>5</v>
      </c>
      <c r="AD230" s="55" t="n">
        <v>117</v>
      </c>
      <c r="AE230" s="55" t="n">
        <v>81</v>
      </c>
      <c r="AF230" s="57" t="n">
        <f aca="false">(AE230/AD230)*100</f>
        <v>69.2307692307692</v>
      </c>
    </row>
    <row r="231" s="58" customFormat="true" ht="12.8" hidden="false" customHeight="false" outlineLevel="0" collapsed="false">
      <c r="A231" s="54" t="s">
        <v>125</v>
      </c>
      <c r="B231" s="55" t="n">
        <v>0</v>
      </c>
      <c r="C231" s="55" t="n">
        <v>42</v>
      </c>
      <c r="D231" s="55" t="n">
        <v>79</v>
      </c>
      <c r="E231" s="55" t="n">
        <v>1</v>
      </c>
      <c r="F231" s="55" t="n">
        <v>11</v>
      </c>
      <c r="G231" s="55" t="n">
        <v>0</v>
      </c>
      <c r="H231" s="55" t="n">
        <v>2</v>
      </c>
      <c r="I231" s="55" t="n">
        <v>95</v>
      </c>
      <c r="J231" s="55" t="n">
        <v>33</v>
      </c>
      <c r="K231" s="55" t="n">
        <v>1</v>
      </c>
      <c r="L231" s="55"/>
      <c r="M231" s="55"/>
      <c r="N231" s="55"/>
      <c r="O231" s="55" t="n">
        <v>2</v>
      </c>
      <c r="P231" s="55" t="n">
        <v>97</v>
      </c>
      <c r="Q231" s="55" t="n">
        <v>28</v>
      </c>
      <c r="R231" s="55" t="n">
        <v>68</v>
      </c>
      <c r="S231" s="55" t="n">
        <v>64</v>
      </c>
      <c r="T231" s="55" t="n">
        <v>55</v>
      </c>
      <c r="U231" s="55" t="n">
        <v>84</v>
      </c>
      <c r="V231" s="55" t="n">
        <v>43</v>
      </c>
      <c r="W231" s="55" t="n">
        <v>98</v>
      </c>
      <c r="X231" s="55" t="n">
        <v>43</v>
      </c>
      <c r="Y231" s="55" t="n">
        <v>95</v>
      </c>
      <c r="Z231" s="55" t="n">
        <v>65</v>
      </c>
      <c r="AA231" s="56" t="n">
        <v>66</v>
      </c>
      <c r="AB231" s="3"/>
      <c r="AC231" s="55" t="n">
        <v>3</v>
      </c>
      <c r="AD231" s="55" t="n">
        <v>183</v>
      </c>
      <c r="AE231" s="55" t="n">
        <v>143</v>
      </c>
      <c r="AF231" s="57" t="n">
        <f aca="false">(AE231/AD231)*100</f>
        <v>78.1420765027322</v>
      </c>
    </row>
    <row r="232" s="58" customFormat="true" ht="12.8" hidden="false" customHeight="false" outlineLevel="0" collapsed="false">
      <c r="A232" s="54" t="s">
        <v>126</v>
      </c>
      <c r="B232" s="55" t="n">
        <v>0</v>
      </c>
      <c r="C232" s="55" t="n">
        <v>29</v>
      </c>
      <c r="D232" s="55" t="n">
        <v>59</v>
      </c>
      <c r="E232" s="55" t="n">
        <v>0</v>
      </c>
      <c r="F232" s="55" t="n">
        <v>20</v>
      </c>
      <c r="G232" s="55" t="n">
        <v>0</v>
      </c>
      <c r="H232" s="55" t="n">
        <v>4</v>
      </c>
      <c r="I232" s="55" t="n">
        <v>78</v>
      </c>
      <c r="J232" s="55" t="n">
        <v>23</v>
      </c>
      <c r="K232" s="55" t="n">
        <v>2</v>
      </c>
      <c r="L232" s="55"/>
      <c r="M232" s="55"/>
      <c r="N232" s="55"/>
      <c r="O232" s="55" t="n">
        <v>0</v>
      </c>
      <c r="P232" s="55" t="n">
        <v>83</v>
      </c>
      <c r="Q232" s="55" t="n">
        <v>22</v>
      </c>
      <c r="R232" s="55" t="n">
        <v>50</v>
      </c>
      <c r="S232" s="55" t="n">
        <v>52</v>
      </c>
      <c r="T232" s="55" t="n">
        <v>39</v>
      </c>
      <c r="U232" s="55" t="n">
        <v>70</v>
      </c>
      <c r="V232" s="55" t="n">
        <v>34</v>
      </c>
      <c r="W232" s="55" t="n">
        <v>75</v>
      </c>
      <c r="X232" s="55" t="n">
        <v>28</v>
      </c>
      <c r="Y232" s="55" t="n">
        <v>79</v>
      </c>
      <c r="Z232" s="55" t="n">
        <v>48</v>
      </c>
      <c r="AA232" s="56" t="n">
        <v>58</v>
      </c>
      <c r="AB232" s="3"/>
      <c r="AC232" s="55" t="n">
        <v>5</v>
      </c>
      <c r="AD232" s="55" t="n">
        <v>151</v>
      </c>
      <c r="AE232" s="55" t="n">
        <v>115</v>
      </c>
      <c r="AF232" s="57" t="n">
        <f aca="false">(AE232/AD232)*100</f>
        <v>76.158940397351</v>
      </c>
    </row>
    <row r="233" s="58" customFormat="true" ht="12.8" hidden="false" customHeight="false" outlineLevel="0" collapsed="false">
      <c r="A233" s="54" t="s">
        <v>127</v>
      </c>
      <c r="B233" s="55" t="n">
        <v>2</v>
      </c>
      <c r="C233" s="55" t="n">
        <v>57</v>
      </c>
      <c r="D233" s="55" t="n">
        <v>128</v>
      </c>
      <c r="E233" s="55" t="n">
        <v>0</v>
      </c>
      <c r="F233" s="55" t="n">
        <v>19</v>
      </c>
      <c r="G233" s="55" t="n">
        <v>0</v>
      </c>
      <c r="H233" s="55" t="n">
        <v>6</v>
      </c>
      <c r="I233" s="55" t="n">
        <v>155</v>
      </c>
      <c r="J233" s="55" t="n">
        <v>47</v>
      </c>
      <c r="K233" s="55" t="n">
        <v>2</v>
      </c>
      <c r="L233" s="55"/>
      <c r="M233" s="55"/>
      <c r="N233" s="55"/>
      <c r="O233" s="55" t="n">
        <v>5</v>
      </c>
      <c r="P233" s="55" t="n">
        <v>166</v>
      </c>
      <c r="Q233" s="55" t="n">
        <v>34</v>
      </c>
      <c r="R233" s="55" t="n">
        <v>99</v>
      </c>
      <c r="S233" s="55" t="n">
        <v>108</v>
      </c>
      <c r="T233" s="55" t="n">
        <v>63</v>
      </c>
      <c r="U233" s="55" t="n">
        <v>150</v>
      </c>
      <c r="V233" s="55" t="n">
        <v>74</v>
      </c>
      <c r="W233" s="55" t="n">
        <v>139</v>
      </c>
      <c r="X233" s="55" t="n">
        <v>70</v>
      </c>
      <c r="Y233" s="55" t="n">
        <v>146</v>
      </c>
      <c r="Z233" s="55" t="n">
        <v>88</v>
      </c>
      <c r="AA233" s="56" t="n">
        <v>122</v>
      </c>
      <c r="AB233" s="3"/>
      <c r="AC233" s="55" t="n">
        <v>8</v>
      </c>
      <c r="AD233" s="55" t="n">
        <v>279</v>
      </c>
      <c r="AE233" s="55" t="n">
        <v>221</v>
      </c>
      <c r="AF233" s="57" t="n">
        <f aca="false">(AE233/AD233)*100</f>
        <v>79.2114695340502</v>
      </c>
    </row>
    <row r="234" s="58" customFormat="true" ht="12.8" hidden="false" customHeight="false" outlineLevel="0" collapsed="false">
      <c r="A234" s="54" t="s">
        <v>128</v>
      </c>
      <c r="B234" s="55" t="n">
        <v>0</v>
      </c>
      <c r="C234" s="55" t="n">
        <v>10</v>
      </c>
      <c r="D234" s="55" t="n">
        <v>48</v>
      </c>
      <c r="E234" s="55" t="n">
        <v>1</v>
      </c>
      <c r="F234" s="55" t="n">
        <v>3</v>
      </c>
      <c r="G234" s="55" t="n">
        <v>0</v>
      </c>
      <c r="H234" s="55" t="n">
        <v>2</v>
      </c>
      <c r="I234" s="55" t="n">
        <v>55</v>
      </c>
      <c r="J234" s="55" t="n">
        <v>4</v>
      </c>
      <c r="K234" s="55" t="n">
        <v>0</v>
      </c>
      <c r="L234" s="55"/>
      <c r="M234" s="55"/>
      <c r="N234" s="55"/>
      <c r="O234" s="55" t="n">
        <v>1</v>
      </c>
      <c r="P234" s="55" t="n">
        <v>54</v>
      </c>
      <c r="Q234" s="55" t="n">
        <v>4</v>
      </c>
      <c r="R234" s="55" t="n">
        <v>39</v>
      </c>
      <c r="S234" s="55" t="n">
        <v>22</v>
      </c>
      <c r="T234" s="55" t="n">
        <v>21</v>
      </c>
      <c r="U234" s="55" t="n">
        <v>43</v>
      </c>
      <c r="V234" s="55" t="n">
        <v>11</v>
      </c>
      <c r="W234" s="55" t="n">
        <v>52</v>
      </c>
      <c r="X234" s="55" t="n">
        <v>7</v>
      </c>
      <c r="Y234" s="55" t="n">
        <v>56</v>
      </c>
      <c r="Z234" s="55" t="n">
        <v>20</v>
      </c>
      <c r="AA234" s="56" t="n">
        <v>40</v>
      </c>
      <c r="AB234" s="3"/>
      <c r="AC234" s="55" t="n">
        <v>2</v>
      </c>
      <c r="AD234" s="55" t="n">
        <v>89</v>
      </c>
      <c r="AE234" s="55" t="n">
        <v>66</v>
      </c>
      <c r="AF234" s="57" t="n">
        <f aca="false">(AE234/AD234)*100</f>
        <v>74.1573033707865</v>
      </c>
    </row>
    <row r="235" s="58" customFormat="true" ht="12.8" hidden="false" customHeight="false" outlineLevel="0" collapsed="false">
      <c r="A235" s="60" t="s">
        <v>48</v>
      </c>
      <c r="B235" s="61" t="n">
        <f aca="false">SUM(B219:B234)</f>
        <v>10</v>
      </c>
      <c r="C235" s="61" t="n">
        <f aca="false">SUM(C219:C234)</f>
        <v>805</v>
      </c>
      <c r="D235" s="61" t="n">
        <f aca="false">SUM(D219:D234)</f>
        <v>1583</v>
      </c>
      <c r="E235" s="61" t="n">
        <f aca="false">SUM(E219:E234)</f>
        <v>4</v>
      </c>
      <c r="F235" s="61" t="n">
        <f aca="false">SUM(F219:F234)</f>
        <v>396</v>
      </c>
      <c r="G235" s="61" t="n">
        <f aca="false">SUM(G219:G234)</f>
        <v>10</v>
      </c>
      <c r="H235" s="61" t="n">
        <f aca="false">SUM(H219:H234)</f>
        <v>69</v>
      </c>
      <c r="I235" s="61" t="n">
        <f aca="false">SUM(I219:I234)</f>
        <v>1843</v>
      </c>
      <c r="J235" s="61" t="n">
        <f aca="false">SUM(J219:J234)</f>
        <v>798</v>
      </c>
      <c r="K235" s="61" t="n">
        <f aca="false">SUM(K219:K234)</f>
        <v>27</v>
      </c>
      <c r="L235" s="61" t="n">
        <f aca="false">SUM(L219:L234)</f>
        <v>0</v>
      </c>
      <c r="M235" s="61" t="n">
        <f aca="false">SUM(M219:M234)</f>
        <v>0</v>
      </c>
      <c r="N235" s="61" t="n">
        <f aca="false">SUM(N219:N234)</f>
        <v>0</v>
      </c>
      <c r="O235" s="61" t="n">
        <f aca="false">SUM(O219:O234)</f>
        <v>47</v>
      </c>
      <c r="P235" s="61" t="n">
        <f aca="false">SUM(P219:P234)</f>
        <v>2064</v>
      </c>
      <c r="Q235" s="61" t="n">
        <f aca="false">SUM(Q219:Q234)</f>
        <v>583</v>
      </c>
      <c r="R235" s="61" t="n">
        <f aca="false">SUM(R219:R234)</f>
        <v>1483</v>
      </c>
      <c r="S235" s="61" t="n">
        <f aca="false">SUM(S219:S234)</f>
        <v>1271</v>
      </c>
      <c r="T235" s="61" t="n">
        <f aca="false">SUM(T219:T234)</f>
        <v>883</v>
      </c>
      <c r="U235" s="61" t="n">
        <f aca="false">SUM(U219:U234)</f>
        <v>1953</v>
      </c>
      <c r="V235" s="61" t="n">
        <f aca="false">SUM(V219:V234)</f>
        <v>915</v>
      </c>
      <c r="W235" s="61" t="n">
        <f aca="false">SUM(W219:W234)</f>
        <v>1946</v>
      </c>
      <c r="X235" s="61" t="n">
        <f aca="false">SUM(X219:X234)</f>
        <v>847</v>
      </c>
      <c r="Y235" s="61" t="n">
        <f aca="false">SUM(Y219:Y234)</f>
        <v>2003</v>
      </c>
      <c r="Z235" s="61" t="n">
        <f aca="false">SUM(Z219:Z234)</f>
        <v>1161</v>
      </c>
      <c r="AA235" s="62" t="n">
        <f aca="false">SUM(AA219:AA234)</f>
        <v>1594</v>
      </c>
      <c r="AB235" s="3"/>
      <c r="AC235" s="61" t="n">
        <f aca="false">SUM(AC219:AC234)</f>
        <v>191</v>
      </c>
      <c r="AD235" s="61" t="n">
        <f aca="false">SUM(AD219:AD234)</f>
        <v>4017</v>
      </c>
      <c r="AE235" s="61" t="n">
        <f aca="false">SUM(AE219:AE234)</f>
        <v>2914</v>
      </c>
      <c r="AF235" s="63" t="n">
        <f aca="false">(AE235/AD235)*100</f>
        <v>72.5416977844162</v>
      </c>
    </row>
    <row r="236" s="53" customFormat="true" ht="12.8" hidden="false" customHeight="false" outlineLevel="0" collapsed="false">
      <c r="A236" s="6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3"/>
      <c r="AC236" s="2"/>
      <c r="AD236" s="2"/>
      <c r="AE236" s="2"/>
      <c r="AF236" s="66"/>
    </row>
    <row r="237" s="53" customFormat="true" ht="12.8" hidden="false" customHeight="false" outlineLevel="0" collapsed="false">
      <c r="A237" s="67" t="s">
        <v>129</v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9"/>
    </row>
    <row r="238" s="58" customFormat="true" ht="12.8" hidden="false" customHeight="false" outlineLevel="0" collapsed="false">
      <c r="A238" s="70" t="s">
        <v>130</v>
      </c>
      <c r="B238" s="55" t="n">
        <v>3</v>
      </c>
      <c r="C238" s="55" t="n">
        <v>40</v>
      </c>
      <c r="D238" s="55" t="n">
        <v>59</v>
      </c>
      <c r="E238" s="55" t="n">
        <v>1</v>
      </c>
      <c r="F238" s="55" t="n">
        <v>31</v>
      </c>
      <c r="G238" s="55" t="n">
        <v>1</v>
      </c>
      <c r="H238" s="55" t="n">
        <v>6</v>
      </c>
      <c r="I238" s="55" t="n">
        <v>72</v>
      </c>
      <c r="J238" s="55" t="n">
        <v>50</v>
      </c>
      <c r="K238" s="55" t="n">
        <v>2</v>
      </c>
      <c r="L238" s="55" t="n">
        <v>75</v>
      </c>
      <c r="M238" s="55" t="n">
        <v>4</v>
      </c>
      <c r="N238" s="54" t="n">
        <v>50</v>
      </c>
      <c r="O238" s="54"/>
      <c r="P238" s="54"/>
      <c r="Q238" s="55"/>
      <c r="R238" s="55" t="n">
        <v>69</v>
      </c>
      <c r="S238" s="55" t="n">
        <v>62</v>
      </c>
      <c r="T238" s="55" t="n">
        <v>96</v>
      </c>
      <c r="U238" s="55" t="n">
        <v>38</v>
      </c>
      <c r="V238" s="55" t="n">
        <v>55</v>
      </c>
      <c r="W238" s="55" t="n">
        <v>84</v>
      </c>
      <c r="X238" s="55" t="n">
        <v>72</v>
      </c>
      <c r="Y238" s="55" t="n">
        <v>61</v>
      </c>
      <c r="Z238" s="55" t="n">
        <v>79</v>
      </c>
      <c r="AA238" s="56" t="n">
        <v>56</v>
      </c>
      <c r="AB238" s="71"/>
      <c r="AC238" s="70" t="n">
        <v>15</v>
      </c>
      <c r="AD238" s="55" t="n">
        <v>165</v>
      </c>
      <c r="AE238" s="55" t="n">
        <v>140</v>
      </c>
      <c r="AF238" s="57" t="n">
        <f aca="false">(AE238/AD238)*100</f>
        <v>84.8484848484848</v>
      </c>
    </row>
    <row r="239" s="58" customFormat="true" ht="12.8" hidden="false" customHeight="false" outlineLevel="0" collapsed="false">
      <c r="A239" s="70" t="s">
        <v>131</v>
      </c>
      <c r="B239" s="55" t="n">
        <v>3</v>
      </c>
      <c r="C239" s="55" t="n">
        <v>117</v>
      </c>
      <c r="D239" s="55" t="n">
        <v>187</v>
      </c>
      <c r="E239" s="55" t="n">
        <v>2</v>
      </c>
      <c r="F239" s="55" t="n">
        <v>81</v>
      </c>
      <c r="G239" s="55" t="n">
        <v>3</v>
      </c>
      <c r="H239" s="55" t="n">
        <v>6</v>
      </c>
      <c r="I239" s="55" t="n">
        <v>243</v>
      </c>
      <c r="J239" s="55" t="n">
        <v>133</v>
      </c>
      <c r="K239" s="55" t="n">
        <v>3</v>
      </c>
      <c r="L239" s="55" t="n">
        <v>242</v>
      </c>
      <c r="M239" s="55" t="n">
        <v>9</v>
      </c>
      <c r="N239" s="54" t="n">
        <v>128</v>
      </c>
      <c r="O239" s="54"/>
      <c r="P239" s="54"/>
      <c r="Q239" s="55"/>
      <c r="R239" s="55" t="n">
        <v>209</v>
      </c>
      <c r="S239" s="55" t="n">
        <v>149</v>
      </c>
      <c r="T239" s="55" t="n">
        <v>223</v>
      </c>
      <c r="U239" s="55" t="n">
        <v>161</v>
      </c>
      <c r="V239" s="55" t="n">
        <v>93</v>
      </c>
      <c r="W239" s="55" t="n">
        <v>298</v>
      </c>
      <c r="X239" s="55" t="n">
        <v>168</v>
      </c>
      <c r="Y239" s="55" t="n">
        <v>214</v>
      </c>
      <c r="Z239" s="55" t="n">
        <v>229</v>
      </c>
      <c r="AA239" s="56" t="n">
        <v>151</v>
      </c>
      <c r="AB239" s="3"/>
      <c r="AC239" s="70" t="n">
        <v>23</v>
      </c>
      <c r="AD239" s="55" t="n">
        <v>468</v>
      </c>
      <c r="AE239" s="55" t="n">
        <v>400</v>
      </c>
      <c r="AF239" s="57" t="n">
        <f aca="false">(AE239/AD239)*100</f>
        <v>85.4700854700855</v>
      </c>
    </row>
    <row r="240" s="58" customFormat="true" ht="12.8" hidden="false" customHeight="false" outlineLevel="0" collapsed="false">
      <c r="A240" s="70" t="s">
        <v>132</v>
      </c>
      <c r="B240" s="55" t="n">
        <v>3</v>
      </c>
      <c r="C240" s="55" t="n">
        <v>158</v>
      </c>
      <c r="D240" s="55" t="n">
        <v>199</v>
      </c>
      <c r="E240" s="55"/>
      <c r="F240" s="55" t="n">
        <v>97</v>
      </c>
      <c r="G240" s="55" t="n">
        <v>2</v>
      </c>
      <c r="H240" s="55" t="n">
        <v>8</v>
      </c>
      <c r="I240" s="55" t="n">
        <v>259</v>
      </c>
      <c r="J240" s="55" t="n">
        <v>193</v>
      </c>
      <c r="K240" s="55" t="n">
        <v>2</v>
      </c>
      <c r="L240" s="55" t="n">
        <v>247</v>
      </c>
      <c r="M240" s="55" t="n">
        <v>7</v>
      </c>
      <c r="N240" s="54" t="n">
        <v>200</v>
      </c>
      <c r="O240" s="54"/>
      <c r="P240" s="54"/>
      <c r="Q240" s="55"/>
      <c r="R240" s="55" t="n">
        <v>249</v>
      </c>
      <c r="S240" s="55" t="n">
        <v>186</v>
      </c>
      <c r="T240" s="55" t="n">
        <v>248</v>
      </c>
      <c r="U240" s="55" t="n">
        <v>209</v>
      </c>
      <c r="V240" s="55" t="n">
        <v>127</v>
      </c>
      <c r="W240" s="55" t="n">
        <v>342</v>
      </c>
      <c r="X240" s="55" t="n">
        <v>210</v>
      </c>
      <c r="Y240" s="55" t="n">
        <v>250</v>
      </c>
      <c r="Z240" s="55" t="n">
        <v>281</v>
      </c>
      <c r="AA240" s="56" t="n">
        <v>165</v>
      </c>
      <c r="AB240" s="3"/>
      <c r="AC240" s="70" t="n">
        <v>27</v>
      </c>
      <c r="AD240" s="55" t="n">
        <v>624</v>
      </c>
      <c r="AE240" s="55" t="n">
        <v>480</v>
      </c>
      <c r="AF240" s="57" t="n">
        <f aca="false">(AE240/AD240)*100</f>
        <v>76.9230769230769</v>
      </c>
    </row>
    <row r="241" s="58" customFormat="true" ht="12.8" hidden="false" customHeight="false" outlineLevel="0" collapsed="false">
      <c r="A241" s="70" t="s">
        <v>133</v>
      </c>
      <c r="B241" s="55" t="n">
        <v>2</v>
      </c>
      <c r="C241" s="55" t="n">
        <v>54</v>
      </c>
      <c r="D241" s="55" t="n">
        <v>42</v>
      </c>
      <c r="E241" s="55" t="n">
        <v>2</v>
      </c>
      <c r="F241" s="55" t="n">
        <v>22</v>
      </c>
      <c r="G241" s="55" t="n">
        <v>1</v>
      </c>
      <c r="H241" s="55" t="n">
        <v>5</v>
      </c>
      <c r="I241" s="55" t="n">
        <v>60</v>
      </c>
      <c r="J241" s="55" t="n">
        <v>42</v>
      </c>
      <c r="K241" s="55" t="n">
        <v>4</v>
      </c>
      <c r="L241" s="55" t="n">
        <v>61</v>
      </c>
      <c r="M241" s="55" t="n">
        <v>4</v>
      </c>
      <c r="N241" s="54" t="n">
        <v>44</v>
      </c>
      <c r="O241" s="54"/>
      <c r="P241" s="54"/>
      <c r="Q241" s="55"/>
      <c r="R241" s="55" t="n">
        <v>58</v>
      </c>
      <c r="S241" s="55" t="n">
        <v>43</v>
      </c>
      <c r="T241" s="55" t="n">
        <v>74</v>
      </c>
      <c r="U241" s="55" t="n">
        <v>39</v>
      </c>
      <c r="V241" s="55" t="n">
        <v>39</v>
      </c>
      <c r="W241" s="55" t="n">
        <v>80</v>
      </c>
      <c r="X241" s="55" t="n">
        <v>67</v>
      </c>
      <c r="Y241" s="55" t="n">
        <v>44</v>
      </c>
      <c r="Z241" s="55" t="n">
        <v>62</v>
      </c>
      <c r="AA241" s="56" t="n">
        <v>45</v>
      </c>
      <c r="AB241" s="3"/>
      <c r="AC241" s="70" t="n">
        <v>13</v>
      </c>
      <c r="AD241" s="55" t="n">
        <v>155</v>
      </c>
      <c r="AE241" s="55" t="n">
        <v>124</v>
      </c>
      <c r="AF241" s="57" t="n">
        <f aca="false">(AE241/AD241)*100</f>
        <v>80</v>
      </c>
    </row>
    <row r="242" s="58" customFormat="true" ht="12.8" hidden="false" customHeight="false" outlineLevel="0" collapsed="false">
      <c r="A242" s="70" t="s">
        <v>134</v>
      </c>
      <c r="B242" s="55" t="n">
        <v>3</v>
      </c>
      <c r="C242" s="55" t="n">
        <v>83</v>
      </c>
      <c r="D242" s="55" t="n">
        <v>73</v>
      </c>
      <c r="E242" s="55"/>
      <c r="F242" s="55" t="n">
        <v>47</v>
      </c>
      <c r="G242" s="55"/>
      <c r="H242" s="55" t="n">
        <v>6</v>
      </c>
      <c r="I242" s="55" t="n">
        <v>111</v>
      </c>
      <c r="J242" s="55" t="n">
        <v>88</v>
      </c>
      <c r="K242" s="55"/>
      <c r="L242" s="55" t="n">
        <v>116</v>
      </c>
      <c r="M242" s="55" t="n">
        <v>6</v>
      </c>
      <c r="N242" s="54" t="n">
        <v>81</v>
      </c>
      <c r="O242" s="54"/>
      <c r="P242" s="54"/>
      <c r="Q242" s="55"/>
      <c r="R242" s="55" t="n">
        <v>108</v>
      </c>
      <c r="S242" s="55" t="n">
        <v>85</v>
      </c>
      <c r="T242" s="55" t="n">
        <v>128</v>
      </c>
      <c r="U242" s="55" t="n">
        <v>76</v>
      </c>
      <c r="V242" s="55" t="n">
        <v>39</v>
      </c>
      <c r="W242" s="55" t="n">
        <v>171</v>
      </c>
      <c r="X242" s="55" t="n">
        <v>116</v>
      </c>
      <c r="Y242" s="55" t="n">
        <v>92</v>
      </c>
      <c r="Z242" s="55" t="n">
        <v>109</v>
      </c>
      <c r="AA242" s="56" t="n">
        <v>90</v>
      </c>
      <c r="AB242" s="3"/>
      <c r="AC242" s="70" t="n">
        <v>27</v>
      </c>
      <c r="AD242" s="55" t="n">
        <v>292</v>
      </c>
      <c r="AE242" s="55" t="n">
        <v>218</v>
      </c>
      <c r="AF242" s="57" t="n">
        <f aca="false">(AE242/AD242)*100</f>
        <v>74.6575342465753</v>
      </c>
    </row>
    <row r="243" s="58" customFormat="true" ht="12.8" hidden="false" customHeight="false" outlineLevel="0" collapsed="false">
      <c r="A243" s="70" t="s">
        <v>135</v>
      </c>
      <c r="B243" s="55" t="n">
        <v>5</v>
      </c>
      <c r="C243" s="55" t="n">
        <v>285</v>
      </c>
      <c r="D243" s="55" t="n">
        <v>255</v>
      </c>
      <c r="E243" s="55"/>
      <c r="F243" s="55" t="n">
        <v>82</v>
      </c>
      <c r="G243" s="55"/>
      <c r="H243" s="55" t="n">
        <v>11</v>
      </c>
      <c r="I243" s="55" t="n">
        <v>291</v>
      </c>
      <c r="J243" s="55" t="n">
        <v>302</v>
      </c>
      <c r="K243" s="55" t="n">
        <v>4</v>
      </c>
      <c r="L243" s="55" t="n">
        <v>276</v>
      </c>
      <c r="M243" s="55" t="n">
        <v>13</v>
      </c>
      <c r="N243" s="54" t="n">
        <v>321</v>
      </c>
      <c r="O243" s="54"/>
      <c r="P243" s="54"/>
      <c r="Q243" s="55"/>
      <c r="R243" s="55" t="n">
        <v>371</v>
      </c>
      <c r="S243" s="55" t="n">
        <v>229</v>
      </c>
      <c r="T243" s="55" t="n">
        <v>341</v>
      </c>
      <c r="U243" s="55" t="n">
        <v>284</v>
      </c>
      <c r="V243" s="55" t="n">
        <v>240</v>
      </c>
      <c r="W243" s="55" t="n">
        <v>400</v>
      </c>
      <c r="X243" s="55" t="n">
        <v>348</v>
      </c>
      <c r="Y243" s="55" t="n">
        <v>278</v>
      </c>
      <c r="Z243" s="55" t="n">
        <v>366</v>
      </c>
      <c r="AA243" s="56" t="n">
        <v>244</v>
      </c>
      <c r="AB243" s="3"/>
      <c r="AC243" s="70" t="n">
        <v>100</v>
      </c>
      <c r="AD243" s="55" t="n">
        <v>830</v>
      </c>
      <c r="AE243" s="55" t="n">
        <v>651</v>
      </c>
      <c r="AF243" s="57" t="n">
        <f aca="false">(AE243/AD243)*100</f>
        <v>78.433734939759</v>
      </c>
    </row>
    <row r="244" s="58" customFormat="true" ht="12.8" hidden="false" customHeight="false" outlineLevel="0" collapsed="false">
      <c r="A244" s="70" t="s">
        <v>136</v>
      </c>
      <c r="B244" s="55" t="n">
        <v>4</v>
      </c>
      <c r="C244" s="55" t="n">
        <v>45</v>
      </c>
      <c r="D244" s="55" t="n">
        <v>78</v>
      </c>
      <c r="E244" s="55"/>
      <c r="F244" s="55" t="n">
        <v>30</v>
      </c>
      <c r="G244" s="55" t="n">
        <v>6</v>
      </c>
      <c r="H244" s="55" t="n">
        <v>6</v>
      </c>
      <c r="I244" s="55" t="n">
        <v>84</v>
      </c>
      <c r="J244" s="55" t="n">
        <v>65</v>
      </c>
      <c r="K244" s="55" t="n">
        <v>4</v>
      </c>
      <c r="L244" s="55" t="n">
        <v>85</v>
      </c>
      <c r="M244" s="55" t="n">
        <v>3</v>
      </c>
      <c r="N244" s="54" t="n">
        <v>69</v>
      </c>
      <c r="O244" s="54"/>
      <c r="P244" s="54"/>
      <c r="Q244" s="55"/>
      <c r="R244" s="55" t="n">
        <v>85</v>
      </c>
      <c r="S244" s="55" t="n">
        <v>70</v>
      </c>
      <c r="T244" s="55" t="n">
        <v>95</v>
      </c>
      <c r="U244" s="55" t="n">
        <v>70</v>
      </c>
      <c r="V244" s="55" t="n">
        <v>48</v>
      </c>
      <c r="W244" s="55" t="n">
        <v>122</v>
      </c>
      <c r="X244" s="55" t="n">
        <v>74</v>
      </c>
      <c r="Y244" s="55" t="n">
        <v>94</v>
      </c>
      <c r="Z244" s="55" t="n">
        <v>80</v>
      </c>
      <c r="AA244" s="56" t="n">
        <v>85</v>
      </c>
      <c r="AB244" s="3"/>
      <c r="AC244" s="70" t="n">
        <v>12</v>
      </c>
      <c r="AD244" s="55" t="n">
        <v>207</v>
      </c>
      <c r="AE244" s="55" t="n">
        <v>171</v>
      </c>
      <c r="AF244" s="57" t="n">
        <f aca="false">(AE244/AD244)*100</f>
        <v>82.6086956521739</v>
      </c>
    </row>
    <row r="245" s="58" customFormat="true" ht="12.8" hidden="false" customHeight="false" outlineLevel="0" collapsed="false">
      <c r="A245" s="70" t="s">
        <v>137</v>
      </c>
      <c r="B245" s="55" t="n">
        <v>5</v>
      </c>
      <c r="C245" s="55" t="n">
        <v>9</v>
      </c>
      <c r="D245" s="55" t="n">
        <v>28</v>
      </c>
      <c r="E245" s="55" t="n">
        <v>1</v>
      </c>
      <c r="F245" s="55" t="n">
        <v>6</v>
      </c>
      <c r="G245" s="55"/>
      <c r="H245" s="55"/>
      <c r="I245" s="55" t="n">
        <v>36</v>
      </c>
      <c r="J245" s="55" t="n">
        <v>10</v>
      </c>
      <c r="K245" s="55"/>
      <c r="L245" s="55" t="n">
        <v>35</v>
      </c>
      <c r="M245" s="55" t="n">
        <v>1</v>
      </c>
      <c r="N245" s="54" t="n">
        <v>8</v>
      </c>
      <c r="O245" s="54"/>
      <c r="P245" s="54"/>
      <c r="Q245" s="55"/>
      <c r="R245" s="55" t="n">
        <v>21</v>
      </c>
      <c r="S245" s="55" t="n">
        <v>23</v>
      </c>
      <c r="T245" s="55" t="n">
        <v>35</v>
      </c>
      <c r="U245" s="55" t="n">
        <v>13</v>
      </c>
      <c r="V245" s="55" t="n">
        <v>11</v>
      </c>
      <c r="W245" s="55" t="n">
        <v>38</v>
      </c>
      <c r="X245" s="55" t="n">
        <v>22</v>
      </c>
      <c r="Y245" s="55" t="n">
        <v>23</v>
      </c>
      <c r="Z245" s="55" t="n">
        <v>25</v>
      </c>
      <c r="AA245" s="56" t="n">
        <v>23</v>
      </c>
      <c r="AB245" s="3"/>
      <c r="AC245" s="70" t="n">
        <v>6</v>
      </c>
      <c r="AD245" s="55" t="n">
        <v>57</v>
      </c>
      <c r="AE245" s="55" t="n">
        <v>49</v>
      </c>
      <c r="AF245" s="57" t="n">
        <f aca="false">(AE245/AD245)*100</f>
        <v>85.9649122807017</v>
      </c>
    </row>
    <row r="246" s="58" customFormat="true" ht="12.8" hidden="false" customHeight="false" outlineLevel="0" collapsed="false">
      <c r="A246" s="70" t="s">
        <v>138</v>
      </c>
      <c r="B246" s="55" t="n">
        <v>2</v>
      </c>
      <c r="C246" s="55" t="n">
        <v>278</v>
      </c>
      <c r="D246" s="55" t="n">
        <v>358</v>
      </c>
      <c r="E246" s="55" t="n">
        <v>2</v>
      </c>
      <c r="F246" s="55" t="n">
        <v>139</v>
      </c>
      <c r="G246" s="55" t="n">
        <v>2</v>
      </c>
      <c r="H246" s="55" t="n">
        <v>7</v>
      </c>
      <c r="I246" s="55" t="n">
        <v>461</v>
      </c>
      <c r="J246" s="55" t="n">
        <v>298</v>
      </c>
      <c r="K246" s="55" t="n">
        <v>3</v>
      </c>
      <c r="L246" s="55" t="n">
        <v>432</v>
      </c>
      <c r="M246" s="55" t="n">
        <v>10</v>
      </c>
      <c r="N246" s="54" t="n">
        <v>321</v>
      </c>
      <c r="O246" s="54"/>
      <c r="P246" s="54"/>
      <c r="Q246" s="55"/>
      <c r="R246" s="55" t="n">
        <v>431</v>
      </c>
      <c r="S246" s="55" t="n">
        <v>299</v>
      </c>
      <c r="T246" s="55" t="n">
        <v>417</v>
      </c>
      <c r="U246" s="55" t="n">
        <v>358</v>
      </c>
      <c r="V246" s="55" t="n">
        <v>175</v>
      </c>
      <c r="W246" s="55" t="n">
        <v>616</v>
      </c>
      <c r="X246" s="55" t="n">
        <v>374</v>
      </c>
      <c r="Y246" s="55" t="n">
        <v>406</v>
      </c>
      <c r="Z246" s="55" t="n">
        <v>431</v>
      </c>
      <c r="AA246" s="56" t="n">
        <v>334</v>
      </c>
      <c r="AB246" s="3"/>
      <c r="AC246" s="70" t="n">
        <v>82</v>
      </c>
      <c r="AD246" s="55" t="n">
        <v>1004</v>
      </c>
      <c r="AE246" s="55" t="n">
        <v>813</v>
      </c>
      <c r="AF246" s="57" t="n">
        <f aca="false">(AE246/AD246)*100</f>
        <v>80.9760956175299</v>
      </c>
    </row>
    <row r="247" s="58" customFormat="true" ht="12.8" hidden="false" customHeight="false" outlineLevel="0" collapsed="false">
      <c r="A247" s="70" t="s">
        <v>139</v>
      </c>
      <c r="B247" s="55" t="n">
        <v>2</v>
      </c>
      <c r="C247" s="55" t="n">
        <v>146</v>
      </c>
      <c r="D247" s="55" t="n">
        <v>123</v>
      </c>
      <c r="E247" s="55" t="n">
        <v>1</v>
      </c>
      <c r="F247" s="55" t="n">
        <v>42</v>
      </c>
      <c r="G247" s="55"/>
      <c r="H247" s="55" t="n">
        <v>2</v>
      </c>
      <c r="I247" s="55" t="n">
        <v>143</v>
      </c>
      <c r="J247" s="55" t="n">
        <v>166</v>
      </c>
      <c r="K247" s="55" t="n">
        <v>5</v>
      </c>
      <c r="L247" s="55" t="n">
        <v>138</v>
      </c>
      <c r="M247" s="55" t="n">
        <v>6</v>
      </c>
      <c r="N247" s="54" t="n">
        <v>163</v>
      </c>
      <c r="O247" s="54"/>
      <c r="P247" s="54"/>
      <c r="Q247" s="55"/>
      <c r="R247" s="55" t="n">
        <v>170</v>
      </c>
      <c r="S247" s="55" t="n">
        <v>120</v>
      </c>
      <c r="T247" s="55" t="n">
        <v>186</v>
      </c>
      <c r="U247" s="55" t="n">
        <v>122</v>
      </c>
      <c r="V247" s="55" t="n">
        <v>119</v>
      </c>
      <c r="W247" s="55" t="n">
        <v>199</v>
      </c>
      <c r="X247" s="55" t="n">
        <v>164</v>
      </c>
      <c r="Y247" s="55" t="n">
        <v>152</v>
      </c>
      <c r="Z247" s="55" t="n">
        <v>187</v>
      </c>
      <c r="AA247" s="56" t="n">
        <v>117</v>
      </c>
      <c r="AB247" s="3"/>
      <c r="AC247" s="70" t="n">
        <v>26</v>
      </c>
      <c r="AD247" s="55" t="n">
        <v>416</v>
      </c>
      <c r="AE247" s="55" t="n">
        <v>325</v>
      </c>
      <c r="AF247" s="57" t="n">
        <f aca="false">(AE247/AD247)*100</f>
        <v>78.125</v>
      </c>
    </row>
    <row r="248" s="58" customFormat="true" ht="12.8" hidden="false" customHeight="false" outlineLevel="0" collapsed="false">
      <c r="A248" s="70" t="s">
        <v>140</v>
      </c>
      <c r="B248" s="55" t="n">
        <v>4</v>
      </c>
      <c r="C248" s="55" t="n">
        <v>273</v>
      </c>
      <c r="D248" s="55" t="n">
        <v>265</v>
      </c>
      <c r="E248" s="55" t="n">
        <v>1</v>
      </c>
      <c r="F248" s="55" t="n">
        <v>124</v>
      </c>
      <c r="G248" s="55" t="n">
        <v>2</v>
      </c>
      <c r="H248" s="55" t="n">
        <v>16</v>
      </c>
      <c r="I248" s="55" t="n">
        <v>333</v>
      </c>
      <c r="J248" s="55" t="n">
        <v>294</v>
      </c>
      <c r="K248" s="55" t="n">
        <v>5</v>
      </c>
      <c r="L248" s="55" t="n">
        <v>326</v>
      </c>
      <c r="M248" s="55" t="n">
        <v>11</v>
      </c>
      <c r="N248" s="54" t="n">
        <v>303</v>
      </c>
      <c r="O248" s="54"/>
      <c r="P248" s="54"/>
      <c r="Q248" s="55"/>
      <c r="R248" s="55" t="n">
        <v>378</v>
      </c>
      <c r="S248" s="55" t="n">
        <v>240</v>
      </c>
      <c r="T248" s="55" t="n">
        <v>358</v>
      </c>
      <c r="U248" s="55" t="n">
        <v>301</v>
      </c>
      <c r="V248" s="55" t="n">
        <v>200</v>
      </c>
      <c r="W248" s="55" t="n">
        <v>476</v>
      </c>
      <c r="X248" s="55" t="n">
        <v>316</v>
      </c>
      <c r="Y248" s="55" t="n">
        <v>345</v>
      </c>
      <c r="Z248" s="55" t="n">
        <v>386</v>
      </c>
      <c r="AA248" s="56" t="n">
        <v>257</v>
      </c>
      <c r="AB248" s="3"/>
      <c r="AC248" s="70" t="n">
        <v>55</v>
      </c>
      <c r="AD248" s="55" t="n">
        <v>899</v>
      </c>
      <c r="AE248" s="55" t="n">
        <v>693</v>
      </c>
      <c r="AF248" s="57" t="n">
        <f aca="false">(AE248/AD248)*100</f>
        <v>77.0856507230256</v>
      </c>
    </row>
    <row r="249" s="58" customFormat="true" ht="12.8" hidden="false" customHeight="false" outlineLevel="0" collapsed="false">
      <c r="A249" s="60" t="s">
        <v>48</v>
      </c>
      <c r="B249" s="61" t="n">
        <f aca="false">SUM(B238:B248)</f>
        <v>36</v>
      </c>
      <c r="C249" s="61" t="n">
        <f aca="false">SUM(C238:C248)</f>
        <v>1488</v>
      </c>
      <c r="D249" s="61" t="n">
        <f aca="false">SUM(D238:D248)</f>
        <v>1667</v>
      </c>
      <c r="E249" s="61" t="n">
        <f aca="false">SUM(E238:E248)</f>
        <v>10</v>
      </c>
      <c r="F249" s="61" t="n">
        <f aca="false">SUM(F238:F248)</f>
        <v>701</v>
      </c>
      <c r="G249" s="61" t="n">
        <f aca="false">SUM(G238:G248)</f>
        <v>17</v>
      </c>
      <c r="H249" s="61" t="n">
        <f aca="false">SUM(H238:H248)</f>
        <v>73</v>
      </c>
      <c r="I249" s="61" t="n">
        <f aca="false">SUM(I238:I248)</f>
        <v>2093</v>
      </c>
      <c r="J249" s="61" t="n">
        <f aca="false">SUM(J238:J248)</f>
        <v>1641</v>
      </c>
      <c r="K249" s="61" t="n">
        <f aca="false">SUM(K238:K248)</f>
        <v>32</v>
      </c>
      <c r="L249" s="61" t="n">
        <f aca="false">SUM(L238:L248)</f>
        <v>2033</v>
      </c>
      <c r="M249" s="61" t="n">
        <f aca="false">SUM(M238:M248)</f>
        <v>74</v>
      </c>
      <c r="N249" s="61" t="n">
        <f aca="false">SUM(N238:N248)</f>
        <v>1688</v>
      </c>
      <c r="O249" s="61" t="n">
        <f aca="false">SUM(O238:O248)</f>
        <v>0</v>
      </c>
      <c r="P249" s="61" t="n">
        <f aca="false">SUM(P238:P248)</f>
        <v>0</v>
      </c>
      <c r="Q249" s="61" t="n">
        <f aca="false">SUM(Q238:Q248)</f>
        <v>0</v>
      </c>
      <c r="R249" s="61" t="n">
        <f aca="false">SUM(R238:R248)</f>
        <v>2149</v>
      </c>
      <c r="S249" s="61" t="n">
        <f aca="false">SUM(S238:S248)</f>
        <v>1506</v>
      </c>
      <c r="T249" s="61" t="n">
        <f aca="false">SUM(T238:T248)</f>
        <v>2201</v>
      </c>
      <c r="U249" s="61" t="n">
        <f aca="false">SUM(U238:U248)</f>
        <v>1671</v>
      </c>
      <c r="V249" s="61" t="n">
        <f aca="false">SUM(V238:V248)</f>
        <v>1146</v>
      </c>
      <c r="W249" s="61" t="n">
        <f aca="false">SUM(W238:W248)</f>
        <v>2826</v>
      </c>
      <c r="X249" s="61" t="n">
        <f aca="false">SUM(X238:X248)</f>
        <v>1931</v>
      </c>
      <c r="Y249" s="61" t="n">
        <f aca="false">SUM(Y238:Y248)</f>
        <v>1959</v>
      </c>
      <c r="Z249" s="62" t="n">
        <f aca="false">SUM(Z238:Z248)</f>
        <v>2235</v>
      </c>
      <c r="AA249" s="79" t="n">
        <f aca="false">SUM(AA238:AA248)</f>
        <v>1567</v>
      </c>
      <c r="AB249" s="2"/>
      <c r="AC249" s="61" t="n">
        <f aca="false">SUM(AC238:AC248)</f>
        <v>386</v>
      </c>
      <c r="AD249" s="61" t="n">
        <f aca="false">SUM(AD238:AD248)</f>
        <v>5117</v>
      </c>
      <c r="AE249" s="80" t="n">
        <f aca="false">SUM(AE238:AE248)</f>
        <v>4064</v>
      </c>
      <c r="AF249" s="63" t="n">
        <f aca="false">(AE249/AD249)*100</f>
        <v>79.421536056283</v>
      </c>
    </row>
    <row r="250" s="58" customFormat="true" ht="12.8" hidden="false" customHeight="false" outlineLevel="0" collapsed="false">
      <c r="A250" s="6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65"/>
      <c r="AB250" s="2"/>
      <c r="AC250" s="2"/>
      <c r="AD250" s="2"/>
      <c r="AE250" s="53"/>
      <c r="AF250" s="66"/>
    </row>
    <row r="251" s="53" customFormat="true" ht="12.8" hidden="false" customHeight="false" outlineLevel="0" collapsed="false">
      <c r="A251" s="48" t="s">
        <v>141</v>
      </c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74"/>
    </row>
    <row r="252" s="58" customFormat="true" ht="12.8" hidden="false" customHeight="false" outlineLevel="0" collapsed="false">
      <c r="A252" s="54" t="s">
        <v>142</v>
      </c>
      <c r="B252" s="55" t="n">
        <v>3</v>
      </c>
      <c r="C252" s="55" t="n">
        <v>269</v>
      </c>
      <c r="D252" s="55" t="n">
        <v>411</v>
      </c>
      <c r="E252" s="55" t="n">
        <v>3</v>
      </c>
      <c r="F252" s="55" t="n">
        <v>116</v>
      </c>
      <c r="G252" s="55"/>
      <c r="H252" s="55" t="n">
        <v>30</v>
      </c>
      <c r="I252" s="55" t="n">
        <v>471</v>
      </c>
      <c r="J252" s="55" t="n">
        <v>296</v>
      </c>
      <c r="K252" s="55" t="n">
        <v>15</v>
      </c>
      <c r="L252" s="55"/>
      <c r="M252" s="55"/>
      <c r="N252" s="54"/>
      <c r="O252" s="54" t="n">
        <v>10</v>
      </c>
      <c r="P252" s="54" t="n">
        <v>540</v>
      </c>
      <c r="Q252" s="55" t="n">
        <v>265</v>
      </c>
      <c r="R252" s="55" t="n">
        <v>373</v>
      </c>
      <c r="S252" s="55" t="n">
        <v>377</v>
      </c>
      <c r="T252" s="55" t="n">
        <v>223</v>
      </c>
      <c r="U252" s="55" t="n">
        <v>593</v>
      </c>
      <c r="V252" s="55" t="n">
        <v>223</v>
      </c>
      <c r="W252" s="55" t="n">
        <v>570</v>
      </c>
      <c r="X252" s="55" t="n">
        <v>165</v>
      </c>
      <c r="Y252" s="55" t="n">
        <v>649</v>
      </c>
      <c r="Z252" s="55" t="n">
        <v>444</v>
      </c>
      <c r="AA252" s="56" t="n">
        <v>357</v>
      </c>
      <c r="AB252" s="3"/>
      <c r="AC252" s="70" t="n">
        <v>99</v>
      </c>
      <c r="AD252" s="55" t="n">
        <v>1067</v>
      </c>
      <c r="AE252" s="55" t="n">
        <v>835</v>
      </c>
      <c r="AF252" s="57" t="n">
        <f aca="false">(AE252/AD252)*100</f>
        <v>78.2567947516401</v>
      </c>
    </row>
    <row r="253" s="58" customFormat="true" ht="12.8" hidden="false" customHeight="false" outlineLevel="0" collapsed="false">
      <c r="A253" s="54" t="s">
        <v>143</v>
      </c>
      <c r="B253" s="55" t="n">
        <v>3</v>
      </c>
      <c r="C253" s="55" t="n">
        <v>178</v>
      </c>
      <c r="D253" s="55" t="n">
        <v>245</v>
      </c>
      <c r="E253" s="55" t="n">
        <v>1</v>
      </c>
      <c r="F253" s="55" t="n">
        <v>62</v>
      </c>
      <c r="G253" s="55"/>
      <c r="H253" s="55" t="n">
        <v>32</v>
      </c>
      <c r="I253" s="55" t="n">
        <v>268</v>
      </c>
      <c r="J253" s="55" t="n">
        <v>191</v>
      </c>
      <c r="K253" s="55" t="n">
        <v>7</v>
      </c>
      <c r="L253" s="55"/>
      <c r="M253" s="55"/>
      <c r="N253" s="54"/>
      <c r="O253" s="54" t="n">
        <v>4</v>
      </c>
      <c r="P253" s="54" t="n">
        <v>293</v>
      </c>
      <c r="Q253" s="55" t="n">
        <v>191</v>
      </c>
      <c r="R253" s="55" t="n">
        <v>228</v>
      </c>
      <c r="S253" s="55" t="n">
        <v>233</v>
      </c>
      <c r="T253" s="55" t="n">
        <v>146</v>
      </c>
      <c r="U253" s="55" t="n">
        <v>341</v>
      </c>
      <c r="V253" s="55" t="n">
        <v>127</v>
      </c>
      <c r="W253" s="55" t="n">
        <v>354</v>
      </c>
      <c r="X253" s="55" t="n">
        <v>110</v>
      </c>
      <c r="Y253" s="55" t="n">
        <v>381</v>
      </c>
      <c r="Z253" s="55" t="n">
        <v>293</v>
      </c>
      <c r="AA253" s="56" t="n">
        <v>197</v>
      </c>
      <c r="AB253" s="3"/>
      <c r="AC253" s="70" t="n">
        <v>54</v>
      </c>
      <c r="AD253" s="55" t="n">
        <v>695</v>
      </c>
      <c r="AE253" s="55" t="n">
        <v>508</v>
      </c>
      <c r="AF253" s="57" t="n">
        <f aca="false">(AE253/AD253)*100</f>
        <v>73.0935251798561</v>
      </c>
    </row>
    <row r="254" s="58" customFormat="true" ht="12.8" hidden="false" customHeight="false" outlineLevel="0" collapsed="false">
      <c r="A254" s="54" t="s">
        <v>144</v>
      </c>
      <c r="B254" s="55" t="n">
        <v>10</v>
      </c>
      <c r="C254" s="55" t="n">
        <v>300</v>
      </c>
      <c r="D254" s="55" t="n">
        <v>357</v>
      </c>
      <c r="E254" s="55" t="n">
        <v>2</v>
      </c>
      <c r="F254" s="55" t="n">
        <v>100</v>
      </c>
      <c r="G254" s="55" t="n">
        <v>4</v>
      </c>
      <c r="H254" s="55" t="n">
        <v>19</v>
      </c>
      <c r="I254" s="55" t="n">
        <v>436</v>
      </c>
      <c r="J254" s="55" t="n">
        <v>309</v>
      </c>
      <c r="K254" s="55" t="n">
        <v>15</v>
      </c>
      <c r="L254" s="55"/>
      <c r="M254" s="55"/>
      <c r="N254" s="54"/>
      <c r="O254" s="54" t="n">
        <v>9</v>
      </c>
      <c r="P254" s="54" t="n">
        <v>471</v>
      </c>
      <c r="Q254" s="55" t="n">
        <v>296</v>
      </c>
      <c r="R254" s="55" t="n">
        <v>383</v>
      </c>
      <c r="S254" s="55" t="n">
        <v>353</v>
      </c>
      <c r="T254" s="55" t="n">
        <v>221</v>
      </c>
      <c r="U254" s="55" t="n">
        <v>560</v>
      </c>
      <c r="V254" s="55" t="n">
        <v>249</v>
      </c>
      <c r="W254" s="55" t="n">
        <v>513</v>
      </c>
      <c r="X254" s="55" t="n">
        <v>172</v>
      </c>
      <c r="Y254" s="55" t="n">
        <v>612</v>
      </c>
      <c r="Z254" s="55" t="n">
        <v>430</v>
      </c>
      <c r="AA254" s="56" t="n">
        <v>343</v>
      </c>
      <c r="AB254" s="3"/>
      <c r="AC254" s="70" t="n">
        <v>95</v>
      </c>
      <c r="AD254" s="55" t="n">
        <v>1063</v>
      </c>
      <c r="AE254" s="55" t="n">
        <v>802</v>
      </c>
      <c r="AF254" s="57" t="n">
        <f aca="false">(AE254/AD254)*100</f>
        <v>75.4468485418627</v>
      </c>
    </row>
    <row r="255" s="58" customFormat="true" ht="12.8" hidden="false" customHeight="false" outlineLevel="0" collapsed="false">
      <c r="A255" s="54" t="s">
        <v>145</v>
      </c>
      <c r="B255" s="55" t="n">
        <v>3</v>
      </c>
      <c r="C255" s="55" t="n">
        <v>279</v>
      </c>
      <c r="D255" s="55" t="n">
        <v>379</v>
      </c>
      <c r="E255" s="55" t="n">
        <v>4</v>
      </c>
      <c r="F255" s="55" t="n">
        <v>119</v>
      </c>
      <c r="G255" s="55" t="n">
        <v>2</v>
      </c>
      <c r="H255" s="55" t="n">
        <v>27</v>
      </c>
      <c r="I255" s="55" t="n">
        <v>441</v>
      </c>
      <c r="J255" s="55" t="n">
        <v>314</v>
      </c>
      <c r="K255" s="55" t="n">
        <v>10</v>
      </c>
      <c r="L255" s="55"/>
      <c r="M255" s="55"/>
      <c r="N255" s="54"/>
      <c r="O255" s="54" t="n">
        <v>9</v>
      </c>
      <c r="P255" s="54" t="n">
        <v>487</v>
      </c>
      <c r="Q255" s="55" t="n">
        <v>288</v>
      </c>
      <c r="R255" s="55" t="n">
        <v>412</v>
      </c>
      <c r="S255" s="55" t="n">
        <v>333</v>
      </c>
      <c r="T255" s="55" t="n">
        <v>230</v>
      </c>
      <c r="U255" s="55" t="n">
        <v>552</v>
      </c>
      <c r="V255" s="55" t="n">
        <v>228</v>
      </c>
      <c r="W255" s="55" t="n">
        <v>547</v>
      </c>
      <c r="X255" s="55" t="n">
        <v>195</v>
      </c>
      <c r="Y255" s="55" t="n">
        <v>594</v>
      </c>
      <c r="Z255" s="55" t="n">
        <v>453</v>
      </c>
      <c r="AA255" s="56" t="n">
        <v>327</v>
      </c>
      <c r="AB255" s="3"/>
      <c r="AC255" s="70" t="n">
        <v>142</v>
      </c>
      <c r="AD255" s="55" t="n">
        <v>1146</v>
      </c>
      <c r="AE255" s="55" t="n">
        <v>806</v>
      </c>
      <c r="AF255" s="57" t="n">
        <f aca="false">(AE255/AD255)*100</f>
        <v>70.3315881326352</v>
      </c>
    </row>
    <row r="256" s="58" customFormat="true" ht="12.8" hidden="false" customHeight="false" outlineLevel="0" collapsed="false">
      <c r="A256" s="54" t="s">
        <v>146</v>
      </c>
      <c r="B256" s="55" t="n">
        <v>4</v>
      </c>
      <c r="C256" s="55" t="n">
        <v>375</v>
      </c>
      <c r="D256" s="55" t="n">
        <v>377</v>
      </c>
      <c r="E256" s="55" t="n">
        <v>2</v>
      </c>
      <c r="F256" s="55" t="n">
        <v>124</v>
      </c>
      <c r="G256" s="55" t="n">
        <v>6</v>
      </c>
      <c r="H256" s="55" t="n">
        <v>43</v>
      </c>
      <c r="I256" s="55" t="n">
        <v>467</v>
      </c>
      <c r="J256" s="55" t="n">
        <v>398</v>
      </c>
      <c r="K256" s="55" t="n">
        <v>20</v>
      </c>
      <c r="L256" s="55"/>
      <c r="M256" s="55"/>
      <c r="N256" s="54"/>
      <c r="O256" s="54" t="n">
        <v>22</v>
      </c>
      <c r="P256" s="54" t="n">
        <v>551</v>
      </c>
      <c r="Q256" s="55" t="n">
        <v>348</v>
      </c>
      <c r="R256" s="55" t="n">
        <v>474</v>
      </c>
      <c r="S256" s="55" t="n">
        <v>384</v>
      </c>
      <c r="T256" s="55" t="n">
        <v>288</v>
      </c>
      <c r="U256" s="55" t="n">
        <v>627</v>
      </c>
      <c r="V256" s="55" t="n">
        <v>305</v>
      </c>
      <c r="W256" s="55" t="n">
        <v>570</v>
      </c>
      <c r="X256" s="55" t="n">
        <v>228</v>
      </c>
      <c r="Y256" s="55" t="n">
        <v>683</v>
      </c>
      <c r="Z256" s="55" t="n">
        <v>529</v>
      </c>
      <c r="AA256" s="56" t="n">
        <v>370</v>
      </c>
      <c r="AB256" s="3"/>
      <c r="AC256" s="70" t="n">
        <v>146</v>
      </c>
      <c r="AD256" s="55" t="n">
        <v>1306</v>
      </c>
      <c r="AE256" s="55" t="n">
        <v>946</v>
      </c>
      <c r="AF256" s="57" t="n">
        <f aca="false">(AE256/AD256)*100</f>
        <v>72.4349157733538</v>
      </c>
    </row>
    <row r="257" s="58" customFormat="true" ht="12.8" hidden="false" customHeight="false" outlineLevel="0" collapsed="false">
      <c r="A257" s="54" t="s">
        <v>147</v>
      </c>
      <c r="B257" s="55" t="n">
        <v>1</v>
      </c>
      <c r="C257" s="55" t="n">
        <v>269</v>
      </c>
      <c r="D257" s="55" t="n">
        <v>459</v>
      </c>
      <c r="E257" s="55" t="n">
        <v>3</v>
      </c>
      <c r="F257" s="55" t="n">
        <v>71</v>
      </c>
      <c r="G257" s="55"/>
      <c r="H257" s="55" t="n">
        <v>17</v>
      </c>
      <c r="I257" s="55" t="n">
        <v>493</v>
      </c>
      <c r="J257" s="55" t="n">
        <v>286</v>
      </c>
      <c r="K257" s="55" t="n">
        <v>13</v>
      </c>
      <c r="L257" s="55"/>
      <c r="M257" s="55"/>
      <c r="N257" s="54"/>
      <c r="O257" s="54" t="n">
        <v>15</v>
      </c>
      <c r="P257" s="54" t="n">
        <v>562</v>
      </c>
      <c r="Q257" s="55" t="n">
        <v>235</v>
      </c>
      <c r="R257" s="55" t="n">
        <v>466</v>
      </c>
      <c r="S257" s="55" t="n">
        <v>302</v>
      </c>
      <c r="T257" s="55" t="n">
        <v>231</v>
      </c>
      <c r="U257" s="55" t="n">
        <v>573</v>
      </c>
      <c r="V257" s="55" t="n">
        <v>245</v>
      </c>
      <c r="W257" s="55" t="n">
        <v>539</v>
      </c>
      <c r="X257" s="55" t="n">
        <v>186</v>
      </c>
      <c r="Y257" s="55" t="n">
        <v>625</v>
      </c>
      <c r="Z257" s="55" t="n">
        <v>416</v>
      </c>
      <c r="AA257" s="56" t="n">
        <v>383</v>
      </c>
      <c r="AB257" s="3"/>
      <c r="AC257" s="70" t="n">
        <v>113</v>
      </c>
      <c r="AD257" s="55" t="n">
        <v>1039</v>
      </c>
      <c r="AE257" s="55" t="n">
        <v>821</v>
      </c>
      <c r="AF257" s="57" t="n">
        <f aca="false">(AE257/AD257)*100</f>
        <v>79.0182868142445</v>
      </c>
    </row>
    <row r="258" s="58" customFormat="true" ht="12.8" hidden="false" customHeight="false" outlineLevel="0" collapsed="false">
      <c r="A258" s="54" t="s">
        <v>148</v>
      </c>
      <c r="B258" s="55" t="n">
        <v>1</v>
      </c>
      <c r="C258" s="55" t="n">
        <v>168</v>
      </c>
      <c r="D258" s="55" t="n">
        <v>489</v>
      </c>
      <c r="E258" s="55" t="n">
        <v>5</v>
      </c>
      <c r="F258" s="55" t="n">
        <v>114</v>
      </c>
      <c r="G258" s="55" t="n">
        <v>1</v>
      </c>
      <c r="H258" s="55" t="n">
        <v>25</v>
      </c>
      <c r="I258" s="55" t="n">
        <v>563</v>
      </c>
      <c r="J258" s="55" t="n">
        <v>196</v>
      </c>
      <c r="K258" s="55" t="n">
        <v>11</v>
      </c>
      <c r="L258" s="55"/>
      <c r="M258" s="55"/>
      <c r="N258" s="54"/>
      <c r="O258" s="54" t="n">
        <v>14</v>
      </c>
      <c r="P258" s="54" t="n">
        <v>610</v>
      </c>
      <c r="Q258" s="55" t="n">
        <v>167</v>
      </c>
      <c r="R258" s="55" t="n">
        <v>337</v>
      </c>
      <c r="S258" s="55" t="n">
        <v>405</v>
      </c>
      <c r="T258" s="55" t="n">
        <v>297</v>
      </c>
      <c r="U258" s="55" t="n">
        <v>488</v>
      </c>
      <c r="V258" s="55" t="n">
        <v>141</v>
      </c>
      <c r="W258" s="55" t="n">
        <v>620</v>
      </c>
      <c r="X258" s="55" t="n">
        <v>145</v>
      </c>
      <c r="Y258" s="55" t="n">
        <v>645</v>
      </c>
      <c r="Z258" s="55" t="n">
        <v>403</v>
      </c>
      <c r="AA258" s="56" t="n">
        <v>381</v>
      </c>
      <c r="AB258" s="3"/>
      <c r="AC258" s="70" t="n">
        <v>129</v>
      </c>
      <c r="AD258" s="55" t="n">
        <v>1017</v>
      </c>
      <c r="AE258" s="55" t="n">
        <v>803</v>
      </c>
      <c r="AF258" s="57" t="n">
        <f aca="false">(AE258/AD258)*100</f>
        <v>78.9577187807276</v>
      </c>
    </row>
    <row r="259" s="58" customFormat="true" ht="12.8" hidden="false" customHeight="false" outlineLevel="0" collapsed="false">
      <c r="A259" s="54" t="s">
        <v>149</v>
      </c>
      <c r="B259" s="55" t="n">
        <v>1</v>
      </c>
      <c r="C259" s="55" t="n">
        <v>138</v>
      </c>
      <c r="D259" s="55" t="n">
        <v>348</v>
      </c>
      <c r="E259" s="55" t="n">
        <v>2</v>
      </c>
      <c r="F259" s="55" t="n">
        <v>87</v>
      </c>
      <c r="G259" s="55" t="n">
        <v>1</v>
      </c>
      <c r="H259" s="55" t="n">
        <v>19</v>
      </c>
      <c r="I259" s="55" t="n">
        <v>378</v>
      </c>
      <c r="J259" s="55" t="n">
        <v>178</v>
      </c>
      <c r="K259" s="55" t="n">
        <v>10</v>
      </c>
      <c r="L259" s="55"/>
      <c r="M259" s="55"/>
      <c r="N259" s="54"/>
      <c r="O259" s="54" t="n">
        <v>13</v>
      </c>
      <c r="P259" s="54" t="n">
        <v>431</v>
      </c>
      <c r="Q259" s="55" t="n">
        <v>139</v>
      </c>
      <c r="R259" s="55" t="n">
        <v>255</v>
      </c>
      <c r="S259" s="55" t="n">
        <v>280</v>
      </c>
      <c r="T259" s="55" t="n">
        <v>159</v>
      </c>
      <c r="U259" s="55" t="n">
        <v>415</v>
      </c>
      <c r="V259" s="55" t="n">
        <v>146</v>
      </c>
      <c r="W259" s="55" t="n">
        <v>416</v>
      </c>
      <c r="X259" s="55" t="n">
        <v>119</v>
      </c>
      <c r="Y259" s="55" t="n">
        <v>463</v>
      </c>
      <c r="Z259" s="55" t="n">
        <v>284</v>
      </c>
      <c r="AA259" s="56" t="n">
        <v>290</v>
      </c>
      <c r="AB259" s="3"/>
      <c r="AC259" s="70" t="n">
        <v>45</v>
      </c>
      <c r="AD259" s="55" t="n">
        <v>783</v>
      </c>
      <c r="AE259" s="55" t="n">
        <v>590</v>
      </c>
      <c r="AF259" s="57" t="n">
        <f aca="false">(AE259/AD259)*100</f>
        <v>75.3512132822478</v>
      </c>
    </row>
    <row r="260" s="58" customFormat="true" ht="12.8" hidden="false" customHeight="false" outlineLevel="0" collapsed="false">
      <c r="A260" s="54" t="s">
        <v>150</v>
      </c>
      <c r="B260" s="55" t="n">
        <v>3</v>
      </c>
      <c r="C260" s="55" t="n">
        <v>239</v>
      </c>
      <c r="D260" s="55" t="n">
        <v>428</v>
      </c>
      <c r="E260" s="55" t="n">
        <v>3</v>
      </c>
      <c r="F260" s="55" t="n">
        <v>101</v>
      </c>
      <c r="G260" s="55" t="n">
        <v>2</v>
      </c>
      <c r="H260" s="55" t="n">
        <v>38</v>
      </c>
      <c r="I260" s="55" t="n">
        <v>464</v>
      </c>
      <c r="J260" s="55" t="n">
        <v>278</v>
      </c>
      <c r="K260" s="55" t="n">
        <v>13</v>
      </c>
      <c r="L260" s="55"/>
      <c r="M260" s="55"/>
      <c r="N260" s="54"/>
      <c r="O260" s="54" t="n">
        <v>10</v>
      </c>
      <c r="P260" s="54" t="n">
        <v>552</v>
      </c>
      <c r="Q260" s="55" t="n">
        <v>227</v>
      </c>
      <c r="R260" s="55" t="n">
        <v>407</v>
      </c>
      <c r="S260" s="55" t="n">
        <v>329</v>
      </c>
      <c r="T260" s="55" t="n">
        <v>231</v>
      </c>
      <c r="U260" s="55" t="n">
        <v>550</v>
      </c>
      <c r="V260" s="55" t="n">
        <v>182</v>
      </c>
      <c r="W260" s="55" t="n">
        <v>580</v>
      </c>
      <c r="X260" s="55" t="n">
        <v>155</v>
      </c>
      <c r="Y260" s="55" t="n">
        <v>628</v>
      </c>
      <c r="Z260" s="55" t="n">
        <v>413</v>
      </c>
      <c r="AA260" s="56" t="n">
        <v>367</v>
      </c>
      <c r="AB260" s="3"/>
      <c r="AC260" s="70" t="n">
        <v>107</v>
      </c>
      <c r="AD260" s="55" t="n">
        <v>981</v>
      </c>
      <c r="AE260" s="55" t="n">
        <v>801</v>
      </c>
      <c r="AF260" s="57" t="n">
        <f aca="false">(AE260/AD260)*100</f>
        <v>81.651376146789</v>
      </c>
    </row>
    <row r="261" s="58" customFormat="true" ht="12.8" hidden="false" customHeight="false" outlineLevel="0" collapsed="false">
      <c r="A261" s="54" t="s">
        <v>151</v>
      </c>
      <c r="B261" s="55" t="n">
        <v>3</v>
      </c>
      <c r="C261" s="55" t="n">
        <v>86</v>
      </c>
      <c r="D261" s="55" t="n">
        <v>302</v>
      </c>
      <c r="E261" s="55" t="n">
        <v>1</v>
      </c>
      <c r="F261" s="55" t="n">
        <v>71</v>
      </c>
      <c r="G261" s="55" t="n">
        <v>4</v>
      </c>
      <c r="H261" s="55" t="n">
        <v>17</v>
      </c>
      <c r="I261" s="55" t="n">
        <v>341</v>
      </c>
      <c r="J261" s="55" t="n">
        <v>129</v>
      </c>
      <c r="K261" s="55" t="n">
        <v>1</v>
      </c>
      <c r="L261" s="55"/>
      <c r="M261" s="55"/>
      <c r="N261" s="54"/>
      <c r="O261" s="54" t="n">
        <v>17</v>
      </c>
      <c r="P261" s="54" t="n">
        <v>386</v>
      </c>
      <c r="Q261" s="55" t="n">
        <v>87</v>
      </c>
      <c r="R261" s="55" t="n">
        <v>210</v>
      </c>
      <c r="S261" s="55" t="n">
        <v>234</v>
      </c>
      <c r="T261" s="55" t="n">
        <v>178</v>
      </c>
      <c r="U261" s="55" t="n">
        <v>309</v>
      </c>
      <c r="V261" s="55" t="n">
        <v>105</v>
      </c>
      <c r="W261" s="55" t="n">
        <v>366</v>
      </c>
      <c r="X261" s="55" t="n">
        <v>96</v>
      </c>
      <c r="Y261" s="55" t="n">
        <v>387</v>
      </c>
      <c r="Z261" s="55" t="n">
        <v>230</v>
      </c>
      <c r="AA261" s="56" t="n">
        <v>250</v>
      </c>
      <c r="AB261" s="3"/>
      <c r="AC261" s="70" t="n">
        <v>78</v>
      </c>
      <c r="AD261" s="55" t="n">
        <v>609</v>
      </c>
      <c r="AE261" s="55" t="n">
        <v>498</v>
      </c>
      <c r="AF261" s="57" t="n">
        <f aca="false">(AE261/AD261)*100</f>
        <v>81.7733990147783</v>
      </c>
    </row>
    <row r="262" s="58" customFormat="true" ht="12.8" hidden="false" customHeight="false" outlineLevel="0" collapsed="false">
      <c r="A262" s="54" t="s">
        <v>152</v>
      </c>
      <c r="B262" s="55" t="n">
        <v>5</v>
      </c>
      <c r="C262" s="55" t="n">
        <v>217</v>
      </c>
      <c r="D262" s="55" t="n">
        <v>630</v>
      </c>
      <c r="E262" s="55" t="n">
        <v>2</v>
      </c>
      <c r="F262" s="55" t="n">
        <v>132</v>
      </c>
      <c r="G262" s="55" t="n">
        <v>2</v>
      </c>
      <c r="H262" s="55" t="n">
        <v>27</v>
      </c>
      <c r="I262" s="55" t="n">
        <v>689</v>
      </c>
      <c r="J262" s="55" t="n">
        <v>262</v>
      </c>
      <c r="K262" s="55" t="n">
        <v>14</v>
      </c>
      <c r="L262" s="55"/>
      <c r="M262" s="55"/>
      <c r="N262" s="54"/>
      <c r="O262" s="54" t="n">
        <v>11</v>
      </c>
      <c r="P262" s="54" t="n">
        <v>755</v>
      </c>
      <c r="Q262" s="55" t="n">
        <v>224</v>
      </c>
      <c r="R262" s="55" t="n">
        <v>458</v>
      </c>
      <c r="S262" s="55" t="n">
        <v>457</v>
      </c>
      <c r="T262" s="55" t="n">
        <v>355</v>
      </c>
      <c r="U262" s="55" t="n">
        <v>628</v>
      </c>
      <c r="V262" s="55" t="n">
        <v>198</v>
      </c>
      <c r="W262" s="55" t="n">
        <v>775</v>
      </c>
      <c r="X262" s="55" t="n">
        <v>183</v>
      </c>
      <c r="Y262" s="55" t="n">
        <v>813</v>
      </c>
      <c r="Z262" s="55" t="n">
        <v>537</v>
      </c>
      <c r="AA262" s="56" t="n">
        <v>445</v>
      </c>
      <c r="AB262" s="3"/>
      <c r="AC262" s="70" t="n">
        <v>114</v>
      </c>
      <c r="AD262" s="55" t="n">
        <v>1266</v>
      </c>
      <c r="AE262" s="55" t="n">
        <v>1012</v>
      </c>
      <c r="AF262" s="57" t="n">
        <f aca="false">(AE262/AD262)*100</f>
        <v>79.9368088467615</v>
      </c>
    </row>
    <row r="263" s="58" customFormat="true" ht="12.8" hidden="false" customHeight="false" outlineLevel="0" collapsed="false">
      <c r="A263" s="54" t="s">
        <v>153</v>
      </c>
      <c r="B263" s="55" t="n">
        <v>1</v>
      </c>
      <c r="C263" s="55" t="n">
        <v>112</v>
      </c>
      <c r="D263" s="55" t="n">
        <v>445</v>
      </c>
      <c r="E263" s="55" t="n">
        <v>1</v>
      </c>
      <c r="F263" s="55" t="n">
        <v>68</v>
      </c>
      <c r="G263" s="55" t="n">
        <v>6</v>
      </c>
      <c r="H263" s="55" t="n">
        <v>13</v>
      </c>
      <c r="I263" s="55" t="n">
        <v>482</v>
      </c>
      <c r="J263" s="55" t="n">
        <v>140</v>
      </c>
      <c r="K263" s="55" t="n">
        <v>8</v>
      </c>
      <c r="L263" s="55"/>
      <c r="M263" s="55"/>
      <c r="N263" s="54"/>
      <c r="O263" s="54" t="n">
        <v>7</v>
      </c>
      <c r="P263" s="54" t="n">
        <v>506</v>
      </c>
      <c r="Q263" s="55" t="n">
        <v>126</v>
      </c>
      <c r="R263" s="55" t="n">
        <v>300</v>
      </c>
      <c r="S263" s="55" t="n">
        <v>301</v>
      </c>
      <c r="T263" s="55" t="n">
        <v>222</v>
      </c>
      <c r="U263" s="55" t="n">
        <v>418</v>
      </c>
      <c r="V263" s="55" t="n">
        <v>125</v>
      </c>
      <c r="W263" s="55" t="n">
        <v>501</v>
      </c>
      <c r="X263" s="55" t="n">
        <v>118</v>
      </c>
      <c r="Y263" s="55" t="n">
        <v>523</v>
      </c>
      <c r="Z263" s="55" t="n">
        <v>320</v>
      </c>
      <c r="AA263" s="56" t="n">
        <v>317</v>
      </c>
      <c r="AB263" s="3"/>
      <c r="AC263" s="70" t="n">
        <v>72</v>
      </c>
      <c r="AD263" s="55" t="n">
        <v>778</v>
      </c>
      <c r="AE263" s="55" t="n">
        <v>653</v>
      </c>
      <c r="AF263" s="57" t="n">
        <f aca="false">(AE263/AD263)*100</f>
        <v>83.9331619537275</v>
      </c>
    </row>
    <row r="264" s="58" customFormat="true" ht="12.8" hidden="false" customHeight="false" outlineLevel="0" collapsed="false">
      <c r="A264" s="54" t="s">
        <v>154</v>
      </c>
      <c r="B264" s="55" t="n">
        <v>1</v>
      </c>
      <c r="C264" s="55" t="n">
        <v>151</v>
      </c>
      <c r="D264" s="55" t="n">
        <v>456</v>
      </c>
      <c r="E264" s="55" t="n">
        <v>4</v>
      </c>
      <c r="F264" s="55" t="n">
        <v>93</v>
      </c>
      <c r="G264" s="55" t="n">
        <v>1</v>
      </c>
      <c r="H264" s="55" t="n">
        <v>22</v>
      </c>
      <c r="I264" s="55" t="n">
        <v>494</v>
      </c>
      <c r="J264" s="55" t="n">
        <v>178</v>
      </c>
      <c r="K264" s="55" t="n">
        <v>14</v>
      </c>
      <c r="L264" s="55"/>
      <c r="M264" s="55"/>
      <c r="N264" s="54"/>
      <c r="O264" s="54" t="n">
        <v>7</v>
      </c>
      <c r="P264" s="54" t="n">
        <v>571</v>
      </c>
      <c r="Q264" s="55" t="n">
        <v>134</v>
      </c>
      <c r="R264" s="55" t="n">
        <v>325</v>
      </c>
      <c r="S264" s="55" t="n">
        <v>317</v>
      </c>
      <c r="T264" s="55" t="n">
        <v>219</v>
      </c>
      <c r="U264" s="55" t="n">
        <v>481</v>
      </c>
      <c r="V264" s="55" t="n">
        <v>184</v>
      </c>
      <c r="W264" s="55" t="n">
        <v>495</v>
      </c>
      <c r="X264" s="55" t="n">
        <v>144</v>
      </c>
      <c r="Y264" s="55" t="n">
        <v>563</v>
      </c>
      <c r="Z264" s="55" t="n">
        <v>320</v>
      </c>
      <c r="AA264" s="56" t="n">
        <v>374</v>
      </c>
      <c r="AB264" s="3"/>
      <c r="AC264" s="70" t="n">
        <v>120</v>
      </c>
      <c r="AD264" s="55" t="n">
        <v>1008</v>
      </c>
      <c r="AE264" s="55" t="n">
        <v>721</v>
      </c>
      <c r="AF264" s="57" t="n">
        <f aca="false">(AE264/AD264)*100</f>
        <v>71.5277777777778</v>
      </c>
    </row>
    <row r="265" s="58" customFormat="true" ht="12.8" hidden="false" customHeight="false" outlineLevel="0" collapsed="false">
      <c r="A265" s="54" t="s">
        <v>155</v>
      </c>
      <c r="B265" s="55" t="n">
        <v>3</v>
      </c>
      <c r="C265" s="55" t="n">
        <v>180</v>
      </c>
      <c r="D265" s="55" t="n">
        <v>550</v>
      </c>
      <c r="E265" s="55"/>
      <c r="F265" s="55" t="n">
        <v>111</v>
      </c>
      <c r="G265" s="55" t="n">
        <v>2</v>
      </c>
      <c r="H265" s="55" t="n">
        <v>22</v>
      </c>
      <c r="I265" s="55" t="n">
        <v>617</v>
      </c>
      <c r="J265" s="55" t="n">
        <v>202</v>
      </c>
      <c r="K265" s="55" t="n">
        <v>11</v>
      </c>
      <c r="L265" s="55"/>
      <c r="M265" s="55"/>
      <c r="N265" s="54"/>
      <c r="O265" s="54" t="n">
        <v>10</v>
      </c>
      <c r="P265" s="54" t="n">
        <v>679</v>
      </c>
      <c r="Q265" s="55" t="n">
        <v>163</v>
      </c>
      <c r="R265" s="55" t="n">
        <v>352</v>
      </c>
      <c r="S265" s="55" t="n">
        <v>444</v>
      </c>
      <c r="T265" s="55" t="n">
        <v>257</v>
      </c>
      <c r="U265" s="55" t="n">
        <v>584</v>
      </c>
      <c r="V265" s="55" t="n">
        <v>210</v>
      </c>
      <c r="W265" s="55" t="n">
        <v>609</v>
      </c>
      <c r="X265" s="55" t="n">
        <v>149</v>
      </c>
      <c r="Y265" s="55" t="n">
        <v>705</v>
      </c>
      <c r="Z265" s="55" t="n">
        <v>393</v>
      </c>
      <c r="AA265" s="56" t="n">
        <v>447</v>
      </c>
      <c r="AB265" s="3"/>
      <c r="AC265" s="70" t="n">
        <v>138</v>
      </c>
      <c r="AD265" s="55" t="n">
        <v>1154</v>
      </c>
      <c r="AE265" s="55" t="n">
        <v>866</v>
      </c>
      <c r="AF265" s="57" t="n">
        <f aca="false">(AE265/AD265)*100</f>
        <v>75.0433275563258</v>
      </c>
    </row>
    <row r="266" s="58" customFormat="true" ht="12.8" hidden="false" customHeight="false" outlineLevel="0" collapsed="false">
      <c r="A266" s="54" t="s">
        <v>156</v>
      </c>
      <c r="B266" s="55" t="n">
        <v>3</v>
      </c>
      <c r="C266" s="55" t="n">
        <v>212</v>
      </c>
      <c r="D266" s="55" t="n">
        <v>497</v>
      </c>
      <c r="E266" s="55" t="n">
        <v>3</v>
      </c>
      <c r="F266" s="55" t="n">
        <v>102</v>
      </c>
      <c r="G266" s="55" t="n">
        <v>12</v>
      </c>
      <c r="H266" s="55" t="n">
        <v>28</v>
      </c>
      <c r="I266" s="55" t="n">
        <v>554</v>
      </c>
      <c r="J266" s="55" t="n">
        <v>242</v>
      </c>
      <c r="K266" s="55" t="n">
        <v>19</v>
      </c>
      <c r="L266" s="55"/>
      <c r="M266" s="55"/>
      <c r="N266" s="54"/>
      <c r="O266" s="54" t="n">
        <v>12</v>
      </c>
      <c r="P266" s="54" t="n">
        <v>604</v>
      </c>
      <c r="Q266" s="55" t="n">
        <v>224</v>
      </c>
      <c r="R266" s="55" t="n">
        <v>378</v>
      </c>
      <c r="S266" s="55" t="n">
        <v>366</v>
      </c>
      <c r="T266" s="55" t="n">
        <v>257</v>
      </c>
      <c r="U266" s="55" t="n">
        <v>568</v>
      </c>
      <c r="V266" s="55" t="n">
        <v>181</v>
      </c>
      <c r="W266" s="55" t="n">
        <v>617</v>
      </c>
      <c r="X266" s="55" t="n">
        <v>225</v>
      </c>
      <c r="Y266" s="55" t="n">
        <v>608</v>
      </c>
      <c r="Z266" s="55" t="n">
        <v>383</v>
      </c>
      <c r="AA266" s="56" t="n">
        <v>430</v>
      </c>
      <c r="AB266" s="3"/>
      <c r="AC266" s="70" t="n">
        <v>81</v>
      </c>
      <c r="AD266" s="55" t="n">
        <v>1201</v>
      </c>
      <c r="AE266" s="55" t="n">
        <v>866</v>
      </c>
      <c r="AF266" s="57" t="n">
        <f aca="false">(AE266/AD266)*100</f>
        <v>72.1065778517902</v>
      </c>
    </row>
    <row r="267" s="58" customFormat="true" ht="12.8" hidden="false" customHeight="false" outlineLevel="0" collapsed="false">
      <c r="A267" s="54" t="s">
        <v>157</v>
      </c>
      <c r="B267" s="55" t="n">
        <v>0</v>
      </c>
      <c r="C267" s="55" t="n">
        <v>73</v>
      </c>
      <c r="D267" s="55" t="n">
        <v>157</v>
      </c>
      <c r="E267" s="55" t="n">
        <v>4</v>
      </c>
      <c r="F267" s="55" t="n">
        <v>56</v>
      </c>
      <c r="G267" s="55"/>
      <c r="H267" s="55" t="n">
        <v>12</v>
      </c>
      <c r="I267" s="55" t="n">
        <v>187</v>
      </c>
      <c r="J267" s="55" t="n">
        <v>90</v>
      </c>
      <c r="K267" s="55" t="n">
        <v>5</v>
      </c>
      <c r="L267" s="55"/>
      <c r="M267" s="55"/>
      <c r="N267" s="54"/>
      <c r="O267" s="54" t="n">
        <v>8</v>
      </c>
      <c r="P267" s="54" t="n">
        <v>218</v>
      </c>
      <c r="Q267" s="55" t="n">
        <v>61</v>
      </c>
      <c r="R267" s="55" t="n">
        <v>130</v>
      </c>
      <c r="S267" s="55" t="n">
        <v>134</v>
      </c>
      <c r="T267" s="55" t="n">
        <v>101</v>
      </c>
      <c r="U267" s="55" t="n">
        <v>179</v>
      </c>
      <c r="V267" s="55" t="n">
        <v>54</v>
      </c>
      <c r="W267" s="55" t="n">
        <v>226</v>
      </c>
      <c r="X267" s="55" t="n">
        <v>63</v>
      </c>
      <c r="Y267" s="55" t="n">
        <v>230</v>
      </c>
      <c r="Z267" s="55" t="n">
        <v>137</v>
      </c>
      <c r="AA267" s="56" t="n">
        <v>147</v>
      </c>
      <c r="AB267" s="3"/>
      <c r="AC267" s="70" t="n">
        <v>27</v>
      </c>
      <c r="AD267" s="55" t="n">
        <v>408</v>
      </c>
      <c r="AE267" s="55" t="n">
        <v>297</v>
      </c>
      <c r="AF267" s="57" t="n">
        <f aca="false">(AE267/AD267)*100</f>
        <v>72.7941176470588</v>
      </c>
    </row>
    <row r="268" s="58" customFormat="true" ht="12.8" hidden="false" customHeight="false" outlineLevel="0" collapsed="false">
      <c r="A268" s="54" t="s">
        <v>158</v>
      </c>
      <c r="B268" s="55" t="n">
        <v>2</v>
      </c>
      <c r="C268" s="55" t="n">
        <v>268</v>
      </c>
      <c r="D268" s="55" t="n">
        <v>540</v>
      </c>
      <c r="E268" s="55"/>
      <c r="F268" s="55" t="n">
        <v>160</v>
      </c>
      <c r="G268" s="55" t="n">
        <v>6</v>
      </c>
      <c r="H268" s="55" t="n">
        <v>29</v>
      </c>
      <c r="I268" s="55" t="n">
        <v>640</v>
      </c>
      <c r="J268" s="55" t="n">
        <v>302</v>
      </c>
      <c r="K268" s="55" t="n">
        <v>18</v>
      </c>
      <c r="L268" s="55"/>
      <c r="M268" s="55"/>
      <c r="N268" s="54"/>
      <c r="O268" s="54" t="n">
        <v>17</v>
      </c>
      <c r="P268" s="54" t="n">
        <v>683</v>
      </c>
      <c r="Q268" s="55" t="n">
        <v>287</v>
      </c>
      <c r="R268" s="55" t="n">
        <v>473</v>
      </c>
      <c r="S268" s="55" t="n">
        <v>440</v>
      </c>
      <c r="T268" s="55" t="n">
        <v>305</v>
      </c>
      <c r="U268" s="55" t="n">
        <v>675</v>
      </c>
      <c r="V268" s="55" t="n">
        <v>236</v>
      </c>
      <c r="W268" s="55" t="n">
        <v>730</v>
      </c>
      <c r="X268" s="55" t="n">
        <v>198</v>
      </c>
      <c r="Y268" s="55" t="n">
        <v>785</v>
      </c>
      <c r="Z268" s="55" t="n">
        <v>518</v>
      </c>
      <c r="AA268" s="56" t="n">
        <v>462</v>
      </c>
      <c r="AB268" s="3"/>
      <c r="AC268" s="70" t="n">
        <v>131</v>
      </c>
      <c r="AD268" s="55" t="n">
        <v>1232</v>
      </c>
      <c r="AE268" s="55" t="n">
        <v>1005</v>
      </c>
      <c r="AF268" s="57" t="n">
        <f aca="false">(AE268/AD268)*100</f>
        <v>81.5746753246753</v>
      </c>
    </row>
    <row r="269" s="58" customFormat="true" ht="12.8" hidden="false" customHeight="false" outlineLevel="0" collapsed="false">
      <c r="A269" s="54" t="s">
        <v>159</v>
      </c>
      <c r="B269" s="55" t="n">
        <v>3</v>
      </c>
      <c r="C269" s="55" t="n">
        <v>123</v>
      </c>
      <c r="D269" s="55" t="n">
        <v>286</v>
      </c>
      <c r="E269" s="55" t="n">
        <v>1</v>
      </c>
      <c r="F269" s="55" t="n">
        <v>77</v>
      </c>
      <c r="G269" s="55" t="n">
        <v>2</v>
      </c>
      <c r="H269" s="55" t="n">
        <v>12</v>
      </c>
      <c r="I269" s="55" t="n">
        <v>312</v>
      </c>
      <c r="J269" s="55" t="n">
        <v>167</v>
      </c>
      <c r="K269" s="55" t="n">
        <v>5</v>
      </c>
      <c r="L269" s="55"/>
      <c r="M269" s="55"/>
      <c r="N269" s="54"/>
      <c r="O269" s="54" t="n">
        <v>9</v>
      </c>
      <c r="P269" s="54" t="n">
        <v>334</v>
      </c>
      <c r="Q269" s="55" t="n">
        <v>150</v>
      </c>
      <c r="R269" s="55" t="n">
        <v>237</v>
      </c>
      <c r="S269" s="55" t="n">
        <v>222</v>
      </c>
      <c r="T269" s="55" t="n">
        <v>170</v>
      </c>
      <c r="U269" s="55" t="n">
        <v>317</v>
      </c>
      <c r="V269" s="55" t="n">
        <v>76</v>
      </c>
      <c r="W269" s="55" t="n">
        <v>395</v>
      </c>
      <c r="X269" s="55" t="n">
        <v>103</v>
      </c>
      <c r="Y269" s="55" t="n">
        <v>387</v>
      </c>
      <c r="Z269" s="55" t="n">
        <v>264</v>
      </c>
      <c r="AA269" s="56" t="n">
        <v>220</v>
      </c>
      <c r="AB269" s="3"/>
      <c r="AC269" s="70" t="n">
        <v>55</v>
      </c>
      <c r="AD269" s="55" t="n">
        <v>610</v>
      </c>
      <c r="AE269" s="55" t="n">
        <v>500</v>
      </c>
      <c r="AF269" s="57" t="n">
        <f aca="false">(AE269/AD269)*100</f>
        <v>81.9672131147541</v>
      </c>
    </row>
    <row r="270" s="58" customFormat="true" ht="12.8" hidden="false" customHeight="false" outlineLevel="0" collapsed="false">
      <c r="A270" s="54" t="s">
        <v>160</v>
      </c>
      <c r="B270" s="55" t="n">
        <v>2</v>
      </c>
      <c r="C270" s="55" t="n">
        <v>86</v>
      </c>
      <c r="D270" s="55" t="n">
        <v>191</v>
      </c>
      <c r="E270" s="55" t="n">
        <v>1</v>
      </c>
      <c r="F270" s="55" t="n">
        <v>49</v>
      </c>
      <c r="G270" s="55" t="n">
        <v>1</v>
      </c>
      <c r="H270" s="55" t="n">
        <v>13</v>
      </c>
      <c r="I270" s="55" t="n">
        <v>204</v>
      </c>
      <c r="J270" s="55" t="n">
        <v>113</v>
      </c>
      <c r="K270" s="55" t="n">
        <v>6</v>
      </c>
      <c r="L270" s="55"/>
      <c r="M270" s="55"/>
      <c r="N270" s="54"/>
      <c r="O270" s="54" t="n">
        <v>1</v>
      </c>
      <c r="P270" s="54" t="n">
        <v>243</v>
      </c>
      <c r="Q270" s="55" t="n">
        <v>93</v>
      </c>
      <c r="R270" s="55" t="n">
        <v>166</v>
      </c>
      <c r="S270" s="55" t="n">
        <v>138</v>
      </c>
      <c r="T270" s="55" t="n">
        <v>125</v>
      </c>
      <c r="U270" s="55" t="n">
        <v>206</v>
      </c>
      <c r="V270" s="55" t="n">
        <v>79</v>
      </c>
      <c r="W270" s="55" t="n">
        <v>240</v>
      </c>
      <c r="X270" s="55" t="n">
        <v>64</v>
      </c>
      <c r="Y270" s="55" t="n">
        <v>268</v>
      </c>
      <c r="Z270" s="55" t="n">
        <v>181</v>
      </c>
      <c r="AA270" s="56" t="n">
        <v>148</v>
      </c>
      <c r="AB270" s="3"/>
      <c r="AC270" s="70" t="n">
        <v>34</v>
      </c>
      <c r="AD270" s="55" t="n">
        <v>426</v>
      </c>
      <c r="AE270" s="55" t="n">
        <v>342</v>
      </c>
      <c r="AF270" s="57" t="n">
        <f aca="false">(AE270/AD270)*100</f>
        <v>80.2816901408451</v>
      </c>
    </row>
    <row r="271" s="58" customFormat="true" ht="12.8" hidden="false" customHeight="false" outlineLevel="0" collapsed="false">
      <c r="A271" s="54" t="s">
        <v>161</v>
      </c>
      <c r="B271" s="55" t="n">
        <v>2</v>
      </c>
      <c r="C271" s="55" t="n">
        <v>407</v>
      </c>
      <c r="D271" s="55" t="n">
        <v>89</v>
      </c>
      <c r="E271" s="55" t="n">
        <v>1</v>
      </c>
      <c r="F271" s="55" t="n">
        <v>69</v>
      </c>
      <c r="G271" s="55" t="n">
        <v>2</v>
      </c>
      <c r="H271" s="55" t="n">
        <v>22</v>
      </c>
      <c r="I271" s="55" t="n">
        <v>118</v>
      </c>
      <c r="J271" s="55" t="n">
        <v>437</v>
      </c>
      <c r="K271" s="55" t="n">
        <v>5</v>
      </c>
      <c r="L271" s="55"/>
      <c r="M271" s="55"/>
      <c r="N271" s="54"/>
      <c r="O271" s="54" t="n">
        <v>14</v>
      </c>
      <c r="P271" s="54" t="n">
        <v>200</v>
      </c>
      <c r="Q271" s="55" t="n">
        <v>357</v>
      </c>
      <c r="R271" s="55" t="n">
        <v>230</v>
      </c>
      <c r="S271" s="55" t="n">
        <v>287</v>
      </c>
      <c r="T271" s="55" t="n">
        <v>149</v>
      </c>
      <c r="U271" s="55" t="n">
        <v>410</v>
      </c>
      <c r="V271" s="55" t="n">
        <v>204</v>
      </c>
      <c r="W271" s="55" t="n">
        <v>360</v>
      </c>
      <c r="X271" s="55" t="n">
        <v>301</v>
      </c>
      <c r="Y271" s="55" t="n">
        <v>275</v>
      </c>
      <c r="Z271" s="55" t="n">
        <v>295</v>
      </c>
      <c r="AA271" s="56" t="n">
        <v>260</v>
      </c>
      <c r="AB271" s="3"/>
      <c r="AC271" s="70" t="n">
        <v>84</v>
      </c>
      <c r="AD271" s="55" t="n">
        <v>1021</v>
      </c>
      <c r="AE271" s="55" t="n">
        <v>591</v>
      </c>
      <c r="AF271" s="57" t="n">
        <f aca="false">(AE271/AD271)*100</f>
        <v>57.8844270323213</v>
      </c>
    </row>
    <row r="272" s="58" customFormat="true" ht="12.8" hidden="false" customHeight="false" outlineLevel="0" collapsed="false">
      <c r="A272" s="54" t="s">
        <v>162</v>
      </c>
      <c r="B272" s="55" t="n">
        <v>5</v>
      </c>
      <c r="C272" s="55" t="n">
        <v>94</v>
      </c>
      <c r="D272" s="55" t="n">
        <v>511</v>
      </c>
      <c r="E272" s="55" t="n">
        <v>1</v>
      </c>
      <c r="F272" s="55" t="n">
        <v>86</v>
      </c>
      <c r="G272" s="55" t="n">
        <v>4</v>
      </c>
      <c r="H272" s="55" t="n">
        <v>15</v>
      </c>
      <c r="I272" s="55" t="n">
        <v>551</v>
      </c>
      <c r="J272" s="55" t="n">
        <v>135</v>
      </c>
      <c r="K272" s="55" t="n">
        <v>3</v>
      </c>
      <c r="L272" s="55"/>
      <c r="M272" s="55"/>
      <c r="N272" s="54"/>
      <c r="O272" s="54" t="n">
        <v>10</v>
      </c>
      <c r="P272" s="54" t="n">
        <v>595</v>
      </c>
      <c r="Q272" s="55" t="n">
        <v>99</v>
      </c>
      <c r="R272" s="55" t="n">
        <v>308</v>
      </c>
      <c r="S272" s="55" t="n">
        <v>346</v>
      </c>
      <c r="T272" s="55" t="n">
        <v>254</v>
      </c>
      <c r="U272" s="55" t="n">
        <v>446</v>
      </c>
      <c r="V272" s="55" t="n">
        <v>159</v>
      </c>
      <c r="W272" s="55" t="n">
        <v>530</v>
      </c>
      <c r="X272" s="55" t="n">
        <v>118</v>
      </c>
      <c r="Y272" s="55" t="n">
        <v>586</v>
      </c>
      <c r="Z272" s="55" t="n">
        <v>361</v>
      </c>
      <c r="AA272" s="56" t="n">
        <v>337</v>
      </c>
      <c r="AB272" s="3"/>
      <c r="AC272" s="70" t="n">
        <v>89</v>
      </c>
      <c r="AD272" s="55" t="n">
        <v>866</v>
      </c>
      <c r="AE272" s="55" t="n">
        <v>713</v>
      </c>
      <c r="AF272" s="57" t="n">
        <f aca="false">(AE272/AD272)*100</f>
        <v>82.3325635103926</v>
      </c>
    </row>
    <row r="273" s="58" customFormat="true" ht="12.8" hidden="false" customHeight="false" outlineLevel="0" collapsed="false">
      <c r="A273" s="54" t="s">
        <v>163</v>
      </c>
      <c r="B273" s="55" t="n">
        <v>1</v>
      </c>
      <c r="C273" s="55" t="n">
        <v>80</v>
      </c>
      <c r="D273" s="55" t="n">
        <v>244</v>
      </c>
      <c r="E273" s="55" t="n">
        <v>2</v>
      </c>
      <c r="F273" s="55" t="n">
        <v>53</v>
      </c>
      <c r="G273" s="55" t="n">
        <v>1</v>
      </c>
      <c r="H273" s="55" t="n">
        <v>10</v>
      </c>
      <c r="I273" s="55" t="n">
        <v>267</v>
      </c>
      <c r="J273" s="55" t="n">
        <v>102</v>
      </c>
      <c r="K273" s="55" t="n">
        <v>2</v>
      </c>
      <c r="L273" s="55"/>
      <c r="M273" s="55"/>
      <c r="N273" s="54"/>
      <c r="O273" s="54" t="n">
        <v>2</v>
      </c>
      <c r="P273" s="54" t="n">
        <v>289</v>
      </c>
      <c r="Q273" s="55" t="n">
        <v>92</v>
      </c>
      <c r="R273" s="55" t="n">
        <v>176</v>
      </c>
      <c r="S273" s="55" t="n">
        <v>166</v>
      </c>
      <c r="T273" s="55" t="n">
        <v>146</v>
      </c>
      <c r="U273" s="55" t="n">
        <v>228</v>
      </c>
      <c r="V273" s="55" t="n">
        <v>88</v>
      </c>
      <c r="W273" s="55" t="n">
        <v>282</v>
      </c>
      <c r="X273" s="55" t="n">
        <v>70</v>
      </c>
      <c r="Y273" s="55" t="n">
        <v>305</v>
      </c>
      <c r="Z273" s="55" t="n">
        <v>193</v>
      </c>
      <c r="AA273" s="56" t="n">
        <v>175</v>
      </c>
      <c r="AB273" s="3"/>
      <c r="AC273" s="70" t="n">
        <v>45</v>
      </c>
      <c r="AD273" s="55" t="n">
        <v>510</v>
      </c>
      <c r="AE273" s="55" t="n">
        <v>387</v>
      </c>
      <c r="AF273" s="57" t="n">
        <f aca="false">(AE273/AD273)*100</f>
        <v>75.8823529411765</v>
      </c>
    </row>
    <row r="274" s="58" customFormat="true" ht="12.8" hidden="false" customHeight="false" outlineLevel="0" collapsed="false">
      <c r="A274" s="60" t="s">
        <v>48</v>
      </c>
      <c r="B274" s="61" t="n">
        <f aca="false">SUM(B252:B273)</f>
        <v>60</v>
      </c>
      <c r="C274" s="61" t="n">
        <f aca="false">SUM(C252:C273)</f>
        <v>4304</v>
      </c>
      <c r="D274" s="61" t="n">
        <f aca="false">SUM(D252:D273)</f>
        <v>8391</v>
      </c>
      <c r="E274" s="61" t="n">
        <f aca="false">SUM(E252:E273)</f>
        <v>46</v>
      </c>
      <c r="F274" s="61" t="n">
        <f aca="false">SUM(F252:F273)</f>
        <v>2021</v>
      </c>
      <c r="G274" s="61" t="n">
        <f aca="false">SUM(G252:G273)</f>
        <v>59</v>
      </c>
      <c r="H274" s="61" t="n">
        <f aca="false">SUM(H252:H273)</f>
        <v>492</v>
      </c>
      <c r="I274" s="61" t="n">
        <f aca="false">SUM(I252:I273)</f>
        <v>9437</v>
      </c>
      <c r="J274" s="61" t="n">
        <f aca="false">SUM(J252:J273)</f>
        <v>4945</v>
      </c>
      <c r="K274" s="61" t="n">
        <f aca="false">SUM(K252:K273)</f>
        <v>225</v>
      </c>
      <c r="L274" s="61" t="n">
        <f aca="false">SUM(L252:L273)</f>
        <v>0</v>
      </c>
      <c r="M274" s="61" t="n">
        <f aca="false">SUM(M252:M273)</f>
        <v>0</v>
      </c>
      <c r="N274" s="61" t="n">
        <f aca="false">SUM(N252:N273)</f>
        <v>0</v>
      </c>
      <c r="O274" s="61" t="n">
        <f aca="false">SUM(O252:O273)</f>
        <v>231</v>
      </c>
      <c r="P274" s="61" t="n">
        <f aca="false">SUM(P252:P273)</f>
        <v>10560</v>
      </c>
      <c r="Q274" s="61" t="n">
        <f aca="false">SUM(Q252:Q273)</f>
        <v>4253</v>
      </c>
      <c r="R274" s="61" t="n">
        <f aca="false">SUM(R252:R273)</f>
        <v>7078</v>
      </c>
      <c r="S274" s="61" t="n">
        <f aca="false">SUM(S252:S273)</f>
        <v>6848</v>
      </c>
      <c r="T274" s="61" t="n">
        <f aca="false">SUM(T252:T273)</f>
        <v>4764</v>
      </c>
      <c r="U274" s="61" t="n">
        <f aca="false">SUM(U252:U273)</f>
        <v>10148</v>
      </c>
      <c r="V274" s="61" t="n">
        <f aca="false">SUM(V252:V273)</f>
        <v>3745</v>
      </c>
      <c r="W274" s="61" t="n">
        <f aca="false">SUM(W252:W273)</f>
        <v>10835</v>
      </c>
      <c r="X274" s="61" t="n">
        <f aca="false">SUM(X252:X273)</f>
        <v>3307</v>
      </c>
      <c r="Y274" s="61" t="n">
        <f aca="false">SUM(Y252:Y273)</f>
        <v>11715</v>
      </c>
      <c r="Z274" s="62" t="n">
        <f aca="false">SUM(Z252:Z273)</f>
        <v>7797</v>
      </c>
      <c r="AA274" s="81" t="n">
        <f aca="false">SUM(AA252:AA273)</f>
        <v>7027</v>
      </c>
      <c r="AB274" s="82"/>
      <c r="AC274" s="61" t="n">
        <f aca="false">SUM(AC252:AC273)</f>
        <v>1998</v>
      </c>
      <c r="AD274" s="61" t="n">
        <f aca="false">SUM(AD252:AD273)</f>
        <v>20186</v>
      </c>
      <c r="AE274" s="80" t="n">
        <f aca="false">SUM(AE252:AE273)</f>
        <v>15363</v>
      </c>
      <c r="AF274" s="63" t="n">
        <f aca="false">(AE274/AD274)*100</f>
        <v>76.1072030119885</v>
      </c>
    </row>
    <row r="275" s="58" customFormat="true" ht="12.8" hidden="false" customHeight="false" outlineLevel="0" collapsed="false">
      <c r="A275" s="8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65"/>
      <c r="AB275" s="2"/>
      <c r="AC275" s="2"/>
      <c r="AD275" s="2"/>
      <c r="AE275" s="53"/>
      <c r="AF275" s="66"/>
    </row>
    <row r="276" s="53" customFormat="true" ht="12.8" hidden="false" customHeight="false" outlineLevel="0" collapsed="false">
      <c r="A276" s="48" t="s">
        <v>164</v>
      </c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74"/>
    </row>
    <row r="277" s="58" customFormat="true" ht="12.8" hidden="false" customHeight="false" outlineLevel="0" collapsed="false">
      <c r="A277" s="54" t="s">
        <v>165</v>
      </c>
      <c r="B277" s="55" t="n">
        <v>6</v>
      </c>
      <c r="C277" s="55" t="n">
        <v>260</v>
      </c>
      <c r="D277" s="55" t="n">
        <v>148</v>
      </c>
      <c r="E277" s="55" t="n">
        <v>8</v>
      </c>
      <c r="F277" s="55" t="n">
        <v>58</v>
      </c>
      <c r="G277" s="55" t="n">
        <v>0</v>
      </c>
      <c r="H277" s="55" t="n">
        <v>1</v>
      </c>
      <c r="I277" s="55" t="n">
        <v>106</v>
      </c>
      <c r="J277" s="55" t="n">
        <v>377</v>
      </c>
      <c r="K277" s="55" t="n">
        <v>2</v>
      </c>
      <c r="L277" s="55"/>
      <c r="M277" s="55"/>
      <c r="N277" s="54"/>
      <c r="O277" s="54" t="n">
        <v>5</v>
      </c>
      <c r="P277" s="54" t="n">
        <v>203</v>
      </c>
      <c r="Q277" s="55" t="n">
        <v>271</v>
      </c>
      <c r="R277" s="55" t="n">
        <v>269</v>
      </c>
      <c r="S277" s="55" t="n">
        <v>107</v>
      </c>
      <c r="T277" s="55" t="n">
        <v>128</v>
      </c>
      <c r="U277" s="55" t="n">
        <v>350</v>
      </c>
      <c r="V277" s="55" t="n">
        <v>408</v>
      </c>
      <c r="W277" s="55" t="n">
        <v>69</v>
      </c>
      <c r="X277" s="55" t="n">
        <v>393</v>
      </c>
      <c r="Y277" s="55" t="n">
        <v>92</v>
      </c>
      <c r="Z277" s="55" t="n">
        <v>280</v>
      </c>
      <c r="AA277" s="56" t="n">
        <v>177</v>
      </c>
      <c r="AB277" s="3"/>
      <c r="AC277" s="70" t="n">
        <v>90</v>
      </c>
      <c r="AD277" s="55" t="n">
        <v>829</v>
      </c>
      <c r="AE277" s="55" t="n">
        <v>489</v>
      </c>
      <c r="AF277" s="57" t="n">
        <f aca="false">(AE277/AD277)*100</f>
        <v>58.9867310012063</v>
      </c>
    </row>
    <row r="278" s="58" customFormat="true" ht="12.8" hidden="false" customHeight="false" outlineLevel="0" collapsed="false">
      <c r="A278" s="54" t="s">
        <v>166</v>
      </c>
      <c r="B278" s="55" t="n">
        <v>7</v>
      </c>
      <c r="C278" s="55" t="n">
        <v>393</v>
      </c>
      <c r="D278" s="55" t="n">
        <v>192</v>
      </c>
      <c r="E278" s="55" t="n">
        <v>6</v>
      </c>
      <c r="F278" s="55" t="n">
        <v>95</v>
      </c>
      <c r="G278" s="55" t="n">
        <v>0</v>
      </c>
      <c r="H278" s="55" t="n">
        <v>10</v>
      </c>
      <c r="I278" s="55" t="n">
        <v>113</v>
      </c>
      <c r="J278" s="55" t="n">
        <v>567</v>
      </c>
      <c r="K278" s="55" t="n">
        <v>5</v>
      </c>
      <c r="L278" s="55"/>
      <c r="M278" s="55"/>
      <c r="N278" s="54"/>
      <c r="O278" s="54" t="n">
        <v>20</v>
      </c>
      <c r="P278" s="54" t="n">
        <v>255</v>
      </c>
      <c r="Q278" s="55" t="n">
        <v>410</v>
      </c>
      <c r="R278" s="55" t="n">
        <v>347</v>
      </c>
      <c r="S278" s="55" t="n">
        <v>201</v>
      </c>
      <c r="T278" s="55" t="n">
        <v>196</v>
      </c>
      <c r="U278" s="55" t="n">
        <v>477</v>
      </c>
      <c r="V278" s="55" t="n">
        <v>581</v>
      </c>
      <c r="W278" s="55" t="n">
        <v>101</v>
      </c>
      <c r="X278" s="55" t="n">
        <v>548</v>
      </c>
      <c r="Y278" s="55" t="n">
        <v>148</v>
      </c>
      <c r="Z278" s="55" t="n">
        <v>426</v>
      </c>
      <c r="AA278" s="56" t="n">
        <v>222</v>
      </c>
      <c r="AB278" s="3"/>
      <c r="AC278" s="70" t="n">
        <v>196</v>
      </c>
      <c r="AD278" s="55" t="n">
        <v>1319</v>
      </c>
      <c r="AE278" s="55" t="n">
        <v>707</v>
      </c>
      <c r="AF278" s="57" t="n">
        <f aca="false">(AE278/AD278)*100</f>
        <v>53.601213040182</v>
      </c>
    </row>
    <row r="279" s="58" customFormat="true" ht="12.8" hidden="false" customHeight="false" outlineLevel="0" collapsed="false">
      <c r="A279" s="54" t="s">
        <v>167</v>
      </c>
      <c r="B279" s="55" t="n">
        <v>1</v>
      </c>
      <c r="C279" s="55" t="n">
        <v>126</v>
      </c>
      <c r="D279" s="55" t="n">
        <v>72</v>
      </c>
      <c r="E279" s="55" t="n">
        <v>3</v>
      </c>
      <c r="F279" s="55" t="n">
        <v>25</v>
      </c>
      <c r="G279" s="55" t="n">
        <v>0</v>
      </c>
      <c r="H279" s="55" t="n">
        <v>3</v>
      </c>
      <c r="I279" s="55" t="n">
        <v>55</v>
      </c>
      <c r="J279" s="55" t="n">
        <v>168</v>
      </c>
      <c r="K279" s="55" t="n">
        <v>1</v>
      </c>
      <c r="L279" s="55"/>
      <c r="M279" s="55"/>
      <c r="N279" s="54"/>
      <c r="O279" s="54" t="n">
        <v>1</v>
      </c>
      <c r="P279" s="54" t="n">
        <v>92</v>
      </c>
      <c r="Q279" s="55" t="n">
        <v>129</v>
      </c>
      <c r="R279" s="55" t="n">
        <v>117</v>
      </c>
      <c r="S279" s="55" t="n">
        <v>64</v>
      </c>
      <c r="T279" s="55" t="n">
        <v>61</v>
      </c>
      <c r="U279" s="55" t="n">
        <v>161</v>
      </c>
      <c r="V279" s="55" t="n">
        <v>190</v>
      </c>
      <c r="W279" s="55" t="n">
        <v>29</v>
      </c>
      <c r="X279" s="55" t="n">
        <v>182</v>
      </c>
      <c r="Y279" s="55" t="n">
        <v>43</v>
      </c>
      <c r="Z279" s="55" t="n">
        <v>123</v>
      </c>
      <c r="AA279" s="56" t="n">
        <v>93</v>
      </c>
      <c r="AB279" s="3"/>
      <c r="AC279" s="70" t="n">
        <v>58</v>
      </c>
      <c r="AD279" s="55" t="n">
        <v>500</v>
      </c>
      <c r="AE279" s="55" t="n">
        <v>231</v>
      </c>
      <c r="AF279" s="57" t="n">
        <f aca="false">(AE279/AD279)*100</f>
        <v>46.2</v>
      </c>
    </row>
    <row r="280" s="58" customFormat="true" ht="12.8" hidden="false" customHeight="false" outlineLevel="0" collapsed="false">
      <c r="A280" s="54" t="s">
        <v>168</v>
      </c>
      <c r="B280" s="55" t="n">
        <v>6</v>
      </c>
      <c r="C280" s="55" t="n">
        <v>188</v>
      </c>
      <c r="D280" s="55" t="n">
        <v>104</v>
      </c>
      <c r="E280" s="55" t="n">
        <v>9</v>
      </c>
      <c r="F280" s="55" t="n">
        <v>54</v>
      </c>
      <c r="G280" s="55" t="n">
        <v>0</v>
      </c>
      <c r="H280" s="55" t="n">
        <v>2</v>
      </c>
      <c r="I280" s="55" t="n">
        <v>78</v>
      </c>
      <c r="J280" s="55" t="n">
        <v>280</v>
      </c>
      <c r="K280" s="55" t="n">
        <v>6</v>
      </c>
      <c r="L280" s="55"/>
      <c r="M280" s="55"/>
      <c r="N280" s="54"/>
      <c r="O280" s="54" t="n">
        <v>10</v>
      </c>
      <c r="P280" s="54" t="n">
        <v>137</v>
      </c>
      <c r="Q280" s="55" t="n">
        <v>206</v>
      </c>
      <c r="R280" s="55" t="n">
        <v>178</v>
      </c>
      <c r="S280" s="55" t="n">
        <v>100</v>
      </c>
      <c r="T280" s="55" t="n">
        <v>108</v>
      </c>
      <c r="U280" s="55" t="n">
        <v>238</v>
      </c>
      <c r="V280" s="55" t="n">
        <v>304</v>
      </c>
      <c r="W280" s="55" t="n">
        <v>49</v>
      </c>
      <c r="X280" s="55" t="n">
        <v>284</v>
      </c>
      <c r="Y280" s="55" t="n">
        <v>77</v>
      </c>
      <c r="Z280" s="55" t="n">
        <v>226</v>
      </c>
      <c r="AA280" s="56" t="n">
        <v>108</v>
      </c>
      <c r="AB280" s="3"/>
      <c r="AC280" s="70" t="n">
        <v>135</v>
      </c>
      <c r="AD280" s="55" t="n">
        <v>679</v>
      </c>
      <c r="AE280" s="55" t="n">
        <v>368</v>
      </c>
      <c r="AF280" s="57" t="n">
        <f aca="false">(AE280/AD280)*100</f>
        <v>54.1973490427099</v>
      </c>
    </row>
    <row r="281" s="58" customFormat="true" ht="12.8" hidden="false" customHeight="false" outlineLevel="0" collapsed="false">
      <c r="A281" s="54" t="s">
        <v>169</v>
      </c>
      <c r="B281" s="55" t="n">
        <v>4</v>
      </c>
      <c r="C281" s="55" t="n">
        <v>233</v>
      </c>
      <c r="D281" s="55" t="n">
        <v>157</v>
      </c>
      <c r="E281" s="55" t="n">
        <v>5</v>
      </c>
      <c r="F281" s="55" t="n">
        <v>71</v>
      </c>
      <c r="G281" s="55" t="n">
        <v>1</v>
      </c>
      <c r="H281" s="55" t="n">
        <v>8</v>
      </c>
      <c r="I281" s="55" t="n">
        <v>122</v>
      </c>
      <c r="J281" s="55" t="n">
        <v>346</v>
      </c>
      <c r="K281" s="55" t="n">
        <v>6</v>
      </c>
      <c r="L281" s="55"/>
      <c r="M281" s="55"/>
      <c r="N281" s="54"/>
      <c r="O281" s="54" t="n">
        <v>14</v>
      </c>
      <c r="P281" s="54" t="n">
        <v>223</v>
      </c>
      <c r="Q281" s="55" t="n">
        <v>235</v>
      </c>
      <c r="R281" s="55" t="n">
        <v>235</v>
      </c>
      <c r="S281" s="55" t="n">
        <v>132</v>
      </c>
      <c r="T281" s="55" t="n">
        <v>135</v>
      </c>
      <c r="U281" s="55" t="n">
        <v>322</v>
      </c>
      <c r="V281" s="55" t="n">
        <v>360</v>
      </c>
      <c r="W281" s="55" t="n">
        <v>111</v>
      </c>
      <c r="X281" s="55" t="n">
        <v>349</v>
      </c>
      <c r="Y281" s="55" t="n">
        <v>121</v>
      </c>
      <c r="Z281" s="55" t="n">
        <v>285</v>
      </c>
      <c r="AA281" s="56" t="n">
        <v>156</v>
      </c>
      <c r="AB281" s="3"/>
      <c r="AC281" s="70" t="n">
        <v>117</v>
      </c>
      <c r="AD281" s="55" t="n">
        <v>836</v>
      </c>
      <c r="AE281" s="55" t="n">
        <v>483</v>
      </c>
      <c r="AF281" s="57" t="n">
        <f aca="false">(AE281/AD281)*100</f>
        <v>57.7751196172249</v>
      </c>
    </row>
    <row r="282" s="58" customFormat="true" ht="12.8" hidden="false" customHeight="false" outlineLevel="0" collapsed="false">
      <c r="A282" s="54" t="s">
        <v>170</v>
      </c>
      <c r="B282" s="55" t="n">
        <v>5</v>
      </c>
      <c r="C282" s="55" t="n">
        <v>301</v>
      </c>
      <c r="D282" s="55" t="n">
        <v>205</v>
      </c>
      <c r="E282" s="55" t="n">
        <v>6</v>
      </c>
      <c r="F282" s="55" t="n">
        <v>115</v>
      </c>
      <c r="G282" s="55" t="n">
        <v>3</v>
      </c>
      <c r="H282" s="55" t="n">
        <v>10</v>
      </c>
      <c r="I282" s="55" t="n">
        <v>200</v>
      </c>
      <c r="J282" s="55" t="n">
        <v>425</v>
      </c>
      <c r="K282" s="55" t="n">
        <v>7</v>
      </c>
      <c r="L282" s="55"/>
      <c r="M282" s="55"/>
      <c r="N282" s="54"/>
      <c r="O282" s="54" t="n">
        <v>17</v>
      </c>
      <c r="P282" s="54" t="n">
        <v>301</v>
      </c>
      <c r="Q282" s="55" t="n">
        <v>305</v>
      </c>
      <c r="R282" s="55" t="n">
        <v>308</v>
      </c>
      <c r="S282" s="55" t="n">
        <v>204</v>
      </c>
      <c r="T282" s="55" t="n">
        <v>172</v>
      </c>
      <c r="U282" s="55" t="n">
        <v>448</v>
      </c>
      <c r="V282" s="55" t="n">
        <v>416</v>
      </c>
      <c r="W282" s="55" t="n">
        <v>202</v>
      </c>
      <c r="X282" s="55" t="n">
        <v>404</v>
      </c>
      <c r="Y282" s="55" t="n">
        <v>224</v>
      </c>
      <c r="Z282" s="55" t="n">
        <v>359</v>
      </c>
      <c r="AA282" s="56" t="n">
        <v>241</v>
      </c>
      <c r="AB282" s="3"/>
      <c r="AC282" s="70" t="n">
        <v>178</v>
      </c>
      <c r="AD282" s="55" t="n">
        <v>1088</v>
      </c>
      <c r="AE282" s="55" t="n">
        <v>650</v>
      </c>
      <c r="AF282" s="57" t="n">
        <f aca="false">(AE282/AD282)*100</f>
        <v>59.7426470588235</v>
      </c>
    </row>
    <row r="283" s="58" customFormat="true" ht="12.8" hidden="false" customHeight="false" outlineLevel="0" collapsed="false">
      <c r="A283" s="54" t="s">
        <v>171</v>
      </c>
      <c r="B283" s="55" t="n">
        <v>9</v>
      </c>
      <c r="C283" s="55" t="n">
        <v>345</v>
      </c>
      <c r="D283" s="55" t="n">
        <v>185</v>
      </c>
      <c r="E283" s="55" t="n">
        <v>17</v>
      </c>
      <c r="F283" s="55" t="n">
        <v>95</v>
      </c>
      <c r="G283" s="55" t="n">
        <v>2</v>
      </c>
      <c r="H283" s="55" t="n">
        <v>10</v>
      </c>
      <c r="I283" s="55" t="n">
        <v>189</v>
      </c>
      <c r="J283" s="55" t="n">
        <v>450</v>
      </c>
      <c r="K283" s="55" t="n">
        <v>10</v>
      </c>
      <c r="L283" s="55"/>
      <c r="M283" s="55"/>
      <c r="N283" s="54"/>
      <c r="O283" s="54" t="n">
        <v>19</v>
      </c>
      <c r="P283" s="54" t="n">
        <v>286</v>
      </c>
      <c r="Q283" s="55" t="n">
        <v>345</v>
      </c>
      <c r="R283" s="55" t="n">
        <v>317</v>
      </c>
      <c r="S283" s="55" t="n">
        <v>189</v>
      </c>
      <c r="T283" s="55" t="n">
        <v>184</v>
      </c>
      <c r="U283" s="55" t="n">
        <v>455</v>
      </c>
      <c r="V283" s="55" t="n">
        <v>473</v>
      </c>
      <c r="W283" s="55" t="n">
        <v>161</v>
      </c>
      <c r="X283" s="55" t="n">
        <v>469</v>
      </c>
      <c r="Y283" s="55" t="n">
        <v>178</v>
      </c>
      <c r="Z283" s="55" t="n">
        <v>379</v>
      </c>
      <c r="AA283" s="56" t="n">
        <v>233</v>
      </c>
      <c r="AB283" s="3"/>
      <c r="AC283" s="70" t="n">
        <v>158</v>
      </c>
      <c r="AD283" s="55" t="n">
        <v>1194</v>
      </c>
      <c r="AE283" s="55" t="n">
        <v>663</v>
      </c>
      <c r="AF283" s="57" t="n">
        <f aca="false">(AE283/AD283)*100</f>
        <v>55.5276381909548</v>
      </c>
    </row>
    <row r="284" s="58" customFormat="true" ht="12.8" hidden="false" customHeight="false" outlineLevel="0" collapsed="false">
      <c r="A284" s="54" t="s">
        <v>172</v>
      </c>
      <c r="B284" s="55" t="n">
        <v>8</v>
      </c>
      <c r="C284" s="55" t="n">
        <v>322</v>
      </c>
      <c r="D284" s="55" t="n">
        <v>242</v>
      </c>
      <c r="E284" s="55" t="n">
        <v>3</v>
      </c>
      <c r="F284" s="55" t="n">
        <v>118</v>
      </c>
      <c r="G284" s="55" t="n">
        <v>7</v>
      </c>
      <c r="H284" s="55" t="n">
        <v>9</v>
      </c>
      <c r="I284" s="55" t="n">
        <v>266</v>
      </c>
      <c r="J284" s="55" t="n">
        <v>416</v>
      </c>
      <c r="K284" s="55" t="n">
        <v>7</v>
      </c>
      <c r="L284" s="55"/>
      <c r="M284" s="55"/>
      <c r="N284" s="54"/>
      <c r="O284" s="54" t="n">
        <v>17</v>
      </c>
      <c r="P284" s="54" t="n">
        <v>377</v>
      </c>
      <c r="Q284" s="55" t="n">
        <v>298</v>
      </c>
      <c r="R284" s="55" t="n">
        <v>355</v>
      </c>
      <c r="S284" s="55" t="n">
        <v>216</v>
      </c>
      <c r="T284" s="55" t="n">
        <v>176</v>
      </c>
      <c r="U284" s="55" t="n">
        <v>508</v>
      </c>
      <c r="V284" s="55" t="n">
        <v>420</v>
      </c>
      <c r="W284" s="55" t="n">
        <v>259</v>
      </c>
      <c r="X284" s="55" t="n">
        <v>458</v>
      </c>
      <c r="Y284" s="55" t="n">
        <v>240</v>
      </c>
      <c r="Z284" s="55" t="n">
        <v>421</v>
      </c>
      <c r="AA284" s="56" t="n">
        <v>240</v>
      </c>
      <c r="AB284" s="3"/>
      <c r="AC284" s="70" t="n">
        <v>207</v>
      </c>
      <c r="AD284" s="55" t="n">
        <v>1115</v>
      </c>
      <c r="AE284" s="55" t="n">
        <v>711</v>
      </c>
      <c r="AF284" s="57" t="n">
        <f aca="false">(AE284/AD284)*100</f>
        <v>63.7668161434978</v>
      </c>
    </row>
    <row r="285" s="58" customFormat="true" ht="12.8" hidden="false" customHeight="false" outlineLevel="0" collapsed="false">
      <c r="A285" s="54" t="s">
        <v>173</v>
      </c>
      <c r="B285" s="55" t="n">
        <v>0</v>
      </c>
      <c r="C285" s="55" t="n">
        <v>1</v>
      </c>
      <c r="D285" s="55" t="n">
        <v>9</v>
      </c>
      <c r="E285" s="55" t="n">
        <v>0</v>
      </c>
      <c r="F285" s="55" t="n">
        <v>0</v>
      </c>
      <c r="G285" s="55" t="n">
        <v>0</v>
      </c>
      <c r="H285" s="55" t="n">
        <v>0</v>
      </c>
      <c r="I285" s="55" t="n">
        <v>8</v>
      </c>
      <c r="J285" s="55" t="n">
        <v>2</v>
      </c>
      <c r="K285" s="55" t="n">
        <v>0</v>
      </c>
      <c r="L285" s="55"/>
      <c r="M285" s="55"/>
      <c r="N285" s="54"/>
      <c r="O285" s="54" t="n">
        <v>0</v>
      </c>
      <c r="P285" s="54" t="n">
        <v>10</v>
      </c>
      <c r="Q285" s="55" t="n">
        <v>0</v>
      </c>
      <c r="R285" s="55" t="n">
        <v>8</v>
      </c>
      <c r="S285" s="55" t="n">
        <v>1</v>
      </c>
      <c r="T285" s="55" t="n">
        <v>8</v>
      </c>
      <c r="U285" s="55" t="n">
        <v>2</v>
      </c>
      <c r="V285" s="55" t="n">
        <v>3</v>
      </c>
      <c r="W285" s="55" t="n">
        <v>7</v>
      </c>
      <c r="X285" s="55" t="n">
        <v>8</v>
      </c>
      <c r="Y285" s="55" t="n">
        <v>2</v>
      </c>
      <c r="Z285" s="55" t="n">
        <v>7</v>
      </c>
      <c r="AA285" s="56" t="n">
        <v>2</v>
      </c>
      <c r="AB285" s="3"/>
      <c r="AC285" s="70" t="n">
        <v>0</v>
      </c>
      <c r="AD285" s="55" t="n">
        <v>11</v>
      </c>
      <c r="AE285" s="55" t="n">
        <v>10</v>
      </c>
      <c r="AF285" s="57" t="n">
        <f aca="false">(AE285/AD285)*100</f>
        <v>90.9090909090909</v>
      </c>
    </row>
    <row r="286" s="58" customFormat="true" ht="12.8" hidden="false" customHeight="false" outlineLevel="0" collapsed="false">
      <c r="A286" s="54" t="s">
        <v>174</v>
      </c>
      <c r="B286" s="55" t="n">
        <v>5</v>
      </c>
      <c r="C286" s="55" t="n">
        <v>288</v>
      </c>
      <c r="D286" s="55" t="n">
        <v>235</v>
      </c>
      <c r="E286" s="55" t="n">
        <v>3</v>
      </c>
      <c r="F286" s="55" t="n">
        <v>171</v>
      </c>
      <c r="G286" s="55" t="n">
        <v>10</v>
      </c>
      <c r="H286" s="55" t="n">
        <v>15</v>
      </c>
      <c r="I286" s="55" t="n">
        <v>273</v>
      </c>
      <c r="J286" s="55" t="n">
        <v>414</v>
      </c>
      <c r="K286" s="55" t="n">
        <v>12</v>
      </c>
      <c r="L286" s="55"/>
      <c r="M286" s="55"/>
      <c r="N286" s="54"/>
      <c r="O286" s="54" t="n">
        <v>19</v>
      </c>
      <c r="P286" s="54" t="n">
        <v>387</v>
      </c>
      <c r="Q286" s="55" t="n">
        <v>299</v>
      </c>
      <c r="R286" s="55" t="n">
        <v>335</v>
      </c>
      <c r="S286" s="55" t="n">
        <v>264</v>
      </c>
      <c r="T286" s="55" t="n">
        <v>218</v>
      </c>
      <c r="U286" s="55" t="n">
        <v>482</v>
      </c>
      <c r="V286" s="55" t="n">
        <v>351</v>
      </c>
      <c r="W286" s="55" t="n">
        <v>344</v>
      </c>
      <c r="X286" s="55" t="n">
        <v>434</v>
      </c>
      <c r="Y286" s="55" t="n">
        <v>282</v>
      </c>
      <c r="Z286" s="55" t="n">
        <v>416</v>
      </c>
      <c r="AA286" s="56" t="n">
        <v>261</v>
      </c>
      <c r="AB286" s="3"/>
      <c r="AC286" s="70" t="n">
        <v>153</v>
      </c>
      <c r="AD286" s="55" t="n">
        <v>1238</v>
      </c>
      <c r="AE286" s="55" t="n">
        <v>728</v>
      </c>
      <c r="AF286" s="57" t="n">
        <f aca="false">(AE286/AD286)*100</f>
        <v>58.8045234248788</v>
      </c>
    </row>
    <row r="287" s="58" customFormat="true" ht="12.8" hidden="false" customHeight="false" outlineLevel="0" collapsed="false">
      <c r="A287" s="54" t="s">
        <v>175</v>
      </c>
      <c r="B287" s="55" t="n">
        <v>3</v>
      </c>
      <c r="C287" s="55" t="n">
        <v>83</v>
      </c>
      <c r="D287" s="55" t="n">
        <v>112</v>
      </c>
      <c r="E287" s="55" t="n">
        <v>1</v>
      </c>
      <c r="F287" s="55" t="n">
        <v>44</v>
      </c>
      <c r="G287" s="55" t="n">
        <v>2</v>
      </c>
      <c r="H287" s="55" t="n">
        <v>11</v>
      </c>
      <c r="I287" s="55" t="n">
        <v>142</v>
      </c>
      <c r="J287" s="55" t="n">
        <v>91</v>
      </c>
      <c r="K287" s="55" t="n">
        <v>3</v>
      </c>
      <c r="L287" s="55"/>
      <c r="M287" s="55"/>
      <c r="N287" s="54"/>
      <c r="O287" s="54" t="n">
        <v>4</v>
      </c>
      <c r="P287" s="54" t="n">
        <v>160</v>
      </c>
      <c r="Q287" s="55" t="n">
        <v>83</v>
      </c>
      <c r="R287" s="55" t="n">
        <v>100</v>
      </c>
      <c r="S287" s="55" t="n">
        <v>113</v>
      </c>
      <c r="T287" s="55" t="n">
        <v>70</v>
      </c>
      <c r="U287" s="55" t="n">
        <v>173</v>
      </c>
      <c r="V287" s="55" t="n">
        <v>89</v>
      </c>
      <c r="W287" s="55" t="n">
        <v>151</v>
      </c>
      <c r="X287" s="55" t="n">
        <v>115</v>
      </c>
      <c r="Y287" s="55" t="n">
        <v>130</v>
      </c>
      <c r="Z287" s="55" t="n">
        <v>119</v>
      </c>
      <c r="AA287" s="56" t="n">
        <v>117</v>
      </c>
      <c r="AB287" s="3"/>
      <c r="AC287" s="70" t="n">
        <v>49</v>
      </c>
      <c r="AD287" s="55" t="n">
        <v>447</v>
      </c>
      <c r="AE287" s="55" t="n">
        <v>251</v>
      </c>
      <c r="AF287" s="57" t="n">
        <f aca="false">(AE287/AD287)*100</f>
        <v>56.1521252796421</v>
      </c>
    </row>
    <row r="288" s="58" customFormat="true" ht="12.8" hidden="false" customHeight="false" outlineLevel="0" collapsed="false">
      <c r="A288" s="54" t="s">
        <v>176</v>
      </c>
      <c r="B288" s="55" t="n">
        <v>0</v>
      </c>
      <c r="C288" s="55" t="n">
        <v>119</v>
      </c>
      <c r="D288" s="55" t="n">
        <v>167</v>
      </c>
      <c r="E288" s="55" t="n">
        <v>2</v>
      </c>
      <c r="F288" s="55" t="n">
        <v>54</v>
      </c>
      <c r="G288" s="55" t="n">
        <v>0</v>
      </c>
      <c r="H288" s="55" t="n">
        <v>2</v>
      </c>
      <c r="I288" s="55" t="n">
        <v>241</v>
      </c>
      <c r="J288" s="55" t="n">
        <v>95</v>
      </c>
      <c r="K288" s="55" t="n">
        <v>4</v>
      </c>
      <c r="L288" s="55"/>
      <c r="M288" s="55"/>
      <c r="N288" s="54"/>
      <c r="O288" s="54" t="n">
        <v>4</v>
      </c>
      <c r="P288" s="54" t="n">
        <v>257</v>
      </c>
      <c r="Q288" s="55" t="n">
        <v>79</v>
      </c>
      <c r="R288" s="55" t="n">
        <v>122</v>
      </c>
      <c r="S288" s="55" t="n">
        <v>179</v>
      </c>
      <c r="T288" s="55" t="n">
        <v>63</v>
      </c>
      <c r="U288" s="55" t="n">
        <v>280</v>
      </c>
      <c r="V288" s="55" t="n">
        <v>61</v>
      </c>
      <c r="W288" s="55" t="n">
        <v>277</v>
      </c>
      <c r="X288" s="55" t="n">
        <v>123</v>
      </c>
      <c r="Y288" s="55" t="n">
        <v>216</v>
      </c>
      <c r="Z288" s="55" t="n">
        <v>160</v>
      </c>
      <c r="AA288" s="56" t="n">
        <v>167</v>
      </c>
      <c r="AB288" s="3"/>
      <c r="AC288" s="70" t="n">
        <v>28</v>
      </c>
      <c r="AD288" s="55" t="n">
        <v>491</v>
      </c>
      <c r="AE288" s="55" t="n">
        <v>353</v>
      </c>
      <c r="AF288" s="57" t="n">
        <f aca="false">(AE288/AD288)*100</f>
        <v>71.8940936863544</v>
      </c>
    </row>
    <row r="289" s="58" customFormat="true" ht="12.8" hidden="false" customHeight="false" outlineLevel="0" collapsed="false">
      <c r="A289" s="54" t="s">
        <v>177</v>
      </c>
      <c r="B289" s="55" t="n">
        <v>3</v>
      </c>
      <c r="C289" s="55" t="n">
        <v>189</v>
      </c>
      <c r="D289" s="55" t="n">
        <v>264</v>
      </c>
      <c r="E289" s="55" t="n">
        <v>2</v>
      </c>
      <c r="F289" s="55" t="n">
        <v>68</v>
      </c>
      <c r="G289" s="55" t="n">
        <v>0</v>
      </c>
      <c r="H289" s="55" t="n">
        <v>3</v>
      </c>
      <c r="I289" s="55" t="n">
        <v>199</v>
      </c>
      <c r="J289" s="55" t="n">
        <v>320</v>
      </c>
      <c r="K289" s="55" t="n">
        <v>4</v>
      </c>
      <c r="L289" s="55"/>
      <c r="M289" s="55"/>
      <c r="N289" s="54"/>
      <c r="O289" s="54" t="n">
        <v>5</v>
      </c>
      <c r="P289" s="54" t="n">
        <v>318</v>
      </c>
      <c r="Q289" s="55" t="n">
        <v>196</v>
      </c>
      <c r="R289" s="55" t="n">
        <v>290</v>
      </c>
      <c r="S289" s="55" t="n">
        <v>149</v>
      </c>
      <c r="T289" s="55" t="n">
        <v>154</v>
      </c>
      <c r="U289" s="55" t="n">
        <v>358</v>
      </c>
      <c r="V289" s="55" t="n">
        <v>420</v>
      </c>
      <c r="W289" s="55" t="n">
        <v>97</v>
      </c>
      <c r="X289" s="55" t="n">
        <v>370</v>
      </c>
      <c r="Y289" s="55" t="n">
        <v>156</v>
      </c>
      <c r="Z289" s="55" t="n">
        <v>316</v>
      </c>
      <c r="AA289" s="56" t="n">
        <v>197</v>
      </c>
      <c r="AB289" s="3"/>
      <c r="AC289" s="70" t="n">
        <v>105</v>
      </c>
      <c r="AD289" s="55" t="n">
        <v>1065</v>
      </c>
      <c r="AE289" s="55" t="n">
        <v>538</v>
      </c>
      <c r="AF289" s="57" t="n">
        <f aca="false">(AE289/AD289)*100</f>
        <v>50.5164319248826</v>
      </c>
    </row>
    <row r="290" s="58" customFormat="true" ht="12.8" hidden="false" customHeight="false" outlineLevel="0" collapsed="false">
      <c r="A290" s="54" t="s">
        <v>178</v>
      </c>
      <c r="B290" s="55" t="n">
        <v>7</v>
      </c>
      <c r="C290" s="55" t="n">
        <v>384</v>
      </c>
      <c r="D290" s="55" t="n">
        <v>342</v>
      </c>
      <c r="E290" s="55" t="n">
        <v>6</v>
      </c>
      <c r="F290" s="55" t="n">
        <v>120</v>
      </c>
      <c r="G290" s="55" t="n">
        <v>1</v>
      </c>
      <c r="H290" s="55" t="n">
        <v>12</v>
      </c>
      <c r="I290" s="55" t="n">
        <v>274</v>
      </c>
      <c r="J290" s="55" t="n">
        <v>573</v>
      </c>
      <c r="K290" s="55" t="n">
        <v>5</v>
      </c>
      <c r="L290" s="55"/>
      <c r="M290" s="55"/>
      <c r="N290" s="54"/>
      <c r="O290" s="54" t="n">
        <v>20</v>
      </c>
      <c r="P290" s="54" t="n">
        <v>423</v>
      </c>
      <c r="Q290" s="55" t="n">
        <v>409</v>
      </c>
      <c r="R290" s="55" t="n">
        <v>459</v>
      </c>
      <c r="S290" s="55" t="n">
        <v>224</v>
      </c>
      <c r="T290" s="55" t="n">
        <v>218</v>
      </c>
      <c r="U290" s="55" t="n">
        <v>631</v>
      </c>
      <c r="V290" s="55" t="n">
        <v>614</v>
      </c>
      <c r="W290" s="55" t="n">
        <v>235</v>
      </c>
      <c r="X290" s="55" t="n">
        <v>616</v>
      </c>
      <c r="Y290" s="55" t="n">
        <v>241</v>
      </c>
      <c r="Z290" s="55" t="n">
        <v>524</v>
      </c>
      <c r="AA290" s="56" t="n">
        <v>282</v>
      </c>
      <c r="AB290" s="3"/>
      <c r="AC290" s="70" t="n">
        <v>119</v>
      </c>
      <c r="AD290" s="55" t="n">
        <v>1339</v>
      </c>
      <c r="AE290" s="55" t="n">
        <v>872</v>
      </c>
      <c r="AF290" s="57" t="n">
        <f aca="false">(AE290/AD290)*100</f>
        <v>65.1232262882748</v>
      </c>
    </row>
    <row r="291" s="58" customFormat="true" ht="12.8" hidden="false" customHeight="false" outlineLevel="0" collapsed="false">
      <c r="A291" s="54" t="s">
        <v>179</v>
      </c>
      <c r="B291" s="55" t="n">
        <v>13</v>
      </c>
      <c r="C291" s="55" t="n">
        <v>608</v>
      </c>
      <c r="D291" s="55" t="n">
        <v>569</v>
      </c>
      <c r="E291" s="55" t="n">
        <v>6</v>
      </c>
      <c r="F291" s="55" t="n">
        <v>105</v>
      </c>
      <c r="G291" s="55" t="n">
        <v>1</v>
      </c>
      <c r="H291" s="55" t="n">
        <v>20</v>
      </c>
      <c r="I291" s="55" t="n">
        <v>530</v>
      </c>
      <c r="J291" s="55" t="n">
        <v>742</v>
      </c>
      <c r="K291" s="55" t="n">
        <v>11</v>
      </c>
      <c r="L291" s="55"/>
      <c r="M291" s="55"/>
      <c r="N291" s="54"/>
      <c r="O291" s="54" t="n">
        <v>25</v>
      </c>
      <c r="P291" s="54" t="n">
        <v>727</v>
      </c>
      <c r="Q291" s="55" t="n">
        <v>525</v>
      </c>
      <c r="R291" s="55" t="n">
        <v>729</v>
      </c>
      <c r="S291" s="55" t="n">
        <v>282</v>
      </c>
      <c r="T291" s="55" t="n">
        <v>525</v>
      </c>
      <c r="U291" s="55" t="n">
        <v>722</v>
      </c>
      <c r="V291" s="55" t="n">
        <v>930</v>
      </c>
      <c r="W291" s="55" t="n">
        <v>315</v>
      </c>
      <c r="X291" s="55" t="n">
        <v>915</v>
      </c>
      <c r="Y291" s="55" t="n">
        <v>357</v>
      </c>
      <c r="Z291" s="55" t="n">
        <v>818</v>
      </c>
      <c r="AA291" s="56" t="n">
        <v>398</v>
      </c>
      <c r="AB291" s="3"/>
      <c r="AC291" s="70"/>
      <c r="AD291" s="55" t="n">
        <v>0</v>
      </c>
      <c r="AE291" s="55" t="n">
        <v>1330</v>
      </c>
      <c r="AF291" s="57"/>
    </row>
    <row r="292" s="58" customFormat="true" ht="12.8" hidden="false" customHeight="false" outlineLevel="0" collapsed="false">
      <c r="A292" s="60" t="s">
        <v>48</v>
      </c>
      <c r="B292" s="61" t="n">
        <f aca="false">SUM(B277:B291)</f>
        <v>77</v>
      </c>
      <c r="C292" s="61" t="n">
        <f aca="false">SUM(C277:C291)</f>
        <v>3840</v>
      </c>
      <c r="D292" s="61" t="n">
        <f aca="false">SUM(D277:D291)</f>
        <v>3003</v>
      </c>
      <c r="E292" s="61" t="n">
        <f aca="false">SUM(E277:E291)</f>
        <v>77</v>
      </c>
      <c r="F292" s="61" t="n">
        <f aca="false">SUM(F277:F291)</f>
        <v>1193</v>
      </c>
      <c r="G292" s="61" t="n">
        <f aca="false">SUM(G277:G291)</f>
        <v>27</v>
      </c>
      <c r="H292" s="61" t="n">
        <f aca="false">SUM(H277:H291)</f>
        <v>116</v>
      </c>
      <c r="I292" s="61" t="n">
        <f aca="false">SUM(I277:I291)</f>
        <v>2796</v>
      </c>
      <c r="J292" s="61" t="n">
        <f aca="false">SUM(J277:J291)</f>
        <v>5266</v>
      </c>
      <c r="K292" s="61" t="n">
        <f aca="false">SUM(K277:K291)</f>
        <v>83</v>
      </c>
      <c r="L292" s="61" t="n">
        <f aca="false">SUM(L277:L291)</f>
        <v>0</v>
      </c>
      <c r="M292" s="61" t="n">
        <f aca="false">SUM(M277:M291)</f>
        <v>0</v>
      </c>
      <c r="N292" s="61" t="n">
        <f aca="false">SUM(N277:N291)</f>
        <v>0</v>
      </c>
      <c r="O292" s="61" t="n">
        <f aca="false">SUM(O277:O291)</f>
        <v>180</v>
      </c>
      <c r="P292" s="61" t="n">
        <f aca="false">SUM(P277:P291)</f>
        <v>4156</v>
      </c>
      <c r="Q292" s="61" t="n">
        <f aca="false">SUM(Q277:Q291)</f>
        <v>3790</v>
      </c>
      <c r="R292" s="61" t="n">
        <f aca="false">SUM(R277:R291)</f>
        <v>4169</v>
      </c>
      <c r="S292" s="61" t="n">
        <f aca="false">SUM(S277:S291)</f>
        <v>2425</v>
      </c>
      <c r="T292" s="61" t="n">
        <f aca="false">SUM(T277:T291)</f>
        <v>2416</v>
      </c>
      <c r="U292" s="61" t="n">
        <f aca="false">SUM(U277:U291)</f>
        <v>5607</v>
      </c>
      <c r="V292" s="61" t="n">
        <f aca="false">SUM(V277:V291)</f>
        <v>5620</v>
      </c>
      <c r="W292" s="61" t="n">
        <f aca="false">SUM(W277:W291)</f>
        <v>2407</v>
      </c>
      <c r="X292" s="61" t="n">
        <f aca="false">SUM(X277:X291)</f>
        <v>5668</v>
      </c>
      <c r="Y292" s="61" t="n">
        <f aca="false">SUM(Y277:Y291)</f>
        <v>2507</v>
      </c>
      <c r="Z292" s="62" t="n">
        <f aca="false">SUM(Z277:Z291)</f>
        <v>4859</v>
      </c>
      <c r="AA292" s="81" t="n">
        <f aca="false">SUM(AA277:AA291)</f>
        <v>2894</v>
      </c>
      <c r="AB292" s="82"/>
      <c r="AC292" s="61" t="n">
        <f aca="false">SUM(AC277:AC291)</f>
        <v>1593</v>
      </c>
      <c r="AD292" s="61" t="n">
        <f aca="false">SUM(AD277:AD291)</f>
        <v>12151</v>
      </c>
      <c r="AE292" s="80" t="n">
        <f aca="false">SUM(AE277:AE291)</f>
        <v>8384</v>
      </c>
      <c r="AF292" s="63" t="n">
        <f aca="false">(AE292/AD292)*100</f>
        <v>68.9984363426878</v>
      </c>
    </row>
    <row r="293" s="53" customFormat="true" ht="12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8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3"/>
      <c r="AC293" s="65"/>
      <c r="AD293" s="65"/>
      <c r="AE293" s="65"/>
      <c r="AF293" s="66"/>
    </row>
    <row r="294" s="53" customFormat="true" ht="12.8" hidden="false" customHeight="false" outlineLevel="0" collapsed="false">
      <c r="A294" s="67" t="s">
        <v>180</v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9"/>
    </row>
    <row r="295" s="58" customFormat="true" ht="12.8" hidden="false" customHeight="false" outlineLevel="0" collapsed="false">
      <c r="A295" s="54" t="s">
        <v>181</v>
      </c>
      <c r="B295" s="55" t="n">
        <v>8</v>
      </c>
      <c r="C295" s="55" t="n">
        <v>176</v>
      </c>
      <c r="D295" s="55" t="n">
        <v>402</v>
      </c>
      <c r="E295" s="55" t="n">
        <v>2</v>
      </c>
      <c r="F295" s="55" t="n">
        <v>123</v>
      </c>
      <c r="G295" s="55" t="n">
        <v>2</v>
      </c>
      <c r="H295" s="55" t="n">
        <v>15</v>
      </c>
      <c r="I295" s="55" t="n">
        <v>462</v>
      </c>
      <c r="J295" s="55" t="n">
        <v>217</v>
      </c>
      <c r="K295" s="55" t="n">
        <v>14</v>
      </c>
      <c r="L295" s="55" t="n">
        <v>419</v>
      </c>
      <c r="M295" s="55" t="n">
        <v>22</v>
      </c>
      <c r="N295" s="54" t="n">
        <v>265</v>
      </c>
      <c r="O295" s="54"/>
      <c r="P295" s="54"/>
      <c r="Q295" s="55"/>
      <c r="R295" s="55" t="n">
        <v>446</v>
      </c>
      <c r="S295" s="55" t="n">
        <v>283</v>
      </c>
      <c r="T295" s="55" t="n">
        <v>324</v>
      </c>
      <c r="U295" s="55" t="n">
        <v>394</v>
      </c>
      <c r="V295" s="55" t="n">
        <v>249</v>
      </c>
      <c r="W295" s="55" t="n">
        <v>472</v>
      </c>
      <c r="X295" s="55" t="n">
        <v>253</v>
      </c>
      <c r="Y295" s="55" t="n">
        <v>468</v>
      </c>
      <c r="Z295" s="55" t="n">
        <v>426</v>
      </c>
      <c r="AA295" s="56" t="n">
        <v>283</v>
      </c>
      <c r="AB295" s="3"/>
      <c r="AC295" s="70" t="n">
        <v>116</v>
      </c>
      <c r="AD295" s="55" t="n">
        <v>1137</v>
      </c>
      <c r="AE295" s="55" t="n">
        <v>733</v>
      </c>
      <c r="AF295" s="57" t="n">
        <f aca="false">(AE295/AD295)*100</f>
        <v>64.4678979771328</v>
      </c>
    </row>
    <row r="296" s="58" customFormat="true" ht="12.8" hidden="false" customHeight="false" outlineLevel="0" collapsed="false">
      <c r="A296" s="54" t="s">
        <v>182</v>
      </c>
      <c r="B296" s="55" t="n">
        <v>4</v>
      </c>
      <c r="C296" s="55" t="n">
        <v>161</v>
      </c>
      <c r="D296" s="55" t="n">
        <v>370</v>
      </c>
      <c r="E296" s="55" t="n">
        <v>2</v>
      </c>
      <c r="F296" s="55" t="n">
        <v>78</v>
      </c>
      <c r="G296" s="55" t="n">
        <v>6</v>
      </c>
      <c r="H296" s="55" t="n">
        <v>12</v>
      </c>
      <c r="I296" s="55" t="n">
        <v>428</v>
      </c>
      <c r="J296" s="55" t="n">
        <v>177</v>
      </c>
      <c r="K296" s="55" t="n">
        <v>5</v>
      </c>
      <c r="L296" s="55" t="n">
        <v>396</v>
      </c>
      <c r="M296" s="55" t="n">
        <v>15</v>
      </c>
      <c r="N296" s="54" t="n">
        <v>207</v>
      </c>
      <c r="O296" s="54"/>
      <c r="P296" s="54"/>
      <c r="Q296" s="55"/>
      <c r="R296" s="55" t="n">
        <v>315</v>
      </c>
      <c r="S296" s="55" t="n">
        <v>268</v>
      </c>
      <c r="T296" s="55" t="n">
        <v>208</v>
      </c>
      <c r="U296" s="55" t="n">
        <v>424</v>
      </c>
      <c r="V296" s="55" t="n">
        <v>144</v>
      </c>
      <c r="W296" s="55" t="n">
        <v>494</v>
      </c>
      <c r="X296" s="55" t="n">
        <v>176</v>
      </c>
      <c r="Y296" s="55" t="n">
        <v>457</v>
      </c>
      <c r="Z296" s="55" t="n">
        <v>301</v>
      </c>
      <c r="AA296" s="56" t="n">
        <v>327</v>
      </c>
      <c r="AB296" s="3"/>
      <c r="AC296" s="70" t="n">
        <v>81</v>
      </c>
      <c r="AD296" s="55" t="n">
        <v>931</v>
      </c>
      <c r="AE296" s="55" t="n">
        <v>647</v>
      </c>
      <c r="AF296" s="57" t="n">
        <f aca="false">(AE296/AD296)*100</f>
        <v>69.4951664876477</v>
      </c>
    </row>
    <row r="297" s="58" customFormat="true" ht="12.8" hidden="false" customHeight="false" outlineLevel="0" collapsed="false">
      <c r="A297" s="54" t="s">
        <v>183</v>
      </c>
      <c r="B297" s="55" t="n">
        <v>3</v>
      </c>
      <c r="C297" s="55" t="n">
        <v>146</v>
      </c>
      <c r="D297" s="55" t="n">
        <v>156</v>
      </c>
      <c r="E297" s="55" t="n">
        <v>3</v>
      </c>
      <c r="F297" s="55" t="n">
        <v>93</v>
      </c>
      <c r="G297" s="55" t="n">
        <v>3</v>
      </c>
      <c r="H297" s="55" t="n">
        <v>4</v>
      </c>
      <c r="I297" s="55" t="n">
        <v>205</v>
      </c>
      <c r="J297" s="55" t="n">
        <v>186</v>
      </c>
      <c r="K297" s="55" t="n">
        <v>12</v>
      </c>
      <c r="L297" s="55" t="n">
        <v>59</v>
      </c>
      <c r="M297" s="55" t="n">
        <v>25</v>
      </c>
      <c r="N297" s="54" t="n">
        <v>219</v>
      </c>
      <c r="O297" s="54"/>
      <c r="P297" s="54"/>
      <c r="Q297" s="55"/>
      <c r="R297" s="55" t="n">
        <v>221</v>
      </c>
      <c r="S297" s="55" t="n">
        <v>173</v>
      </c>
      <c r="T297" s="55" t="n">
        <v>142</v>
      </c>
      <c r="U297" s="55" t="n">
        <v>264</v>
      </c>
      <c r="V297" s="55" t="n">
        <v>142</v>
      </c>
      <c r="W297" s="55" t="n">
        <v>278</v>
      </c>
      <c r="X297" s="55" t="n">
        <v>164</v>
      </c>
      <c r="Y297" s="55" t="n">
        <v>250</v>
      </c>
      <c r="Z297" s="55" t="n">
        <v>224</v>
      </c>
      <c r="AA297" s="56" t="n">
        <v>181</v>
      </c>
      <c r="AB297" s="3"/>
      <c r="AC297" s="70" t="n">
        <v>79</v>
      </c>
      <c r="AD297" s="55" t="n">
        <v>598</v>
      </c>
      <c r="AE297" s="55" t="n">
        <v>423</v>
      </c>
      <c r="AF297" s="57" t="n">
        <f aca="false">(AE297/AD297)*100</f>
        <v>70.7357859531773</v>
      </c>
    </row>
    <row r="298" s="58" customFormat="true" ht="12.8" hidden="false" customHeight="false" outlineLevel="0" collapsed="false">
      <c r="A298" s="54" t="s">
        <v>184</v>
      </c>
      <c r="B298" s="55" t="n">
        <v>2</v>
      </c>
      <c r="C298" s="55" t="n">
        <v>45</v>
      </c>
      <c r="D298" s="55" t="n">
        <v>66</v>
      </c>
      <c r="E298" s="55" t="n">
        <v>1</v>
      </c>
      <c r="F298" s="55" t="n">
        <v>11</v>
      </c>
      <c r="G298" s="55" t="n">
        <v>1</v>
      </c>
      <c r="H298" s="55" t="n">
        <v>4</v>
      </c>
      <c r="I298" s="55" t="n">
        <v>71</v>
      </c>
      <c r="J298" s="55" t="n">
        <v>50</v>
      </c>
      <c r="K298" s="55" t="n">
        <v>1</v>
      </c>
      <c r="L298" s="55" t="n">
        <v>54</v>
      </c>
      <c r="M298" s="55" t="n">
        <v>4</v>
      </c>
      <c r="N298" s="54" t="n">
        <v>68</v>
      </c>
      <c r="O298" s="54"/>
      <c r="P298" s="54"/>
      <c r="Q298" s="55"/>
      <c r="R298" s="55" t="n">
        <v>73</v>
      </c>
      <c r="S298" s="55" t="n">
        <v>45</v>
      </c>
      <c r="T298" s="55" t="n">
        <v>40</v>
      </c>
      <c r="U298" s="55" t="n">
        <v>87</v>
      </c>
      <c r="V298" s="55" t="n">
        <v>53</v>
      </c>
      <c r="W298" s="55" t="n">
        <v>74</v>
      </c>
      <c r="X298" s="55" t="n">
        <v>51</v>
      </c>
      <c r="Y298" s="55" t="n">
        <v>77</v>
      </c>
      <c r="Z298" s="55" t="n">
        <v>70</v>
      </c>
      <c r="AA298" s="56" t="n">
        <v>54</v>
      </c>
      <c r="AB298" s="3"/>
      <c r="AC298" s="70" t="n">
        <v>19</v>
      </c>
      <c r="AD298" s="55" t="n">
        <v>164</v>
      </c>
      <c r="AE298" s="55" t="n">
        <v>128</v>
      </c>
      <c r="AF298" s="57" t="n">
        <f aca="false">(AE298/AD298)*100</f>
        <v>78.0487804878049</v>
      </c>
    </row>
    <row r="299" s="58" customFormat="true" ht="12.8" hidden="false" customHeight="false" outlineLevel="0" collapsed="false">
      <c r="A299" s="54" t="s">
        <v>185</v>
      </c>
      <c r="B299" s="55" t="n">
        <v>10</v>
      </c>
      <c r="C299" s="55" t="n">
        <v>219</v>
      </c>
      <c r="D299" s="55" t="n">
        <v>345</v>
      </c>
      <c r="E299" s="55" t="n">
        <v>2</v>
      </c>
      <c r="F299" s="55" t="n">
        <v>91</v>
      </c>
      <c r="G299" s="55" t="n">
        <v>6</v>
      </c>
      <c r="H299" s="55" t="n">
        <v>12</v>
      </c>
      <c r="I299" s="55" t="n">
        <v>361</v>
      </c>
      <c r="J299" s="55" t="n">
        <v>293</v>
      </c>
      <c r="K299" s="55" t="n">
        <v>11</v>
      </c>
      <c r="L299" s="55" t="n">
        <v>320</v>
      </c>
      <c r="M299" s="55" t="n">
        <v>24</v>
      </c>
      <c r="N299" s="54" t="n">
        <v>334</v>
      </c>
      <c r="O299" s="54"/>
      <c r="P299" s="54"/>
      <c r="Q299" s="55"/>
      <c r="R299" s="55" t="n">
        <v>361</v>
      </c>
      <c r="S299" s="55" t="n">
        <v>258</v>
      </c>
      <c r="T299" s="55" t="n">
        <v>260</v>
      </c>
      <c r="U299" s="55" t="n">
        <v>425</v>
      </c>
      <c r="V299" s="55" t="n">
        <v>297</v>
      </c>
      <c r="W299" s="55" t="n">
        <v>390</v>
      </c>
      <c r="X299" s="55" t="n">
        <v>275</v>
      </c>
      <c r="Y299" s="55" t="n">
        <v>406</v>
      </c>
      <c r="Z299" s="55" t="n">
        <v>401</v>
      </c>
      <c r="AA299" s="56" t="n">
        <v>273</v>
      </c>
      <c r="AB299" s="3"/>
      <c r="AC299" s="70" t="n">
        <v>107</v>
      </c>
      <c r="AD299" s="55" t="n">
        <v>1063</v>
      </c>
      <c r="AE299" s="55" t="n">
        <v>693</v>
      </c>
      <c r="AF299" s="57" t="n">
        <f aca="false">(AE299/AD299)*100</f>
        <v>65.1928504233302</v>
      </c>
    </row>
    <row r="300" s="58" customFormat="true" ht="12.8" hidden="false" customHeight="false" outlineLevel="0" collapsed="false">
      <c r="A300" s="54" t="s">
        <v>186</v>
      </c>
      <c r="B300" s="55" t="n">
        <v>3</v>
      </c>
      <c r="C300" s="55" t="n">
        <v>44</v>
      </c>
      <c r="D300" s="55" t="n">
        <v>72</v>
      </c>
      <c r="E300" s="55" t="n">
        <v>1</v>
      </c>
      <c r="F300" s="55" t="n">
        <v>20</v>
      </c>
      <c r="G300" s="55" t="n">
        <v>1</v>
      </c>
      <c r="H300" s="55" t="n">
        <v>6</v>
      </c>
      <c r="I300" s="55" t="n">
        <v>77</v>
      </c>
      <c r="J300" s="55" t="n">
        <v>56</v>
      </c>
      <c r="K300" s="55" t="n">
        <v>3</v>
      </c>
      <c r="L300" s="55" t="n">
        <v>74</v>
      </c>
      <c r="M300" s="55" t="n">
        <v>5</v>
      </c>
      <c r="N300" s="54" t="n">
        <v>65</v>
      </c>
      <c r="O300" s="54"/>
      <c r="P300" s="54"/>
      <c r="Q300" s="55"/>
      <c r="R300" s="55" t="n">
        <v>74</v>
      </c>
      <c r="S300" s="55" t="n">
        <v>64</v>
      </c>
      <c r="T300" s="55" t="n">
        <v>65</v>
      </c>
      <c r="U300" s="55" t="n">
        <v>75</v>
      </c>
      <c r="V300" s="55" t="n">
        <v>45</v>
      </c>
      <c r="W300" s="55" t="n">
        <v>98</v>
      </c>
      <c r="X300" s="55" t="n">
        <v>45</v>
      </c>
      <c r="Y300" s="55" t="n">
        <v>97</v>
      </c>
      <c r="Z300" s="55" t="n">
        <v>86</v>
      </c>
      <c r="AA300" s="56" t="n">
        <v>55</v>
      </c>
      <c r="AB300" s="3"/>
      <c r="AC300" s="70" t="n">
        <v>12</v>
      </c>
      <c r="AD300" s="55" t="n">
        <v>194</v>
      </c>
      <c r="AE300" s="55" t="n">
        <v>144</v>
      </c>
      <c r="AF300" s="57" t="n">
        <f aca="false">(AE300/AD300)*100</f>
        <v>74.2268041237113</v>
      </c>
    </row>
    <row r="301" s="58" customFormat="true" ht="12.8" hidden="false" customHeight="false" outlineLevel="0" collapsed="false">
      <c r="A301" s="54" t="s">
        <v>179</v>
      </c>
      <c r="B301" s="55" t="n">
        <v>4</v>
      </c>
      <c r="C301" s="55" t="n">
        <v>88</v>
      </c>
      <c r="D301" s="55" t="n">
        <v>165</v>
      </c>
      <c r="E301" s="55"/>
      <c r="F301" s="55" t="n">
        <v>24</v>
      </c>
      <c r="G301" s="55"/>
      <c r="H301" s="55" t="n">
        <v>5</v>
      </c>
      <c r="I301" s="55" t="n">
        <v>177</v>
      </c>
      <c r="J301" s="55" t="n">
        <v>93</v>
      </c>
      <c r="K301" s="55" t="n">
        <v>2</v>
      </c>
      <c r="L301" s="55" t="n">
        <v>155</v>
      </c>
      <c r="M301" s="55" t="n">
        <v>7</v>
      </c>
      <c r="N301" s="54" t="n">
        <v>108</v>
      </c>
      <c r="O301" s="54"/>
      <c r="P301" s="54"/>
      <c r="Q301" s="55"/>
      <c r="R301" s="55" t="n">
        <v>159</v>
      </c>
      <c r="S301" s="55" t="n">
        <v>98</v>
      </c>
      <c r="T301" s="55" t="n">
        <v>137</v>
      </c>
      <c r="U301" s="55" t="n">
        <v>138</v>
      </c>
      <c r="V301" s="55" t="n">
        <v>109</v>
      </c>
      <c r="W301" s="55" t="n">
        <v>170</v>
      </c>
      <c r="X301" s="55" t="n">
        <v>137</v>
      </c>
      <c r="Y301" s="55" t="n">
        <v>139</v>
      </c>
      <c r="Z301" s="55" t="n">
        <v>160</v>
      </c>
      <c r="AA301" s="56" t="n">
        <v>115</v>
      </c>
      <c r="AB301" s="3"/>
      <c r="AC301" s="70"/>
      <c r="AD301" s="55"/>
      <c r="AE301" s="55" t="n">
        <v>284</v>
      </c>
      <c r="AF301" s="57"/>
    </row>
    <row r="302" s="58" customFormat="true" ht="12.8" hidden="false" customHeight="false" outlineLevel="0" collapsed="false">
      <c r="A302" s="60" t="s">
        <v>48</v>
      </c>
      <c r="B302" s="61" t="n">
        <f aca="false">SUM(B295:B301)</f>
        <v>34</v>
      </c>
      <c r="C302" s="61" t="n">
        <f aca="false">SUM(C295:C301)</f>
        <v>879</v>
      </c>
      <c r="D302" s="61" t="n">
        <f aca="false">SUM(D295:D301)</f>
        <v>1576</v>
      </c>
      <c r="E302" s="61" t="n">
        <f aca="false">SUM(E295:E301)</f>
        <v>11</v>
      </c>
      <c r="F302" s="61" t="n">
        <f aca="false">SUM(F295:F301)</f>
        <v>440</v>
      </c>
      <c r="G302" s="61" t="n">
        <f aca="false">SUM(G295:G301)</f>
        <v>19</v>
      </c>
      <c r="H302" s="61" t="n">
        <f aca="false">SUM(H295:H301)</f>
        <v>58</v>
      </c>
      <c r="I302" s="61" t="n">
        <f aca="false">SUM(I295:I301)</f>
        <v>1781</v>
      </c>
      <c r="J302" s="61" t="n">
        <f aca="false">SUM(J295:J301)</f>
        <v>1072</v>
      </c>
      <c r="K302" s="61" t="n">
        <f aca="false">SUM(K295:K301)</f>
        <v>48</v>
      </c>
      <c r="L302" s="61" t="n">
        <f aca="false">SUM(L295:L301)</f>
        <v>1477</v>
      </c>
      <c r="M302" s="61" t="n">
        <f aca="false">SUM(M295:M301)</f>
        <v>102</v>
      </c>
      <c r="N302" s="61" t="n">
        <f aca="false">SUM(N295:N301)</f>
        <v>1266</v>
      </c>
      <c r="O302" s="61" t="n">
        <f aca="false">SUM(O295:O301)</f>
        <v>0</v>
      </c>
      <c r="P302" s="61" t="n">
        <f aca="false">SUM(P295:P301)</f>
        <v>0</v>
      </c>
      <c r="Q302" s="61" t="n">
        <f aca="false">SUM(Q295:Q301)</f>
        <v>0</v>
      </c>
      <c r="R302" s="61" t="n">
        <f aca="false">SUM(R295:R301)</f>
        <v>1649</v>
      </c>
      <c r="S302" s="61" t="n">
        <f aca="false">SUM(S295:S301)</f>
        <v>1189</v>
      </c>
      <c r="T302" s="61" t="n">
        <f aca="false">SUM(T295:T301)</f>
        <v>1176</v>
      </c>
      <c r="U302" s="61" t="n">
        <f aca="false">SUM(U295:U301)</f>
        <v>1807</v>
      </c>
      <c r="V302" s="61" t="n">
        <f aca="false">SUM(V295:V301)</f>
        <v>1039</v>
      </c>
      <c r="W302" s="61" t="n">
        <f aca="false">SUM(W295:W301)</f>
        <v>1976</v>
      </c>
      <c r="X302" s="61" t="n">
        <f aca="false">SUM(X295:X301)</f>
        <v>1101</v>
      </c>
      <c r="Y302" s="61" t="n">
        <f aca="false">SUM(Y295:Y301)</f>
        <v>1894</v>
      </c>
      <c r="Z302" s="62" t="n">
        <f aca="false">SUM(Z295:Z301)</f>
        <v>1668</v>
      </c>
      <c r="AA302" s="81" t="n">
        <f aca="false">SUM(AA295:AA301)</f>
        <v>1288</v>
      </c>
      <c r="AB302" s="82"/>
      <c r="AC302" s="61" t="n">
        <f aca="false">SUM(AC295:AC301)</f>
        <v>414</v>
      </c>
      <c r="AD302" s="61" t="n">
        <f aca="false">SUM(AD295:AD301)</f>
        <v>4087</v>
      </c>
      <c r="AE302" s="80" t="n">
        <f aca="false">SUM(AE295:AE301)</f>
        <v>3052</v>
      </c>
      <c r="AF302" s="63" t="n">
        <f aca="false">(AE302/AD302)*100</f>
        <v>74.6758013212625</v>
      </c>
    </row>
    <row r="303" s="53" customFormat="true" ht="12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3"/>
      <c r="AC303" s="65"/>
      <c r="AD303" s="65"/>
      <c r="AE303" s="65"/>
      <c r="AF303" s="66"/>
    </row>
    <row r="304" s="53" customFormat="true" ht="12.8" hidden="false" customHeight="false" outlineLevel="0" collapsed="false">
      <c r="A304" s="67" t="s">
        <v>187</v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9"/>
    </row>
    <row r="305" s="58" customFormat="true" ht="12.8" hidden="false" customHeight="false" outlineLevel="0" collapsed="false">
      <c r="A305" s="54" t="s">
        <v>188</v>
      </c>
      <c r="B305" s="55" t="n">
        <v>12</v>
      </c>
      <c r="C305" s="55" t="n">
        <v>401</v>
      </c>
      <c r="D305" s="55" t="n">
        <v>445</v>
      </c>
      <c r="E305" s="55" t="n">
        <v>3</v>
      </c>
      <c r="F305" s="55" t="n">
        <v>167</v>
      </c>
      <c r="G305" s="55" t="n">
        <v>4</v>
      </c>
      <c r="H305" s="55" t="n">
        <v>16</v>
      </c>
      <c r="I305" s="55" t="n">
        <v>517</v>
      </c>
      <c r="J305" s="55" t="n">
        <v>510</v>
      </c>
      <c r="K305" s="55" t="n">
        <v>7</v>
      </c>
      <c r="L305" s="55" t="n">
        <v>482</v>
      </c>
      <c r="M305" s="55" t="n">
        <v>21</v>
      </c>
      <c r="N305" s="54" t="n">
        <v>536</v>
      </c>
      <c r="O305" s="54"/>
      <c r="P305" s="54"/>
      <c r="Q305" s="55"/>
      <c r="R305" s="55" t="n">
        <v>453</v>
      </c>
      <c r="S305" s="55" t="n">
        <v>380</v>
      </c>
      <c r="T305" s="55" t="n">
        <v>528</v>
      </c>
      <c r="U305" s="55" t="n">
        <v>456</v>
      </c>
      <c r="V305" s="55" t="n">
        <v>506</v>
      </c>
      <c r="W305" s="55" t="n">
        <v>494</v>
      </c>
      <c r="X305" s="55" t="n">
        <v>532</v>
      </c>
      <c r="Y305" s="55" t="n">
        <v>451</v>
      </c>
      <c r="Z305" s="55" t="n">
        <v>537</v>
      </c>
      <c r="AA305" s="56" t="n">
        <v>416</v>
      </c>
      <c r="AB305" s="3"/>
      <c r="AC305" s="70" t="n">
        <v>120</v>
      </c>
      <c r="AD305" s="55" t="n">
        <v>1356</v>
      </c>
      <c r="AE305" s="55" t="n">
        <v>1069</v>
      </c>
      <c r="AF305" s="57" t="n">
        <f aca="false">(AE305/AD305)*100</f>
        <v>78.834808259587</v>
      </c>
    </row>
    <row r="306" s="58" customFormat="true" ht="12.8" hidden="false" customHeight="false" outlineLevel="0" collapsed="false">
      <c r="A306" s="54" t="s">
        <v>189</v>
      </c>
      <c r="B306" s="55" t="n">
        <v>14</v>
      </c>
      <c r="C306" s="55" t="n">
        <v>485</v>
      </c>
      <c r="D306" s="55" t="n">
        <v>689</v>
      </c>
      <c r="E306" s="55" t="n">
        <v>6</v>
      </c>
      <c r="F306" s="55" t="n">
        <v>242</v>
      </c>
      <c r="G306" s="55" t="n">
        <v>2</v>
      </c>
      <c r="H306" s="55" t="n">
        <v>25</v>
      </c>
      <c r="I306" s="55" t="n">
        <v>790</v>
      </c>
      <c r="J306" s="55" t="n">
        <v>625</v>
      </c>
      <c r="K306" s="55" t="n">
        <v>15</v>
      </c>
      <c r="L306" s="55" t="n">
        <v>715</v>
      </c>
      <c r="M306" s="55" t="n">
        <v>30</v>
      </c>
      <c r="N306" s="54" t="n">
        <v>704</v>
      </c>
      <c r="O306" s="54"/>
      <c r="P306" s="54"/>
      <c r="Q306" s="55"/>
      <c r="R306" s="55" t="n">
        <v>578</v>
      </c>
      <c r="S306" s="55" t="n">
        <v>585</v>
      </c>
      <c r="T306" s="55" t="n">
        <v>767</v>
      </c>
      <c r="U306" s="55" t="n">
        <v>583</v>
      </c>
      <c r="V306" s="55" t="n">
        <v>604</v>
      </c>
      <c r="W306" s="55" t="n">
        <v>761</v>
      </c>
      <c r="X306" s="55" t="n">
        <v>706</v>
      </c>
      <c r="Y306" s="55" t="n">
        <v>637</v>
      </c>
      <c r="Z306" s="55" t="n">
        <v>759</v>
      </c>
      <c r="AA306" s="56" t="n">
        <v>557</v>
      </c>
      <c r="AB306" s="3"/>
      <c r="AC306" s="70" t="n">
        <v>142</v>
      </c>
      <c r="AD306" s="55" t="n">
        <v>1858</v>
      </c>
      <c r="AE306" s="55" t="n">
        <v>1483</v>
      </c>
      <c r="AF306" s="57" t="n">
        <f aca="false">(AE306/AD306)*100</f>
        <v>79.8170075349839</v>
      </c>
    </row>
    <row r="307" s="58" customFormat="true" ht="12.8" hidden="false" customHeight="false" outlineLevel="0" collapsed="false">
      <c r="A307" s="54" t="s">
        <v>190</v>
      </c>
      <c r="B307" s="55" t="n">
        <v>1</v>
      </c>
      <c r="C307" s="55" t="n">
        <v>26</v>
      </c>
      <c r="D307" s="55" t="n">
        <v>33</v>
      </c>
      <c r="E307" s="55" t="n">
        <v>1</v>
      </c>
      <c r="F307" s="55" t="n">
        <v>9</v>
      </c>
      <c r="G307" s="55" t="n">
        <v>1</v>
      </c>
      <c r="H307" s="55" t="n">
        <v>3</v>
      </c>
      <c r="I307" s="55" t="n">
        <v>39</v>
      </c>
      <c r="J307" s="55" t="n">
        <v>30</v>
      </c>
      <c r="K307" s="55" t="n">
        <v>1</v>
      </c>
      <c r="L307" s="55" t="n">
        <v>42</v>
      </c>
      <c r="M307" s="55" t="n">
        <v>3</v>
      </c>
      <c r="N307" s="54" t="n">
        <v>28</v>
      </c>
      <c r="O307" s="54"/>
      <c r="P307" s="54"/>
      <c r="Q307" s="55"/>
      <c r="R307" s="55" t="n">
        <v>28</v>
      </c>
      <c r="S307" s="55" t="n">
        <v>30</v>
      </c>
      <c r="T307" s="55" t="n">
        <v>40</v>
      </c>
      <c r="U307" s="55" t="n">
        <v>26</v>
      </c>
      <c r="V307" s="55" t="n">
        <v>25</v>
      </c>
      <c r="W307" s="55" t="n">
        <v>48</v>
      </c>
      <c r="X307" s="55" t="n">
        <v>41</v>
      </c>
      <c r="Y307" s="55" t="n">
        <v>30</v>
      </c>
      <c r="Z307" s="55" t="n">
        <v>43</v>
      </c>
      <c r="AA307" s="56" t="n">
        <v>22</v>
      </c>
      <c r="AB307" s="3"/>
      <c r="AC307" s="70" t="n">
        <v>12</v>
      </c>
      <c r="AD307" s="55" t="n">
        <v>103</v>
      </c>
      <c r="AE307" s="55" t="n">
        <v>76</v>
      </c>
      <c r="AF307" s="57" t="n">
        <f aca="false">(AE307/AD307)*100</f>
        <v>73.7864077669903</v>
      </c>
    </row>
    <row r="308" s="58" customFormat="true" ht="12.8" hidden="false" customHeight="false" outlineLevel="0" collapsed="false">
      <c r="A308" s="54" t="s">
        <v>191</v>
      </c>
      <c r="B308" s="55" t="n">
        <v>4</v>
      </c>
      <c r="C308" s="55" t="n">
        <v>157</v>
      </c>
      <c r="D308" s="55" t="n">
        <v>229</v>
      </c>
      <c r="E308" s="55" t="n">
        <v>4</v>
      </c>
      <c r="F308" s="55" t="n">
        <v>82</v>
      </c>
      <c r="G308" s="55" t="n">
        <v>4</v>
      </c>
      <c r="H308" s="55" t="n">
        <v>9</v>
      </c>
      <c r="I308" s="55" t="n">
        <v>249</v>
      </c>
      <c r="J308" s="55" t="n">
        <v>224</v>
      </c>
      <c r="K308" s="55" t="n">
        <v>5</v>
      </c>
      <c r="L308" s="55" t="n">
        <v>255</v>
      </c>
      <c r="M308" s="55" t="n">
        <v>11</v>
      </c>
      <c r="N308" s="54" t="n">
        <v>219</v>
      </c>
      <c r="O308" s="54"/>
      <c r="P308" s="54"/>
      <c r="Q308" s="55"/>
      <c r="R308" s="55" t="n">
        <v>178</v>
      </c>
      <c r="S308" s="55" t="n">
        <v>238</v>
      </c>
      <c r="T308" s="55" t="n">
        <v>311</v>
      </c>
      <c r="U308" s="55" t="n">
        <v>155</v>
      </c>
      <c r="V308" s="55" t="n">
        <v>236</v>
      </c>
      <c r="W308" s="55" t="n">
        <v>236</v>
      </c>
      <c r="X308" s="55" t="n">
        <v>262</v>
      </c>
      <c r="Y308" s="55" t="n">
        <v>205</v>
      </c>
      <c r="Z308" s="55" t="n">
        <v>248</v>
      </c>
      <c r="AA308" s="56" t="n">
        <v>216</v>
      </c>
      <c r="AB308" s="3"/>
      <c r="AC308" s="70" t="n">
        <v>59</v>
      </c>
      <c r="AD308" s="55" t="n">
        <v>622</v>
      </c>
      <c r="AE308" s="55" t="n">
        <v>495</v>
      </c>
      <c r="AF308" s="57" t="n">
        <f aca="false">(AE308/AD308)*100</f>
        <v>79.5819935691318</v>
      </c>
    </row>
    <row r="309" s="58" customFormat="true" ht="12.8" hidden="false" customHeight="false" outlineLevel="0" collapsed="false">
      <c r="A309" s="54" t="s">
        <v>192</v>
      </c>
      <c r="B309" s="55" t="n">
        <v>3</v>
      </c>
      <c r="C309" s="55" t="n">
        <v>214</v>
      </c>
      <c r="D309" s="55" t="n">
        <v>176</v>
      </c>
      <c r="E309" s="55" t="n">
        <v>3</v>
      </c>
      <c r="F309" s="55" t="n">
        <v>125</v>
      </c>
      <c r="G309" s="55"/>
      <c r="H309" s="55" t="n">
        <v>16</v>
      </c>
      <c r="I309" s="55" t="n">
        <v>243</v>
      </c>
      <c r="J309" s="55" t="n">
        <v>270</v>
      </c>
      <c r="K309" s="55" t="n">
        <v>10</v>
      </c>
      <c r="L309" s="55" t="n">
        <v>227</v>
      </c>
      <c r="M309" s="55" t="n">
        <v>25</v>
      </c>
      <c r="N309" s="54" t="n">
        <v>288</v>
      </c>
      <c r="O309" s="54"/>
      <c r="P309" s="54"/>
      <c r="Q309" s="55"/>
      <c r="R309" s="55" t="n">
        <v>209</v>
      </c>
      <c r="S309" s="55" t="n">
        <v>241</v>
      </c>
      <c r="T309" s="55" t="n">
        <v>314</v>
      </c>
      <c r="U309" s="55" t="n">
        <v>193</v>
      </c>
      <c r="V309" s="55" t="n">
        <v>241</v>
      </c>
      <c r="W309" s="55" t="n">
        <v>284</v>
      </c>
      <c r="X309" s="55" t="n">
        <v>275</v>
      </c>
      <c r="Y309" s="55" t="n">
        <v>236</v>
      </c>
      <c r="Z309" s="55" t="n">
        <v>322</v>
      </c>
      <c r="AA309" s="56" t="n">
        <v>184</v>
      </c>
      <c r="AB309" s="3"/>
      <c r="AC309" s="70" t="n">
        <v>63</v>
      </c>
      <c r="AD309" s="55" t="n">
        <v>712</v>
      </c>
      <c r="AE309" s="55" t="n">
        <v>554</v>
      </c>
      <c r="AF309" s="57" t="n">
        <f aca="false">(AE309/AD309)*100</f>
        <v>77.8089887640449</v>
      </c>
    </row>
    <row r="310" s="58" customFormat="true" ht="12.8" hidden="false" customHeight="false" outlineLevel="0" collapsed="false">
      <c r="A310" s="54" t="s">
        <v>193</v>
      </c>
      <c r="B310" s="55" t="n">
        <v>2</v>
      </c>
      <c r="C310" s="55" t="n">
        <v>132</v>
      </c>
      <c r="D310" s="55" t="n">
        <v>204</v>
      </c>
      <c r="E310" s="55"/>
      <c r="F310" s="55" t="n">
        <v>69</v>
      </c>
      <c r="G310" s="55" t="n">
        <v>3</v>
      </c>
      <c r="H310" s="55" t="n">
        <v>9</v>
      </c>
      <c r="I310" s="55" t="n">
        <v>233</v>
      </c>
      <c r="J310" s="55" t="n">
        <v>171</v>
      </c>
      <c r="K310" s="55" t="n">
        <v>5</v>
      </c>
      <c r="L310" s="55" t="n">
        <v>228</v>
      </c>
      <c r="M310" s="55" t="n">
        <v>11</v>
      </c>
      <c r="N310" s="54" t="n">
        <v>175</v>
      </c>
      <c r="O310" s="54"/>
      <c r="P310" s="54"/>
      <c r="Q310" s="55"/>
      <c r="R310" s="55" t="n">
        <v>173</v>
      </c>
      <c r="S310" s="55" t="n">
        <v>179</v>
      </c>
      <c r="T310" s="55" t="n">
        <v>236</v>
      </c>
      <c r="U310" s="55" t="n">
        <v>164</v>
      </c>
      <c r="V310" s="55" t="n">
        <v>187</v>
      </c>
      <c r="W310" s="55" t="n">
        <v>216</v>
      </c>
      <c r="X310" s="55" t="n">
        <v>193</v>
      </c>
      <c r="Y310" s="55" t="n">
        <v>202</v>
      </c>
      <c r="Z310" s="55" t="n">
        <v>205</v>
      </c>
      <c r="AA310" s="56" t="n">
        <v>183</v>
      </c>
      <c r="AB310" s="3"/>
      <c r="AC310" s="70" t="n">
        <v>67</v>
      </c>
      <c r="AD310" s="55" t="n">
        <v>492</v>
      </c>
      <c r="AE310" s="55" t="n">
        <v>425</v>
      </c>
      <c r="AF310" s="57" t="n">
        <f aca="false">(AE310/AD310)*100</f>
        <v>86.3821138211382</v>
      </c>
    </row>
    <row r="311" s="58" customFormat="true" ht="12.8" hidden="false" customHeight="false" outlineLevel="0" collapsed="false">
      <c r="A311" s="54" t="s">
        <v>194</v>
      </c>
      <c r="B311" s="55" t="n">
        <v>8</v>
      </c>
      <c r="C311" s="55" t="n">
        <v>175</v>
      </c>
      <c r="D311" s="55" t="n">
        <v>232</v>
      </c>
      <c r="E311" s="55" t="n">
        <v>4</v>
      </c>
      <c r="F311" s="55" t="n">
        <v>108</v>
      </c>
      <c r="G311" s="55" t="n">
        <v>2</v>
      </c>
      <c r="H311" s="55" t="n">
        <v>11</v>
      </c>
      <c r="I311" s="55" t="n">
        <v>284</v>
      </c>
      <c r="J311" s="55" t="n">
        <v>229</v>
      </c>
      <c r="K311" s="55" t="n">
        <v>5</v>
      </c>
      <c r="L311" s="55" t="n">
        <v>268</v>
      </c>
      <c r="M311" s="55" t="n">
        <v>12</v>
      </c>
      <c r="N311" s="54" t="n">
        <v>245</v>
      </c>
      <c r="O311" s="54"/>
      <c r="P311" s="54"/>
      <c r="Q311" s="55"/>
      <c r="R311" s="55" t="n">
        <v>198</v>
      </c>
      <c r="S311" s="55" t="n">
        <v>230</v>
      </c>
      <c r="T311" s="55" t="n">
        <v>300</v>
      </c>
      <c r="U311" s="55" t="n">
        <v>194</v>
      </c>
      <c r="V311" s="55" t="n">
        <v>230</v>
      </c>
      <c r="W311" s="55" t="n">
        <v>283</v>
      </c>
      <c r="X311" s="55" t="n">
        <v>255</v>
      </c>
      <c r="Y311" s="55" t="n">
        <v>239</v>
      </c>
      <c r="Z311" s="55" t="n">
        <v>299</v>
      </c>
      <c r="AA311" s="56" t="n">
        <v>190</v>
      </c>
      <c r="AB311" s="3"/>
      <c r="AC311" s="70" t="n">
        <v>54</v>
      </c>
      <c r="AD311" s="55" t="n">
        <v>774</v>
      </c>
      <c r="AE311" s="55" t="n">
        <v>546</v>
      </c>
      <c r="AF311" s="57" t="n">
        <f aca="false">(AE311/AD311)*100</f>
        <v>70.5426356589147</v>
      </c>
    </row>
    <row r="312" s="58" customFormat="true" ht="12.8" hidden="false" customHeight="false" outlineLevel="0" collapsed="false">
      <c r="A312" s="54" t="s">
        <v>195</v>
      </c>
      <c r="B312" s="55" t="n">
        <v>3</v>
      </c>
      <c r="C312" s="55" t="n">
        <v>112</v>
      </c>
      <c r="D312" s="55" t="n">
        <v>123</v>
      </c>
      <c r="E312" s="55" t="n">
        <v>1</v>
      </c>
      <c r="F312" s="55" t="n">
        <v>58</v>
      </c>
      <c r="G312" s="55" t="n">
        <v>2</v>
      </c>
      <c r="H312" s="55" t="n">
        <v>2</v>
      </c>
      <c r="I312" s="55" t="n">
        <v>146</v>
      </c>
      <c r="J312" s="55" t="n">
        <v>149</v>
      </c>
      <c r="K312" s="55" t="n">
        <v>4</v>
      </c>
      <c r="L312" s="55" t="n">
        <v>136</v>
      </c>
      <c r="M312" s="55" t="n">
        <v>10</v>
      </c>
      <c r="N312" s="54" t="n">
        <v>154</v>
      </c>
      <c r="O312" s="54"/>
      <c r="P312" s="54"/>
      <c r="Q312" s="55"/>
      <c r="R312" s="55" t="n">
        <v>131</v>
      </c>
      <c r="S312" s="55" t="n">
        <v>95</v>
      </c>
      <c r="T312" s="55" t="n">
        <v>145</v>
      </c>
      <c r="U312" s="55" t="n">
        <v>140</v>
      </c>
      <c r="V312" s="55" t="n">
        <v>123</v>
      </c>
      <c r="W312" s="55" t="n">
        <v>160</v>
      </c>
      <c r="X312" s="55" t="n">
        <v>148</v>
      </c>
      <c r="Y312" s="55" t="n">
        <v>136</v>
      </c>
      <c r="Z312" s="55" t="n">
        <v>146</v>
      </c>
      <c r="AA312" s="56" t="n">
        <v>128</v>
      </c>
      <c r="AB312" s="3"/>
      <c r="AC312" s="70" t="n">
        <v>33</v>
      </c>
      <c r="AD312" s="55" t="n">
        <v>378</v>
      </c>
      <c r="AE312" s="55" t="n">
        <v>310</v>
      </c>
      <c r="AF312" s="57" t="n">
        <f aca="false">(AE312/AD312)*100</f>
        <v>82.010582010582</v>
      </c>
    </row>
    <row r="313" s="58" customFormat="true" ht="12.8" hidden="false" customHeight="false" outlineLevel="0" collapsed="false">
      <c r="A313" s="54" t="s">
        <v>196</v>
      </c>
      <c r="B313" s="55" t="n">
        <v>4</v>
      </c>
      <c r="C313" s="55" t="n">
        <v>278</v>
      </c>
      <c r="D313" s="55" t="n">
        <v>212</v>
      </c>
      <c r="E313" s="55"/>
      <c r="F313" s="55" t="n">
        <v>143</v>
      </c>
      <c r="G313" s="55" t="n">
        <v>1</v>
      </c>
      <c r="H313" s="55" t="n">
        <v>22</v>
      </c>
      <c r="I313" s="55" t="n">
        <v>314</v>
      </c>
      <c r="J313" s="55" t="n">
        <v>311</v>
      </c>
      <c r="K313" s="55" t="n">
        <v>5</v>
      </c>
      <c r="L313" s="55" t="n">
        <v>284</v>
      </c>
      <c r="M313" s="55" t="n">
        <v>20</v>
      </c>
      <c r="N313" s="54" t="n">
        <v>344</v>
      </c>
      <c r="O313" s="54"/>
      <c r="P313" s="54"/>
      <c r="Q313" s="55"/>
      <c r="R313" s="55" t="n">
        <v>264</v>
      </c>
      <c r="S313" s="55" t="n">
        <v>266</v>
      </c>
      <c r="T313" s="55" t="n">
        <v>329</v>
      </c>
      <c r="U313" s="55" t="n">
        <v>272</v>
      </c>
      <c r="V313" s="55" t="n">
        <v>245</v>
      </c>
      <c r="W313" s="55" t="n">
        <v>375</v>
      </c>
      <c r="X313" s="55" t="n">
        <v>366</v>
      </c>
      <c r="Y313" s="55" t="n">
        <v>243</v>
      </c>
      <c r="Z313" s="55" t="n">
        <v>361</v>
      </c>
      <c r="AA313" s="56" t="n">
        <v>228</v>
      </c>
      <c r="AB313" s="3"/>
      <c r="AC313" s="70" t="n">
        <v>113</v>
      </c>
      <c r="AD313" s="55" t="n">
        <v>816</v>
      </c>
      <c r="AE313" s="55" t="n">
        <v>664</v>
      </c>
      <c r="AF313" s="57" t="n">
        <f aca="false">(AE313/AD313)*100</f>
        <v>81.3725490196078</v>
      </c>
    </row>
    <row r="314" s="58" customFormat="true" ht="12.8" hidden="false" customHeight="false" outlineLevel="0" collapsed="false">
      <c r="A314" s="54" t="s">
        <v>197</v>
      </c>
      <c r="B314" s="55" t="n">
        <v>7</v>
      </c>
      <c r="C314" s="55" t="n">
        <v>158</v>
      </c>
      <c r="D314" s="55" t="n">
        <v>277</v>
      </c>
      <c r="E314" s="55" t="n">
        <v>3</v>
      </c>
      <c r="F314" s="55" t="n">
        <v>111</v>
      </c>
      <c r="G314" s="55" t="n">
        <v>3</v>
      </c>
      <c r="H314" s="55" t="n">
        <v>14</v>
      </c>
      <c r="I314" s="55" t="n">
        <v>333</v>
      </c>
      <c r="J314" s="55" t="n">
        <v>222</v>
      </c>
      <c r="K314" s="55" t="n">
        <v>8</v>
      </c>
      <c r="L314" s="55" t="n">
        <v>325</v>
      </c>
      <c r="M314" s="55" t="n">
        <v>15</v>
      </c>
      <c r="N314" s="54" t="n">
        <v>242</v>
      </c>
      <c r="O314" s="54"/>
      <c r="P314" s="54"/>
      <c r="Q314" s="55"/>
      <c r="R314" s="55" t="n">
        <v>229</v>
      </c>
      <c r="S314" s="55" t="n">
        <v>263</v>
      </c>
      <c r="T314" s="55" t="n">
        <v>375</v>
      </c>
      <c r="U314" s="55" t="n">
        <v>186</v>
      </c>
      <c r="V314" s="55" t="n">
        <v>248</v>
      </c>
      <c r="W314" s="55" t="n">
        <v>321</v>
      </c>
      <c r="X314" s="55" t="n">
        <v>332</v>
      </c>
      <c r="Y314" s="55" t="n">
        <v>229</v>
      </c>
      <c r="Z314" s="55" t="n">
        <v>339</v>
      </c>
      <c r="AA314" s="56" t="n">
        <v>216</v>
      </c>
      <c r="AB314" s="3"/>
      <c r="AC314" s="70" t="n">
        <v>69</v>
      </c>
      <c r="AD314" s="55" t="n">
        <v>767</v>
      </c>
      <c r="AE314" s="55" t="n">
        <v>593</v>
      </c>
      <c r="AF314" s="57" t="n">
        <f aca="false">(AE314/AD314)*100</f>
        <v>77.3142112125163</v>
      </c>
    </row>
    <row r="315" s="58" customFormat="true" ht="12.8" hidden="false" customHeight="false" outlineLevel="0" collapsed="false">
      <c r="A315" s="54" t="s">
        <v>198</v>
      </c>
      <c r="B315" s="55" t="n">
        <v>3</v>
      </c>
      <c r="C315" s="55" t="n">
        <v>125</v>
      </c>
      <c r="D315" s="55" t="n">
        <v>138</v>
      </c>
      <c r="E315" s="55" t="n">
        <v>4</v>
      </c>
      <c r="F315" s="55" t="n">
        <v>57</v>
      </c>
      <c r="G315" s="55" t="n">
        <v>1</v>
      </c>
      <c r="H315" s="55" t="n">
        <v>5</v>
      </c>
      <c r="I315" s="55" t="n">
        <v>149</v>
      </c>
      <c r="J315" s="55" t="n">
        <v>170</v>
      </c>
      <c r="K315" s="55" t="n">
        <v>2</v>
      </c>
      <c r="L315" s="55" t="n">
        <v>150</v>
      </c>
      <c r="M315" s="55" t="n">
        <v>4</v>
      </c>
      <c r="N315" s="54" t="n">
        <v>173</v>
      </c>
      <c r="O315" s="54"/>
      <c r="P315" s="54"/>
      <c r="Q315" s="55"/>
      <c r="R315" s="55" t="n">
        <v>150</v>
      </c>
      <c r="S315" s="55" t="n">
        <v>113</v>
      </c>
      <c r="T315" s="55" t="n">
        <v>183</v>
      </c>
      <c r="U315" s="55" t="n">
        <v>133</v>
      </c>
      <c r="V315" s="55" t="n">
        <v>183</v>
      </c>
      <c r="W315" s="55" t="n">
        <v>133</v>
      </c>
      <c r="X315" s="55" t="n">
        <v>171</v>
      </c>
      <c r="Y315" s="55" t="n">
        <v>139</v>
      </c>
      <c r="Z315" s="55" t="n">
        <v>192</v>
      </c>
      <c r="AA315" s="56" t="n">
        <v>112</v>
      </c>
      <c r="AB315" s="3"/>
      <c r="AC315" s="70" t="n">
        <v>24</v>
      </c>
      <c r="AD315" s="55" t="n">
        <v>416</v>
      </c>
      <c r="AE315" s="55" t="n">
        <v>335</v>
      </c>
      <c r="AF315" s="57" t="n">
        <f aca="false">(AE315/AD315)*100</f>
        <v>80.5288461538462</v>
      </c>
    </row>
    <row r="316" s="58" customFormat="true" ht="12.8" hidden="false" customHeight="false" outlineLevel="0" collapsed="false">
      <c r="A316" s="54" t="s">
        <v>199</v>
      </c>
      <c r="B316" s="55" t="n">
        <v>7</v>
      </c>
      <c r="C316" s="55" t="n">
        <v>173</v>
      </c>
      <c r="D316" s="55" t="n">
        <v>200</v>
      </c>
      <c r="E316" s="55" t="n">
        <v>8</v>
      </c>
      <c r="F316" s="55" t="n">
        <v>80</v>
      </c>
      <c r="G316" s="55" t="n">
        <v>2</v>
      </c>
      <c r="H316" s="55" t="n">
        <v>9</v>
      </c>
      <c r="I316" s="55" t="n">
        <v>247</v>
      </c>
      <c r="J316" s="55" t="n">
        <v>214</v>
      </c>
      <c r="K316" s="55" t="n">
        <v>6</v>
      </c>
      <c r="L316" s="55" t="n">
        <v>222</v>
      </c>
      <c r="M316" s="55" t="n">
        <v>12</v>
      </c>
      <c r="N316" s="54" t="n">
        <v>237</v>
      </c>
      <c r="O316" s="54"/>
      <c r="P316" s="54"/>
      <c r="Q316" s="55"/>
      <c r="R316" s="55" t="n">
        <v>209</v>
      </c>
      <c r="S316" s="55" t="n">
        <v>192</v>
      </c>
      <c r="T316" s="55" t="n">
        <v>260</v>
      </c>
      <c r="U316" s="55" t="n">
        <v>195</v>
      </c>
      <c r="V316" s="55" t="n">
        <v>236</v>
      </c>
      <c r="W316" s="55" t="n">
        <v>225</v>
      </c>
      <c r="X316" s="55" t="n">
        <v>275</v>
      </c>
      <c r="Y316" s="55" t="n">
        <v>182</v>
      </c>
      <c r="Z316" s="55" t="n">
        <v>251</v>
      </c>
      <c r="AA316" s="56" t="n">
        <v>191</v>
      </c>
      <c r="AB316" s="3"/>
      <c r="AC316" s="70" t="n">
        <v>53</v>
      </c>
      <c r="AD316" s="55" t="n">
        <v>600</v>
      </c>
      <c r="AE316" s="55" t="n">
        <v>481</v>
      </c>
      <c r="AF316" s="57" t="n">
        <f aca="false">(AE316/AD316)*100</f>
        <v>80.1666666666667</v>
      </c>
    </row>
    <row r="317" s="58" customFormat="true" ht="12.8" hidden="false" customHeight="false" outlineLevel="0" collapsed="false">
      <c r="A317" s="54" t="s">
        <v>200</v>
      </c>
      <c r="B317" s="55" t="n">
        <v>3</v>
      </c>
      <c r="C317" s="55" t="n">
        <v>244</v>
      </c>
      <c r="D317" s="55" t="n">
        <v>235</v>
      </c>
      <c r="E317" s="55" t="n">
        <v>3</v>
      </c>
      <c r="F317" s="55" t="n">
        <v>81</v>
      </c>
      <c r="G317" s="55" t="n">
        <v>1</v>
      </c>
      <c r="H317" s="55" t="n">
        <v>11</v>
      </c>
      <c r="I317" s="55" t="n">
        <v>287</v>
      </c>
      <c r="J317" s="55" t="n">
        <v>276</v>
      </c>
      <c r="K317" s="55" t="n">
        <v>2</v>
      </c>
      <c r="L317" s="55" t="n">
        <v>270</v>
      </c>
      <c r="M317" s="55" t="n">
        <v>8</v>
      </c>
      <c r="N317" s="54" t="n">
        <v>294</v>
      </c>
      <c r="O317" s="54"/>
      <c r="P317" s="54"/>
      <c r="Q317" s="55"/>
      <c r="R317" s="55" t="n">
        <v>281</v>
      </c>
      <c r="S317" s="55" t="n">
        <v>193</v>
      </c>
      <c r="T317" s="55" t="n">
        <v>299</v>
      </c>
      <c r="U317" s="55" t="n">
        <v>233</v>
      </c>
      <c r="V317" s="55" t="n">
        <v>293</v>
      </c>
      <c r="W317" s="55" t="n">
        <v>251</v>
      </c>
      <c r="X317" s="55" t="n">
        <v>293</v>
      </c>
      <c r="Y317" s="55" t="n">
        <v>250</v>
      </c>
      <c r="Z317" s="55" t="n">
        <v>307</v>
      </c>
      <c r="AA317" s="56" t="n">
        <v>229</v>
      </c>
      <c r="AB317" s="3"/>
      <c r="AC317" s="70" t="n">
        <v>69</v>
      </c>
      <c r="AD317" s="55" t="n">
        <v>725</v>
      </c>
      <c r="AE317" s="55" t="n">
        <v>587</v>
      </c>
      <c r="AF317" s="57" t="n">
        <f aca="false">(AE317/AD317)*100</f>
        <v>80.9655172413793</v>
      </c>
    </row>
    <row r="318" s="58" customFormat="true" ht="12.8" hidden="false" customHeight="false" outlineLevel="0" collapsed="false">
      <c r="A318" s="54" t="s">
        <v>201</v>
      </c>
      <c r="B318" s="55"/>
      <c r="C318" s="55" t="n">
        <v>73</v>
      </c>
      <c r="D318" s="55" t="n">
        <v>53</v>
      </c>
      <c r="E318" s="55" t="n">
        <v>2</v>
      </c>
      <c r="F318" s="55" t="n">
        <v>33</v>
      </c>
      <c r="G318" s="55"/>
      <c r="H318" s="55" t="n">
        <v>2</v>
      </c>
      <c r="I318" s="55" t="n">
        <v>69</v>
      </c>
      <c r="J318" s="55" t="n">
        <v>89</v>
      </c>
      <c r="K318" s="55" t="n">
        <v>1</v>
      </c>
      <c r="L318" s="55" t="n">
        <v>68</v>
      </c>
      <c r="M318" s="55" t="n">
        <v>5</v>
      </c>
      <c r="N318" s="54" t="n">
        <v>91</v>
      </c>
      <c r="O318" s="54"/>
      <c r="P318" s="54"/>
      <c r="Q318" s="55"/>
      <c r="R318" s="55" t="n">
        <v>82</v>
      </c>
      <c r="S318" s="55" t="n">
        <v>65</v>
      </c>
      <c r="T318" s="55" t="n">
        <v>72</v>
      </c>
      <c r="U318" s="55" t="n">
        <v>85</v>
      </c>
      <c r="V318" s="55" t="n">
        <v>91</v>
      </c>
      <c r="W318" s="55" t="n">
        <v>68</v>
      </c>
      <c r="X318" s="55" t="n">
        <v>88</v>
      </c>
      <c r="Y318" s="55" t="n">
        <v>75</v>
      </c>
      <c r="Z318" s="55" t="n">
        <v>71</v>
      </c>
      <c r="AA318" s="56" t="n">
        <v>88</v>
      </c>
      <c r="AB318" s="3"/>
      <c r="AC318" s="70" t="n">
        <v>22</v>
      </c>
      <c r="AD318" s="55" t="n">
        <v>238</v>
      </c>
      <c r="AE318" s="55" t="n">
        <v>168</v>
      </c>
      <c r="AF318" s="57" t="n">
        <f aca="false">(AE318/AD318)*100</f>
        <v>70.5882352941177</v>
      </c>
    </row>
    <row r="319" s="58" customFormat="true" ht="12.8" hidden="false" customHeight="false" outlineLevel="0" collapsed="false">
      <c r="A319" s="54" t="s">
        <v>202</v>
      </c>
      <c r="B319" s="55" t="n">
        <v>5</v>
      </c>
      <c r="C319" s="55" t="n">
        <v>320</v>
      </c>
      <c r="D319" s="55" t="n">
        <v>389</v>
      </c>
      <c r="E319" s="55" t="n">
        <v>2</v>
      </c>
      <c r="F319" s="55" t="n">
        <v>174</v>
      </c>
      <c r="G319" s="55" t="n">
        <v>5</v>
      </c>
      <c r="H319" s="55" t="n">
        <v>15</v>
      </c>
      <c r="I319" s="55" t="n">
        <v>468</v>
      </c>
      <c r="J319" s="55" t="n">
        <v>410</v>
      </c>
      <c r="K319" s="55" t="n">
        <v>10</v>
      </c>
      <c r="L319" s="55" t="n">
        <v>436</v>
      </c>
      <c r="M319" s="55" t="n">
        <v>9</v>
      </c>
      <c r="N319" s="54" t="n">
        <v>445</v>
      </c>
      <c r="O319" s="54"/>
      <c r="P319" s="54"/>
      <c r="Q319" s="55"/>
      <c r="R319" s="55" t="n">
        <v>381</v>
      </c>
      <c r="S319" s="55" t="n">
        <v>373</v>
      </c>
      <c r="T319" s="55" t="n">
        <v>469</v>
      </c>
      <c r="U319" s="55" t="n">
        <v>391</v>
      </c>
      <c r="V319" s="55" t="n">
        <v>388</v>
      </c>
      <c r="W319" s="55" t="n">
        <v>474</v>
      </c>
      <c r="X319" s="55" t="n">
        <v>445</v>
      </c>
      <c r="Y319" s="55" t="n">
        <v>420</v>
      </c>
      <c r="Z319" s="55" t="n">
        <v>476</v>
      </c>
      <c r="AA319" s="56" t="n">
        <v>367</v>
      </c>
      <c r="AB319" s="3"/>
      <c r="AC319" s="70" t="n">
        <v>105</v>
      </c>
      <c r="AD319" s="55" t="n">
        <v>1163</v>
      </c>
      <c r="AE319" s="55" t="n">
        <v>918</v>
      </c>
      <c r="AF319" s="57" t="n">
        <f aca="false">(AE319/AD319)*100</f>
        <v>78.9337919174549</v>
      </c>
    </row>
    <row r="320" s="58" customFormat="true" ht="12.8" hidden="false" customHeight="false" outlineLevel="0" collapsed="false">
      <c r="A320" s="54" t="s">
        <v>203</v>
      </c>
      <c r="B320" s="55" t="n">
        <v>2</v>
      </c>
      <c r="C320" s="55" t="n">
        <v>87</v>
      </c>
      <c r="D320" s="55" t="n">
        <v>106</v>
      </c>
      <c r="E320" s="55" t="n">
        <v>1</v>
      </c>
      <c r="F320" s="55" t="n">
        <v>62</v>
      </c>
      <c r="G320" s="55" t="n">
        <v>4</v>
      </c>
      <c r="H320" s="55" t="n">
        <v>4</v>
      </c>
      <c r="I320" s="55" t="n">
        <v>141</v>
      </c>
      <c r="J320" s="55" t="n">
        <v>124</v>
      </c>
      <c r="K320" s="55" t="n">
        <v>1</v>
      </c>
      <c r="L320" s="55" t="n">
        <v>136</v>
      </c>
      <c r="M320" s="55" t="n">
        <v>6</v>
      </c>
      <c r="N320" s="54" t="n">
        <v>127</v>
      </c>
      <c r="O320" s="54"/>
      <c r="P320" s="54"/>
      <c r="Q320" s="55"/>
      <c r="R320" s="55" t="n">
        <v>92</v>
      </c>
      <c r="S320" s="55" t="n">
        <v>121</v>
      </c>
      <c r="T320" s="55" t="n">
        <v>140</v>
      </c>
      <c r="U320" s="55" t="n">
        <v>108</v>
      </c>
      <c r="V320" s="55" t="n">
        <v>111</v>
      </c>
      <c r="W320" s="55" t="n">
        <v>143</v>
      </c>
      <c r="X320" s="55" t="n">
        <v>140</v>
      </c>
      <c r="Y320" s="55" t="n">
        <v>106</v>
      </c>
      <c r="Z320" s="55" t="n">
        <v>144</v>
      </c>
      <c r="AA320" s="56" t="n">
        <v>95</v>
      </c>
      <c r="AB320" s="3"/>
      <c r="AC320" s="70" t="n">
        <v>29</v>
      </c>
      <c r="AD320" s="55" t="n">
        <v>348</v>
      </c>
      <c r="AE320" s="55" t="n">
        <v>274</v>
      </c>
      <c r="AF320" s="57" t="n">
        <f aca="false">(AE320/AD320)*100</f>
        <v>78.735632183908</v>
      </c>
    </row>
    <row r="321" s="58" customFormat="true" ht="12.8" hidden="false" customHeight="false" outlineLevel="0" collapsed="false">
      <c r="A321" s="54" t="s">
        <v>204</v>
      </c>
      <c r="B321" s="55" t="n">
        <v>1</v>
      </c>
      <c r="C321" s="55" t="n">
        <v>11</v>
      </c>
      <c r="D321" s="55" t="n">
        <v>184</v>
      </c>
      <c r="E321" s="55" t="n">
        <v>2</v>
      </c>
      <c r="F321" s="55" t="n">
        <v>44</v>
      </c>
      <c r="G321" s="55" t="n">
        <v>4</v>
      </c>
      <c r="H321" s="55" t="n">
        <v>2</v>
      </c>
      <c r="I321" s="55" t="n">
        <v>201</v>
      </c>
      <c r="J321" s="55" t="n">
        <v>145</v>
      </c>
      <c r="K321" s="55" t="n">
        <v>2</v>
      </c>
      <c r="L321" s="55" t="n">
        <v>184</v>
      </c>
      <c r="M321" s="55" t="n">
        <v>4</v>
      </c>
      <c r="N321" s="54" t="n">
        <v>156</v>
      </c>
      <c r="O321" s="54"/>
      <c r="P321" s="54"/>
      <c r="Q321" s="55"/>
      <c r="R321" s="55" t="n">
        <v>132</v>
      </c>
      <c r="S321" s="55" t="n">
        <v>155</v>
      </c>
      <c r="T321" s="55" t="n">
        <v>193</v>
      </c>
      <c r="U321" s="55" t="n">
        <v>132</v>
      </c>
      <c r="V321" s="55" t="n">
        <v>134</v>
      </c>
      <c r="W321" s="55" t="n">
        <v>205</v>
      </c>
      <c r="X321" s="55" t="n">
        <v>156</v>
      </c>
      <c r="Y321" s="55" t="n">
        <v>176</v>
      </c>
      <c r="Z321" s="55" t="n">
        <v>164</v>
      </c>
      <c r="AA321" s="56" t="n">
        <v>158</v>
      </c>
      <c r="AB321" s="3"/>
      <c r="AC321" s="70" t="n">
        <v>26</v>
      </c>
      <c r="AD321" s="55" t="n">
        <v>436</v>
      </c>
      <c r="AE321" s="55" t="n">
        <v>359</v>
      </c>
      <c r="AF321" s="57" t="n">
        <f aca="false">(AE321/AD321)*100</f>
        <v>82.3394495412844</v>
      </c>
    </row>
    <row r="322" s="58" customFormat="true" ht="12.8" hidden="false" customHeight="false" outlineLevel="0" collapsed="false">
      <c r="A322" s="54" t="s">
        <v>205</v>
      </c>
      <c r="B322" s="55" t="n">
        <v>3</v>
      </c>
      <c r="C322" s="55" t="n">
        <v>255</v>
      </c>
      <c r="D322" s="55" t="n">
        <v>215</v>
      </c>
      <c r="E322" s="55" t="n">
        <v>1</v>
      </c>
      <c r="F322" s="55" t="n">
        <v>118</v>
      </c>
      <c r="G322" s="55"/>
      <c r="H322" s="55" t="n">
        <v>9</v>
      </c>
      <c r="I322" s="55" t="n">
        <v>243</v>
      </c>
      <c r="J322" s="55" t="n">
        <v>327</v>
      </c>
      <c r="K322" s="55" t="n">
        <v>7</v>
      </c>
      <c r="L322" s="55" t="n">
        <v>247</v>
      </c>
      <c r="M322" s="55" t="n">
        <v>25</v>
      </c>
      <c r="N322" s="54" t="n">
        <v>317</v>
      </c>
      <c r="O322" s="54"/>
      <c r="P322" s="54"/>
      <c r="Q322" s="55"/>
      <c r="R322" s="55" t="n">
        <v>224</v>
      </c>
      <c r="S322" s="55" t="n">
        <v>250</v>
      </c>
      <c r="T322" s="55" t="n">
        <v>287</v>
      </c>
      <c r="U322" s="55" t="n">
        <v>269</v>
      </c>
      <c r="V322" s="55" t="n">
        <v>277</v>
      </c>
      <c r="W322" s="55" t="n">
        <v>289</v>
      </c>
      <c r="X322" s="55" t="n">
        <v>332</v>
      </c>
      <c r="Y322" s="55" t="n">
        <v>233</v>
      </c>
      <c r="Z322" s="55" t="n">
        <v>301</v>
      </c>
      <c r="AA322" s="56" t="n">
        <v>240</v>
      </c>
      <c r="AB322" s="3"/>
      <c r="AC322" s="70" t="n">
        <v>78</v>
      </c>
      <c r="AD322" s="55" t="n">
        <v>788</v>
      </c>
      <c r="AE322" s="55" t="n">
        <v>606</v>
      </c>
      <c r="AF322" s="57" t="n">
        <f aca="false">(AE322/AD322)*100</f>
        <v>76.9035532994924</v>
      </c>
    </row>
    <row r="323" s="58" customFormat="true" ht="12.8" hidden="false" customHeight="false" outlineLevel="0" collapsed="false">
      <c r="A323" s="54" t="s">
        <v>206</v>
      </c>
      <c r="B323" s="55" t="n">
        <v>9</v>
      </c>
      <c r="C323" s="55" t="n">
        <v>244</v>
      </c>
      <c r="D323" s="55" t="n">
        <v>249</v>
      </c>
      <c r="E323" s="55" t="n">
        <v>1</v>
      </c>
      <c r="F323" s="55" t="n">
        <v>147</v>
      </c>
      <c r="G323" s="55" t="n">
        <v>6</v>
      </c>
      <c r="H323" s="55" t="n">
        <v>20</v>
      </c>
      <c r="I323" s="55" t="n">
        <v>334</v>
      </c>
      <c r="J323" s="55" t="n">
        <v>297</v>
      </c>
      <c r="K323" s="55" t="n">
        <v>6</v>
      </c>
      <c r="L323" s="55" t="n">
        <v>329</v>
      </c>
      <c r="M323" s="55" t="n">
        <v>20</v>
      </c>
      <c r="N323" s="54" t="n">
        <v>300</v>
      </c>
      <c r="O323" s="54"/>
      <c r="P323" s="54"/>
      <c r="Q323" s="55"/>
      <c r="R323" s="55" t="n">
        <v>250</v>
      </c>
      <c r="S323" s="55" t="n">
        <v>296</v>
      </c>
      <c r="T323" s="55" t="n">
        <v>364</v>
      </c>
      <c r="U323" s="55" t="n">
        <v>239</v>
      </c>
      <c r="V323" s="55" t="n">
        <v>286</v>
      </c>
      <c r="W323" s="55" t="n">
        <v>348</v>
      </c>
      <c r="X323" s="55" t="n">
        <v>373</v>
      </c>
      <c r="Y323" s="55" t="n">
        <v>237</v>
      </c>
      <c r="Z323" s="55" t="n">
        <v>365</v>
      </c>
      <c r="AA323" s="56" t="n">
        <v>228</v>
      </c>
      <c r="AB323" s="3"/>
      <c r="AC323" s="70" t="n">
        <v>89</v>
      </c>
      <c r="AD323" s="55" t="n">
        <v>846</v>
      </c>
      <c r="AE323" s="55" t="n">
        <v>678</v>
      </c>
      <c r="AF323" s="57" t="n">
        <f aca="false">(AE323/AD323)*100</f>
        <v>80.1418439716312</v>
      </c>
    </row>
    <row r="324" s="58" customFormat="true" ht="12.8" hidden="false" customHeight="false" outlineLevel="0" collapsed="false">
      <c r="A324" s="54" t="s">
        <v>207</v>
      </c>
      <c r="B324" s="55"/>
      <c r="C324" s="55" t="n">
        <v>26</v>
      </c>
      <c r="D324" s="55" t="n">
        <v>50</v>
      </c>
      <c r="E324" s="55"/>
      <c r="F324" s="55" t="n">
        <v>21</v>
      </c>
      <c r="G324" s="55"/>
      <c r="H324" s="55" t="n">
        <v>5</v>
      </c>
      <c r="I324" s="55" t="n">
        <v>63</v>
      </c>
      <c r="J324" s="55" t="n">
        <v>32</v>
      </c>
      <c r="K324" s="55" t="n">
        <v>1</v>
      </c>
      <c r="L324" s="55" t="n">
        <v>65</v>
      </c>
      <c r="M324" s="55" t="n">
        <v>4</v>
      </c>
      <c r="N324" s="54" t="n">
        <v>30</v>
      </c>
      <c r="O324" s="54"/>
      <c r="P324" s="54"/>
      <c r="Q324" s="55"/>
      <c r="R324" s="55" t="n">
        <v>40</v>
      </c>
      <c r="S324" s="55" t="n">
        <v>44</v>
      </c>
      <c r="T324" s="55" t="n">
        <v>53</v>
      </c>
      <c r="U324" s="55" t="n">
        <v>36</v>
      </c>
      <c r="V324" s="55" t="n">
        <v>42</v>
      </c>
      <c r="W324" s="55" t="n">
        <v>55</v>
      </c>
      <c r="X324" s="55" t="n">
        <v>55</v>
      </c>
      <c r="Y324" s="55" t="n">
        <v>39</v>
      </c>
      <c r="Z324" s="55" t="n">
        <v>57</v>
      </c>
      <c r="AA324" s="56" t="n">
        <v>34</v>
      </c>
      <c r="AB324" s="3"/>
      <c r="AC324" s="70" t="n">
        <v>11</v>
      </c>
      <c r="AD324" s="55" t="n">
        <v>122</v>
      </c>
      <c r="AE324" s="55" t="n">
        <v>105</v>
      </c>
      <c r="AF324" s="57" t="n">
        <f aca="false">(AE324/AD324)*100</f>
        <v>86.0655737704918</v>
      </c>
    </row>
    <row r="325" s="58" customFormat="true" ht="12.8" hidden="false" customHeight="false" outlineLevel="0" collapsed="false">
      <c r="A325" s="54" t="s">
        <v>208</v>
      </c>
      <c r="B325" s="55" t="n">
        <v>2</v>
      </c>
      <c r="C325" s="55" t="n">
        <v>113</v>
      </c>
      <c r="D325" s="55" t="n">
        <v>163</v>
      </c>
      <c r="E325" s="55"/>
      <c r="F325" s="55" t="n">
        <v>57</v>
      </c>
      <c r="G325" s="55" t="n">
        <v>3</v>
      </c>
      <c r="H325" s="55" t="n">
        <v>7</v>
      </c>
      <c r="I325" s="55" t="n">
        <v>184</v>
      </c>
      <c r="J325" s="55" t="n">
        <v>151</v>
      </c>
      <c r="K325" s="55"/>
      <c r="L325" s="55" t="n">
        <v>184</v>
      </c>
      <c r="M325" s="55" t="n">
        <v>5</v>
      </c>
      <c r="N325" s="54" t="n">
        <v>152</v>
      </c>
      <c r="O325" s="54"/>
      <c r="P325" s="54"/>
      <c r="Q325" s="55"/>
      <c r="R325" s="55" t="n">
        <v>145</v>
      </c>
      <c r="S325" s="55" t="n">
        <v>136</v>
      </c>
      <c r="T325" s="55" t="n">
        <v>218</v>
      </c>
      <c r="U325" s="55" t="n">
        <v>121</v>
      </c>
      <c r="V325" s="55" t="n">
        <v>156</v>
      </c>
      <c r="W325" s="55" t="n">
        <v>187</v>
      </c>
      <c r="X325" s="55" t="n">
        <v>175</v>
      </c>
      <c r="Y325" s="55" t="n">
        <v>161</v>
      </c>
      <c r="Z325" s="55" t="n">
        <v>175</v>
      </c>
      <c r="AA325" s="56" t="n">
        <v>156</v>
      </c>
      <c r="AB325" s="3"/>
      <c r="AC325" s="70" t="n">
        <v>41</v>
      </c>
      <c r="AD325" s="55" t="n">
        <v>416</v>
      </c>
      <c r="AE325" s="55" t="n">
        <v>358</v>
      </c>
      <c r="AF325" s="57" t="n">
        <f aca="false">(AE325/AD325)*100</f>
        <v>86.0576923076923</v>
      </c>
    </row>
    <row r="326" s="58" customFormat="true" ht="12.8" hidden="false" customHeight="false" outlineLevel="0" collapsed="false">
      <c r="A326" s="54" t="s">
        <v>209</v>
      </c>
      <c r="B326" s="55"/>
      <c r="C326" s="55" t="n">
        <v>60</v>
      </c>
      <c r="D326" s="55" t="n">
        <v>73</v>
      </c>
      <c r="E326" s="55"/>
      <c r="F326" s="55" t="n">
        <v>30</v>
      </c>
      <c r="G326" s="55"/>
      <c r="H326" s="55" t="n">
        <v>1</v>
      </c>
      <c r="I326" s="55" t="n">
        <v>99</v>
      </c>
      <c r="J326" s="55" t="n">
        <v>65</v>
      </c>
      <c r="K326" s="55" t="n">
        <v>1</v>
      </c>
      <c r="L326" s="55" t="n">
        <v>89</v>
      </c>
      <c r="M326" s="55"/>
      <c r="N326" s="54" t="n">
        <v>77</v>
      </c>
      <c r="O326" s="54"/>
      <c r="P326" s="54"/>
      <c r="Q326" s="55"/>
      <c r="R326" s="55" t="n">
        <v>87</v>
      </c>
      <c r="S326" s="55" t="n">
        <v>48</v>
      </c>
      <c r="T326" s="55" t="n">
        <v>101</v>
      </c>
      <c r="U326" s="55" t="n">
        <v>55</v>
      </c>
      <c r="V326" s="55" t="n">
        <v>77</v>
      </c>
      <c r="W326" s="55" t="n">
        <v>81</v>
      </c>
      <c r="X326" s="55" t="n">
        <v>93</v>
      </c>
      <c r="Y326" s="55" t="n">
        <v>62</v>
      </c>
      <c r="Z326" s="55" t="n">
        <v>86</v>
      </c>
      <c r="AA326" s="56" t="n">
        <v>67</v>
      </c>
      <c r="AB326" s="3"/>
      <c r="AC326" s="70" t="n">
        <v>11</v>
      </c>
      <c r="AD326" s="55" t="n">
        <v>217</v>
      </c>
      <c r="AE326" s="55" t="n">
        <v>167</v>
      </c>
      <c r="AF326" s="57" t="n">
        <f aca="false">(AE326/AD326)*100</f>
        <v>76.9585253456221</v>
      </c>
    </row>
    <row r="327" s="58" customFormat="true" ht="12.8" hidden="false" customHeight="false" outlineLevel="0" collapsed="false">
      <c r="A327" s="54" t="s">
        <v>210</v>
      </c>
      <c r="B327" s="55" t="n">
        <v>6</v>
      </c>
      <c r="C327" s="55" t="n">
        <v>336</v>
      </c>
      <c r="D327" s="55" t="n">
        <v>283</v>
      </c>
      <c r="E327" s="55" t="n">
        <v>3</v>
      </c>
      <c r="F327" s="55" t="n">
        <v>127</v>
      </c>
      <c r="G327" s="55" t="n">
        <v>3</v>
      </c>
      <c r="H327" s="55" t="n">
        <v>14</v>
      </c>
      <c r="I327" s="55" t="n">
        <v>313</v>
      </c>
      <c r="J327" s="55" t="n">
        <v>424</v>
      </c>
      <c r="K327" s="55" t="n">
        <v>10</v>
      </c>
      <c r="L327" s="55" t="n">
        <v>306</v>
      </c>
      <c r="M327" s="55" t="n">
        <v>22</v>
      </c>
      <c r="N327" s="54" t="n">
        <v>430</v>
      </c>
      <c r="O327" s="54"/>
      <c r="P327" s="54"/>
      <c r="Q327" s="55"/>
      <c r="R327" s="55" t="n">
        <v>336</v>
      </c>
      <c r="S327" s="55" t="n">
        <v>286</v>
      </c>
      <c r="T327" s="55" t="n">
        <v>326</v>
      </c>
      <c r="U327" s="55" t="n">
        <v>394</v>
      </c>
      <c r="V327" s="55" t="n">
        <v>432</v>
      </c>
      <c r="W327" s="55" t="n">
        <v>304</v>
      </c>
      <c r="X327" s="55" t="n">
        <v>406</v>
      </c>
      <c r="Y327" s="55" t="n">
        <v>325</v>
      </c>
      <c r="Z327" s="55" t="n">
        <v>363</v>
      </c>
      <c r="AA327" s="56" t="n">
        <v>338</v>
      </c>
      <c r="AB327" s="3"/>
      <c r="AC327" s="70" t="n">
        <v>140</v>
      </c>
      <c r="AD327" s="55" t="n">
        <v>959</v>
      </c>
      <c r="AE327" s="55" t="n">
        <v>782</v>
      </c>
      <c r="AF327" s="57" t="n">
        <f aca="false">(AE327/AD327)*100</f>
        <v>81.5432742440042</v>
      </c>
    </row>
    <row r="328" s="58" customFormat="true" ht="12.8" hidden="false" customHeight="false" outlineLevel="0" collapsed="false">
      <c r="A328" s="54" t="s">
        <v>211</v>
      </c>
      <c r="B328" s="55" t="n">
        <v>4</v>
      </c>
      <c r="C328" s="55" t="n">
        <v>151</v>
      </c>
      <c r="D328" s="55" t="n">
        <v>216</v>
      </c>
      <c r="E328" s="55" t="n">
        <v>10</v>
      </c>
      <c r="F328" s="55" t="n">
        <v>97</v>
      </c>
      <c r="G328" s="55" t="n">
        <v>1</v>
      </c>
      <c r="H328" s="55" t="n">
        <v>12</v>
      </c>
      <c r="I328" s="55" t="n">
        <v>237</v>
      </c>
      <c r="J328" s="55" t="n">
        <v>228</v>
      </c>
      <c r="K328" s="55" t="n">
        <v>11</v>
      </c>
      <c r="L328" s="55" t="n">
        <v>245</v>
      </c>
      <c r="M328" s="55" t="n">
        <v>13</v>
      </c>
      <c r="N328" s="54" t="n">
        <v>235</v>
      </c>
      <c r="O328" s="54"/>
      <c r="P328" s="54"/>
      <c r="Q328" s="55"/>
      <c r="R328" s="55" t="n">
        <v>196</v>
      </c>
      <c r="S328" s="55" t="n">
        <v>203</v>
      </c>
      <c r="T328" s="55" t="n">
        <v>279</v>
      </c>
      <c r="U328" s="55" t="n">
        <v>192</v>
      </c>
      <c r="V328" s="55" t="n">
        <v>222</v>
      </c>
      <c r="W328" s="55" t="n">
        <v>257</v>
      </c>
      <c r="X328" s="55" t="n">
        <v>272</v>
      </c>
      <c r="Y328" s="55" t="n">
        <v>203</v>
      </c>
      <c r="Z328" s="55" t="n">
        <v>264</v>
      </c>
      <c r="AA328" s="56" t="n">
        <v>196</v>
      </c>
      <c r="AB328" s="3"/>
      <c r="AC328" s="70" t="n">
        <v>69</v>
      </c>
      <c r="AD328" s="55" t="n">
        <v>610</v>
      </c>
      <c r="AE328" s="55" t="n">
        <v>504</v>
      </c>
      <c r="AF328" s="57" t="n">
        <f aca="false">(AE328/AD328)*100</f>
        <v>82.6229508196721</v>
      </c>
    </row>
    <row r="329" s="58" customFormat="true" ht="12.8" hidden="false" customHeight="false" outlineLevel="0" collapsed="false">
      <c r="A329" s="54" t="s">
        <v>212</v>
      </c>
      <c r="B329" s="55" t="n">
        <v>2</v>
      </c>
      <c r="C329" s="55" t="n">
        <v>114</v>
      </c>
      <c r="D329" s="55" t="n">
        <v>197</v>
      </c>
      <c r="E329" s="55" t="n">
        <v>1</v>
      </c>
      <c r="F329" s="55" t="n">
        <v>67</v>
      </c>
      <c r="G329" s="55" t="n">
        <v>8</v>
      </c>
      <c r="H329" s="55" t="n">
        <v>11</v>
      </c>
      <c r="I329" s="55" t="n">
        <v>224</v>
      </c>
      <c r="J329" s="55" t="n">
        <v>160</v>
      </c>
      <c r="K329" s="55" t="n">
        <v>2</v>
      </c>
      <c r="L329" s="55" t="n">
        <v>222</v>
      </c>
      <c r="M329" s="55" t="n">
        <v>9</v>
      </c>
      <c r="N329" s="54" t="n">
        <v>162</v>
      </c>
      <c r="O329" s="54"/>
      <c r="P329" s="54"/>
      <c r="Q329" s="55"/>
      <c r="R329" s="55" t="n">
        <v>184</v>
      </c>
      <c r="S329" s="55" t="n">
        <v>168</v>
      </c>
      <c r="T329" s="55" t="n">
        <v>252</v>
      </c>
      <c r="U329" s="55" t="n">
        <v>126</v>
      </c>
      <c r="V329" s="55" t="n">
        <v>155</v>
      </c>
      <c r="W329" s="55" t="n">
        <v>227</v>
      </c>
      <c r="X329" s="55" t="n">
        <v>202</v>
      </c>
      <c r="Y329" s="55" t="n">
        <v>183</v>
      </c>
      <c r="Z329" s="55" t="n">
        <v>221</v>
      </c>
      <c r="AA329" s="56" t="n">
        <v>159</v>
      </c>
      <c r="AB329" s="3"/>
      <c r="AC329" s="70" t="n">
        <v>56</v>
      </c>
      <c r="AD329" s="55" t="n">
        <v>483</v>
      </c>
      <c r="AE329" s="55" t="n">
        <v>401</v>
      </c>
      <c r="AF329" s="57" t="n">
        <f aca="false">(AE329/AD329)*100</f>
        <v>83.0227743271221</v>
      </c>
    </row>
    <row r="330" s="58" customFormat="true" ht="12.8" hidden="false" customHeight="false" outlineLevel="0" collapsed="false">
      <c r="A330" s="54" t="s">
        <v>213</v>
      </c>
      <c r="B330" s="55" t="n">
        <v>9</v>
      </c>
      <c r="C330" s="55" t="n">
        <v>315</v>
      </c>
      <c r="D330" s="55" t="n">
        <v>306</v>
      </c>
      <c r="E330" s="55" t="n">
        <v>4</v>
      </c>
      <c r="F330" s="55" t="n">
        <v>103</v>
      </c>
      <c r="G330" s="55" t="n">
        <v>2</v>
      </c>
      <c r="H330" s="55" t="n">
        <v>12</v>
      </c>
      <c r="I330" s="55" t="n">
        <v>341</v>
      </c>
      <c r="J330" s="55" t="n">
        <v>379</v>
      </c>
      <c r="K330" s="55" t="n">
        <v>11</v>
      </c>
      <c r="L330" s="55" t="n">
        <v>316</v>
      </c>
      <c r="M330" s="55" t="n">
        <v>18</v>
      </c>
      <c r="N330" s="54" t="n">
        <v>407</v>
      </c>
      <c r="O330" s="54"/>
      <c r="P330" s="54"/>
      <c r="Q330" s="55"/>
      <c r="R330" s="55" t="n">
        <v>313</v>
      </c>
      <c r="S330" s="55" t="n">
        <v>246</v>
      </c>
      <c r="T330" s="55" t="n">
        <v>367</v>
      </c>
      <c r="U330" s="55" t="n">
        <v>317</v>
      </c>
      <c r="V330" s="55" t="n">
        <v>419</v>
      </c>
      <c r="W330" s="55" t="n">
        <v>278</v>
      </c>
      <c r="X330" s="55" t="n">
        <v>355</v>
      </c>
      <c r="Y330" s="55" t="n">
        <v>329</v>
      </c>
      <c r="Z330" s="55" t="n">
        <v>383</v>
      </c>
      <c r="AA330" s="56" t="n">
        <v>273</v>
      </c>
      <c r="AB330" s="3"/>
      <c r="AC330" s="70" t="n">
        <v>80</v>
      </c>
      <c r="AD330" s="55" t="n">
        <v>1008</v>
      </c>
      <c r="AE330" s="55" t="n">
        <v>767</v>
      </c>
      <c r="AF330" s="57" t="n">
        <f aca="false">(AE330/AD330)*100</f>
        <v>76.0912698412698</v>
      </c>
    </row>
    <row r="331" s="58" customFormat="true" ht="12.8" hidden="false" customHeight="false" outlineLevel="0" collapsed="false">
      <c r="A331" s="54" t="s">
        <v>214</v>
      </c>
      <c r="B331" s="55"/>
      <c r="C331" s="55" t="n">
        <v>55</v>
      </c>
      <c r="D331" s="55" t="n">
        <v>72</v>
      </c>
      <c r="E331" s="55"/>
      <c r="F331" s="55" t="n">
        <v>45</v>
      </c>
      <c r="G331" s="55" t="n">
        <v>1</v>
      </c>
      <c r="H331" s="55" t="n">
        <v>6</v>
      </c>
      <c r="I331" s="55" t="n">
        <v>83</v>
      </c>
      <c r="J331" s="55" t="n">
        <v>80</v>
      </c>
      <c r="K331" s="55" t="n">
        <v>6</v>
      </c>
      <c r="L331" s="55" t="n">
        <v>85</v>
      </c>
      <c r="M331" s="55" t="n">
        <v>8</v>
      </c>
      <c r="N331" s="54" t="n">
        <v>80</v>
      </c>
      <c r="O331" s="54"/>
      <c r="P331" s="54"/>
      <c r="Q331" s="55"/>
      <c r="R331" s="55" t="n">
        <v>75</v>
      </c>
      <c r="S331" s="55" t="n">
        <v>81</v>
      </c>
      <c r="T331" s="55" t="n">
        <v>95</v>
      </c>
      <c r="U331" s="55" t="n">
        <v>77</v>
      </c>
      <c r="V331" s="55" t="n">
        <v>84</v>
      </c>
      <c r="W331" s="55" t="n">
        <v>83</v>
      </c>
      <c r="X331" s="55" t="n">
        <v>93</v>
      </c>
      <c r="Y331" s="55" t="n">
        <v>75</v>
      </c>
      <c r="Z331" s="55" t="n">
        <v>79</v>
      </c>
      <c r="AA331" s="56" t="n">
        <v>91</v>
      </c>
      <c r="AB331" s="3"/>
      <c r="AC331" s="70" t="n">
        <v>14</v>
      </c>
      <c r="AD331" s="55" t="n">
        <v>229</v>
      </c>
      <c r="AE331" s="55" t="n">
        <v>178</v>
      </c>
      <c r="AF331" s="57" t="n">
        <f aca="false">(AE331/AD331)*100</f>
        <v>77.7292576419214</v>
      </c>
    </row>
    <row r="332" s="58" customFormat="true" ht="12.8" hidden="false" customHeight="false" outlineLevel="0" collapsed="false">
      <c r="A332" s="54" t="s">
        <v>215</v>
      </c>
      <c r="B332" s="55" t="n">
        <v>3</v>
      </c>
      <c r="C332" s="55" t="n">
        <v>152</v>
      </c>
      <c r="D332" s="55" t="n">
        <v>214</v>
      </c>
      <c r="E332" s="55" t="n">
        <v>1</v>
      </c>
      <c r="F332" s="55" t="n">
        <v>85</v>
      </c>
      <c r="G332" s="55" t="n">
        <v>2</v>
      </c>
      <c r="H332" s="55" t="n">
        <v>15</v>
      </c>
      <c r="I332" s="55" t="n">
        <v>248</v>
      </c>
      <c r="J332" s="55" t="n">
        <v>192</v>
      </c>
      <c r="K332" s="55"/>
      <c r="L332" s="55" t="n">
        <v>254</v>
      </c>
      <c r="M332" s="55" t="n">
        <v>11</v>
      </c>
      <c r="N332" s="54" t="n">
        <v>197</v>
      </c>
      <c r="O332" s="54"/>
      <c r="P332" s="54"/>
      <c r="Q332" s="55"/>
      <c r="R332" s="55" t="n">
        <v>171</v>
      </c>
      <c r="S332" s="55" t="n">
        <v>191</v>
      </c>
      <c r="T332" s="55" t="n">
        <v>272</v>
      </c>
      <c r="U332" s="55" t="n">
        <v>160</v>
      </c>
      <c r="V332" s="55" t="n">
        <v>190</v>
      </c>
      <c r="W332" s="55" t="n">
        <v>252</v>
      </c>
      <c r="X332" s="55" t="n">
        <v>220</v>
      </c>
      <c r="Y332" s="55" t="n">
        <v>209</v>
      </c>
      <c r="Z332" s="55" t="n">
        <v>246</v>
      </c>
      <c r="AA332" s="56" t="n">
        <v>175</v>
      </c>
      <c r="AB332" s="3"/>
      <c r="AC332" s="70" t="n">
        <v>39</v>
      </c>
      <c r="AD332" s="55" t="n">
        <v>576</v>
      </c>
      <c r="AE332" s="55" t="n">
        <v>472</v>
      </c>
      <c r="AF332" s="57" t="n">
        <f aca="false">(AE332/AD332)*100</f>
        <v>81.9444444444444</v>
      </c>
    </row>
    <row r="333" s="58" customFormat="true" ht="12.8" hidden="false" customHeight="false" outlineLevel="0" collapsed="false">
      <c r="A333" s="54" t="s">
        <v>216</v>
      </c>
      <c r="B333" s="55" t="n">
        <v>3</v>
      </c>
      <c r="C333" s="55" t="n">
        <v>228</v>
      </c>
      <c r="D333" s="55" t="n">
        <v>148</v>
      </c>
      <c r="E333" s="55" t="n">
        <v>3</v>
      </c>
      <c r="F333" s="55" t="n">
        <v>101</v>
      </c>
      <c r="G333" s="55" t="n">
        <v>3</v>
      </c>
      <c r="H333" s="55" t="n">
        <v>11</v>
      </c>
      <c r="I333" s="55" t="n">
        <v>227</v>
      </c>
      <c r="J333" s="55" t="n">
        <v>247</v>
      </c>
      <c r="K333" s="55" t="n">
        <v>4</v>
      </c>
      <c r="L333" s="55" t="n">
        <v>205</v>
      </c>
      <c r="M333" s="55" t="n">
        <v>11</v>
      </c>
      <c r="N333" s="54" t="n">
        <v>270</v>
      </c>
      <c r="O333" s="54"/>
      <c r="P333" s="54"/>
      <c r="Q333" s="55"/>
      <c r="R333" s="55" t="n">
        <v>192</v>
      </c>
      <c r="S333" s="55" t="n">
        <v>207</v>
      </c>
      <c r="T333" s="55" t="n">
        <v>249</v>
      </c>
      <c r="U333" s="55" t="n">
        <v>204</v>
      </c>
      <c r="V333" s="55" t="n">
        <v>172</v>
      </c>
      <c r="W333" s="55" t="n">
        <v>289</v>
      </c>
      <c r="X333" s="55" t="n">
        <v>245</v>
      </c>
      <c r="Y333" s="55" t="n">
        <v>205</v>
      </c>
      <c r="Z333" s="55" t="n">
        <v>263</v>
      </c>
      <c r="AA333" s="56" t="n">
        <v>178</v>
      </c>
      <c r="AB333" s="3"/>
      <c r="AC333" s="70" t="n">
        <v>78</v>
      </c>
      <c r="AD333" s="55" t="n">
        <v>667</v>
      </c>
      <c r="AE333" s="55" t="n">
        <v>508</v>
      </c>
      <c r="AF333" s="57" t="n">
        <f aca="false">(AE333/AD333)*100</f>
        <v>76.1619190404798</v>
      </c>
    </row>
    <row r="334" s="58" customFormat="true" ht="12.8" hidden="false" customHeight="false" outlineLevel="0" collapsed="false">
      <c r="A334" s="54" t="s">
        <v>217</v>
      </c>
      <c r="B334" s="55" t="n">
        <v>1</v>
      </c>
      <c r="C334" s="55" t="n">
        <v>74</v>
      </c>
      <c r="D334" s="55" t="n">
        <v>96</v>
      </c>
      <c r="E334" s="55" t="n">
        <v>5</v>
      </c>
      <c r="F334" s="55" t="n">
        <v>26</v>
      </c>
      <c r="G334" s="55" t="n">
        <v>1</v>
      </c>
      <c r="H334" s="55" t="n">
        <v>9</v>
      </c>
      <c r="I334" s="55" t="n">
        <v>99</v>
      </c>
      <c r="J334" s="55" t="n">
        <v>90</v>
      </c>
      <c r="K334" s="55" t="n">
        <v>4</v>
      </c>
      <c r="L334" s="55" t="n">
        <v>102</v>
      </c>
      <c r="M334" s="55" t="n">
        <v>3</v>
      </c>
      <c r="N334" s="54" t="n">
        <v>94</v>
      </c>
      <c r="O334" s="54"/>
      <c r="P334" s="54"/>
      <c r="Q334" s="55"/>
      <c r="R334" s="55" t="n">
        <v>91</v>
      </c>
      <c r="S334" s="55" t="n">
        <v>85</v>
      </c>
      <c r="T334" s="55" t="n">
        <v>120</v>
      </c>
      <c r="U334" s="55" t="n">
        <v>78</v>
      </c>
      <c r="V334" s="55" t="n">
        <v>113</v>
      </c>
      <c r="W334" s="55" t="n">
        <v>88</v>
      </c>
      <c r="X334" s="55" t="n">
        <v>110</v>
      </c>
      <c r="Y334" s="55" t="n">
        <v>85</v>
      </c>
      <c r="Z334" s="55" t="n">
        <v>118</v>
      </c>
      <c r="AA334" s="56" t="n">
        <v>74</v>
      </c>
      <c r="AB334" s="3"/>
      <c r="AC334" s="70" t="n">
        <v>26</v>
      </c>
      <c r="AD334" s="55" t="n">
        <v>232</v>
      </c>
      <c r="AE334" s="55" t="n">
        <v>207</v>
      </c>
      <c r="AF334" s="57" t="n">
        <f aca="false">(AE334/AD334)*100</f>
        <v>89.2241379310345</v>
      </c>
    </row>
    <row r="335" s="58" customFormat="true" ht="12.8" hidden="false" customHeight="false" outlineLevel="0" collapsed="false">
      <c r="A335" s="60" t="s">
        <v>48</v>
      </c>
      <c r="B335" s="61" t="n">
        <f aca="false">SUM(B305:B334)</f>
        <v>121</v>
      </c>
      <c r="C335" s="61" t="n">
        <f aca="false">SUM(C305:C334)</f>
        <v>5294</v>
      </c>
      <c r="D335" s="61" t="n">
        <f aca="false">SUM(D305:D334)</f>
        <v>6207</v>
      </c>
      <c r="E335" s="61" t="n">
        <f aca="false">SUM(E305:E334)</f>
        <v>76</v>
      </c>
      <c r="F335" s="61" t="n">
        <f aca="false">SUM(F305:F334)</f>
        <v>2669</v>
      </c>
      <c r="G335" s="61" t="n">
        <f aca="false">SUM(G305:G334)</f>
        <v>69</v>
      </c>
      <c r="H335" s="61" t="n">
        <f aca="false">SUM(H305:H334)</f>
        <v>307</v>
      </c>
      <c r="I335" s="61" t="n">
        <f aca="false">SUM(I305:I334)</f>
        <v>7405</v>
      </c>
      <c r="J335" s="61" t="n">
        <f aca="false">SUM(J305:J334)</f>
        <v>6841</v>
      </c>
      <c r="K335" s="61" t="n">
        <f aca="false">SUM(K305:K334)</f>
        <v>152</v>
      </c>
      <c r="L335" s="61" t="n">
        <f aca="false">SUM(L305:L334)</f>
        <v>7077</v>
      </c>
      <c r="M335" s="61" t="n">
        <f aca="false">SUM(M305:M334)</f>
        <v>355</v>
      </c>
      <c r="N335" s="61" t="n">
        <f aca="false">SUM(N305:N334)</f>
        <v>7209</v>
      </c>
      <c r="O335" s="61" t="n">
        <f aca="false">SUM(O305:O334)</f>
        <v>0</v>
      </c>
      <c r="P335" s="61" t="n">
        <f aca="false">SUM(P305:P334)</f>
        <v>0</v>
      </c>
      <c r="Q335" s="61" t="n">
        <f aca="false">SUM(Q305:Q334)</f>
        <v>0</v>
      </c>
      <c r="R335" s="61" t="n">
        <f aca="false">SUM(R305:R334)</f>
        <v>6072</v>
      </c>
      <c r="S335" s="61" t="n">
        <f aca="false">SUM(S305:S334)</f>
        <v>5960</v>
      </c>
      <c r="T335" s="61" t="n">
        <f aca="false">SUM(T305:T334)</f>
        <v>7944</v>
      </c>
      <c r="U335" s="61" t="n">
        <f aca="false">SUM(U305:U334)</f>
        <v>5914</v>
      </c>
      <c r="V335" s="61" t="n">
        <f aca="false">SUM(V305:V334)</f>
        <v>6706</v>
      </c>
      <c r="W335" s="61" t="n">
        <f aca="false">SUM(W305:W334)</f>
        <v>7415</v>
      </c>
      <c r="X335" s="61" t="n">
        <f aca="false">SUM(X305:X334)</f>
        <v>7609</v>
      </c>
      <c r="Y335" s="61" t="n">
        <f aca="false">SUM(Y305:Y334)</f>
        <v>6302</v>
      </c>
      <c r="Z335" s="62" t="n">
        <f aca="false">SUM(Z305:Z334)</f>
        <v>7785</v>
      </c>
      <c r="AA335" s="81" t="n">
        <f aca="false">SUM(AA305:AA334)</f>
        <v>5789</v>
      </c>
      <c r="AB335" s="82"/>
      <c r="AC335" s="61" t="n">
        <f aca="false">SUM(AC305:AC334)</f>
        <v>1792</v>
      </c>
      <c r="AD335" s="61" t="n">
        <f aca="false">SUM(AD305:AD334)</f>
        <v>18957</v>
      </c>
      <c r="AE335" s="80" t="n">
        <f aca="false">SUM(AE305:AE334)</f>
        <v>15070</v>
      </c>
      <c r="AF335" s="63" t="n">
        <f aca="false">(AE335/AD335)*100</f>
        <v>79.4957007965395</v>
      </c>
    </row>
    <row r="336" s="53" customFormat="true" ht="12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3"/>
      <c r="AC336" s="65"/>
      <c r="AD336" s="65"/>
      <c r="AE336" s="65"/>
      <c r="AF336" s="66"/>
    </row>
    <row r="337" s="53" customFormat="true" ht="12.8" hidden="false" customHeight="false" outlineLevel="0" collapsed="false">
      <c r="A337" s="48" t="s">
        <v>218</v>
      </c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74"/>
    </row>
    <row r="338" s="58" customFormat="true" ht="12.8" hidden="false" customHeight="false" outlineLevel="0" collapsed="false">
      <c r="A338" s="54" t="n">
        <v>1</v>
      </c>
      <c r="B338" s="85" t="n">
        <v>3</v>
      </c>
      <c r="C338" s="85" t="n">
        <v>275</v>
      </c>
      <c r="D338" s="85" t="n">
        <v>620</v>
      </c>
      <c r="E338" s="85" t="n">
        <v>2</v>
      </c>
      <c r="F338" s="85" t="n">
        <v>91</v>
      </c>
      <c r="G338" s="85" t="n">
        <v>4</v>
      </c>
      <c r="H338" s="85" t="n">
        <v>33</v>
      </c>
      <c r="I338" s="85" t="n">
        <v>677</v>
      </c>
      <c r="J338" s="85" t="n">
        <v>276</v>
      </c>
      <c r="K338" s="85" t="n">
        <v>9</v>
      </c>
      <c r="L338" s="55"/>
      <c r="M338" s="55"/>
      <c r="N338" s="55"/>
      <c r="O338" s="85" t="n">
        <v>11</v>
      </c>
      <c r="P338" s="85" t="n">
        <v>792</v>
      </c>
      <c r="Q338" s="85" t="n">
        <v>198</v>
      </c>
      <c r="R338" s="85" t="n">
        <v>509</v>
      </c>
      <c r="S338" s="85" t="n">
        <v>378</v>
      </c>
      <c r="T338" s="85" t="n">
        <v>323</v>
      </c>
      <c r="U338" s="85" t="n">
        <v>678</v>
      </c>
      <c r="V338" s="85" t="n">
        <v>354</v>
      </c>
      <c r="W338" s="85" t="n">
        <v>626</v>
      </c>
      <c r="X338" s="85" t="n">
        <v>144</v>
      </c>
      <c r="Y338" s="85" t="n">
        <v>859</v>
      </c>
      <c r="Z338" s="85" t="n">
        <v>461</v>
      </c>
      <c r="AA338" s="86" t="n">
        <v>529</v>
      </c>
      <c r="AB338" s="87"/>
      <c r="AC338" s="85" t="n">
        <v>96</v>
      </c>
      <c r="AD338" s="85" t="n">
        <v>1334</v>
      </c>
      <c r="AE338" s="85" t="n">
        <v>1019</v>
      </c>
      <c r="AF338" s="57" t="n">
        <f aca="false">(AE338/AD338)*100</f>
        <v>76.3868065967016</v>
      </c>
    </row>
    <row r="339" s="58" customFormat="true" ht="12.8" hidden="false" customHeight="false" outlineLevel="0" collapsed="false">
      <c r="A339" s="54" t="n">
        <v>2</v>
      </c>
      <c r="B339" s="85" t="n">
        <v>3</v>
      </c>
      <c r="C339" s="85" t="n">
        <v>214</v>
      </c>
      <c r="D339" s="85" t="n">
        <v>511</v>
      </c>
      <c r="E339" s="85" t="n">
        <v>2</v>
      </c>
      <c r="F339" s="85" t="n">
        <v>106</v>
      </c>
      <c r="G339" s="85" t="n">
        <v>2</v>
      </c>
      <c r="H339" s="85" t="n">
        <v>34</v>
      </c>
      <c r="I339" s="85" t="n">
        <v>582</v>
      </c>
      <c r="J339" s="85" t="n">
        <v>206</v>
      </c>
      <c r="K339" s="85" t="n">
        <v>15</v>
      </c>
      <c r="L339" s="55"/>
      <c r="M339" s="55"/>
      <c r="N339" s="55"/>
      <c r="O339" s="85" t="n">
        <v>7</v>
      </c>
      <c r="P339" s="85" t="n">
        <v>674</v>
      </c>
      <c r="Q339" s="85" t="n">
        <v>163</v>
      </c>
      <c r="R339" s="85" t="n">
        <v>412</v>
      </c>
      <c r="S339" s="85" t="n">
        <v>361</v>
      </c>
      <c r="T339" s="85" t="n">
        <v>250</v>
      </c>
      <c r="U339" s="85" t="n">
        <v>583</v>
      </c>
      <c r="V339" s="85" t="n">
        <v>262</v>
      </c>
      <c r="W339" s="85" t="n">
        <v>567</v>
      </c>
      <c r="X339" s="85" t="n">
        <v>114</v>
      </c>
      <c r="Y339" s="85" t="n">
        <v>725</v>
      </c>
      <c r="Z339" s="85" t="n">
        <v>389</v>
      </c>
      <c r="AA339" s="86" t="n">
        <v>437</v>
      </c>
      <c r="AB339" s="87"/>
      <c r="AC339" s="85" t="n">
        <v>176</v>
      </c>
      <c r="AD339" s="85" t="n">
        <v>1275</v>
      </c>
      <c r="AE339" s="85" t="n">
        <v>855</v>
      </c>
      <c r="AF339" s="57" t="n">
        <f aca="false">(AE339/AD339)*100</f>
        <v>67.0588235294118</v>
      </c>
    </row>
    <row r="340" s="58" customFormat="true" ht="12.8" hidden="false" customHeight="false" outlineLevel="0" collapsed="false">
      <c r="A340" s="54" t="n">
        <v>3</v>
      </c>
      <c r="B340" s="85" t="n">
        <v>7</v>
      </c>
      <c r="C340" s="85" t="n">
        <v>148</v>
      </c>
      <c r="D340" s="85" t="n">
        <v>292</v>
      </c>
      <c r="E340" s="85" t="n">
        <v>1</v>
      </c>
      <c r="F340" s="85" t="n">
        <v>68</v>
      </c>
      <c r="G340" s="85" t="n">
        <v>0</v>
      </c>
      <c r="H340" s="85" t="n">
        <v>17</v>
      </c>
      <c r="I340" s="85" t="n">
        <v>345</v>
      </c>
      <c r="J340" s="85" t="n">
        <v>156</v>
      </c>
      <c r="K340" s="85" t="n">
        <v>4</v>
      </c>
      <c r="L340" s="55"/>
      <c r="M340" s="55"/>
      <c r="N340" s="55"/>
      <c r="O340" s="85" t="n">
        <v>2</v>
      </c>
      <c r="P340" s="85" t="n">
        <v>395</v>
      </c>
      <c r="Q340" s="85" t="n">
        <v>123</v>
      </c>
      <c r="R340" s="85" t="n">
        <v>257</v>
      </c>
      <c r="S340" s="85" t="n">
        <v>225</v>
      </c>
      <c r="T340" s="85" t="n">
        <v>169</v>
      </c>
      <c r="U340" s="85" t="n">
        <v>335</v>
      </c>
      <c r="V340" s="85" t="n">
        <v>173</v>
      </c>
      <c r="W340" s="85" t="n">
        <v>323</v>
      </c>
      <c r="X340" s="85" t="n">
        <v>88</v>
      </c>
      <c r="Y340" s="85" t="n">
        <v>426</v>
      </c>
      <c r="Z340" s="85" t="n">
        <v>253</v>
      </c>
      <c r="AA340" s="86" t="n">
        <v>254</v>
      </c>
      <c r="AB340" s="87"/>
      <c r="AC340" s="85" t="n">
        <v>72</v>
      </c>
      <c r="AD340" s="85" t="n">
        <v>753</v>
      </c>
      <c r="AE340" s="85" t="n">
        <v>533</v>
      </c>
      <c r="AF340" s="57" t="n">
        <f aca="false">(AE340/AD340)*100</f>
        <v>70.7835325365206</v>
      </c>
    </row>
    <row r="341" s="58" customFormat="true" ht="12.8" hidden="false" customHeight="false" outlineLevel="0" collapsed="false">
      <c r="A341" s="54" t="n">
        <v>4</v>
      </c>
      <c r="B341" s="85" t="n">
        <v>7</v>
      </c>
      <c r="C341" s="85" t="n">
        <v>197</v>
      </c>
      <c r="D341" s="85" t="n">
        <v>370</v>
      </c>
      <c r="E341" s="85" t="n">
        <v>2</v>
      </c>
      <c r="F341" s="85" t="n">
        <v>82</v>
      </c>
      <c r="G341" s="85" t="n">
        <v>1</v>
      </c>
      <c r="H341" s="85" t="n">
        <v>24</v>
      </c>
      <c r="I341" s="85" t="n">
        <v>429</v>
      </c>
      <c r="J341" s="85" t="n">
        <v>201</v>
      </c>
      <c r="K341" s="85" t="n">
        <v>4</v>
      </c>
      <c r="L341" s="55"/>
      <c r="M341" s="55"/>
      <c r="N341" s="55"/>
      <c r="O341" s="85" t="n">
        <v>8</v>
      </c>
      <c r="P341" s="85" t="n">
        <v>513</v>
      </c>
      <c r="Q341" s="85" t="n">
        <v>147</v>
      </c>
      <c r="R341" s="85" t="n">
        <v>321</v>
      </c>
      <c r="S341" s="85" t="n">
        <v>265</v>
      </c>
      <c r="T341" s="85" t="n">
        <v>206</v>
      </c>
      <c r="U341" s="85" t="n">
        <v>448</v>
      </c>
      <c r="V341" s="85" t="n">
        <v>215</v>
      </c>
      <c r="W341" s="85" t="n">
        <v>434</v>
      </c>
      <c r="X341" s="85" t="n">
        <v>125</v>
      </c>
      <c r="Y341" s="85" t="n">
        <v>536</v>
      </c>
      <c r="Z341" s="85" t="n">
        <v>324</v>
      </c>
      <c r="AA341" s="86" t="n">
        <v>325</v>
      </c>
      <c r="AB341" s="87"/>
      <c r="AC341" s="85" t="n">
        <v>93</v>
      </c>
      <c r="AD341" s="85" t="n">
        <v>938</v>
      </c>
      <c r="AE341" s="85" t="n">
        <v>677</v>
      </c>
      <c r="AF341" s="57" t="n">
        <f aca="false">(AE341/AD341)*100</f>
        <v>72.1748400852879</v>
      </c>
    </row>
    <row r="342" s="58" customFormat="true" ht="12.8" hidden="false" customHeight="false" outlineLevel="0" collapsed="false">
      <c r="A342" s="54" t="n">
        <v>5</v>
      </c>
      <c r="B342" s="85" t="n">
        <v>6</v>
      </c>
      <c r="C342" s="85" t="n">
        <v>196</v>
      </c>
      <c r="D342" s="85" t="n">
        <v>293</v>
      </c>
      <c r="E342" s="85" t="n">
        <v>2</v>
      </c>
      <c r="F342" s="85" t="n">
        <v>114</v>
      </c>
      <c r="G342" s="85" t="n">
        <v>3</v>
      </c>
      <c r="H342" s="85" t="n">
        <v>33</v>
      </c>
      <c r="I342" s="85" t="n">
        <v>390</v>
      </c>
      <c r="J342" s="85" t="n">
        <v>207</v>
      </c>
      <c r="K342" s="85" t="n">
        <v>8</v>
      </c>
      <c r="L342" s="55"/>
      <c r="M342" s="55"/>
      <c r="N342" s="55"/>
      <c r="O342" s="85" t="n">
        <v>11</v>
      </c>
      <c r="P342" s="85" t="n">
        <v>451</v>
      </c>
      <c r="Q342" s="85" t="n">
        <v>172</v>
      </c>
      <c r="R342" s="85" t="n">
        <v>273</v>
      </c>
      <c r="S342" s="85" t="n">
        <v>296</v>
      </c>
      <c r="T342" s="85" t="n">
        <v>215</v>
      </c>
      <c r="U342" s="85" t="n">
        <v>412</v>
      </c>
      <c r="V342" s="85" t="n">
        <v>207</v>
      </c>
      <c r="W342" s="85" t="n">
        <v>409</v>
      </c>
      <c r="X342" s="85" t="n">
        <v>125</v>
      </c>
      <c r="Y342" s="85" t="n">
        <v>509</v>
      </c>
      <c r="Z342" s="85" t="n">
        <v>322</v>
      </c>
      <c r="AA342" s="86" t="n">
        <v>303</v>
      </c>
      <c r="AB342" s="87"/>
      <c r="AC342" s="85" t="n">
        <v>96</v>
      </c>
      <c r="AD342" s="85" t="n">
        <v>955</v>
      </c>
      <c r="AE342" s="85" t="n">
        <v>646</v>
      </c>
      <c r="AF342" s="57" t="n">
        <f aca="false">(AE342/AD342)*100</f>
        <v>67.6439790575916</v>
      </c>
    </row>
    <row r="343" s="58" customFormat="true" ht="12.8" hidden="false" customHeight="false" outlineLevel="0" collapsed="false">
      <c r="A343" s="54" t="n">
        <v>6</v>
      </c>
      <c r="B343" s="85" t="n">
        <v>8</v>
      </c>
      <c r="C343" s="85" t="n">
        <v>444</v>
      </c>
      <c r="D343" s="85" t="n">
        <v>1017</v>
      </c>
      <c r="E343" s="85" t="n">
        <v>2</v>
      </c>
      <c r="F343" s="85" t="n">
        <v>139</v>
      </c>
      <c r="G343" s="85" t="n">
        <v>5</v>
      </c>
      <c r="H343" s="85" t="n">
        <v>34</v>
      </c>
      <c r="I343" s="85" t="n">
        <v>1205</v>
      </c>
      <c r="J343" s="85" t="n">
        <v>362</v>
      </c>
      <c r="K343" s="85" t="n">
        <v>4</v>
      </c>
      <c r="L343" s="55"/>
      <c r="M343" s="55"/>
      <c r="N343" s="55"/>
      <c r="O343" s="85" t="n">
        <v>7</v>
      </c>
      <c r="P343" s="85" t="n">
        <v>1339</v>
      </c>
      <c r="Q343" s="85" t="n">
        <v>265</v>
      </c>
      <c r="R343" s="85" t="n">
        <v>810</v>
      </c>
      <c r="S343" s="85" t="n">
        <v>626</v>
      </c>
      <c r="T343" s="85" t="n">
        <v>495</v>
      </c>
      <c r="U343" s="85" t="n">
        <v>1125</v>
      </c>
      <c r="V343" s="85" t="n">
        <v>565</v>
      </c>
      <c r="W343" s="85" t="n">
        <v>1028</v>
      </c>
      <c r="X343" s="85" t="n">
        <v>176</v>
      </c>
      <c r="Y343" s="85" t="n">
        <v>1450</v>
      </c>
      <c r="Z343" s="85" t="n">
        <v>704</v>
      </c>
      <c r="AA343" s="86" t="n">
        <v>897</v>
      </c>
      <c r="AB343" s="87"/>
      <c r="AC343" s="85" t="n">
        <v>218</v>
      </c>
      <c r="AD343" s="85" t="n">
        <v>2197</v>
      </c>
      <c r="AE343" s="85" t="n">
        <v>1635</v>
      </c>
      <c r="AF343" s="57" t="n">
        <f aca="false">(AE343/AD343)*100</f>
        <v>74.4196631770596</v>
      </c>
    </row>
    <row r="344" s="58" customFormat="true" ht="12.8" hidden="false" customHeight="false" outlineLevel="0" collapsed="false">
      <c r="A344" s="54" t="n">
        <v>7</v>
      </c>
      <c r="B344" s="85" t="n">
        <v>4</v>
      </c>
      <c r="C344" s="85" t="n">
        <v>172</v>
      </c>
      <c r="D344" s="85" t="n">
        <v>235</v>
      </c>
      <c r="E344" s="85" t="n">
        <v>0</v>
      </c>
      <c r="F344" s="85" t="n">
        <v>74</v>
      </c>
      <c r="G344" s="85" t="n">
        <v>2</v>
      </c>
      <c r="H344" s="85" t="n">
        <v>20</v>
      </c>
      <c r="I344" s="85" t="n">
        <v>289</v>
      </c>
      <c r="J344" s="85" t="n">
        <v>176</v>
      </c>
      <c r="K344" s="85" t="n">
        <v>7</v>
      </c>
      <c r="L344" s="55"/>
      <c r="M344" s="55"/>
      <c r="N344" s="55"/>
      <c r="O344" s="85" t="n">
        <v>7</v>
      </c>
      <c r="P344" s="85" t="n">
        <v>351</v>
      </c>
      <c r="Q344" s="85" t="n">
        <v>134</v>
      </c>
      <c r="R344" s="85" t="n">
        <v>229</v>
      </c>
      <c r="S344" s="85" t="n">
        <v>233</v>
      </c>
      <c r="T344" s="85" t="n">
        <v>157</v>
      </c>
      <c r="U344" s="85" t="n">
        <v>330</v>
      </c>
      <c r="V344" s="85" t="n">
        <v>158</v>
      </c>
      <c r="W344" s="85" t="n">
        <v>307</v>
      </c>
      <c r="X344" s="85" t="n">
        <v>105</v>
      </c>
      <c r="Y344" s="85" t="n">
        <v>381</v>
      </c>
      <c r="Z344" s="85" t="n">
        <v>244</v>
      </c>
      <c r="AA344" s="86" t="n">
        <v>244</v>
      </c>
      <c r="AB344" s="87"/>
      <c r="AC344" s="85" t="n">
        <v>83</v>
      </c>
      <c r="AD344" s="85" t="n">
        <v>707</v>
      </c>
      <c r="AE344" s="85" t="n">
        <v>502</v>
      </c>
      <c r="AF344" s="57" t="n">
        <f aca="false">(AE344/AD344)*100</f>
        <v>71.004243281471</v>
      </c>
    </row>
    <row r="345" s="58" customFormat="true" ht="12.8" hidden="false" customHeight="false" outlineLevel="0" collapsed="false">
      <c r="A345" s="54" t="n">
        <v>8</v>
      </c>
      <c r="B345" s="85" t="n">
        <v>4</v>
      </c>
      <c r="C345" s="85" t="n">
        <v>180</v>
      </c>
      <c r="D345" s="85" t="n">
        <v>269</v>
      </c>
      <c r="E345" s="85" t="n">
        <v>1</v>
      </c>
      <c r="F345" s="85" t="n">
        <v>89</v>
      </c>
      <c r="G345" s="85" t="n">
        <v>2</v>
      </c>
      <c r="H345" s="85" t="n">
        <v>24</v>
      </c>
      <c r="I345" s="85" t="n">
        <v>334</v>
      </c>
      <c r="J345" s="85" t="n">
        <v>190</v>
      </c>
      <c r="K345" s="85" t="n">
        <v>6</v>
      </c>
      <c r="L345" s="55"/>
      <c r="M345" s="55"/>
      <c r="N345" s="55"/>
      <c r="O345" s="85" t="n">
        <v>13</v>
      </c>
      <c r="P345" s="85" t="n">
        <v>383</v>
      </c>
      <c r="Q345" s="85" t="n">
        <v>155</v>
      </c>
      <c r="R345" s="85" t="n">
        <v>207</v>
      </c>
      <c r="S345" s="85" t="n">
        <v>271</v>
      </c>
      <c r="T345" s="85" t="n">
        <v>157</v>
      </c>
      <c r="U345" s="85" t="n">
        <v>381</v>
      </c>
      <c r="V345" s="85" t="n">
        <v>183</v>
      </c>
      <c r="W345" s="85" t="n">
        <v>340</v>
      </c>
      <c r="X345" s="85" t="n">
        <v>126</v>
      </c>
      <c r="Y345" s="85" t="n">
        <v>425</v>
      </c>
      <c r="Z345" s="85" t="n">
        <v>285</v>
      </c>
      <c r="AA345" s="86" t="n">
        <v>255</v>
      </c>
      <c r="AB345" s="87"/>
      <c r="AC345" s="85" t="n">
        <v>110</v>
      </c>
      <c r="AD345" s="85" t="n">
        <v>921</v>
      </c>
      <c r="AE345" s="85" t="n">
        <v>574</v>
      </c>
      <c r="AF345" s="57" t="n">
        <f aca="false">(AE345/AD345)*100</f>
        <v>62.3235613463627</v>
      </c>
    </row>
    <row r="346" s="58" customFormat="true" ht="12.8" hidden="false" customHeight="false" outlineLevel="0" collapsed="false">
      <c r="A346" s="54" t="n">
        <v>9</v>
      </c>
      <c r="B346" s="85" t="n">
        <v>6</v>
      </c>
      <c r="C346" s="85" t="n">
        <v>292</v>
      </c>
      <c r="D346" s="85" t="n">
        <v>368</v>
      </c>
      <c r="E346" s="85" t="n">
        <v>1</v>
      </c>
      <c r="F346" s="85" t="n">
        <v>116</v>
      </c>
      <c r="G346" s="85" t="n">
        <v>2</v>
      </c>
      <c r="H346" s="85" t="n">
        <v>41</v>
      </c>
      <c r="I346" s="85" t="n">
        <v>446</v>
      </c>
      <c r="J346" s="85" t="n">
        <v>277</v>
      </c>
      <c r="K346" s="85" t="n">
        <v>19</v>
      </c>
      <c r="L346" s="55"/>
      <c r="M346" s="55"/>
      <c r="N346" s="55"/>
      <c r="O346" s="85" t="n">
        <v>16</v>
      </c>
      <c r="P346" s="85" t="n">
        <v>528</v>
      </c>
      <c r="Q346" s="85" t="n">
        <v>233</v>
      </c>
      <c r="R346" s="85" t="n">
        <v>366</v>
      </c>
      <c r="S346" s="85" t="n">
        <v>334</v>
      </c>
      <c r="T346" s="85" t="n">
        <v>273</v>
      </c>
      <c r="U346" s="85" t="n">
        <v>496</v>
      </c>
      <c r="V346" s="85" t="n">
        <v>297</v>
      </c>
      <c r="W346" s="85" t="n">
        <v>460</v>
      </c>
      <c r="X346" s="85" t="n">
        <v>171</v>
      </c>
      <c r="Y346" s="85" t="n">
        <v>601</v>
      </c>
      <c r="Z346" s="85" t="n">
        <v>415</v>
      </c>
      <c r="AA346" s="86" t="n">
        <v>351</v>
      </c>
      <c r="AB346" s="87"/>
      <c r="AC346" s="85" t="n">
        <v>170</v>
      </c>
      <c r="AD346" s="85" t="n">
        <v>1285</v>
      </c>
      <c r="AE346" s="85" t="n">
        <v>808</v>
      </c>
      <c r="AF346" s="57" t="n">
        <f aca="false">(AE346/AD346)*100</f>
        <v>62.8793774319066</v>
      </c>
    </row>
    <row r="347" s="58" customFormat="true" ht="12.8" hidden="false" customHeight="false" outlineLevel="0" collapsed="false">
      <c r="A347" s="54" t="n">
        <v>10</v>
      </c>
      <c r="B347" s="85" t="n">
        <v>3</v>
      </c>
      <c r="C347" s="85" t="n">
        <v>184</v>
      </c>
      <c r="D347" s="85" t="n">
        <v>372</v>
      </c>
      <c r="E347" s="85" t="n">
        <v>4</v>
      </c>
      <c r="F347" s="85" t="n">
        <v>78</v>
      </c>
      <c r="G347" s="85" t="n">
        <v>0</v>
      </c>
      <c r="H347" s="85" t="n">
        <v>28</v>
      </c>
      <c r="I347" s="85" t="n">
        <v>417</v>
      </c>
      <c r="J347" s="85" t="n">
        <v>192</v>
      </c>
      <c r="K347" s="85" t="n">
        <v>6</v>
      </c>
      <c r="L347" s="55"/>
      <c r="M347" s="55"/>
      <c r="N347" s="55"/>
      <c r="O347" s="85" t="n">
        <v>11</v>
      </c>
      <c r="P347" s="85" t="n">
        <v>473</v>
      </c>
      <c r="Q347" s="85" t="n">
        <v>163</v>
      </c>
      <c r="R347" s="85" t="n">
        <v>301</v>
      </c>
      <c r="S347" s="85" t="n">
        <v>290</v>
      </c>
      <c r="T347" s="85" t="n">
        <v>230</v>
      </c>
      <c r="U347" s="85" t="n">
        <v>408</v>
      </c>
      <c r="V347" s="85" t="n">
        <v>239</v>
      </c>
      <c r="W347" s="85" t="n">
        <v>387</v>
      </c>
      <c r="X347" s="85" t="n">
        <v>115</v>
      </c>
      <c r="Y347" s="85" t="n">
        <v>528</v>
      </c>
      <c r="Z347" s="85" t="n">
        <v>317</v>
      </c>
      <c r="AA347" s="86" t="n">
        <v>317</v>
      </c>
      <c r="AB347" s="87"/>
      <c r="AC347" s="85" t="n">
        <v>111</v>
      </c>
      <c r="AD347" s="85" t="n">
        <v>945</v>
      </c>
      <c r="AE347" s="85" t="n">
        <v>657</v>
      </c>
      <c r="AF347" s="57" t="n">
        <f aca="false">(AE347/AD347)*100</f>
        <v>69.5238095238095</v>
      </c>
    </row>
    <row r="348" s="58" customFormat="true" ht="12.8" hidden="false" customHeight="false" outlineLevel="0" collapsed="false">
      <c r="A348" s="54" t="n">
        <v>11</v>
      </c>
      <c r="B348" s="85" t="n">
        <v>7</v>
      </c>
      <c r="C348" s="85" t="n">
        <v>156</v>
      </c>
      <c r="D348" s="85" t="n">
        <v>265</v>
      </c>
      <c r="E348" s="85" t="n">
        <v>0</v>
      </c>
      <c r="F348" s="85" t="n">
        <v>53</v>
      </c>
      <c r="G348" s="85" t="n">
        <v>1</v>
      </c>
      <c r="H348" s="85" t="n">
        <v>22</v>
      </c>
      <c r="I348" s="85" t="n">
        <v>281</v>
      </c>
      <c r="J348" s="85" t="n">
        <v>176</v>
      </c>
      <c r="K348" s="85" t="n">
        <v>9</v>
      </c>
      <c r="L348" s="55"/>
      <c r="M348" s="55"/>
      <c r="N348" s="55"/>
      <c r="O348" s="85" t="n">
        <v>13</v>
      </c>
      <c r="P348" s="85" t="n">
        <v>340</v>
      </c>
      <c r="Q348" s="85" t="n">
        <v>134</v>
      </c>
      <c r="R348" s="85" t="n">
        <v>228</v>
      </c>
      <c r="S348" s="85" t="n">
        <v>205</v>
      </c>
      <c r="T348" s="85" t="n">
        <v>161</v>
      </c>
      <c r="U348" s="85" t="n">
        <v>326</v>
      </c>
      <c r="V348" s="85" t="n">
        <v>207</v>
      </c>
      <c r="W348" s="85" t="n">
        <v>271</v>
      </c>
      <c r="X348" s="85" t="n">
        <v>92</v>
      </c>
      <c r="Y348" s="85" t="n">
        <v>397</v>
      </c>
      <c r="Z348" s="85" t="n">
        <v>253</v>
      </c>
      <c r="AA348" s="86" t="n">
        <v>234</v>
      </c>
      <c r="AB348" s="87"/>
      <c r="AC348" s="85" t="n">
        <v>80</v>
      </c>
      <c r="AD348" s="85" t="n">
        <v>724</v>
      </c>
      <c r="AE348" s="85" t="n">
        <v>498</v>
      </c>
      <c r="AF348" s="57" t="n">
        <f aca="false">(AE348/AD348)*100</f>
        <v>68.7845303867403</v>
      </c>
    </row>
    <row r="349" s="58" customFormat="true" ht="12.8" hidden="false" customHeight="false" outlineLevel="0" collapsed="false">
      <c r="A349" s="54" t="n">
        <v>12</v>
      </c>
      <c r="B349" s="85" t="n">
        <v>9</v>
      </c>
      <c r="C349" s="85" t="n">
        <v>292</v>
      </c>
      <c r="D349" s="85" t="n">
        <v>361</v>
      </c>
      <c r="E349" s="85" t="n">
        <v>2</v>
      </c>
      <c r="F349" s="85" t="n">
        <v>95</v>
      </c>
      <c r="G349" s="85" t="n">
        <v>4</v>
      </c>
      <c r="H349" s="85" t="n">
        <v>19</v>
      </c>
      <c r="I349" s="85" t="n">
        <v>455</v>
      </c>
      <c r="J349" s="85" t="n">
        <v>282</v>
      </c>
      <c r="K349" s="85" t="n">
        <v>16</v>
      </c>
      <c r="L349" s="55"/>
      <c r="M349" s="55"/>
      <c r="N349" s="55"/>
      <c r="O349" s="85" t="n">
        <v>12</v>
      </c>
      <c r="P349" s="85" t="n">
        <v>526</v>
      </c>
      <c r="Q349" s="85" t="n">
        <v>243</v>
      </c>
      <c r="R349" s="85" t="n">
        <v>372</v>
      </c>
      <c r="S349" s="85" t="n">
        <v>334</v>
      </c>
      <c r="T349" s="85" t="n">
        <v>264</v>
      </c>
      <c r="U349" s="85" t="n">
        <v>506</v>
      </c>
      <c r="V349" s="85" t="n">
        <v>291</v>
      </c>
      <c r="W349" s="85" t="n">
        <v>464</v>
      </c>
      <c r="X349" s="85" t="n">
        <v>151</v>
      </c>
      <c r="Y349" s="85" t="n">
        <v>625</v>
      </c>
      <c r="Z349" s="85" t="n">
        <v>386</v>
      </c>
      <c r="AA349" s="86" t="n">
        <v>383</v>
      </c>
      <c r="AB349" s="87"/>
      <c r="AC349" s="85" t="n">
        <v>127</v>
      </c>
      <c r="AD349" s="85" t="n">
        <v>1121</v>
      </c>
      <c r="AE349" s="85" t="n">
        <v>791</v>
      </c>
      <c r="AF349" s="57" t="n">
        <f aca="false">(AE349/AD349)*100</f>
        <v>70.5619982158787</v>
      </c>
    </row>
    <row r="350" s="58" customFormat="true" ht="12.8" hidden="false" customHeight="false" outlineLevel="0" collapsed="false">
      <c r="A350" s="54" t="n">
        <v>13</v>
      </c>
      <c r="B350" s="85" t="n">
        <v>9</v>
      </c>
      <c r="C350" s="85" t="n">
        <v>202</v>
      </c>
      <c r="D350" s="85" t="n">
        <v>305</v>
      </c>
      <c r="E350" s="85" t="n">
        <v>4</v>
      </c>
      <c r="F350" s="85" t="n">
        <v>114</v>
      </c>
      <c r="G350" s="85" t="n">
        <v>8</v>
      </c>
      <c r="H350" s="85" t="n">
        <v>29</v>
      </c>
      <c r="I350" s="85" t="n">
        <v>372</v>
      </c>
      <c r="J350" s="85" t="n">
        <v>230</v>
      </c>
      <c r="K350" s="85" t="n">
        <v>19</v>
      </c>
      <c r="L350" s="55"/>
      <c r="M350" s="55"/>
      <c r="N350" s="55"/>
      <c r="O350" s="85" t="n">
        <v>13</v>
      </c>
      <c r="P350" s="85" t="n">
        <v>454</v>
      </c>
      <c r="Q350" s="85" t="n">
        <v>186</v>
      </c>
      <c r="R350" s="85" t="n">
        <v>308</v>
      </c>
      <c r="S350" s="85" t="n">
        <v>274</v>
      </c>
      <c r="T350" s="85" t="n">
        <v>203</v>
      </c>
      <c r="U350" s="85" t="n">
        <v>443</v>
      </c>
      <c r="V350" s="85" t="n">
        <v>220</v>
      </c>
      <c r="W350" s="85" t="n">
        <v>420</v>
      </c>
      <c r="X350" s="85" t="n">
        <v>143</v>
      </c>
      <c r="Y350" s="85" t="n">
        <v>510</v>
      </c>
      <c r="Z350" s="85" t="n">
        <v>343</v>
      </c>
      <c r="AA350" s="86" t="n">
        <v>300</v>
      </c>
      <c r="AB350" s="87"/>
      <c r="AC350" s="85" t="n">
        <v>184</v>
      </c>
      <c r="AD350" s="85" t="n">
        <v>1094</v>
      </c>
      <c r="AE350" s="85" t="n">
        <v>666</v>
      </c>
      <c r="AF350" s="57" t="n">
        <f aca="false">(AE350/AD350)*100</f>
        <v>60.8775137111517</v>
      </c>
    </row>
    <row r="351" s="58" customFormat="true" ht="12.8" hidden="false" customHeight="false" outlineLevel="0" collapsed="false">
      <c r="A351" s="54" t="n">
        <v>14</v>
      </c>
      <c r="B351" s="85" t="n">
        <v>7</v>
      </c>
      <c r="C351" s="85" t="n">
        <v>227</v>
      </c>
      <c r="D351" s="85" t="n">
        <v>401</v>
      </c>
      <c r="E351" s="85" t="n">
        <v>2</v>
      </c>
      <c r="F351" s="85" t="n">
        <v>73</v>
      </c>
      <c r="G351" s="85" t="n">
        <v>0</v>
      </c>
      <c r="H351" s="85" t="n">
        <v>20</v>
      </c>
      <c r="I351" s="85" t="n">
        <v>456</v>
      </c>
      <c r="J351" s="85" t="n">
        <v>232</v>
      </c>
      <c r="K351" s="85" t="n">
        <v>6</v>
      </c>
      <c r="L351" s="55"/>
      <c r="M351" s="55"/>
      <c r="N351" s="55"/>
      <c r="O351" s="85" t="n">
        <v>8</v>
      </c>
      <c r="P351" s="85" t="n">
        <v>530</v>
      </c>
      <c r="Q351" s="85" t="n">
        <v>180</v>
      </c>
      <c r="R351" s="85" t="n">
        <v>365</v>
      </c>
      <c r="S351" s="85" t="n">
        <v>271</v>
      </c>
      <c r="T351" s="85" t="n">
        <v>258</v>
      </c>
      <c r="U351" s="85" t="n">
        <v>444</v>
      </c>
      <c r="V351" s="85" t="n">
        <v>289</v>
      </c>
      <c r="W351" s="85" t="n">
        <v>401</v>
      </c>
      <c r="X351" s="85" t="n">
        <v>140</v>
      </c>
      <c r="Y351" s="85" t="n">
        <v>568</v>
      </c>
      <c r="Z351" s="85" t="n">
        <v>352</v>
      </c>
      <c r="AA351" s="86" t="n">
        <v>344</v>
      </c>
      <c r="AB351" s="87"/>
      <c r="AC351" s="85" t="n">
        <v>78</v>
      </c>
      <c r="AD351" s="85" t="n">
        <v>963</v>
      </c>
      <c r="AE351" s="85" t="n">
        <v>726</v>
      </c>
      <c r="AF351" s="57" t="n">
        <f aca="false">(AE351/AD351)*100</f>
        <v>75.3894080996885</v>
      </c>
    </row>
    <row r="352" s="58" customFormat="true" ht="12.8" hidden="false" customHeight="false" outlineLevel="0" collapsed="false">
      <c r="A352" s="54" t="n">
        <v>15</v>
      </c>
      <c r="B352" s="85" t="n">
        <v>4</v>
      </c>
      <c r="C352" s="85" t="n">
        <v>270</v>
      </c>
      <c r="D352" s="85" t="n">
        <v>463</v>
      </c>
      <c r="E352" s="85" t="n">
        <v>0</v>
      </c>
      <c r="F352" s="85" t="n">
        <v>95</v>
      </c>
      <c r="G352" s="85" t="n">
        <v>2</v>
      </c>
      <c r="H352" s="85" t="n">
        <v>18</v>
      </c>
      <c r="I352" s="85" t="n">
        <v>522</v>
      </c>
      <c r="J352" s="85" t="n">
        <v>277</v>
      </c>
      <c r="K352" s="85" t="n">
        <v>13</v>
      </c>
      <c r="L352" s="55"/>
      <c r="M352" s="55"/>
      <c r="N352" s="55"/>
      <c r="O352" s="85" t="n">
        <v>16</v>
      </c>
      <c r="P352" s="85" t="n">
        <v>613</v>
      </c>
      <c r="Q352" s="85" t="n">
        <v>208</v>
      </c>
      <c r="R352" s="85" t="n">
        <v>411</v>
      </c>
      <c r="S352" s="85" t="n">
        <v>320</v>
      </c>
      <c r="T352" s="85" t="n">
        <v>274</v>
      </c>
      <c r="U352" s="85" t="n">
        <v>547</v>
      </c>
      <c r="V352" s="85" t="n">
        <v>332</v>
      </c>
      <c r="W352" s="85" t="n">
        <v>470</v>
      </c>
      <c r="X352" s="85" t="n">
        <v>144</v>
      </c>
      <c r="Y352" s="85" t="n">
        <v>678</v>
      </c>
      <c r="Z352" s="85" t="n">
        <v>412</v>
      </c>
      <c r="AA352" s="86" t="n">
        <v>391</v>
      </c>
      <c r="AB352" s="87"/>
      <c r="AC352" s="85" t="n">
        <v>86</v>
      </c>
      <c r="AD352" s="85" t="n">
        <v>1148</v>
      </c>
      <c r="AE352" s="85" t="n">
        <v>849</v>
      </c>
      <c r="AF352" s="57" t="n">
        <f aca="false">(AE352/AD352)*100</f>
        <v>73.9547038327526</v>
      </c>
    </row>
    <row r="353" s="58" customFormat="true" ht="12.8" hidden="false" customHeight="false" outlineLevel="0" collapsed="false">
      <c r="A353" s="54" t="n">
        <v>16</v>
      </c>
      <c r="B353" s="85" t="n">
        <v>13</v>
      </c>
      <c r="C353" s="85" t="n">
        <v>438</v>
      </c>
      <c r="D353" s="85" t="n">
        <v>963</v>
      </c>
      <c r="E353" s="85" t="n">
        <v>6</v>
      </c>
      <c r="F353" s="85" t="n">
        <v>127</v>
      </c>
      <c r="G353" s="85" t="n">
        <v>4</v>
      </c>
      <c r="H353" s="85" t="n">
        <v>35</v>
      </c>
      <c r="I353" s="85" t="n">
        <v>1095</v>
      </c>
      <c r="J353" s="85" t="n">
        <v>398</v>
      </c>
      <c r="K353" s="85" t="n">
        <v>15</v>
      </c>
      <c r="L353" s="55"/>
      <c r="M353" s="55"/>
      <c r="N353" s="55"/>
      <c r="O353" s="85" t="n">
        <v>18</v>
      </c>
      <c r="P353" s="85" t="n">
        <v>1232</v>
      </c>
      <c r="Q353" s="85" t="n">
        <v>287</v>
      </c>
      <c r="R353" s="85" t="n">
        <v>806</v>
      </c>
      <c r="S353" s="85" t="n">
        <v>538</v>
      </c>
      <c r="T353" s="85" t="n">
        <v>579</v>
      </c>
      <c r="U353" s="85" t="n">
        <v>963</v>
      </c>
      <c r="V353" s="85" t="n">
        <v>675</v>
      </c>
      <c r="W353" s="85" t="n">
        <v>851</v>
      </c>
      <c r="X353" s="85" t="n">
        <v>188</v>
      </c>
      <c r="Y353" s="85" t="n">
        <v>1349</v>
      </c>
      <c r="Z353" s="85" t="n">
        <v>737</v>
      </c>
      <c r="AA353" s="86" t="n">
        <v>775</v>
      </c>
      <c r="AB353" s="87"/>
      <c r="AC353" s="85" t="n">
        <v>160</v>
      </c>
      <c r="AD353" s="85" t="n">
        <v>2068</v>
      </c>
      <c r="AE353" s="85" t="n">
        <v>1567</v>
      </c>
      <c r="AF353" s="57" t="n">
        <f aca="false">(AE353/AD353)*100</f>
        <v>75.7736943907157</v>
      </c>
    </row>
    <row r="354" s="58" customFormat="true" ht="12.8" hidden="false" customHeight="false" outlineLevel="0" collapsed="false">
      <c r="A354" s="54" t="n">
        <v>17</v>
      </c>
      <c r="B354" s="85" t="n">
        <v>9</v>
      </c>
      <c r="C354" s="85" t="n">
        <v>234</v>
      </c>
      <c r="D354" s="85" t="n">
        <v>401</v>
      </c>
      <c r="E354" s="85" t="n">
        <v>1</v>
      </c>
      <c r="F354" s="85" t="n">
        <v>77</v>
      </c>
      <c r="G354" s="85" t="n">
        <v>5</v>
      </c>
      <c r="H354" s="85" t="n">
        <v>19</v>
      </c>
      <c r="I354" s="85" t="n">
        <v>447</v>
      </c>
      <c r="J354" s="85" t="n">
        <v>252</v>
      </c>
      <c r="K354" s="85" t="n">
        <v>10</v>
      </c>
      <c r="L354" s="55"/>
      <c r="M354" s="55"/>
      <c r="N354" s="55"/>
      <c r="O354" s="85" t="n">
        <v>10</v>
      </c>
      <c r="P354" s="85" t="n">
        <v>546</v>
      </c>
      <c r="Q354" s="85" t="n">
        <v>175</v>
      </c>
      <c r="R354" s="85" t="n">
        <v>361</v>
      </c>
      <c r="S354" s="85" t="n">
        <v>285</v>
      </c>
      <c r="T354" s="85" t="n">
        <v>212</v>
      </c>
      <c r="U354" s="85" t="n">
        <v>488</v>
      </c>
      <c r="V354" s="85" t="n">
        <v>275</v>
      </c>
      <c r="W354" s="85" t="n">
        <v>415</v>
      </c>
      <c r="X354" s="85" t="n">
        <v>134</v>
      </c>
      <c r="Y354" s="85" t="n">
        <v>575</v>
      </c>
      <c r="Z354" s="85" t="n">
        <v>330</v>
      </c>
      <c r="AA354" s="86" t="n">
        <v>372</v>
      </c>
      <c r="AB354" s="87"/>
      <c r="AC354" s="85" t="n">
        <v>109</v>
      </c>
      <c r="AD354" s="85" t="n">
        <v>1043</v>
      </c>
      <c r="AE354" s="85" t="n">
        <v>750</v>
      </c>
      <c r="AF354" s="57" t="n">
        <f aca="false">(AE354/AD354)*100</f>
        <v>71.9079578139981</v>
      </c>
    </row>
    <row r="355" s="58" customFormat="true" ht="12.8" hidden="false" customHeight="false" outlineLevel="0" collapsed="false">
      <c r="A355" s="54" t="n">
        <v>18</v>
      </c>
      <c r="B355" s="85" t="n">
        <v>2</v>
      </c>
      <c r="C355" s="85" t="n">
        <v>190</v>
      </c>
      <c r="D355" s="85" t="n">
        <v>285</v>
      </c>
      <c r="E355" s="85" t="n">
        <v>4</v>
      </c>
      <c r="F355" s="85" t="n">
        <v>65</v>
      </c>
      <c r="G355" s="85" t="n">
        <v>2</v>
      </c>
      <c r="H355" s="85" t="n">
        <v>17</v>
      </c>
      <c r="I355" s="85" t="n">
        <v>318</v>
      </c>
      <c r="J355" s="85" t="n">
        <v>215</v>
      </c>
      <c r="K355" s="85" t="n">
        <v>1</v>
      </c>
      <c r="L355" s="55"/>
      <c r="M355" s="55"/>
      <c r="N355" s="55"/>
      <c r="O355" s="85" t="n">
        <v>5</v>
      </c>
      <c r="P355" s="85" t="n">
        <v>398</v>
      </c>
      <c r="Q355" s="85" t="n">
        <v>157</v>
      </c>
      <c r="R355" s="85" t="n">
        <v>253</v>
      </c>
      <c r="S355" s="85" t="n">
        <v>257</v>
      </c>
      <c r="T355" s="85" t="n">
        <v>176</v>
      </c>
      <c r="U355" s="85" t="n">
        <v>374</v>
      </c>
      <c r="V355" s="85" t="n">
        <v>224</v>
      </c>
      <c r="W355" s="85" t="n">
        <v>319</v>
      </c>
      <c r="X355" s="85" t="n">
        <v>130</v>
      </c>
      <c r="Y355" s="85" t="n">
        <v>430</v>
      </c>
      <c r="Z355" s="85" t="n">
        <v>295</v>
      </c>
      <c r="AA355" s="86" t="n">
        <v>263</v>
      </c>
      <c r="AB355" s="87"/>
      <c r="AC355" s="85" t="n">
        <v>92</v>
      </c>
      <c r="AD355" s="85" t="n">
        <v>772</v>
      </c>
      <c r="AE355" s="85" t="n">
        <v>566</v>
      </c>
      <c r="AF355" s="57" t="n">
        <f aca="false">(AE355/AD355)*100</f>
        <v>73.3160621761658</v>
      </c>
    </row>
    <row r="356" s="58" customFormat="true" ht="12.8" hidden="false" customHeight="false" outlineLevel="0" collapsed="false">
      <c r="A356" s="54" t="n">
        <v>19</v>
      </c>
      <c r="B356" s="85" t="n">
        <v>7</v>
      </c>
      <c r="C356" s="85" t="n">
        <v>271</v>
      </c>
      <c r="D356" s="85" t="n">
        <v>392</v>
      </c>
      <c r="E356" s="85" t="n">
        <v>4</v>
      </c>
      <c r="F356" s="85" t="n">
        <v>101</v>
      </c>
      <c r="G356" s="85" t="n">
        <v>1</v>
      </c>
      <c r="H356" s="85" t="n">
        <v>24</v>
      </c>
      <c r="I356" s="85" t="n">
        <v>474</v>
      </c>
      <c r="J356" s="85" t="n">
        <v>260</v>
      </c>
      <c r="K356" s="85" t="n">
        <v>18</v>
      </c>
      <c r="L356" s="55"/>
      <c r="M356" s="55"/>
      <c r="N356" s="55"/>
      <c r="O356" s="85" t="n">
        <v>13</v>
      </c>
      <c r="P356" s="85" t="n">
        <v>534</v>
      </c>
      <c r="Q356" s="85" t="n">
        <v>232</v>
      </c>
      <c r="R356" s="85" t="n">
        <v>351</v>
      </c>
      <c r="S356" s="85" t="n">
        <v>366</v>
      </c>
      <c r="T356" s="85" t="n">
        <v>254</v>
      </c>
      <c r="U356" s="85" t="n">
        <v>517</v>
      </c>
      <c r="V356" s="85" t="n">
        <v>276</v>
      </c>
      <c r="W356" s="85" t="n">
        <v>478</v>
      </c>
      <c r="X356" s="85" t="n">
        <v>131</v>
      </c>
      <c r="Y356" s="85" t="n">
        <v>641</v>
      </c>
      <c r="Z356" s="85" t="n">
        <v>386</v>
      </c>
      <c r="AA356" s="86" t="n">
        <v>378</v>
      </c>
      <c r="AB356" s="87"/>
      <c r="AC356" s="85" t="n">
        <v>93</v>
      </c>
      <c r="AD356" s="85" t="n">
        <v>1026</v>
      </c>
      <c r="AE356" s="85" t="n">
        <v>794</v>
      </c>
      <c r="AF356" s="57" t="n">
        <f aca="false">(AE356/AD356)*100</f>
        <v>77.3879142300195</v>
      </c>
    </row>
    <row r="357" s="58" customFormat="true" ht="12.8" hidden="false" customHeight="false" outlineLevel="0" collapsed="false">
      <c r="A357" s="54" t="n">
        <v>20</v>
      </c>
      <c r="B357" s="85" t="n">
        <v>2</v>
      </c>
      <c r="C357" s="85" t="n">
        <v>272</v>
      </c>
      <c r="D357" s="85" t="n">
        <v>531</v>
      </c>
      <c r="E357" s="85" t="n">
        <v>1</v>
      </c>
      <c r="F357" s="85" t="n">
        <v>95</v>
      </c>
      <c r="G357" s="85" t="n">
        <v>1</v>
      </c>
      <c r="H357" s="85" t="n">
        <v>24</v>
      </c>
      <c r="I357" s="85" t="n">
        <v>591</v>
      </c>
      <c r="J357" s="85" t="n">
        <v>279</v>
      </c>
      <c r="K357" s="85" t="n">
        <v>7</v>
      </c>
      <c r="L357" s="55"/>
      <c r="M357" s="55"/>
      <c r="N357" s="55"/>
      <c r="O357" s="85" t="n">
        <v>9</v>
      </c>
      <c r="P357" s="85" t="n">
        <v>680</v>
      </c>
      <c r="Q357" s="85" t="n">
        <v>215</v>
      </c>
      <c r="R357" s="85" t="n">
        <v>449</v>
      </c>
      <c r="S357" s="85" t="n">
        <v>356</v>
      </c>
      <c r="T357" s="85" t="n">
        <v>271</v>
      </c>
      <c r="U357" s="85" t="n">
        <v>619</v>
      </c>
      <c r="V357" s="85" t="n">
        <v>365</v>
      </c>
      <c r="W357" s="85" t="n">
        <v>518</v>
      </c>
      <c r="X357" s="85" t="n">
        <v>152</v>
      </c>
      <c r="Y357" s="85" t="n">
        <v>743</v>
      </c>
      <c r="Z357" s="85" t="n">
        <v>450</v>
      </c>
      <c r="AA357" s="86" t="n">
        <v>428</v>
      </c>
      <c r="AB357" s="87"/>
      <c r="AC357" s="85" t="n">
        <v>62</v>
      </c>
      <c r="AD357" s="85" t="n">
        <v>1163</v>
      </c>
      <c r="AE357" s="85" t="n">
        <v>914</v>
      </c>
      <c r="AF357" s="57" t="n">
        <f aca="false">(AE357/AD357)*100</f>
        <v>78.5898538263113</v>
      </c>
    </row>
    <row r="358" s="58" customFormat="true" ht="12.8" hidden="false" customHeight="false" outlineLevel="0" collapsed="false">
      <c r="A358" s="54" t="n">
        <v>21</v>
      </c>
      <c r="B358" s="85" t="n">
        <v>6</v>
      </c>
      <c r="C358" s="85" t="n">
        <v>158</v>
      </c>
      <c r="D358" s="85" t="n">
        <v>372</v>
      </c>
      <c r="E358" s="85" t="n">
        <v>0</v>
      </c>
      <c r="F358" s="85" t="n">
        <v>80</v>
      </c>
      <c r="G358" s="85" t="n">
        <v>3</v>
      </c>
      <c r="H358" s="85" t="n">
        <v>25</v>
      </c>
      <c r="I358" s="85" t="n">
        <v>411</v>
      </c>
      <c r="J358" s="85" t="n">
        <v>175</v>
      </c>
      <c r="K358" s="85" t="n">
        <v>9</v>
      </c>
      <c r="L358" s="55"/>
      <c r="M358" s="55"/>
      <c r="N358" s="55"/>
      <c r="O358" s="85" t="n">
        <v>7</v>
      </c>
      <c r="P358" s="85" t="n">
        <v>478</v>
      </c>
      <c r="Q358" s="85" t="n">
        <v>141</v>
      </c>
      <c r="R358" s="85" t="n">
        <v>291</v>
      </c>
      <c r="S358" s="85" t="n">
        <v>280</v>
      </c>
      <c r="T358" s="85" t="n">
        <v>215</v>
      </c>
      <c r="U358" s="85" t="n">
        <v>404</v>
      </c>
      <c r="V358" s="85" t="n">
        <v>192</v>
      </c>
      <c r="W358" s="85" t="n">
        <v>419</v>
      </c>
      <c r="X358" s="85" t="n">
        <v>119</v>
      </c>
      <c r="Y358" s="85" t="n">
        <v>501</v>
      </c>
      <c r="Z358" s="85" t="n">
        <v>324</v>
      </c>
      <c r="AA358" s="86" t="n">
        <v>284</v>
      </c>
      <c r="AB358" s="87"/>
      <c r="AC358" s="85" t="n">
        <v>93</v>
      </c>
      <c r="AD358" s="85" t="n">
        <v>907</v>
      </c>
      <c r="AE358" s="85" t="n">
        <v>636</v>
      </c>
      <c r="AF358" s="57" t="n">
        <f aca="false">(AE358/AD358)*100</f>
        <v>70.1212789415656</v>
      </c>
    </row>
    <row r="359" s="58" customFormat="true" ht="12.8" hidden="false" customHeight="false" outlineLevel="0" collapsed="false">
      <c r="A359" s="54" t="n">
        <v>22</v>
      </c>
      <c r="B359" s="85" t="n">
        <v>2</v>
      </c>
      <c r="C359" s="85" t="n">
        <v>138</v>
      </c>
      <c r="D359" s="85" t="n">
        <v>222</v>
      </c>
      <c r="E359" s="85" t="n">
        <v>3</v>
      </c>
      <c r="F359" s="85" t="n">
        <v>72</v>
      </c>
      <c r="G359" s="85" t="n">
        <v>1</v>
      </c>
      <c r="H359" s="85" t="n">
        <v>12</v>
      </c>
      <c r="I359" s="85" t="n">
        <v>263</v>
      </c>
      <c r="J359" s="85" t="n">
        <v>156</v>
      </c>
      <c r="K359" s="85" t="n">
        <v>9</v>
      </c>
      <c r="L359" s="55"/>
      <c r="M359" s="55"/>
      <c r="N359" s="55"/>
      <c r="O359" s="85" t="n">
        <v>8</v>
      </c>
      <c r="P359" s="85" t="n">
        <v>308</v>
      </c>
      <c r="Q359" s="85" t="n">
        <v>126</v>
      </c>
      <c r="R359" s="85" t="n">
        <v>206</v>
      </c>
      <c r="S359" s="85" t="n">
        <v>194</v>
      </c>
      <c r="T359" s="85" t="n">
        <v>137</v>
      </c>
      <c r="U359" s="85" t="n">
        <v>297</v>
      </c>
      <c r="V359" s="85" t="n">
        <v>159</v>
      </c>
      <c r="W359" s="85" t="n">
        <v>266</v>
      </c>
      <c r="X359" s="85" t="n">
        <v>80</v>
      </c>
      <c r="Y359" s="85" t="n">
        <v>363</v>
      </c>
      <c r="Z359" s="85" t="n">
        <v>222</v>
      </c>
      <c r="AA359" s="86" t="n">
        <v>215</v>
      </c>
      <c r="AB359" s="87"/>
      <c r="AC359" s="85" t="n">
        <v>80</v>
      </c>
      <c r="AD359" s="85" t="n">
        <v>633</v>
      </c>
      <c r="AE359" s="85" t="n">
        <v>449</v>
      </c>
      <c r="AF359" s="57" t="n">
        <f aca="false">(AE359/AD359)*100</f>
        <v>70.9320695102686</v>
      </c>
    </row>
    <row r="360" s="58" customFormat="true" ht="12.8" hidden="false" customHeight="false" outlineLevel="0" collapsed="false">
      <c r="A360" s="54" t="n">
        <v>23</v>
      </c>
      <c r="B360" s="85" t="n">
        <v>3</v>
      </c>
      <c r="C360" s="85" t="n">
        <v>195</v>
      </c>
      <c r="D360" s="85" t="n">
        <v>443</v>
      </c>
      <c r="E360" s="85" t="n">
        <v>0</v>
      </c>
      <c r="F360" s="85" t="n">
        <v>83</v>
      </c>
      <c r="G360" s="85" t="n">
        <v>1</v>
      </c>
      <c r="H360" s="85" t="n">
        <v>17</v>
      </c>
      <c r="I360" s="85" t="n">
        <v>499</v>
      </c>
      <c r="J360" s="85" t="n">
        <v>208</v>
      </c>
      <c r="K360" s="85" t="n">
        <v>6</v>
      </c>
      <c r="L360" s="55"/>
      <c r="M360" s="55"/>
      <c r="N360" s="55"/>
      <c r="O360" s="85" t="n">
        <v>6</v>
      </c>
      <c r="P360" s="85" t="n">
        <v>585</v>
      </c>
      <c r="Q360" s="85" t="n">
        <v>141</v>
      </c>
      <c r="R360" s="85" t="n">
        <v>339</v>
      </c>
      <c r="S360" s="85" t="n">
        <v>319</v>
      </c>
      <c r="T360" s="85" t="n">
        <v>225</v>
      </c>
      <c r="U360" s="85" t="n">
        <v>507</v>
      </c>
      <c r="V360" s="85" t="n">
        <v>239</v>
      </c>
      <c r="W360" s="85" t="n">
        <v>480</v>
      </c>
      <c r="X360" s="85" t="n">
        <v>112</v>
      </c>
      <c r="Y360" s="85" t="n">
        <v>622</v>
      </c>
      <c r="Z360" s="85" t="n">
        <v>338</v>
      </c>
      <c r="AA360" s="86" t="n">
        <v>392</v>
      </c>
      <c r="AB360" s="87"/>
      <c r="AC360" s="85" t="n">
        <v>95</v>
      </c>
      <c r="AD360" s="85" t="n">
        <v>1009</v>
      </c>
      <c r="AE360" s="85" t="n">
        <v>746</v>
      </c>
      <c r="AF360" s="57" t="n">
        <f aca="false">(AE360/AD360)*100</f>
        <v>73.9345887016848</v>
      </c>
    </row>
    <row r="361" s="58" customFormat="true" ht="12.8" hidden="false" customHeight="false" outlineLevel="0" collapsed="false">
      <c r="A361" s="54" t="n">
        <v>24</v>
      </c>
      <c r="B361" s="85" t="n">
        <v>8</v>
      </c>
      <c r="C361" s="85" t="n">
        <v>265</v>
      </c>
      <c r="D361" s="85" t="n">
        <v>597</v>
      </c>
      <c r="E361" s="85" t="n">
        <v>1</v>
      </c>
      <c r="F361" s="85" t="n">
        <v>100</v>
      </c>
      <c r="G361" s="85" t="n">
        <v>3</v>
      </c>
      <c r="H361" s="85" t="n">
        <v>28</v>
      </c>
      <c r="I361" s="85" t="n">
        <v>670</v>
      </c>
      <c r="J361" s="85" t="n">
        <v>270</v>
      </c>
      <c r="K361" s="85" t="n">
        <v>9</v>
      </c>
      <c r="L361" s="55"/>
      <c r="M361" s="55"/>
      <c r="N361" s="55"/>
      <c r="O361" s="85" t="n">
        <v>17</v>
      </c>
      <c r="P361" s="85" t="n">
        <v>746</v>
      </c>
      <c r="Q361" s="85" t="n">
        <v>211</v>
      </c>
      <c r="R361" s="85" t="n">
        <v>477</v>
      </c>
      <c r="S361" s="85" t="n">
        <v>409</v>
      </c>
      <c r="T361" s="85" t="n">
        <v>295</v>
      </c>
      <c r="U361" s="85" t="n">
        <v>674</v>
      </c>
      <c r="V361" s="85" t="n">
        <v>320</v>
      </c>
      <c r="W361" s="85" t="n">
        <v>638</v>
      </c>
      <c r="X361" s="85" t="n">
        <v>177</v>
      </c>
      <c r="Y361" s="85" t="n">
        <v>794</v>
      </c>
      <c r="Z361" s="85" t="n">
        <v>464</v>
      </c>
      <c r="AA361" s="86" t="n">
        <v>495</v>
      </c>
      <c r="AB361" s="87"/>
      <c r="AC361" s="85" t="n">
        <v>210</v>
      </c>
      <c r="AD361" s="85" t="n">
        <v>1435</v>
      </c>
      <c r="AE361" s="85" t="n">
        <v>989</v>
      </c>
      <c r="AF361" s="57" t="n">
        <f aca="false">(AE361/AD361)*100</f>
        <v>68.9198606271777</v>
      </c>
    </row>
    <row r="362" s="58" customFormat="true" ht="12.8" hidden="false" customHeight="false" outlineLevel="0" collapsed="false">
      <c r="A362" s="54" t="n">
        <v>25</v>
      </c>
      <c r="B362" s="85" t="n">
        <v>3</v>
      </c>
      <c r="C362" s="85" t="n">
        <v>282</v>
      </c>
      <c r="D362" s="85" t="n">
        <v>538</v>
      </c>
      <c r="E362" s="85" t="n">
        <v>1</v>
      </c>
      <c r="F362" s="85" t="n">
        <v>113</v>
      </c>
      <c r="G362" s="85" t="n">
        <v>6</v>
      </c>
      <c r="H362" s="85" t="n">
        <v>25</v>
      </c>
      <c r="I362" s="85" t="n">
        <v>616</v>
      </c>
      <c r="J362" s="85" t="n">
        <v>301</v>
      </c>
      <c r="K362" s="85" t="n">
        <v>8</v>
      </c>
      <c r="L362" s="55"/>
      <c r="M362" s="55"/>
      <c r="N362" s="55"/>
      <c r="O362" s="85" t="n">
        <v>8</v>
      </c>
      <c r="P362" s="85" t="n">
        <v>693</v>
      </c>
      <c r="Q362" s="85" t="n">
        <v>240</v>
      </c>
      <c r="R362" s="85" t="n">
        <v>475</v>
      </c>
      <c r="S362" s="85" t="n">
        <v>382</v>
      </c>
      <c r="T362" s="85" t="n">
        <v>295</v>
      </c>
      <c r="U362" s="85" t="n">
        <v>643</v>
      </c>
      <c r="V362" s="85" t="n">
        <v>318</v>
      </c>
      <c r="W362" s="85" t="n">
        <v>611</v>
      </c>
      <c r="X362" s="85" t="n">
        <v>176</v>
      </c>
      <c r="Y362" s="85" t="n">
        <v>776</v>
      </c>
      <c r="Z362" s="85" t="n">
        <v>506</v>
      </c>
      <c r="AA362" s="86" t="n">
        <v>433</v>
      </c>
      <c r="AB362" s="87"/>
      <c r="AC362" s="85" t="n">
        <v>164</v>
      </c>
      <c r="AD362" s="85" t="n">
        <v>1358</v>
      </c>
      <c r="AE362" s="85" t="n">
        <v>971</v>
      </c>
      <c r="AF362" s="57" t="n">
        <f aca="false">(AE362/AD362)*100</f>
        <v>71.5022091310751</v>
      </c>
    </row>
    <row r="363" s="58" customFormat="true" ht="12.8" hidden="false" customHeight="false" outlineLevel="0" collapsed="false">
      <c r="A363" s="54" t="n">
        <v>26</v>
      </c>
      <c r="B363" s="85" t="n">
        <v>7</v>
      </c>
      <c r="C363" s="85" t="n">
        <v>289</v>
      </c>
      <c r="D363" s="85" t="n">
        <v>709</v>
      </c>
      <c r="E363" s="85" t="n">
        <v>4</v>
      </c>
      <c r="F363" s="85" t="n">
        <v>81</v>
      </c>
      <c r="G363" s="85" t="n">
        <v>2</v>
      </c>
      <c r="H363" s="85" t="n">
        <v>35</v>
      </c>
      <c r="I363" s="85" t="n">
        <v>787</v>
      </c>
      <c r="J363" s="85" t="n">
        <v>251</v>
      </c>
      <c r="K363" s="85" t="n">
        <v>10</v>
      </c>
      <c r="L363" s="55"/>
      <c r="M363" s="55"/>
      <c r="N363" s="55"/>
      <c r="O363" s="85" t="n">
        <v>14</v>
      </c>
      <c r="P363" s="85" t="n">
        <v>880</v>
      </c>
      <c r="Q363" s="85" t="n">
        <v>199</v>
      </c>
      <c r="R363" s="85" t="n">
        <v>560</v>
      </c>
      <c r="S363" s="85" t="n">
        <v>416</v>
      </c>
      <c r="T363" s="85" t="n">
        <v>403</v>
      </c>
      <c r="U363" s="85" t="n">
        <v>668</v>
      </c>
      <c r="V363" s="85" t="n">
        <v>489</v>
      </c>
      <c r="W363" s="85" t="n">
        <v>578</v>
      </c>
      <c r="X363" s="85" t="n">
        <v>157</v>
      </c>
      <c r="Y363" s="85" t="n">
        <v>921</v>
      </c>
      <c r="Z363" s="85" t="n">
        <v>528</v>
      </c>
      <c r="AA363" s="86" t="n">
        <v>545</v>
      </c>
      <c r="AB363" s="87"/>
      <c r="AC363" s="85" t="n">
        <v>80</v>
      </c>
      <c r="AD363" s="85" t="n">
        <v>1496</v>
      </c>
      <c r="AE363" s="85" t="n">
        <v>1109</v>
      </c>
      <c r="AF363" s="57" t="n">
        <f aca="false">(AE363/AD363)*100</f>
        <v>74.1310160427808</v>
      </c>
    </row>
    <row r="364" s="58" customFormat="true" ht="12.8" hidden="false" customHeight="false" outlineLevel="0" collapsed="false">
      <c r="A364" s="54" t="n">
        <v>36</v>
      </c>
      <c r="B364" s="85" t="n">
        <v>3</v>
      </c>
      <c r="C364" s="85" t="n">
        <v>93</v>
      </c>
      <c r="D364" s="85" t="n">
        <v>373</v>
      </c>
      <c r="E364" s="85" t="n">
        <v>0</v>
      </c>
      <c r="F364" s="85" t="n">
        <v>49</v>
      </c>
      <c r="G364" s="85" t="n">
        <v>2</v>
      </c>
      <c r="H364" s="85" t="n">
        <v>3</v>
      </c>
      <c r="I364" s="85" t="n">
        <v>405</v>
      </c>
      <c r="J364" s="85" t="n">
        <v>102</v>
      </c>
      <c r="K364" s="85" t="n">
        <v>8</v>
      </c>
      <c r="L364" s="55"/>
      <c r="M364" s="55"/>
      <c r="N364" s="55"/>
      <c r="O364" s="85" t="n">
        <v>4</v>
      </c>
      <c r="P364" s="85" t="n">
        <v>457</v>
      </c>
      <c r="Q364" s="85" t="n">
        <v>61</v>
      </c>
      <c r="R364" s="85" t="n">
        <v>241</v>
      </c>
      <c r="S364" s="85" t="n">
        <v>220</v>
      </c>
      <c r="T364" s="85" t="n">
        <v>208</v>
      </c>
      <c r="U364" s="85" t="n">
        <v>306</v>
      </c>
      <c r="V364" s="85" t="n">
        <v>123</v>
      </c>
      <c r="W364" s="85" t="n">
        <v>381</v>
      </c>
      <c r="X364" s="85" t="n">
        <v>79</v>
      </c>
      <c r="Y364" s="85" t="n">
        <v>435</v>
      </c>
      <c r="Z364" s="85" t="n">
        <v>219</v>
      </c>
      <c r="AA364" s="86" t="n">
        <v>286</v>
      </c>
      <c r="AB364" s="87"/>
      <c r="AC364" s="85" t="n">
        <v>55</v>
      </c>
      <c r="AD364" s="85" t="n">
        <v>673</v>
      </c>
      <c r="AE364" s="85" t="n">
        <v>527</v>
      </c>
      <c r="AF364" s="57" t="n">
        <f aca="false">(AE364/AD364)*100</f>
        <v>78.3060921248143</v>
      </c>
    </row>
    <row r="365" s="58" customFormat="true" ht="12.8" hidden="false" customHeight="false" outlineLevel="0" collapsed="false">
      <c r="A365" s="54" t="n">
        <v>37</v>
      </c>
      <c r="B365" s="85" t="n">
        <v>6</v>
      </c>
      <c r="C365" s="85" t="n">
        <v>172</v>
      </c>
      <c r="D365" s="85" t="n">
        <v>431</v>
      </c>
      <c r="E365" s="85" t="n">
        <v>2</v>
      </c>
      <c r="F365" s="85" t="n">
        <v>76</v>
      </c>
      <c r="G365" s="85" t="n">
        <v>1</v>
      </c>
      <c r="H365" s="85" t="n">
        <v>18</v>
      </c>
      <c r="I365" s="85" t="n">
        <v>502</v>
      </c>
      <c r="J365" s="85" t="n">
        <v>168</v>
      </c>
      <c r="K365" s="85" t="n">
        <v>4</v>
      </c>
      <c r="L365" s="55"/>
      <c r="M365" s="55"/>
      <c r="N365" s="55"/>
      <c r="O365" s="85" t="n">
        <v>6</v>
      </c>
      <c r="P365" s="85" t="n">
        <v>574</v>
      </c>
      <c r="Q365" s="85" t="n">
        <v>116</v>
      </c>
      <c r="R365" s="85" t="n">
        <v>350</v>
      </c>
      <c r="S365" s="85" t="n">
        <v>278</v>
      </c>
      <c r="T365" s="85" t="n">
        <v>218</v>
      </c>
      <c r="U365" s="85" t="n">
        <v>476</v>
      </c>
      <c r="V365" s="85" t="n">
        <v>189</v>
      </c>
      <c r="W365" s="85" t="n">
        <v>490</v>
      </c>
      <c r="X365" s="85" t="n">
        <v>93</v>
      </c>
      <c r="Y365" s="85" t="n">
        <v>605</v>
      </c>
      <c r="Z365" s="85" t="n">
        <v>304</v>
      </c>
      <c r="AA365" s="86" t="n">
        <v>386</v>
      </c>
      <c r="AB365" s="87"/>
      <c r="AC365" s="85" t="n">
        <v>86</v>
      </c>
      <c r="AD365" s="85" t="n">
        <v>847</v>
      </c>
      <c r="AE365" s="85" t="n">
        <v>705</v>
      </c>
      <c r="AF365" s="57" t="n">
        <f aca="false">(AE365/AD365)*100</f>
        <v>83.2349468713105</v>
      </c>
    </row>
    <row r="366" s="58" customFormat="true" ht="12.8" hidden="false" customHeight="false" outlineLevel="0" collapsed="false">
      <c r="A366" s="54" t="n">
        <v>38</v>
      </c>
      <c r="B366" s="85" t="n">
        <v>3</v>
      </c>
      <c r="C366" s="85" t="n">
        <v>88</v>
      </c>
      <c r="D366" s="85" t="n">
        <v>279</v>
      </c>
      <c r="E366" s="85" t="n">
        <v>1</v>
      </c>
      <c r="F366" s="85" t="n">
        <v>36</v>
      </c>
      <c r="G366" s="85" t="n">
        <v>1</v>
      </c>
      <c r="H366" s="85" t="n">
        <v>14</v>
      </c>
      <c r="I366" s="85" t="n">
        <v>296</v>
      </c>
      <c r="J366" s="85" t="n">
        <v>97</v>
      </c>
      <c r="K366" s="85" t="n">
        <v>1</v>
      </c>
      <c r="L366" s="55"/>
      <c r="M366" s="55"/>
      <c r="N366" s="55"/>
      <c r="O366" s="85" t="n">
        <v>4</v>
      </c>
      <c r="P366" s="85" t="n">
        <v>329</v>
      </c>
      <c r="Q366" s="85" t="n">
        <v>77</v>
      </c>
      <c r="R366" s="85" t="n">
        <v>201</v>
      </c>
      <c r="S366" s="85" t="n">
        <v>178</v>
      </c>
      <c r="T366" s="85" t="n">
        <v>156</v>
      </c>
      <c r="U366" s="85" t="n">
        <v>254</v>
      </c>
      <c r="V366" s="85" t="n">
        <v>116</v>
      </c>
      <c r="W366" s="85" t="n">
        <v>285</v>
      </c>
      <c r="X366" s="85" t="n">
        <v>65</v>
      </c>
      <c r="Y366" s="85" t="n">
        <v>344</v>
      </c>
      <c r="Z366" s="85" t="n">
        <v>176</v>
      </c>
      <c r="AA366" s="86" t="n">
        <v>232</v>
      </c>
      <c r="AB366" s="87"/>
      <c r="AC366" s="85" t="n">
        <v>47</v>
      </c>
      <c r="AD366" s="85" t="n">
        <v>515</v>
      </c>
      <c r="AE366" s="85" t="n">
        <v>414</v>
      </c>
      <c r="AF366" s="57" t="n">
        <f aca="false">(AE366/AD366)*100</f>
        <v>80.3883495145631</v>
      </c>
    </row>
    <row r="367" s="58" customFormat="true" ht="12.8" hidden="false" customHeight="false" outlineLevel="0" collapsed="false">
      <c r="A367" s="54" t="n">
        <v>39</v>
      </c>
      <c r="B367" s="85" t="n">
        <v>2</v>
      </c>
      <c r="C367" s="85" t="n">
        <v>81</v>
      </c>
      <c r="D367" s="85" t="n">
        <v>403</v>
      </c>
      <c r="E367" s="85" t="n">
        <v>0</v>
      </c>
      <c r="F367" s="85" t="n">
        <v>66</v>
      </c>
      <c r="G367" s="85" t="n">
        <v>1</v>
      </c>
      <c r="H367" s="85" t="n">
        <v>10</v>
      </c>
      <c r="I367" s="85" t="n">
        <v>447</v>
      </c>
      <c r="J367" s="85" t="n">
        <v>98</v>
      </c>
      <c r="K367" s="85" t="n">
        <v>7</v>
      </c>
      <c r="L367" s="55"/>
      <c r="M367" s="55"/>
      <c r="N367" s="55"/>
      <c r="O367" s="85" t="n">
        <v>3</v>
      </c>
      <c r="P367" s="85" t="n">
        <v>497</v>
      </c>
      <c r="Q367" s="85" t="n">
        <v>62</v>
      </c>
      <c r="R367" s="85" t="n">
        <v>235</v>
      </c>
      <c r="S367" s="85" t="n">
        <v>284</v>
      </c>
      <c r="T367" s="85" t="n">
        <v>202</v>
      </c>
      <c r="U367" s="85" t="n">
        <v>352</v>
      </c>
      <c r="V367" s="85" t="n">
        <v>80</v>
      </c>
      <c r="W367" s="85" t="n">
        <v>465</v>
      </c>
      <c r="X367" s="85" t="n">
        <v>84</v>
      </c>
      <c r="Y367" s="85" t="n">
        <v>474</v>
      </c>
      <c r="Z367" s="85" t="n">
        <v>236</v>
      </c>
      <c r="AA367" s="86" t="n">
        <v>316</v>
      </c>
      <c r="AB367" s="87"/>
      <c r="AC367" s="85" t="n">
        <v>69</v>
      </c>
      <c r="AD367" s="85" t="n">
        <v>726</v>
      </c>
      <c r="AE367" s="85" t="n">
        <v>568</v>
      </c>
      <c r="AF367" s="57" t="n">
        <f aca="false">(AE367/AD367)*100</f>
        <v>78.236914600551</v>
      </c>
    </row>
    <row r="368" s="58" customFormat="true" ht="12.8" hidden="false" customHeight="false" outlineLevel="0" collapsed="false">
      <c r="A368" s="54" t="n">
        <v>40</v>
      </c>
      <c r="B368" s="85" t="n">
        <v>4</v>
      </c>
      <c r="C368" s="85" t="n">
        <v>153</v>
      </c>
      <c r="D368" s="85" t="n">
        <v>429</v>
      </c>
      <c r="E368" s="85" t="n">
        <v>1</v>
      </c>
      <c r="F368" s="85" t="n">
        <v>106</v>
      </c>
      <c r="G368" s="85" t="n">
        <v>0</v>
      </c>
      <c r="H368" s="85" t="n">
        <v>23</v>
      </c>
      <c r="I368" s="85" t="n">
        <v>511</v>
      </c>
      <c r="J368" s="85" t="n">
        <v>166</v>
      </c>
      <c r="K368" s="85" t="n">
        <v>4</v>
      </c>
      <c r="L368" s="55"/>
      <c r="M368" s="55"/>
      <c r="N368" s="55"/>
      <c r="O368" s="85" t="n">
        <v>7</v>
      </c>
      <c r="P368" s="85" t="n">
        <v>565</v>
      </c>
      <c r="Q368" s="85" t="n">
        <v>132</v>
      </c>
      <c r="R368" s="85" t="n">
        <v>332</v>
      </c>
      <c r="S368" s="85" t="n">
        <v>309</v>
      </c>
      <c r="T368" s="85" t="n">
        <v>247</v>
      </c>
      <c r="U368" s="85" t="n">
        <v>445</v>
      </c>
      <c r="V368" s="85" t="n">
        <v>167</v>
      </c>
      <c r="W368" s="85" t="n">
        <v>518</v>
      </c>
      <c r="X368" s="85" t="n">
        <v>102</v>
      </c>
      <c r="Y368" s="85" t="n">
        <v>596</v>
      </c>
      <c r="Z368" s="85" t="n">
        <v>334</v>
      </c>
      <c r="AA368" s="86" t="n">
        <v>351</v>
      </c>
      <c r="AB368" s="87"/>
      <c r="AC368" s="85" t="n">
        <v>107</v>
      </c>
      <c r="AD368" s="85" t="n">
        <v>927</v>
      </c>
      <c r="AE368" s="85" t="n">
        <v>711</v>
      </c>
      <c r="AF368" s="57" t="n">
        <f aca="false">(AE368/AD368)*100</f>
        <v>76.6990291262136</v>
      </c>
    </row>
    <row r="369" s="58" customFormat="true" ht="12.8" hidden="false" customHeight="false" outlineLevel="0" collapsed="false">
      <c r="A369" s="54" t="n">
        <v>41</v>
      </c>
      <c r="B369" s="85" t="n">
        <v>6</v>
      </c>
      <c r="C369" s="85" t="n">
        <v>315</v>
      </c>
      <c r="D369" s="85" t="n">
        <v>733</v>
      </c>
      <c r="E369" s="85" t="n">
        <v>1</v>
      </c>
      <c r="F369" s="85" t="n">
        <v>136</v>
      </c>
      <c r="G369" s="85" t="n">
        <v>7</v>
      </c>
      <c r="H369" s="85" t="n">
        <v>32</v>
      </c>
      <c r="I369" s="85" t="n">
        <v>837</v>
      </c>
      <c r="J369" s="85" t="n">
        <v>321</v>
      </c>
      <c r="K369" s="85" t="n">
        <v>10</v>
      </c>
      <c r="L369" s="55"/>
      <c r="M369" s="55"/>
      <c r="N369" s="55"/>
      <c r="O369" s="85" t="n">
        <v>17</v>
      </c>
      <c r="P369" s="85" t="n">
        <v>929</v>
      </c>
      <c r="Q369" s="85" t="n">
        <v>257</v>
      </c>
      <c r="R369" s="85" t="n">
        <v>606</v>
      </c>
      <c r="S369" s="85" t="n">
        <v>445</v>
      </c>
      <c r="T369" s="85" t="n">
        <v>435</v>
      </c>
      <c r="U369" s="85" t="n">
        <v>758</v>
      </c>
      <c r="V369" s="85" t="n">
        <v>401</v>
      </c>
      <c r="W369" s="85" t="n">
        <v>783</v>
      </c>
      <c r="X369" s="85" t="n">
        <v>181</v>
      </c>
      <c r="Y369" s="85" t="n">
        <v>1023</v>
      </c>
      <c r="Z369" s="85" t="n">
        <v>627</v>
      </c>
      <c r="AA369" s="86" t="n">
        <v>557</v>
      </c>
      <c r="AB369" s="87"/>
      <c r="AC369" s="85" t="n">
        <v>216</v>
      </c>
      <c r="AD369" s="85" t="n">
        <v>1634</v>
      </c>
      <c r="AE369" s="85" t="n">
        <v>1223</v>
      </c>
      <c r="AF369" s="57" t="n">
        <f aca="false">(AE369/AD369)*100</f>
        <v>74.8470012239902</v>
      </c>
    </row>
    <row r="370" s="58" customFormat="true" ht="12.8" hidden="false" customHeight="false" outlineLevel="0" collapsed="false">
      <c r="A370" s="54" t="n">
        <v>42</v>
      </c>
      <c r="B370" s="85" t="n">
        <v>0</v>
      </c>
      <c r="C370" s="85" t="n">
        <v>106</v>
      </c>
      <c r="D370" s="85" t="n">
        <v>277</v>
      </c>
      <c r="E370" s="85" t="n">
        <v>0</v>
      </c>
      <c r="F370" s="85" t="n">
        <v>54</v>
      </c>
      <c r="G370" s="85" t="n">
        <v>1</v>
      </c>
      <c r="H370" s="85" t="n">
        <v>12</v>
      </c>
      <c r="I370" s="85" t="n">
        <v>312</v>
      </c>
      <c r="J370" s="85" t="n">
        <v>114</v>
      </c>
      <c r="K370" s="85" t="n">
        <v>5</v>
      </c>
      <c r="L370" s="55"/>
      <c r="M370" s="55"/>
      <c r="N370" s="55"/>
      <c r="O370" s="85" t="n">
        <v>3</v>
      </c>
      <c r="P370" s="85" t="n">
        <v>357</v>
      </c>
      <c r="Q370" s="85" t="n">
        <v>86</v>
      </c>
      <c r="R370" s="85" t="n">
        <v>194</v>
      </c>
      <c r="S370" s="85" t="n">
        <v>212</v>
      </c>
      <c r="T370" s="85" t="n">
        <v>171</v>
      </c>
      <c r="U370" s="85" t="n">
        <v>268</v>
      </c>
      <c r="V370" s="85" t="n">
        <v>141</v>
      </c>
      <c r="W370" s="85" t="n">
        <v>289</v>
      </c>
      <c r="X370" s="85" t="n">
        <v>66</v>
      </c>
      <c r="Y370" s="85" t="n">
        <v>378</v>
      </c>
      <c r="Z370" s="85" t="n">
        <v>207</v>
      </c>
      <c r="AA370" s="86" t="n">
        <v>236</v>
      </c>
      <c r="AB370" s="87"/>
      <c r="AC370" s="85" t="n">
        <v>53</v>
      </c>
      <c r="AD370" s="85" t="n">
        <v>568</v>
      </c>
      <c r="AE370" s="85" t="n">
        <v>449</v>
      </c>
      <c r="AF370" s="57" t="n">
        <f aca="false">(AE370/AD370)*100</f>
        <v>79.0492957746479</v>
      </c>
    </row>
    <row r="371" s="58" customFormat="true" ht="12.8" hidden="false" customHeight="false" outlineLevel="0" collapsed="false">
      <c r="A371" s="54" t="n">
        <v>43</v>
      </c>
      <c r="B371" s="85" t="n">
        <v>4</v>
      </c>
      <c r="C371" s="85" t="n">
        <v>163</v>
      </c>
      <c r="D371" s="85" t="n">
        <v>513</v>
      </c>
      <c r="E371" s="85" t="n">
        <v>6</v>
      </c>
      <c r="F371" s="85" t="n">
        <v>103</v>
      </c>
      <c r="G371" s="85" t="n">
        <v>1</v>
      </c>
      <c r="H371" s="85" t="n">
        <v>22</v>
      </c>
      <c r="I371" s="85" t="n">
        <v>568</v>
      </c>
      <c r="J371" s="85" t="n">
        <v>198</v>
      </c>
      <c r="K371" s="85" t="n">
        <v>11</v>
      </c>
      <c r="L371" s="55"/>
      <c r="M371" s="55"/>
      <c r="N371" s="55"/>
      <c r="O371" s="85" t="n">
        <v>15</v>
      </c>
      <c r="P371" s="85" t="n">
        <v>630</v>
      </c>
      <c r="Q371" s="85" t="n">
        <v>157</v>
      </c>
      <c r="R371" s="85" t="n">
        <v>346</v>
      </c>
      <c r="S371" s="85" t="n">
        <v>382</v>
      </c>
      <c r="T371" s="85" t="n">
        <v>290</v>
      </c>
      <c r="U371" s="85" t="n">
        <v>508</v>
      </c>
      <c r="V371" s="85" t="n">
        <v>162</v>
      </c>
      <c r="W371" s="85" t="n">
        <v>626</v>
      </c>
      <c r="X371" s="85" t="n">
        <v>117</v>
      </c>
      <c r="Y371" s="85" t="n">
        <v>680</v>
      </c>
      <c r="Z371" s="85" t="n">
        <v>373</v>
      </c>
      <c r="AA371" s="86" t="n">
        <v>420</v>
      </c>
      <c r="AB371" s="87"/>
      <c r="AC371" s="85" t="n">
        <v>90</v>
      </c>
      <c r="AD371" s="85" t="n">
        <v>1071</v>
      </c>
      <c r="AE371" s="85" t="n">
        <v>812</v>
      </c>
      <c r="AF371" s="57" t="n">
        <f aca="false">(AE371/AD371)*100</f>
        <v>75.8169934640523</v>
      </c>
    </row>
    <row r="372" s="58" customFormat="true" ht="12.8" hidden="false" customHeight="false" outlineLevel="0" collapsed="false">
      <c r="A372" s="54" t="n">
        <v>44</v>
      </c>
      <c r="B372" s="85" t="n">
        <v>3</v>
      </c>
      <c r="C372" s="85" t="n">
        <v>100</v>
      </c>
      <c r="D372" s="85" t="n">
        <v>278</v>
      </c>
      <c r="E372" s="85" t="n">
        <v>1</v>
      </c>
      <c r="F372" s="85" t="n">
        <v>60</v>
      </c>
      <c r="G372" s="85" t="n">
        <v>1</v>
      </c>
      <c r="H372" s="85" t="n">
        <v>14</v>
      </c>
      <c r="I372" s="85" t="n">
        <v>308</v>
      </c>
      <c r="J372" s="85" t="n">
        <v>123</v>
      </c>
      <c r="K372" s="85" t="n">
        <v>4</v>
      </c>
      <c r="L372" s="55"/>
      <c r="M372" s="55"/>
      <c r="N372" s="55"/>
      <c r="O372" s="85" t="n">
        <v>5</v>
      </c>
      <c r="P372" s="85" t="n">
        <v>351</v>
      </c>
      <c r="Q372" s="85" t="n">
        <v>94</v>
      </c>
      <c r="R372" s="85" t="n">
        <v>208</v>
      </c>
      <c r="S372" s="85" t="n">
        <v>199</v>
      </c>
      <c r="T372" s="85" t="n">
        <v>158</v>
      </c>
      <c r="U372" s="85" t="n">
        <v>284</v>
      </c>
      <c r="V372" s="85" t="n">
        <v>97</v>
      </c>
      <c r="W372" s="85" t="n">
        <v>338</v>
      </c>
      <c r="X372" s="85" t="n">
        <v>94</v>
      </c>
      <c r="Y372" s="85" t="n">
        <v>347</v>
      </c>
      <c r="Z372" s="85" t="n">
        <v>241</v>
      </c>
      <c r="AA372" s="86" t="n">
        <v>195</v>
      </c>
      <c r="AB372" s="87"/>
      <c r="AC372" s="85" t="n">
        <v>53</v>
      </c>
      <c r="AD372" s="85" t="n">
        <v>583</v>
      </c>
      <c r="AE372" s="85" t="n">
        <v>454</v>
      </c>
      <c r="AF372" s="57" t="n">
        <f aca="false">(AE372/AD372)*100</f>
        <v>77.8730703259005</v>
      </c>
    </row>
    <row r="373" s="58" customFormat="true" ht="12.8" hidden="false" customHeight="false" outlineLevel="0" collapsed="false">
      <c r="A373" s="54" t="n">
        <v>45</v>
      </c>
      <c r="B373" s="85" t="n">
        <v>3</v>
      </c>
      <c r="C373" s="85" t="n">
        <v>134</v>
      </c>
      <c r="D373" s="85" t="n">
        <v>334</v>
      </c>
      <c r="E373" s="85" t="n">
        <v>1</v>
      </c>
      <c r="F373" s="85" t="n">
        <v>61</v>
      </c>
      <c r="G373" s="85" t="n">
        <v>7</v>
      </c>
      <c r="H373" s="85" t="n">
        <v>17</v>
      </c>
      <c r="I373" s="85" t="n">
        <v>354</v>
      </c>
      <c r="J373" s="85" t="n">
        <v>162</v>
      </c>
      <c r="K373" s="85" t="n">
        <v>6</v>
      </c>
      <c r="L373" s="55"/>
      <c r="M373" s="55"/>
      <c r="N373" s="55"/>
      <c r="O373" s="85" t="n">
        <v>7</v>
      </c>
      <c r="P373" s="85" t="n">
        <v>426</v>
      </c>
      <c r="Q373" s="85" t="n">
        <v>111</v>
      </c>
      <c r="R373" s="85" t="n">
        <v>268</v>
      </c>
      <c r="S373" s="85" t="n">
        <v>236</v>
      </c>
      <c r="T373" s="85" t="n">
        <v>167</v>
      </c>
      <c r="U373" s="85" t="n">
        <v>375</v>
      </c>
      <c r="V373" s="85" t="n">
        <v>130</v>
      </c>
      <c r="W373" s="85" t="n">
        <v>405</v>
      </c>
      <c r="X373" s="85" t="n">
        <v>111</v>
      </c>
      <c r="Y373" s="85" t="n">
        <v>434</v>
      </c>
      <c r="Z373" s="85" t="n">
        <v>277</v>
      </c>
      <c r="AA373" s="86" t="n">
        <v>261</v>
      </c>
      <c r="AB373" s="87"/>
      <c r="AC373" s="85" t="n">
        <v>107</v>
      </c>
      <c r="AD373" s="85" t="n">
        <v>778</v>
      </c>
      <c r="AE373" s="85" t="n">
        <v>553</v>
      </c>
      <c r="AF373" s="57" t="n">
        <f aca="false">(AE373/AD373)*100</f>
        <v>71.0796915167095</v>
      </c>
    </row>
    <row r="374" s="58" customFormat="true" ht="12.8" hidden="false" customHeight="false" outlineLevel="0" collapsed="false">
      <c r="A374" s="54" t="n">
        <v>46</v>
      </c>
      <c r="B374" s="85" t="n">
        <v>6</v>
      </c>
      <c r="C374" s="85" t="n">
        <v>226</v>
      </c>
      <c r="D374" s="85" t="n">
        <v>344</v>
      </c>
      <c r="E374" s="85" t="n">
        <v>2</v>
      </c>
      <c r="F374" s="85" t="n">
        <v>101</v>
      </c>
      <c r="G374" s="85" t="n">
        <v>3</v>
      </c>
      <c r="H374" s="85" t="n">
        <v>23</v>
      </c>
      <c r="I374" s="85" t="n">
        <v>409</v>
      </c>
      <c r="J374" s="85" t="n">
        <v>254</v>
      </c>
      <c r="K374" s="85" t="n">
        <v>10</v>
      </c>
      <c r="L374" s="55"/>
      <c r="M374" s="55"/>
      <c r="N374" s="55"/>
      <c r="O374" s="85" t="n">
        <v>12</v>
      </c>
      <c r="P374" s="85" t="n">
        <v>482</v>
      </c>
      <c r="Q374" s="85" t="n">
        <v>202</v>
      </c>
      <c r="R374" s="85" t="n">
        <v>321</v>
      </c>
      <c r="S374" s="85" t="n">
        <v>316</v>
      </c>
      <c r="T374" s="85" t="n">
        <v>224</v>
      </c>
      <c r="U374" s="85" t="n">
        <v>458</v>
      </c>
      <c r="V374" s="85" t="n">
        <v>238</v>
      </c>
      <c r="W374" s="85" t="n">
        <v>448</v>
      </c>
      <c r="X374" s="85" t="n">
        <v>160</v>
      </c>
      <c r="Y374" s="85" t="n">
        <v>533</v>
      </c>
      <c r="Z374" s="85" t="n">
        <v>374</v>
      </c>
      <c r="AA374" s="86" t="n">
        <v>315</v>
      </c>
      <c r="AB374" s="87"/>
      <c r="AC374" s="85" t="n">
        <v>136</v>
      </c>
      <c r="AD374" s="85" t="n">
        <v>986</v>
      </c>
      <c r="AE374" s="85" t="n">
        <v>709</v>
      </c>
      <c r="AF374" s="57" t="n">
        <f aca="false">(AE374/AD374)*100</f>
        <v>71.9066937119676</v>
      </c>
    </row>
    <row r="375" s="58" customFormat="true" ht="12.8" hidden="false" customHeight="false" outlineLevel="0" collapsed="false">
      <c r="A375" s="54" t="n">
        <v>47</v>
      </c>
      <c r="B375" s="85" t="n">
        <v>1</v>
      </c>
      <c r="C375" s="85" t="n">
        <v>134</v>
      </c>
      <c r="D375" s="85" t="n">
        <v>378</v>
      </c>
      <c r="E375" s="85" t="n">
        <v>2</v>
      </c>
      <c r="F375" s="85" t="n">
        <v>84</v>
      </c>
      <c r="G375" s="85" t="n">
        <v>2</v>
      </c>
      <c r="H375" s="85" t="n">
        <v>28</v>
      </c>
      <c r="I375" s="85" t="n">
        <v>423</v>
      </c>
      <c r="J375" s="85" t="n">
        <v>146</v>
      </c>
      <c r="K375" s="85" t="n">
        <v>9</v>
      </c>
      <c r="L375" s="55"/>
      <c r="M375" s="55"/>
      <c r="N375" s="55"/>
      <c r="O375" s="85" t="n">
        <v>12</v>
      </c>
      <c r="P375" s="85" t="n">
        <v>473</v>
      </c>
      <c r="Q375" s="85" t="n">
        <v>123</v>
      </c>
      <c r="R375" s="85" t="n">
        <v>308</v>
      </c>
      <c r="S375" s="85" t="n">
        <v>252</v>
      </c>
      <c r="T375" s="85" t="n">
        <v>160</v>
      </c>
      <c r="U375" s="85" t="n">
        <v>444</v>
      </c>
      <c r="V375" s="85" t="n">
        <v>156</v>
      </c>
      <c r="W375" s="85" t="n">
        <v>448</v>
      </c>
      <c r="X375" s="85" t="n">
        <v>101</v>
      </c>
      <c r="Y375" s="85" t="n">
        <v>510</v>
      </c>
      <c r="Z375" s="85" t="n">
        <v>294</v>
      </c>
      <c r="AA375" s="86" t="n">
        <v>309</v>
      </c>
      <c r="AB375" s="87"/>
      <c r="AC375" s="85" t="n">
        <v>124</v>
      </c>
      <c r="AD375" s="85" t="n">
        <v>867</v>
      </c>
      <c r="AE375" s="85" t="n">
        <v>616</v>
      </c>
      <c r="AF375" s="57" t="n">
        <f aca="false">(AE375/AD375)*100</f>
        <v>71.0495963091119</v>
      </c>
    </row>
    <row r="376" s="58" customFormat="true" ht="12.8" hidden="false" customHeight="false" outlineLevel="0" collapsed="false">
      <c r="A376" s="54" t="n">
        <v>48</v>
      </c>
      <c r="B376" s="85" t="n">
        <v>6</v>
      </c>
      <c r="C376" s="85" t="n">
        <v>224</v>
      </c>
      <c r="D376" s="85" t="n">
        <v>708</v>
      </c>
      <c r="E376" s="85" t="n">
        <v>3</v>
      </c>
      <c r="F376" s="85" t="n">
        <v>113</v>
      </c>
      <c r="G376" s="85" t="n">
        <v>12</v>
      </c>
      <c r="H376" s="85" t="n">
        <v>48</v>
      </c>
      <c r="I376" s="85" t="n">
        <v>792</v>
      </c>
      <c r="J376" s="85" t="n">
        <v>210</v>
      </c>
      <c r="K376" s="85" t="n">
        <v>12</v>
      </c>
      <c r="L376" s="55"/>
      <c r="M376" s="55"/>
      <c r="N376" s="55"/>
      <c r="O376" s="85" t="n">
        <v>17</v>
      </c>
      <c r="P376" s="85" t="n">
        <v>877</v>
      </c>
      <c r="Q376" s="85" t="n">
        <v>175</v>
      </c>
      <c r="R376" s="85" t="n">
        <v>499</v>
      </c>
      <c r="S376" s="85" t="n">
        <v>474</v>
      </c>
      <c r="T376" s="85" t="n">
        <v>331</v>
      </c>
      <c r="U376" s="85" t="n">
        <v>717</v>
      </c>
      <c r="V376" s="85" t="n">
        <v>292</v>
      </c>
      <c r="W376" s="85" t="n">
        <v>762</v>
      </c>
      <c r="X376" s="85" t="n">
        <v>166</v>
      </c>
      <c r="Y376" s="85" t="n">
        <v>894</v>
      </c>
      <c r="Z376" s="85" t="n">
        <v>490</v>
      </c>
      <c r="AA376" s="86" t="n">
        <v>567</v>
      </c>
      <c r="AB376" s="87"/>
      <c r="AC376" s="85" t="n">
        <v>193</v>
      </c>
      <c r="AD376" s="85" t="n">
        <v>1459</v>
      </c>
      <c r="AE376" s="85" t="n">
        <v>1090</v>
      </c>
      <c r="AF376" s="57" t="n">
        <f aca="false">(AE376/AD376)*100</f>
        <v>74.7087045921864</v>
      </c>
    </row>
    <row r="377" s="58" customFormat="true" ht="12.8" hidden="false" customHeight="false" outlineLevel="0" collapsed="false">
      <c r="A377" s="54" t="n">
        <v>49</v>
      </c>
      <c r="B377" s="85" t="n">
        <v>5</v>
      </c>
      <c r="C377" s="85" t="n">
        <v>108</v>
      </c>
      <c r="D377" s="85" t="n">
        <v>315</v>
      </c>
      <c r="E377" s="85" t="n">
        <v>3</v>
      </c>
      <c r="F377" s="85" t="n">
        <v>81</v>
      </c>
      <c r="G377" s="85" t="n">
        <v>4</v>
      </c>
      <c r="H377" s="85" t="n">
        <v>14</v>
      </c>
      <c r="I377" s="85" t="n">
        <v>359</v>
      </c>
      <c r="J377" s="85" t="n">
        <v>143</v>
      </c>
      <c r="K377" s="85" t="n">
        <v>10</v>
      </c>
      <c r="L377" s="55"/>
      <c r="M377" s="55"/>
      <c r="N377" s="55"/>
      <c r="O377" s="85" t="n">
        <v>14</v>
      </c>
      <c r="P377" s="85" t="n">
        <v>417</v>
      </c>
      <c r="Q377" s="85" t="n">
        <v>99</v>
      </c>
      <c r="R377" s="85" t="n">
        <v>247</v>
      </c>
      <c r="S377" s="85" t="n">
        <v>228</v>
      </c>
      <c r="T377" s="85" t="n">
        <v>155</v>
      </c>
      <c r="U377" s="85" t="n">
        <v>371</v>
      </c>
      <c r="V377" s="85" t="n">
        <v>136</v>
      </c>
      <c r="W377" s="85" t="n">
        <v>387</v>
      </c>
      <c r="X377" s="85" t="n">
        <v>96</v>
      </c>
      <c r="Y377" s="85" t="n">
        <v>432</v>
      </c>
      <c r="Z377" s="85" t="n">
        <v>247</v>
      </c>
      <c r="AA377" s="86" t="n">
        <v>277</v>
      </c>
      <c r="AB377" s="87"/>
      <c r="AC377" s="85" t="n">
        <v>73</v>
      </c>
      <c r="AD377" s="85" t="n">
        <v>765</v>
      </c>
      <c r="AE377" s="85" t="n">
        <v>532</v>
      </c>
      <c r="AF377" s="57" t="n">
        <f aca="false">(AE377/AD377)*100</f>
        <v>69.5424836601307</v>
      </c>
    </row>
    <row r="378" s="58" customFormat="true" ht="12.8" hidden="false" customHeight="false" outlineLevel="0" collapsed="false">
      <c r="A378" s="54" t="n">
        <v>50</v>
      </c>
      <c r="B378" s="85" t="n">
        <v>5</v>
      </c>
      <c r="C378" s="85" t="n">
        <v>196</v>
      </c>
      <c r="D378" s="85" t="n">
        <v>644</v>
      </c>
      <c r="E378" s="85" t="n">
        <v>4</v>
      </c>
      <c r="F378" s="85" t="n">
        <v>104</v>
      </c>
      <c r="G378" s="85" t="n">
        <v>6</v>
      </c>
      <c r="H378" s="85" t="n">
        <v>27</v>
      </c>
      <c r="I378" s="85" t="n">
        <v>732</v>
      </c>
      <c r="J378" s="85" t="n">
        <v>188</v>
      </c>
      <c r="K378" s="85" t="n">
        <v>7</v>
      </c>
      <c r="L378" s="55"/>
      <c r="M378" s="55"/>
      <c r="N378" s="55"/>
      <c r="O378" s="85" t="n">
        <v>7</v>
      </c>
      <c r="P378" s="85" t="n">
        <v>815</v>
      </c>
      <c r="Q378" s="85" t="n">
        <v>137</v>
      </c>
      <c r="R378" s="85" t="n">
        <v>440</v>
      </c>
      <c r="S378" s="85" t="n">
        <v>422</v>
      </c>
      <c r="T378" s="85" t="n">
        <v>276</v>
      </c>
      <c r="U378" s="85" t="n">
        <v>676</v>
      </c>
      <c r="V378" s="85" t="n">
        <v>255</v>
      </c>
      <c r="W378" s="85" t="n">
        <v>687</v>
      </c>
      <c r="X378" s="85" t="n">
        <v>158</v>
      </c>
      <c r="Y378" s="85" t="n">
        <v>793</v>
      </c>
      <c r="Z378" s="85" t="n">
        <v>422</v>
      </c>
      <c r="AA378" s="86" t="n">
        <v>526</v>
      </c>
      <c r="AB378" s="87"/>
      <c r="AC378" s="85" t="n">
        <v>154</v>
      </c>
      <c r="AD378" s="85" t="n">
        <v>1299</v>
      </c>
      <c r="AE378" s="85" t="n">
        <v>969</v>
      </c>
      <c r="AF378" s="57" t="n">
        <f aca="false">(AE378/AD378)*100</f>
        <v>74.5958429561201</v>
      </c>
    </row>
    <row r="379" s="58" customFormat="true" ht="12.8" hidden="false" customHeight="false" outlineLevel="0" collapsed="false">
      <c r="A379" s="54" t="n">
        <v>51</v>
      </c>
      <c r="B379" s="85" t="n">
        <v>7</v>
      </c>
      <c r="C379" s="85" t="n">
        <v>149</v>
      </c>
      <c r="D379" s="85" t="n">
        <v>674</v>
      </c>
      <c r="E379" s="85" t="n">
        <v>3</v>
      </c>
      <c r="F379" s="85" t="n">
        <v>84</v>
      </c>
      <c r="G379" s="85" t="n">
        <v>1</v>
      </c>
      <c r="H379" s="85" t="n">
        <v>19</v>
      </c>
      <c r="I379" s="85" t="n">
        <v>737</v>
      </c>
      <c r="J379" s="85" t="n">
        <v>161</v>
      </c>
      <c r="K379" s="85" t="n">
        <v>5</v>
      </c>
      <c r="L379" s="55"/>
      <c r="M379" s="55"/>
      <c r="N379" s="55"/>
      <c r="O379" s="85" t="n">
        <v>6</v>
      </c>
      <c r="P379" s="85" t="n">
        <v>791</v>
      </c>
      <c r="Q379" s="85" t="n">
        <v>123</v>
      </c>
      <c r="R379" s="85" t="n">
        <v>422</v>
      </c>
      <c r="S379" s="85" t="n">
        <v>401</v>
      </c>
      <c r="T379" s="85" t="n">
        <v>406</v>
      </c>
      <c r="U379" s="85" t="n">
        <v>504</v>
      </c>
      <c r="V379" s="85" t="n">
        <v>230</v>
      </c>
      <c r="W379" s="85" t="n">
        <v>677</v>
      </c>
      <c r="X379" s="85" t="n">
        <v>153</v>
      </c>
      <c r="Y379" s="85" t="n">
        <v>765</v>
      </c>
      <c r="Z379" s="85" t="n">
        <v>437</v>
      </c>
      <c r="AA379" s="86" t="n">
        <v>470</v>
      </c>
      <c r="AB379" s="87"/>
      <c r="AC379" s="85" t="n">
        <v>124</v>
      </c>
      <c r="AD379" s="85" t="n">
        <v>1203</v>
      </c>
      <c r="AE379" s="85" t="n">
        <v>931</v>
      </c>
      <c r="AF379" s="57" t="n">
        <f aca="false">(AE379/AD379)*100</f>
        <v>77.3898586866168</v>
      </c>
    </row>
    <row r="380" s="58" customFormat="true" ht="12.8" hidden="false" customHeight="false" outlineLevel="0" collapsed="false">
      <c r="A380" s="54" t="n">
        <v>52</v>
      </c>
      <c r="B380" s="85" t="n">
        <v>0</v>
      </c>
      <c r="C380" s="85" t="n">
        <v>80</v>
      </c>
      <c r="D380" s="85" t="n">
        <v>296</v>
      </c>
      <c r="E380" s="85" t="n">
        <v>0</v>
      </c>
      <c r="F380" s="85" t="n">
        <v>56</v>
      </c>
      <c r="G380" s="85" t="n">
        <v>2</v>
      </c>
      <c r="H380" s="85" t="n">
        <v>9</v>
      </c>
      <c r="I380" s="85" t="n">
        <v>325</v>
      </c>
      <c r="J380" s="85" t="n">
        <v>101</v>
      </c>
      <c r="K380" s="85" t="n">
        <v>7</v>
      </c>
      <c r="L380" s="55"/>
      <c r="M380" s="55"/>
      <c r="N380" s="55"/>
      <c r="O380" s="85" t="n">
        <v>11</v>
      </c>
      <c r="P380" s="85" t="n">
        <v>357</v>
      </c>
      <c r="Q380" s="85" t="n">
        <v>75</v>
      </c>
      <c r="R380" s="85" t="n">
        <v>185</v>
      </c>
      <c r="S380" s="85" t="n">
        <v>212</v>
      </c>
      <c r="T380" s="85" t="n">
        <v>183</v>
      </c>
      <c r="U380" s="85" t="n">
        <v>252</v>
      </c>
      <c r="V380" s="85" t="n">
        <v>98</v>
      </c>
      <c r="W380" s="85" t="n">
        <v>330</v>
      </c>
      <c r="X380" s="85" t="n">
        <v>81</v>
      </c>
      <c r="Y380" s="85" t="n">
        <v>356</v>
      </c>
      <c r="Z380" s="85" t="n">
        <v>219</v>
      </c>
      <c r="AA380" s="86" t="n">
        <v>211</v>
      </c>
      <c r="AB380" s="87"/>
      <c r="AC380" s="85" t="n">
        <v>42</v>
      </c>
      <c r="AD380" s="85" t="n">
        <v>570</v>
      </c>
      <c r="AE380" s="85" t="n">
        <v>446</v>
      </c>
      <c r="AF380" s="57" t="n">
        <f aca="false">(AE380/AD380)*100</f>
        <v>78.2456140350877</v>
      </c>
    </row>
    <row r="381" s="58" customFormat="true" ht="12.8" hidden="false" customHeight="false" outlineLevel="0" collapsed="false">
      <c r="A381" s="54" t="n">
        <v>53</v>
      </c>
      <c r="B381" s="85" t="n">
        <v>9</v>
      </c>
      <c r="C381" s="85" t="n">
        <v>175</v>
      </c>
      <c r="D381" s="85" t="n">
        <v>577</v>
      </c>
      <c r="E381" s="85" t="n">
        <v>3</v>
      </c>
      <c r="F381" s="85" t="n">
        <v>100</v>
      </c>
      <c r="G381" s="85" t="n">
        <v>10</v>
      </c>
      <c r="H381" s="85" t="n">
        <v>22</v>
      </c>
      <c r="I381" s="85" t="n">
        <v>644</v>
      </c>
      <c r="J381" s="85" t="n">
        <v>226</v>
      </c>
      <c r="K381" s="85" t="n">
        <v>2</v>
      </c>
      <c r="L381" s="55"/>
      <c r="M381" s="55"/>
      <c r="N381" s="55"/>
      <c r="O381" s="85" t="n">
        <v>13</v>
      </c>
      <c r="P381" s="85" t="n">
        <v>715</v>
      </c>
      <c r="Q381" s="85" t="n">
        <v>160</v>
      </c>
      <c r="R381" s="85" t="n">
        <v>389</v>
      </c>
      <c r="S381" s="85" t="n">
        <v>427</v>
      </c>
      <c r="T381" s="85" t="n">
        <v>299</v>
      </c>
      <c r="U381" s="85" t="n">
        <v>588</v>
      </c>
      <c r="V381" s="85" t="n">
        <v>200</v>
      </c>
      <c r="W381" s="85" t="n">
        <v>679</v>
      </c>
      <c r="X381" s="85" t="n">
        <v>131</v>
      </c>
      <c r="Y381" s="85" t="n">
        <v>758</v>
      </c>
      <c r="Z381" s="85" t="n">
        <v>365</v>
      </c>
      <c r="AA381" s="86" t="n">
        <v>514</v>
      </c>
      <c r="AB381" s="87"/>
      <c r="AC381" s="85" t="n">
        <v>95</v>
      </c>
      <c r="AD381" s="85" t="n">
        <v>1185</v>
      </c>
      <c r="AE381" s="85" t="n">
        <v>903</v>
      </c>
      <c r="AF381" s="57" t="n">
        <f aca="false">(AE381/AD381)*100</f>
        <v>76.2025316455696</v>
      </c>
    </row>
    <row r="382" s="58" customFormat="true" ht="12.8" hidden="false" customHeight="false" outlineLevel="0" collapsed="false">
      <c r="A382" s="54" t="n">
        <v>54</v>
      </c>
      <c r="B382" s="85" t="n">
        <v>0</v>
      </c>
      <c r="C382" s="85" t="n">
        <v>40</v>
      </c>
      <c r="D382" s="85" t="n">
        <v>195</v>
      </c>
      <c r="E382" s="85" t="n">
        <v>0</v>
      </c>
      <c r="F382" s="85" t="n">
        <v>26</v>
      </c>
      <c r="G382" s="85" t="n">
        <v>0</v>
      </c>
      <c r="H382" s="85" t="n">
        <v>5</v>
      </c>
      <c r="I382" s="85" t="n">
        <v>215</v>
      </c>
      <c r="J382" s="85" t="n">
        <v>43</v>
      </c>
      <c r="K382" s="85" t="n">
        <v>0</v>
      </c>
      <c r="L382" s="55"/>
      <c r="M382" s="55"/>
      <c r="N382" s="55"/>
      <c r="O382" s="85" t="n">
        <v>3</v>
      </c>
      <c r="P382" s="85" t="n">
        <v>220</v>
      </c>
      <c r="Q382" s="85" t="n">
        <v>37</v>
      </c>
      <c r="R382" s="85" t="n">
        <v>114</v>
      </c>
      <c r="S382" s="85" t="n">
        <v>123</v>
      </c>
      <c r="T382" s="85" t="n">
        <v>133</v>
      </c>
      <c r="U382" s="85" t="n">
        <v>126</v>
      </c>
      <c r="V382" s="85" t="n">
        <v>56</v>
      </c>
      <c r="W382" s="85" t="n">
        <v>194</v>
      </c>
      <c r="X382" s="85" t="n">
        <v>49</v>
      </c>
      <c r="Y382" s="85" t="n">
        <v>211</v>
      </c>
      <c r="Z382" s="85" t="n">
        <v>119</v>
      </c>
      <c r="AA382" s="86" t="n">
        <v>137</v>
      </c>
      <c r="AB382" s="87"/>
      <c r="AC382" s="85" t="n">
        <v>38</v>
      </c>
      <c r="AD382" s="85" t="n">
        <v>319</v>
      </c>
      <c r="AE382" s="85" t="n">
        <v>265</v>
      </c>
      <c r="AF382" s="57" t="n">
        <f aca="false">(AE382/AD382)*100</f>
        <v>83.0721003134796</v>
      </c>
    </row>
    <row r="383" s="58" customFormat="true" ht="12.8" hidden="false" customHeight="false" outlineLevel="0" collapsed="false">
      <c r="A383" s="54" t="n">
        <v>55</v>
      </c>
      <c r="B383" s="85" t="n">
        <v>1</v>
      </c>
      <c r="C383" s="85" t="n">
        <v>89</v>
      </c>
      <c r="D383" s="85" t="n">
        <v>174</v>
      </c>
      <c r="E383" s="85" t="n">
        <v>2</v>
      </c>
      <c r="F383" s="85" t="n">
        <v>38</v>
      </c>
      <c r="G383" s="85" t="n">
        <v>2</v>
      </c>
      <c r="H383" s="85" t="n">
        <v>15</v>
      </c>
      <c r="I383" s="85" t="n">
        <v>187</v>
      </c>
      <c r="J383" s="85" t="n">
        <v>111</v>
      </c>
      <c r="K383" s="85" t="n">
        <v>10</v>
      </c>
      <c r="L383" s="55"/>
      <c r="M383" s="55"/>
      <c r="N383" s="55"/>
      <c r="O383" s="85" t="n">
        <v>11</v>
      </c>
      <c r="P383" s="85" t="n">
        <v>218</v>
      </c>
      <c r="Q383" s="85" t="n">
        <v>89</v>
      </c>
      <c r="R383" s="85" t="n">
        <v>122</v>
      </c>
      <c r="S383" s="85" t="n">
        <v>160</v>
      </c>
      <c r="T383" s="85" t="n">
        <v>129</v>
      </c>
      <c r="U383" s="85" t="n">
        <v>187</v>
      </c>
      <c r="V383" s="85" t="n">
        <v>87</v>
      </c>
      <c r="W383" s="85" t="n">
        <v>223</v>
      </c>
      <c r="X383" s="85" t="n">
        <v>81</v>
      </c>
      <c r="Y383" s="85" t="n">
        <v>231</v>
      </c>
      <c r="Z383" s="85" t="n">
        <v>173</v>
      </c>
      <c r="AA383" s="86" t="n">
        <v>140</v>
      </c>
      <c r="AB383" s="87"/>
      <c r="AC383" s="85" t="n">
        <v>44</v>
      </c>
      <c r="AD383" s="85" t="n">
        <v>428</v>
      </c>
      <c r="AE383" s="85" t="n">
        <v>326</v>
      </c>
      <c r="AF383" s="57" t="n">
        <f aca="false">(AE383/AD383)*100</f>
        <v>76.1682242990654</v>
      </c>
    </row>
    <row r="384" s="58" customFormat="true" ht="12.8" hidden="false" customHeight="false" outlineLevel="0" collapsed="false">
      <c r="A384" s="54" t="n">
        <v>56</v>
      </c>
      <c r="B384" s="85" t="n">
        <v>0</v>
      </c>
      <c r="C384" s="85" t="n">
        <v>4</v>
      </c>
      <c r="D384" s="85" t="n">
        <v>21</v>
      </c>
      <c r="E384" s="85" t="n">
        <v>0</v>
      </c>
      <c r="F384" s="85" t="n">
        <v>2</v>
      </c>
      <c r="G384" s="85" t="n">
        <v>0</v>
      </c>
      <c r="H384" s="85" t="n">
        <v>0</v>
      </c>
      <c r="I384" s="85" t="n">
        <v>20</v>
      </c>
      <c r="J384" s="85" t="n">
        <v>6</v>
      </c>
      <c r="K384" s="85" t="n">
        <v>0</v>
      </c>
      <c r="L384" s="55"/>
      <c r="M384" s="55"/>
      <c r="N384" s="55"/>
      <c r="O384" s="85" t="n">
        <v>0</v>
      </c>
      <c r="P384" s="85" t="n">
        <v>24</v>
      </c>
      <c r="Q384" s="85" t="n">
        <v>3</v>
      </c>
      <c r="R384" s="85" t="n">
        <v>11</v>
      </c>
      <c r="S384" s="85" t="n">
        <v>14</v>
      </c>
      <c r="T384" s="85" t="n">
        <v>7</v>
      </c>
      <c r="U384" s="85" t="n">
        <v>20</v>
      </c>
      <c r="V384" s="85" t="n">
        <v>3</v>
      </c>
      <c r="W384" s="85" t="n">
        <v>18</v>
      </c>
      <c r="X384" s="85" t="n">
        <v>8</v>
      </c>
      <c r="Y384" s="85" t="n">
        <v>20</v>
      </c>
      <c r="Z384" s="85" t="n">
        <v>10</v>
      </c>
      <c r="AA384" s="86" t="n">
        <v>18</v>
      </c>
      <c r="AB384" s="87"/>
      <c r="AC384" s="85" t="n">
        <v>2</v>
      </c>
      <c r="AD384" s="85" t="n">
        <v>35</v>
      </c>
      <c r="AE384" s="85" t="n">
        <v>28</v>
      </c>
      <c r="AF384" s="57" t="n">
        <f aca="false">(AE384/AD384)*100</f>
        <v>80</v>
      </c>
    </row>
    <row r="385" s="58" customFormat="true" ht="12.8" hidden="false" customHeight="false" outlineLevel="0" collapsed="false">
      <c r="A385" s="54" t="n">
        <v>57</v>
      </c>
      <c r="B385" s="85" t="n">
        <v>2</v>
      </c>
      <c r="C385" s="85" t="n">
        <v>2</v>
      </c>
      <c r="D385" s="85" t="n">
        <v>6</v>
      </c>
      <c r="E385" s="85" t="n">
        <v>0</v>
      </c>
      <c r="F385" s="85" t="n">
        <v>4</v>
      </c>
      <c r="G385" s="85" t="n">
        <v>0</v>
      </c>
      <c r="H385" s="85" t="n">
        <v>0</v>
      </c>
      <c r="I385" s="85" t="n">
        <v>5</v>
      </c>
      <c r="J385" s="85" t="n">
        <v>9</v>
      </c>
      <c r="K385" s="85" t="n">
        <v>0</v>
      </c>
      <c r="L385" s="55"/>
      <c r="M385" s="55"/>
      <c r="N385" s="55"/>
      <c r="O385" s="85" t="n">
        <v>1</v>
      </c>
      <c r="P385" s="85" t="n">
        <v>10</v>
      </c>
      <c r="Q385" s="85" t="n">
        <v>3</v>
      </c>
      <c r="R385" s="85" t="n">
        <v>2</v>
      </c>
      <c r="S385" s="85" t="n">
        <v>9</v>
      </c>
      <c r="T385" s="85" t="n">
        <v>9</v>
      </c>
      <c r="U385" s="85" t="n">
        <v>5</v>
      </c>
      <c r="V385" s="85" t="n">
        <v>5</v>
      </c>
      <c r="W385" s="85" t="n">
        <v>9</v>
      </c>
      <c r="X385" s="85" t="n">
        <v>8</v>
      </c>
      <c r="Y385" s="85" t="n">
        <v>5</v>
      </c>
      <c r="Z385" s="85" t="n">
        <v>11</v>
      </c>
      <c r="AA385" s="86" t="n">
        <v>2</v>
      </c>
      <c r="AB385" s="87"/>
      <c r="AC385" s="85" t="n">
        <v>3</v>
      </c>
      <c r="AD385" s="85" t="n">
        <v>29</v>
      </c>
      <c r="AE385" s="85" t="n">
        <v>14</v>
      </c>
      <c r="AF385" s="57" t="n">
        <f aca="false">(AE385/AD385)*100</f>
        <v>48.2758620689655</v>
      </c>
    </row>
    <row r="386" s="58" customFormat="true" ht="12.8" hidden="false" customHeight="false" outlineLevel="0" collapsed="false">
      <c r="A386" s="60" t="s">
        <v>48</v>
      </c>
      <c r="B386" s="88" t="n">
        <f aca="false">SUM(B338:B385)</f>
        <v>225</v>
      </c>
      <c r="C386" s="88" t="n">
        <f aca="false">SUM(C338:C385)</f>
        <v>9013</v>
      </c>
      <c r="D386" s="88" t="n">
        <f aca="false">SUM(D338:D385)</f>
        <v>19977</v>
      </c>
      <c r="E386" s="88" t="n">
        <f aca="false">SUM(E338:E385)</f>
        <v>85</v>
      </c>
      <c r="F386" s="88" t="n">
        <f aca="false">SUM(F338:F385)</f>
        <v>3921</v>
      </c>
      <c r="G386" s="88" t="n">
        <f aca="false">SUM(G338:G385)</f>
        <v>129</v>
      </c>
      <c r="H386" s="61" t="n">
        <f aca="false">SUM(H338:H385)</f>
        <v>1032</v>
      </c>
      <c r="I386" s="61" t="n">
        <f aca="false">SUM(I338:I385)</f>
        <v>22759</v>
      </c>
      <c r="J386" s="61" t="n">
        <f aca="false">SUM(J338:J385)</f>
        <v>9352</v>
      </c>
      <c r="K386" s="61" t="n">
        <f aca="false">SUM(K338:K385)</f>
        <v>379</v>
      </c>
      <c r="L386" s="61" t="n">
        <f aca="false">SUM(L338:L385)</f>
        <v>0</v>
      </c>
      <c r="M386" s="61" t="n">
        <f aca="false">SUM(M338:M385)</f>
        <v>0</v>
      </c>
      <c r="N386" s="61" t="n">
        <f aca="false">SUM(N338:N385)</f>
        <v>0</v>
      </c>
      <c r="O386" s="61" t="n">
        <f aca="false">SUM(O338:O385)</f>
        <v>448</v>
      </c>
      <c r="P386" s="61" t="n">
        <f aca="false">SUM(P338:P385)</f>
        <v>25956</v>
      </c>
      <c r="Q386" s="61" t="n">
        <f aca="false">SUM(Q338:Q385)</f>
        <v>7207</v>
      </c>
      <c r="R386" s="61" t="n">
        <f aca="false">SUM(R338:R385)</f>
        <v>15978</v>
      </c>
      <c r="S386" s="61" t="n">
        <f aca="false">SUM(S338:S385)</f>
        <v>14266</v>
      </c>
      <c r="T386" s="61" t="n">
        <f aca="false">SUM(T338:T385)</f>
        <v>11261</v>
      </c>
      <c r="U386" s="61" t="n">
        <f aca="false">SUM(U338:U385)</f>
        <v>21990</v>
      </c>
      <c r="V386" s="61" t="n">
        <f aca="false">SUM(V338:V385)</f>
        <v>10886</v>
      </c>
      <c r="W386" s="61" t="n">
        <f aca="false">SUM(W338:W385)</f>
        <v>21922</v>
      </c>
      <c r="X386" s="61" t="n">
        <f aca="false">SUM(X338:X385)</f>
        <v>5699</v>
      </c>
      <c r="Y386" s="61" t="n">
        <f aca="false">SUM(Y338:Y385)</f>
        <v>27757</v>
      </c>
      <c r="Z386" s="62" t="n">
        <f aca="false">SUM(Z338:Z385)</f>
        <v>16195</v>
      </c>
      <c r="AA386" s="79" t="n">
        <f aca="false">SUM(AA338:AA385)</f>
        <v>16870</v>
      </c>
      <c r="AB386" s="82"/>
      <c r="AC386" s="61" t="n">
        <f aca="false">SUM(AC338:AC385)</f>
        <v>4929</v>
      </c>
      <c r="AD386" s="61" t="n">
        <f aca="false">SUM(AD338:AD385)</f>
        <v>46737</v>
      </c>
      <c r="AE386" s="80" t="n">
        <f aca="false">SUM(AE338:AE385)</f>
        <v>34172</v>
      </c>
      <c r="AF386" s="63" t="n">
        <f aca="false">(AE386/AD386)*100</f>
        <v>73.1155187538781</v>
      </c>
    </row>
    <row r="387" s="53" customFormat="true" ht="12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3"/>
      <c r="AC387" s="65"/>
      <c r="AD387" s="65"/>
      <c r="AE387" s="65"/>
      <c r="AF387" s="66"/>
    </row>
    <row r="388" s="53" customFormat="true" ht="12.8" hidden="false" customHeight="false" outlineLevel="0" collapsed="false">
      <c r="A388" s="67" t="s">
        <v>219</v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9"/>
    </row>
    <row r="389" s="58" customFormat="true" ht="12.8" hidden="false" customHeight="false" outlineLevel="0" collapsed="false">
      <c r="A389" s="54" t="s">
        <v>220</v>
      </c>
      <c r="B389" s="55" t="n">
        <v>2</v>
      </c>
      <c r="C389" s="55" t="n">
        <v>85</v>
      </c>
      <c r="D389" s="55" t="n">
        <v>120</v>
      </c>
      <c r="E389" s="55" t="n">
        <v>47</v>
      </c>
      <c r="F389" s="55" t="n">
        <v>3</v>
      </c>
      <c r="G389" s="55"/>
      <c r="H389" s="55" t="n">
        <v>5</v>
      </c>
      <c r="I389" s="55" t="n">
        <v>155</v>
      </c>
      <c r="J389" s="55" t="n">
        <v>96</v>
      </c>
      <c r="K389" s="55" t="n">
        <v>1</v>
      </c>
      <c r="L389" s="55" t="n">
        <v>147</v>
      </c>
      <c r="M389" s="55" t="n">
        <v>4</v>
      </c>
      <c r="N389" s="54" t="n">
        <v>104</v>
      </c>
      <c r="O389" s="54"/>
      <c r="P389" s="54"/>
      <c r="Q389" s="55"/>
      <c r="R389" s="55" t="n">
        <v>120</v>
      </c>
      <c r="S389" s="55" t="n">
        <v>115</v>
      </c>
      <c r="T389" s="55" t="n">
        <v>141</v>
      </c>
      <c r="U389" s="55" t="n">
        <v>112</v>
      </c>
      <c r="V389" s="55" t="n">
        <v>119</v>
      </c>
      <c r="W389" s="55" t="n">
        <v>143</v>
      </c>
      <c r="X389" s="55" t="n">
        <v>127</v>
      </c>
      <c r="Y389" s="55" t="n">
        <v>132</v>
      </c>
      <c r="Z389" s="55" t="n">
        <v>148</v>
      </c>
      <c r="AA389" s="56" t="n">
        <v>107</v>
      </c>
      <c r="AB389" s="3"/>
      <c r="AC389" s="70" t="n">
        <v>27</v>
      </c>
      <c r="AD389" s="55" t="n">
        <v>379</v>
      </c>
      <c r="AE389" s="55" t="n">
        <v>271</v>
      </c>
      <c r="AF389" s="57" t="n">
        <f aca="false">(AE389/AD389)*100</f>
        <v>71.5039577836412</v>
      </c>
    </row>
    <row r="390" s="58" customFormat="true" ht="12.8" hidden="false" customHeight="false" outlineLevel="0" collapsed="false">
      <c r="A390" s="54" t="s">
        <v>221</v>
      </c>
      <c r="B390" s="55" t="n">
        <v>2</v>
      </c>
      <c r="C390" s="55" t="n">
        <v>112</v>
      </c>
      <c r="D390" s="55" t="n">
        <v>206</v>
      </c>
      <c r="E390" s="55"/>
      <c r="F390" s="55" t="n">
        <v>75</v>
      </c>
      <c r="G390" s="55" t="n">
        <v>5</v>
      </c>
      <c r="H390" s="55" t="n">
        <v>12</v>
      </c>
      <c r="I390" s="55" t="n">
        <v>253</v>
      </c>
      <c r="J390" s="55" t="n">
        <v>131</v>
      </c>
      <c r="K390" s="55" t="n">
        <v>9</v>
      </c>
      <c r="L390" s="55" t="n">
        <v>247</v>
      </c>
      <c r="M390" s="55" t="n">
        <v>13</v>
      </c>
      <c r="N390" s="54" t="n">
        <v>142</v>
      </c>
      <c r="O390" s="54"/>
      <c r="P390" s="54"/>
      <c r="Q390" s="55"/>
      <c r="R390" s="55" t="n">
        <v>202</v>
      </c>
      <c r="S390" s="55" t="n">
        <v>191</v>
      </c>
      <c r="T390" s="55" t="n">
        <v>275</v>
      </c>
      <c r="U390" s="55" t="n">
        <v>133</v>
      </c>
      <c r="V390" s="55" t="n">
        <v>183</v>
      </c>
      <c r="W390" s="55" t="n">
        <v>233</v>
      </c>
      <c r="X390" s="55" t="n">
        <v>211</v>
      </c>
      <c r="Y390" s="55" t="n">
        <v>200</v>
      </c>
      <c r="Z390" s="55" t="n">
        <v>248</v>
      </c>
      <c r="AA390" s="56" t="n">
        <v>156</v>
      </c>
      <c r="AB390" s="3"/>
      <c r="AC390" s="70" t="n">
        <v>27</v>
      </c>
      <c r="AD390" s="55" t="n">
        <v>597</v>
      </c>
      <c r="AE390" s="55" t="n">
        <v>421</v>
      </c>
      <c r="AF390" s="57" t="n">
        <f aca="false">(AE390/AD390)*100</f>
        <v>70.5192629815745</v>
      </c>
    </row>
    <row r="391" s="58" customFormat="true" ht="12.8" hidden="false" customHeight="false" outlineLevel="0" collapsed="false">
      <c r="A391" s="54" t="s">
        <v>222</v>
      </c>
      <c r="B391" s="55" t="n">
        <v>3</v>
      </c>
      <c r="C391" s="55" t="n">
        <v>185</v>
      </c>
      <c r="D391" s="55" t="n">
        <v>209</v>
      </c>
      <c r="E391" s="55" t="n">
        <v>6</v>
      </c>
      <c r="F391" s="55" t="n">
        <v>87</v>
      </c>
      <c r="G391" s="55" t="n">
        <v>1</v>
      </c>
      <c r="H391" s="55" t="n">
        <v>18</v>
      </c>
      <c r="I391" s="55" t="n">
        <v>254</v>
      </c>
      <c r="J391" s="55" t="n">
        <v>205</v>
      </c>
      <c r="K391" s="55" t="n">
        <v>9</v>
      </c>
      <c r="L391" s="55" t="n">
        <v>242</v>
      </c>
      <c r="M391" s="55" t="n">
        <v>15</v>
      </c>
      <c r="N391" s="54" t="n">
        <v>231</v>
      </c>
      <c r="O391" s="54"/>
      <c r="P391" s="54"/>
      <c r="Q391" s="55"/>
      <c r="R391" s="55" t="n">
        <v>247</v>
      </c>
      <c r="S391" s="55" t="n">
        <v>207</v>
      </c>
      <c r="T391" s="55" t="n">
        <v>262</v>
      </c>
      <c r="U391" s="55" t="n">
        <v>226</v>
      </c>
      <c r="V391" s="55" t="n">
        <v>236</v>
      </c>
      <c r="W391" s="55" t="n">
        <v>270</v>
      </c>
      <c r="X391" s="55" t="n">
        <v>256</v>
      </c>
      <c r="Y391" s="55" t="n">
        <v>237</v>
      </c>
      <c r="Z391" s="55" t="n">
        <v>282</v>
      </c>
      <c r="AA391" s="56" t="n">
        <v>191</v>
      </c>
      <c r="AB391" s="3"/>
      <c r="AC391" s="70" t="n">
        <v>59</v>
      </c>
      <c r="AD391" s="55" t="n">
        <v>736</v>
      </c>
      <c r="AE391" s="55" t="n">
        <v>515</v>
      </c>
      <c r="AF391" s="57" t="n">
        <f aca="false">(AE391/AD391)*100</f>
        <v>69.9728260869565</v>
      </c>
    </row>
    <row r="392" s="58" customFormat="true" ht="12.8" hidden="false" customHeight="false" outlineLevel="0" collapsed="false">
      <c r="A392" s="54" t="s">
        <v>223</v>
      </c>
      <c r="B392" s="55" t="n">
        <v>3</v>
      </c>
      <c r="C392" s="55" t="n">
        <v>205</v>
      </c>
      <c r="D392" s="55" t="n">
        <v>447</v>
      </c>
      <c r="E392" s="55" t="n">
        <v>6</v>
      </c>
      <c r="F392" s="55" t="n">
        <v>137</v>
      </c>
      <c r="G392" s="55" t="n">
        <v>1</v>
      </c>
      <c r="H392" s="55" t="n">
        <v>20</v>
      </c>
      <c r="I392" s="55" t="n">
        <v>504</v>
      </c>
      <c r="J392" s="55" t="n">
        <v>260</v>
      </c>
      <c r="K392" s="55" t="n">
        <v>11</v>
      </c>
      <c r="L392" s="55" t="n">
        <v>500</v>
      </c>
      <c r="M392" s="55" t="n">
        <v>20</v>
      </c>
      <c r="N392" s="54" t="n">
        <v>270</v>
      </c>
      <c r="O392" s="54"/>
      <c r="P392" s="54"/>
      <c r="Q392" s="55"/>
      <c r="R392" s="55" t="n">
        <v>389</v>
      </c>
      <c r="S392" s="55" t="n">
        <v>366</v>
      </c>
      <c r="T392" s="55" t="n">
        <v>464</v>
      </c>
      <c r="U392" s="55" t="n">
        <v>339</v>
      </c>
      <c r="V392" s="55" t="n">
        <v>289</v>
      </c>
      <c r="W392" s="55" t="n">
        <v>527</v>
      </c>
      <c r="X392" s="55" t="n">
        <v>395</v>
      </c>
      <c r="Y392" s="55" t="n">
        <v>406</v>
      </c>
      <c r="Z392" s="55" t="n">
        <v>473</v>
      </c>
      <c r="AA392" s="56" t="n">
        <v>317</v>
      </c>
      <c r="AB392" s="3"/>
      <c r="AC392" s="70" t="n">
        <v>76</v>
      </c>
      <c r="AD392" s="55" t="n">
        <v>1127</v>
      </c>
      <c r="AE392" s="55" t="n">
        <v>827</v>
      </c>
      <c r="AF392" s="57" t="n">
        <f aca="false">(AE392/AD392)*100</f>
        <v>73.3806566104703</v>
      </c>
    </row>
    <row r="393" s="58" customFormat="true" ht="12.8" hidden="false" customHeight="false" outlineLevel="0" collapsed="false">
      <c r="A393" s="54" t="s">
        <v>224</v>
      </c>
      <c r="B393" s="55" t="n">
        <v>10</v>
      </c>
      <c r="C393" s="55" t="n">
        <v>161</v>
      </c>
      <c r="D393" s="55" t="n">
        <v>266</v>
      </c>
      <c r="E393" s="55" t="n">
        <v>2</v>
      </c>
      <c r="F393" s="55" t="n">
        <v>96</v>
      </c>
      <c r="G393" s="55"/>
      <c r="H393" s="55" t="n">
        <v>7</v>
      </c>
      <c r="I393" s="55" t="n">
        <v>317</v>
      </c>
      <c r="J393" s="55" t="n">
        <v>206</v>
      </c>
      <c r="K393" s="55"/>
      <c r="L393" s="55" t="n">
        <v>287</v>
      </c>
      <c r="M393" s="55" t="n">
        <v>21</v>
      </c>
      <c r="N393" s="54" t="n">
        <v>221</v>
      </c>
      <c r="O393" s="54"/>
      <c r="P393" s="54"/>
      <c r="Q393" s="55"/>
      <c r="R393" s="55" t="n">
        <v>264</v>
      </c>
      <c r="S393" s="55" t="n">
        <v>235</v>
      </c>
      <c r="T393" s="55" t="n">
        <v>287</v>
      </c>
      <c r="U393" s="55" t="n">
        <v>256</v>
      </c>
      <c r="V393" s="55" t="n">
        <v>196</v>
      </c>
      <c r="W393" s="55" t="n">
        <v>354</v>
      </c>
      <c r="X393" s="55" t="n">
        <v>270</v>
      </c>
      <c r="Y393" s="55" t="n">
        <v>268</v>
      </c>
      <c r="Z393" s="55" t="n">
        <v>304</v>
      </c>
      <c r="AA393" s="56" t="n">
        <v>220</v>
      </c>
      <c r="AB393" s="3"/>
      <c r="AC393" s="70" t="n">
        <v>81</v>
      </c>
      <c r="AD393" s="55" t="n">
        <v>820</v>
      </c>
      <c r="AE393" s="55" t="n">
        <v>559</v>
      </c>
      <c r="AF393" s="57" t="n">
        <f aca="false">(AE393/AD393)*100</f>
        <v>68.1707317073171</v>
      </c>
    </row>
    <row r="394" s="58" customFormat="true" ht="12.8" hidden="false" customHeight="false" outlineLevel="0" collapsed="false">
      <c r="A394" s="54" t="s">
        <v>225</v>
      </c>
      <c r="B394" s="55" t="n">
        <v>4</v>
      </c>
      <c r="C394" s="55" t="n">
        <v>244</v>
      </c>
      <c r="D394" s="55" t="n">
        <v>353</v>
      </c>
      <c r="E394" s="55" t="n">
        <v>4</v>
      </c>
      <c r="F394" s="55" t="n">
        <v>119</v>
      </c>
      <c r="G394" s="55" t="n">
        <v>4</v>
      </c>
      <c r="H394" s="55" t="n">
        <v>15</v>
      </c>
      <c r="I394" s="55" t="n">
        <v>425</v>
      </c>
      <c r="J394" s="55" t="n">
        <v>280</v>
      </c>
      <c r="K394" s="55" t="n">
        <v>9</v>
      </c>
      <c r="L394" s="55" t="n">
        <v>392</v>
      </c>
      <c r="M394" s="55" t="n">
        <v>16</v>
      </c>
      <c r="N394" s="54" t="n">
        <v>328</v>
      </c>
      <c r="O394" s="54"/>
      <c r="P394" s="54"/>
      <c r="Q394" s="55"/>
      <c r="R394" s="55" t="n">
        <v>373</v>
      </c>
      <c r="S394" s="55" t="n">
        <v>306</v>
      </c>
      <c r="T394" s="55" t="n">
        <v>367</v>
      </c>
      <c r="U394" s="55" t="n">
        <v>370</v>
      </c>
      <c r="V394" s="55" t="n">
        <v>296</v>
      </c>
      <c r="W394" s="55" t="n">
        <v>441</v>
      </c>
      <c r="X394" s="55" t="n">
        <v>361</v>
      </c>
      <c r="Y394" s="55" t="n">
        <v>376</v>
      </c>
      <c r="Z394" s="55" t="n">
        <v>413</v>
      </c>
      <c r="AA394" s="56" t="n">
        <v>294</v>
      </c>
      <c r="AB394" s="3"/>
      <c r="AC394" s="70" t="n">
        <v>72</v>
      </c>
      <c r="AD394" s="55" t="n">
        <v>1002</v>
      </c>
      <c r="AE394" s="55" t="n">
        <v>738</v>
      </c>
      <c r="AF394" s="57" t="n">
        <f aca="false">(AE394/AD394)*100</f>
        <v>73.6526946107784</v>
      </c>
    </row>
    <row r="395" s="58" customFormat="true" ht="12.8" hidden="false" customHeight="false" outlineLevel="0" collapsed="false">
      <c r="A395" s="54" t="s">
        <v>226</v>
      </c>
      <c r="B395" s="55" t="n">
        <v>9</v>
      </c>
      <c r="C395" s="55" t="n">
        <v>202</v>
      </c>
      <c r="D395" s="55" t="n">
        <v>336</v>
      </c>
      <c r="E395" s="55" t="n">
        <v>3</v>
      </c>
      <c r="F395" s="55" t="n">
        <v>109</v>
      </c>
      <c r="G395" s="55" t="n">
        <v>1</v>
      </c>
      <c r="H395" s="55" t="n">
        <v>9</v>
      </c>
      <c r="I395" s="55" t="n">
        <v>410</v>
      </c>
      <c r="J395" s="55" t="n">
        <v>228</v>
      </c>
      <c r="K395" s="55" t="n">
        <v>6</v>
      </c>
      <c r="L395" s="55" t="n">
        <v>376</v>
      </c>
      <c r="M395" s="55" t="n">
        <v>14</v>
      </c>
      <c r="N395" s="54" t="n">
        <v>254</v>
      </c>
      <c r="O395" s="54"/>
      <c r="P395" s="54"/>
      <c r="Q395" s="55"/>
      <c r="R395" s="55" t="n">
        <v>321</v>
      </c>
      <c r="S395" s="55" t="n">
        <v>282</v>
      </c>
      <c r="T395" s="55" t="n">
        <v>296</v>
      </c>
      <c r="U395" s="55" t="n">
        <v>334</v>
      </c>
      <c r="V395" s="55" t="n">
        <v>261</v>
      </c>
      <c r="W395" s="55" t="n">
        <v>396</v>
      </c>
      <c r="X395" s="55" t="n">
        <v>314</v>
      </c>
      <c r="Y395" s="55" t="n">
        <v>323</v>
      </c>
      <c r="Z395" s="55" t="n">
        <v>341</v>
      </c>
      <c r="AA395" s="56" t="n">
        <v>275</v>
      </c>
      <c r="AB395" s="3"/>
      <c r="AC395" s="70" t="n">
        <v>80</v>
      </c>
      <c r="AD395" s="55" t="n">
        <v>1004</v>
      </c>
      <c r="AE395" s="55" t="n">
        <v>681</v>
      </c>
      <c r="AF395" s="57" t="n">
        <f aca="false">(AE395/AD395)*100</f>
        <v>67.8286852589641</v>
      </c>
    </row>
    <row r="396" s="58" customFormat="true" ht="12.8" hidden="false" customHeight="false" outlineLevel="0" collapsed="false">
      <c r="A396" s="60" t="s">
        <v>48</v>
      </c>
      <c r="B396" s="61" t="n">
        <f aca="false">SUM(B389:B395)</f>
        <v>33</v>
      </c>
      <c r="C396" s="61" t="n">
        <f aca="false">SUM(C389:C395)</f>
        <v>1194</v>
      </c>
      <c r="D396" s="61" t="n">
        <f aca="false">SUM(D389:D395)</f>
        <v>1937</v>
      </c>
      <c r="E396" s="61" t="n">
        <f aca="false">SUM(E389:E395)</f>
        <v>68</v>
      </c>
      <c r="F396" s="61" t="n">
        <f aca="false">SUM(F389:F395)</f>
        <v>626</v>
      </c>
      <c r="G396" s="61" t="n">
        <f aca="false">SUM(G389:G395)</f>
        <v>12</v>
      </c>
      <c r="H396" s="61" t="n">
        <f aca="false">SUM(H389:H395)</f>
        <v>86</v>
      </c>
      <c r="I396" s="61" t="n">
        <f aca="false">SUM(I389:I395)</f>
        <v>2318</v>
      </c>
      <c r="J396" s="61" t="n">
        <f aca="false">SUM(J389:J395)</f>
        <v>1406</v>
      </c>
      <c r="K396" s="61" t="n">
        <f aca="false">SUM(K389:K395)</f>
        <v>45</v>
      </c>
      <c r="L396" s="61" t="n">
        <f aca="false">SUM(L389:L395)</f>
        <v>2191</v>
      </c>
      <c r="M396" s="61" t="n">
        <f aca="false">SUM(M389:M395)</f>
        <v>103</v>
      </c>
      <c r="N396" s="61" t="n">
        <f aca="false">SUM(N389:N395)</f>
        <v>1550</v>
      </c>
      <c r="O396" s="61" t="n">
        <f aca="false">SUM(O389:O395)</f>
        <v>0</v>
      </c>
      <c r="P396" s="61" t="n">
        <f aca="false">SUM(P389:P395)</f>
        <v>0</v>
      </c>
      <c r="Q396" s="61" t="n">
        <f aca="false">SUM(Q389:Q395)</f>
        <v>0</v>
      </c>
      <c r="R396" s="61" t="n">
        <f aca="false">SUM(R389:R395)</f>
        <v>1916</v>
      </c>
      <c r="S396" s="61" t="n">
        <f aca="false">SUM(S389:S395)</f>
        <v>1702</v>
      </c>
      <c r="T396" s="61" t="n">
        <f aca="false">SUM(T389:T395)</f>
        <v>2092</v>
      </c>
      <c r="U396" s="61" t="n">
        <f aca="false">SUM(U389:U395)</f>
        <v>1770</v>
      </c>
      <c r="V396" s="61" t="n">
        <f aca="false">SUM(V389:V395)</f>
        <v>1580</v>
      </c>
      <c r="W396" s="61" t="n">
        <f aca="false">SUM(W389:W395)</f>
        <v>2364</v>
      </c>
      <c r="X396" s="61" t="n">
        <f aca="false">SUM(X389:X395)</f>
        <v>1934</v>
      </c>
      <c r="Y396" s="61" t="n">
        <f aca="false">SUM(Y389:Y395)</f>
        <v>1942</v>
      </c>
      <c r="Z396" s="62" t="n">
        <f aca="false">SUM(Z389:Z395)</f>
        <v>2209</v>
      </c>
      <c r="AA396" s="81" t="n">
        <f aca="false">SUM(AA389:AA395)</f>
        <v>1560</v>
      </c>
      <c r="AB396" s="82"/>
      <c r="AC396" s="61" t="n">
        <f aca="false">SUM(AC389:AC395)</f>
        <v>422</v>
      </c>
      <c r="AD396" s="61" t="n">
        <f aca="false">SUM(AD389:AD395)</f>
        <v>5665</v>
      </c>
      <c r="AE396" s="80" t="n">
        <f aca="false">SUM(AE389:AE395)</f>
        <v>4012</v>
      </c>
      <c r="AF396" s="63" t="n">
        <f aca="false">(AE396/AD396)*100</f>
        <v>70.8208296557811</v>
      </c>
    </row>
    <row r="397" s="53" customFormat="true" ht="12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3"/>
      <c r="AC397" s="65"/>
      <c r="AD397" s="65"/>
      <c r="AE397" s="65"/>
      <c r="AF397" s="66"/>
    </row>
    <row r="398" s="53" customFormat="true" ht="12.8" hidden="false" customHeight="false" outlineLevel="0" collapsed="false">
      <c r="A398" s="48" t="s">
        <v>227</v>
      </c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74"/>
    </row>
    <row r="399" s="58" customFormat="true" ht="12.8" hidden="false" customHeight="false" outlineLevel="0" collapsed="false">
      <c r="A399" s="54" t="s">
        <v>228</v>
      </c>
      <c r="B399" s="55" t="n">
        <v>1</v>
      </c>
      <c r="C399" s="55" t="n">
        <v>200</v>
      </c>
      <c r="D399" s="55" t="n">
        <v>192</v>
      </c>
      <c r="E399" s="55"/>
      <c r="F399" s="55" t="n">
        <v>84</v>
      </c>
      <c r="G399" s="55" t="n">
        <v>2</v>
      </c>
      <c r="H399" s="55" t="n">
        <v>21</v>
      </c>
      <c r="I399" s="55" t="n">
        <v>273</v>
      </c>
      <c r="J399" s="55" t="n">
        <v>160</v>
      </c>
      <c r="K399" s="55" t="n">
        <v>4</v>
      </c>
      <c r="L399" s="55"/>
      <c r="M399" s="55"/>
      <c r="N399" s="54"/>
      <c r="O399" s="54" t="n">
        <v>3</v>
      </c>
      <c r="P399" s="54" t="n">
        <v>289</v>
      </c>
      <c r="Q399" s="55" t="n">
        <v>163</v>
      </c>
      <c r="R399" s="55" t="n">
        <v>235</v>
      </c>
      <c r="S399" s="55" t="n">
        <v>230</v>
      </c>
      <c r="T399" s="55" t="n">
        <v>130</v>
      </c>
      <c r="U399" s="55" t="n">
        <v>355</v>
      </c>
      <c r="V399" s="55" t="n">
        <v>103</v>
      </c>
      <c r="W399" s="55" t="n">
        <v>387</v>
      </c>
      <c r="X399" s="55" t="n">
        <v>85</v>
      </c>
      <c r="Y399" s="55" t="n">
        <v>404</v>
      </c>
      <c r="Z399" s="55" t="n">
        <v>224</v>
      </c>
      <c r="AA399" s="56" t="n">
        <v>258</v>
      </c>
      <c r="AB399" s="3"/>
      <c r="AC399" s="70" t="n">
        <v>34</v>
      </c>
      <c r="AD399" s="55" t="n">
        <v>666</v>
      </c>
      <c r="AE399" s="55" t="n">
        <v>503</v>
      </c>
      <c r="AF399" s="57" t="n">
        <f aca="false">(AE399/AD399)*100</f>
        <v>75.5255255255255</v>
      </c>
    </row>
    <row r="400" s="58" customFormat="true" ht="12.8" hidden="false" customHeight="false" outlineLevel="0" collapsed="false">
      <c r="A400" s="54" t="s">
        <v>229</v>
      </c>
      <c r="B400" s="55"/>
      <c r="C400" s="55" t="n">
        <v>169</v>
      </c>
      <c r="D400" s="55" t="n">
        <v>134</v>
      </c>
      <c r="E400" s="55" t="n">
        <v>3</v>
      </c>
      <c r="F400" s="55" t="n">
        <v>51</v>
      </c>
      <c r="G400" s="55" t="n">
        <v>2</v>
      </c>
      <c r="H400" s="55" t="n">
        <v>14</v>
      </c>
      <c r="I400" s="55" t="n">
        <v>183</v>
      </c>
      <c r="J400" s="55" t="n">
        <v>140</v>
      </c>
      <c r="K400" s="55" t="n">
        <v>6</v>
      </c>
      <c r="L400" s="55"/>
      <c r="M400" s="55"/>
      <c r="N400" s="54"/>
      <c r="O400" s="54" t="n">
        <v>6</v>
      </c>
      <c r="P400" s="54" t="n">
        <v>205</v>
      </c>
      <c r="Q400" s="55" t="n">
        <v>134</v>
      </c>
      <c r="R400" s="55" t="n">
        <v>175</v>
      </c>
      <c r="S400" s="55" t="n">
        <v>166</v>
      </c>
      <c r="T400" s="55" t="n">
        <v>86</v>
      </c>
      <c r="U400" s="55" t="n">
        <v>269</v>
      </c>
      <c r="V400" s="55" t="n">
        <v>89</v>
      </c>
      <c r="W400" s="55" t="n">
        <v>269</v>
      </c>
      <c r="X400" s="55" t="n">
        <v>76</v>
      </c>
      <c r="Y400" s="55" t="n">
        <v>281</v>
      </c>
      <c r="Z400" s="55" t="n">
        <v>140</v>
      </c>
      <c r="AA400" s="56" t="n">
        <v>205</v>
      </c>
      <c r="AB400" s="3"/>
      <c r="AC400" s="70" t="n">
        <v>29</v>
      </c>
      <c r="AD400" s="55" t="n">
        <v>473</v>
      </c>
      <c r="AE400" s="55" t="n">
        <v>372</v>
      </c>
      <c r="AF400" s="57" t="n">
        <f aca="false">(AE400/AD400)*100</f>
        <v>78.646934460888</v>
      </c>
    </row>
    <row r="401" s="58" customFormat="true" ht="12.8" hidden="false" customHeight="false" outlineLevel="0" collapsed="false">
      <c r="A401" s="54" t="s">
        <v>230</v>
      </c>
      <c r="B401" s="55"/>
      <c r="C401" s="55" t="n">
        <v>118</v>
      </c>
      <c r="D401" s="55" t="n">
        <v>284</v>
      </c>
      <c r="E401" s="55" t="n">
        <v>2</v>
      </c>
      <c r="F401" s="55" t="n">
        <v>83</v>
      </c>
      <c r="G401" s="55"/>
      <c r="H401" s="55" t="n">
        <v>13</v>
      </c>
      <c r="I401" s="55" t="n">
        <v>338</v>
      </c>
      <c r="J401" s="55" t="n">
        <v>132</v>
      </c>
      <c r="K401" s="55" t="n">
        <v>6</v>
      </c>
      <c r="L401" s="55"/>
      <c r="M401" s="55"/>
      <c r="N401" s="54"/>
      <c r="O401" s="54" t="n">
        <v>11</v>
      </c>
      <c r="P401" s="54" t="n">
        <v>360</v>
      </c>
      <c r="Q401" s="55" t="n">
        <v>113</v>
      </c>
      <c r="R401" s="55" t="n">
        <v>235</v>
      </c>
      <c r="S401" s="55" t="n">
        <v>228</v>
      </c>
      <c r="T401" s="55" t="n">
        <v>159</v>
      </c>
      <c r="U401" s="55" t="n">
        <v>327</v>
      </c>
      <c r="V401" s="55" t="n">
        <v>80</v>
      </c>
      <c r="W401" s="55" t="n">
        <v>409</v>
      </c>
      <c r="X401" s="55" t="n">
        <v>72</v>
      </c>
      <c r="Y401" s="55" t="n">
        <v>414</v>
      </c>
      <c r="Z401" s="55" t="n">
        <v>219</v>
      </c>
      <c r="AA401" s="56" t="n">
        <v>264</v>
      </c>
      <c r="AB401" s="3"/>
      <c r="AC401" s="70" t="n">
        <v>49</v>
      </c>
      <c r="AD401" s="55" t="n">
        <v>632</v>
      </c>
      <c r="AE401" s="55" t="n">
        <v>508</v>
      </c>
      <c r="AF401" s="57" t="n">
        <f aca="false">(AE401/AD401)*100</f>
        <v>80.379746835443</v>
      </c>
    </row>
    <row r="402" s="58" customFormat="true" ht="12.8" hidden="false" customHeight="false" outlineLevel="0" collapsed="false">
      <c r="A402" s="54" t="s">
        <v>231</v>
      </c>
      <c r="B402" s="55"/>
      <c r="C402" s="55" t="n">
        <v>20</v>
      </c>
      <c r="D402" s="55" t="n">
        <v>131</v>
      </c>
      <c r="E402" s="55"/>
      <c r="F402" s="55" t="n">
        <v>15</v>
      </c>
      <c r="G402" s="55"/>
      <c r="H402" s="55" t="n">
        <v>4</v>
      </c>
      <c r="I402" s="55" t="n">
        <v>126</v>
      </c>
      <c r="J402" s="55" t="n">
        <v>26</v>
      </c>
      <c r="K402" s="55" t="n">
        <v>2</v>
      </c>
      <c r="L402" s="55"/>
      <c r="M402" s="55"/>
      <c r="N402" s="55"/>
      <c r="O402" s="55"/>
      <c r="P402" s="55" t="n">
        <v>133</v>
      </c>
      <c r="Q402" s="55" t="n">
        <v>23</v>
      </c>
      <c r="R402" s="55" t="n">
        <v>74</v>
      </c>
      <c r="S402" s="55" t="n">
        <v>75</v>
      </c>
      <c r="T402" s="55" t="n">
        <v>70</v>
      </c>
      <c r="U402" s="55" t="n">
        <v>96</v>
      </c>
      <c r="V402" s="55" t="n">
        <v>14</v>
      </c>
      <c r="W402" s="55" t="n">
        <v>154</v>
      </c>
      <c r="X402" s="55" t="n">
        <v>25</v>
      </c>
      <c r="Y402" s="55" t="n">
        <v>142</v>
      </c>
      <c r="Z402" s="55" t="n">
        <v>83</v>
      </c>
      <c r="AA402" s="56" t="n">
        <v>81</v>
      </c>
      <c r="AB402" s="3"/>
      <c r="AC402" s="55" t="n">
        <v>6</v>
      </c>
      <c r="AD402" s="55" t="n">
        <v>236</v>
      </c>
      <c r="AE402" s="55" t="n">
        <v>171</v>
      </c>
      <c r="AF402" s="57" t="n">
        <f aca="false">(AE402/AD402)*100</f>
        <v>72.4576271186441</v>
      </c>
    </row>
    <row r="403" s="58" customFormat="true" ht="12.8" hidden="false" customHeight="false" outlineLevel="0" collapsed="false">
      <c r="A403" s="60" t="s">
        <v>48</v>
      </c>
      <c r="B403" s="61" t="n">
        <f aca="false">SUM(B399:B402)</f>
        <v>1</v>
      </c>
      <c r="C403" s="61" t="n">
        <f aca="false">SUM(C399:C402)</f>
        <v>507</v>
      </c>
      <c r="D403" s="61" t="n">
        <f aca="false">SUM(D399:D402)</f>
        <v>741</v>
      </c>
      <c r="E403" s="61" t="n">
        <f aca="false">SUM(E399:E402)</f>
        <v>5</v>
      </c>
      <c r="F403" s="61" t="n">
        <f aca="false">SUM(F399:F402)</f>
        <v>233</v>
      </c>
      <c r="G403" s="61" t="n">
        <f aca="false">SUM(G399:G402)</f>
        <v>4</v>
      </c>
      <c r="H403" s="61" t="n">
        <f aca="false">SUM(H399:H402)</f>
        <v>52</v>
      </c>
      <c r="I403" s="61" t="n">
        <f aca="false">SUM(I399:I402)</f>
        <v>920</v>
      </c>
      <c r="J403" s="61" t="n">
        <f aca="false">SUM(J399:J402)</f>
        <v>458</v>
      </c>
      <c r="K403" s="61" t="n">
        <f aca="false">SUM(K399:K402)</f>
        <v>18</v>
      </c>
      <c r="L403" s="61" t="n">
        <f aca="false">SUM(L399:L402)</f>
        <v>0</v>
      </c>
      <c r="M403" s="61" t="n">
        <f aca="false">SUM(M399:M402)</f>
        <v>0</v>
      </c>
      <c r="N403" s="61" t="n">
        <f aca="false">SUM(N399:N402)</f>
        <v>0</v>
      </c>
      <c r="O403" s="61" t="n">
        <f aca="false">SUM(O399:O402)</f>
        <v>20</v>
      </c>
      <c r="P403" s="61" t="n">
        <f aca="false">SUM(P399:P402)</f>
        <v>987</v>
      </c>
      <c r="Q403" s="61" t="n">
        <f aca="false">SUM(Q399:Q402)</f>
        <v>433</v>
      </c>
      <c r="R403" s="61" t="n">
        <f aca="false">SUM(R399:R402)</f>
        <v>719</v>
      </c>
      <c r="S403" s="61" t="n">
        <f aca="false">SUM(S399:S402)</f>
        <v>699</v>
      </c>
      <c r="T403" s="61" t="n">
        <f aca="false">SUM(T399:T402)</f>
        <v>445</v>
      </c>
      <c r="U403" s="61" t="n">
        <f aca="false">SUM(U399:U402)</f>
        <v>1047</v>
      </c>
      <c r="V403" s="61" t="n">
        <f aca="false">SUM(V399:V402)</f>
        <v>286</v>
      </c>
      <c r="W403" s="61" t="n">
        <f aca="false">SUM(W399:W402)</f>
        <v>1219</v>
      </c>
      <c r="X403" s="61" t="n">
        <f aca="false">SUM(X399:X402)</f>
        <v>258</v>
      </c>
      <c r="Y403" s="61" t="n">
        <f aca="false">SUM(Y399:Y402)</f>
        <v>1241</v>
      </c>
      <c r="Z403" s="62" t="n">
        <f aca="false">SUM(Z399:Z402)</f>
        <v>666</v>
      </c>
      <c r="AA403" s="81" t="n">
        <f aca="false">SUM(AA399:AA402)</f>
        <v>808</v>
      </c>
      <c r="AB403" s="82"/>
      <c r="AC403" s="61" t="n">
        <f aca="false">SUM(AC399:AC402)</f>
        <v>118</v>
      </c>
      <c r="AD403" s="61" t="n">
        <f aca="false">SUM(AD399:AD402)</f>
        <v>2007</v>
      </c>
      <c r="AE403" s="80" t="n">
        <f aca="false">SUM(AE399:AE402)</f>
        <v>1554</v>
      </c>
      <c r="AF403" s="63" t="n">
        <f aca="false">(AE403/AD403)*100</f>
        <v>77.4289985052317</v>
      </c>
    </row>
    <row r="404" s="53" customFormat="true" ht="12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3"/>
      <c r="AC404" s="65"/>
      <c r="AD404" s="65"/>
      <c r="AE404" s="65"/>
      <c r="AF404" s="66"/>
    </row>
    <row r="405" s="53" customFormat="true" ht="12.8" hidden="false" customHeight="false" outlineLevel="0" collapsed="false">
      <c r="A405" s="48" t="s">
        <v>232</v>
      </c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74"/>
    </row>
    <row r="406" s="58" customFormat="true" ht="12.8" hidden="false" customHeight="false" outlineLevel="0" collapsed="false">
      <c r="A406" s="54" t="n">
        <v>1</v>
      </c>
      <c r="B406" s="55" t="n">
        <v>0</v>
      </c>
      <c r="C406" s="55" t="n">
        <v>60</v>
      </c>
      <c r="D406" s="55" t="n">
        <v>136</v>
      </c>
      <c r="E406" s="55" t="n">
        <v>2</v>
      </c>
      <c r="F406" s="55" t="n">
        <v>46</v>
      </c>
      <c r="G406" s="55" t="n">
        <v>1</v>
      </c>
      <c r="H406" s="55" t="n">
        <v>4</v>
      </c>
      <c r="I406" s="55" t="n">
        <v>159</v>
      </c>
      <c r="J406" s="55" t="n">
        <v>71</v>
      </c>
      <c r="K406" s="55" t="n">
        <v>4</v>
      </c>
      <c r="L406" s="55"/>
      <c r="M406" s="55"/>
      <c r="N406" s="55"/>
      <c r="O406" s="55" t="n">
        <v>11</v>
      </c>
      <c r="P406" s="55" t="n">
        <v>170</v>
      </c>
      <c r="Q406" s="55" t="n">
        <v>56</v>
      </c>
      <c r="R406" s="55" t="n">
        <v>143</v>
      </c>
      <c r="S406" s="55" t="n">
        <v>85</v>
      </c>
      <c r="T406" s="55" t="n">
        <v>75</v>
      </c>
      <c r="U406" s="55" t="n">
        <v>169</v>
      </c>
      <c r="V406" s="55" t="n">
        <v>84</v>
      </c>
      <c r="W406" s="55" t="n">
        <v>162</v>
      </c>
      <c r="X406" s="55" t="n">
        <v>90</v>
      </c>
      <c r="Y406" s="55" t="n">
        <v>157</v>
      </c>
      <c r="Z406" s="55" t="n">
        <v>126</v>
      </c>
      <c r="AA406" s="56" t="n">
        <v>108</v>
      </c>
      <c r="AB406" s="3"/>
      <c r="AC406" s="55" t="n">
        <v>13</v>
      </c>
      <c r="AD406" s="55" t="n">
        <v>317</v>
      </c>
      <c r="AE406" s="55" t="n">
        <v>251</v>
      </c>
      <c r="AF406" s="57" t="n">
        <f aca="false">(AE406/AD406)*100</f>
        <v>79.179810725552</v>
      </c>
    </row>
    <row r="407" s="58" customFormat="true" ht="12.8" hidden="false" customHeight="false" outlineLevel="0" collapsed="false">
      <c r="A407" s="54" t="n">
        <v>2</v>
      </c>
      <c r="B407" s="55" t="n">
        <v>5</v>
      </c>
      <c r="C407" s="55" t="n">
        <v>96</v>
      </c>
      <c r="D407" s="55" t="n">
        <v>147</v>
      </c>
      <c r="E407" s="55" t="n">
        <v>2</v>
      </c>
      <c r="F407" s="55" t="n">
        <v>49</v>
      </c>
      <c r="G407" s="55" t="n">
        <v>0</v>
      </c>
      <c r="H407" s="55" t="n">
        <v>6</v>
      </c>
      <c r="I407" s="55" t="n">
        <v>180</v>
      </c>
      <c r="J407" s="55" t="n">
        <v>99</v>
      </c>
      <c r="K407" s="55" t="n">
        <v>4</v>
      </c>
      <c r="L407" s="55"/>
      <c r="M407" s="55"/>
      <c r="N407" s="55"/>
      <c r="O407" s="55" t="n">
        <v>10</v>
      </c>
      <c r="P407" s="55" t="n">
        <v>201</v>
      </c>
      <c r="Q407" s="55" t="n">
        <v>76</v>
      </c>
      <c r="R407" s="55" t="n">
        <v>155</v>
      </c>
      <c r="S407" s="55" t="n">
        <v>114</v>
      </c>
      <c r="T407" s="55" t="n">
        <v>89</v>
      </c>
      <c r="U407" s="55" t="n">
        <v>210</v>
      </c>
      <c r="V407" s="55" t="n">
        <v>110</v>
      </c>
      <c r="W407" s="55" t="n">
        <v>192</v>
      </c>
      <c r="X407" s="55" t="n">
        <v>116</v>
      </c>
      <c r="Y407" s="55" t="n">
        <v>180</v>
      </c>
      <c r="Z407" s="55" t="n">
        <v>152</v>
      </c>
      <c r="AA407" s="56" t="n">
        <v>141</v>
      </c>
      <c r="AB407" s="3"/>
      <c r="AC407" s="55" t="n">
        <v>13</v>
      </c>
      <c r="AD407" s="55" t="n">
        <v>391</v>
      </c>
      <c r="AE407" s="55" t="n">
        <v>310</v>
      </c>
      <c r="AF407" s="57" t="n">
        <f aca="false">(AE407/AD407)*100</f>
        <v>79.2838874680307</v>
      </c>
    </row>
    <row r="408" s="58" customFormat="true" ht="12.8" hidden="false" customHeight="false" outlineLevel="0" collapsed="false">
      <c r="A408" s="60" t="s">
        <v>48</v>
      </c>
      <c r="B408" s="61" t="n">
        <f aca="false">SUM(B406:B407)</f>
        <v>5</v>
      </c>
      <c r="C408" s="61" t="n">
        <f aca="false">SUM(C406:C407)</f>
        <v>156</v>
      </c>
      <c r="D408" s="61" t="n">
        <f aca="false">SUM(D406:D407)</f>
        <v>283</v>
      </c>
      <c r="E408" s="61" t="n">
        <f aca="false">SUM(E406:E407)</f>
        <v>4</v>
      </c>
      <c r="F408" s="61" t="n">
        <f aca="false">SUM(F406:F407)</f>
        <v>95</v>
      </c>
      <c r="G408" s="61" t="n">
        <f aca="false">SUM(G406:G407)</f>
        <v>1</v>
      </c>
      <c r="H408" s="61" t="n">
        <f aca="false">SUM(H406:H407)</f>
        <v>10</v>
      </c>
      <c r="I408" s="61" t="n">
        <f aca="false">SUM(I406:I407)</f>
        <v>339</v>
      </c>
      <c r="J408" s="61" t="n">
        <f aca="false">SUM(J406:J407)</f>
        <v>170</v>
      </c>
      <c r="K408" s="61" t="n">
        <f aca="false">SUM(K406:K407)</f>
        <v>8</v>
      </c>
      <c r="L408" s="61" t="n">
        <f aca="false">SUM(L406:L407)</f>
        <v>0</v>
      </c>
      <c r="M408" s="61" t="n">
        <f aca="false">SUM(M406:M407)</f>
        <v>0</v>
      </c>
      <c r="N408" s="61" t="n">
        <f aca="false">SUM(N406:N407)</f>
        <v>0</v>
      </c>
      <c r="O408" s="61" t="n">
        <f aca="false">SUM(O406:O407)</f>
        <v>21</v>
      </c>
      <c r="P408" s="61" t="n">
        <f aca="false">SUM(P406:P407)</f>
        <v>371</v>
      </c>
      <c r="Q408" s="61" t="n">
        <f aca="false">SUM(Q406:Q407)</f>
        <v>132</v>
      </c>
      <c r="R408" s="61" t="n">
        <f aca="false">SUM(R406:R407)</f>
        <v>298</v>
      </c>
      <c r="S408" s="61" t="n">
        <f aca="false">SUM(S406:S407)</f>
        <v>199</v>
      </c>
      <c r="T408" s="61" t="n">
        <f aca="false">SUM(T406:T407)</f>
        <v>164</v>
      </c>
      <c r="U408" s="61" t="n">
        <f aca="false">SUM(U406:U407)</f>
        <v>379</v>
      </c>
      <c r="V408" s="61" t="n">
        <f aca="false">SUM(V406:V407)</f>
        <v>194</v>
      </c>
      <c r="W408" s="61" t="n">
        <f aca="false">SUM(W406:W407)</f>
        <v>354</v>
      </c>
      <c r="X408" s="61" t="n">
        <f aca="false">SUM(X406:X407)</f>
        <v>206</v>
      </c>
      <c r="Y408" s="61" t="n">
        <f aca="false">SUM(Y406:Y407)</f>
        <v>337</v>
      </c>
      <c r="Z408" s="62" t="n">
        <f aca="false">SUM(Z406:Z407)</f>
        <v>278</v>
      </c>
      <c r="AA408" s="81" t="n">
        <f aca="false">SUM(AA406:AA407)</f>
        <v>249</v>
      </c>
      <c r="AB408" s="82"/>
      <c r="AC408" s="61" t="n">
        <f aca="false">SUM(AC406:AC407)</f>
        <v>26</v>
      </c>
      <c r="AD408" s="61" t="n">
        <f aca="false">SUM(AD406:AD407)</f>
        <v>708</v>
      </c>
      <c r="AE408" s="80" t="n">
        <f aca="false">SUM(AE406:AE407)</f>
        <v>561</v>
      </c>
      <c r="AF408" s="63" t="n">
        <f aca="false">(AE408/AD408)*100</f>
        <v>79.2372881355932</v>
      </c>
    </row>
    <row r="409" s="53" customFormat="true" ht="12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3"/>
      <c r="AC409" s="65"/>
      <c r="AD409" s="65"/>
      <c r="AE409" s="65"/>
      <c r="AF409" s="66"/>
    </row>
    <row r="410" s="53" customFormat="true" ht="12.8" hidden="false" customHeight="false" outlineLevel="0" collapsed="false">
      <c r="A410" s="67" t="s">
        <v>233</v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9"/>
    </row>
    <row r="411" s="58" customFormat="true" ht="12.8" hidden="false" customHeight="false" outlineLevel="0" collapsed="false">
      <c r="A411" s="54" t="n">
        <v>1</v>
      </c>
      <c r="B411" s="55" t="n">
        <v>3</v>
      </c>
      <c r="C411" s="55" t="n">
        <v>185</v>
      </c>
      <c r="D411" s="55" t="n">
        <v>421</v>
      </c>
      <c r="E411" s="55" t="n">
        <v>0</v>
      </c>
      <c r="F411" s="55" t="n">
        <v>77</v>
      </c>
      <c r="G411" s="55" t="n">
        <v>7</v>
      </c>
      <c r="H411" s="55" t="n">
        <v>10</v>
      </c>
      <c r="I411" s="55" t="n">
        <v>453</v>
      </c>
      <c r="J411" s="55" t="n">
        <v>232</v>
      </c>
      <c r="K411" s="55" t="n">
        <v>6</v>
      </c>
      <c r="L411" s="55" t="n">
        <v>423</v>
      </c>
      <c r="M411" s="55" t="n">
        <v>13</v>
      </c>
      <c r="N411" s="55" t="n">
        <v>264</v>
      </c>
      <c r="O411" s="55"/>
      <c r="P411" s="55"/>
      <c r="Q411" s="55"/>
      <c r="R411" s="55" t="n">
        <v>324</v>
      </c>
      <c r="S411" s="55" t="n">
        <v>279</v>
      </c>
      <c r="T411" s="55" t="n">
        <v>292</v>
      </c>
      <c r="U411" s="55" t="n">
        <v>394</v>
      </c>
      <c r="V411" s="55" t="n">
        <v>170</v>
      </c>
      <c r="W411" s="55" t="n">
        <v>503</v>
      </c>
      <c r="X411" s="55" t="n">
        <v>196</v>
      </c>
      <c r="Y411" s="55" t="n">
        <v>490</v>
      </c>
      <c r="Z411" s="55" t="n">
        <v>400</v>
      </c>
      <c r="AA411" s="56" t="n">
        <v>276</v>
      </c>
      <c r="AB411" s="3"/>
      <c r="AC411" s="55" t="n">
        <v>77</v>
      </c>
      <c r="AD411" s="55" t="n">
        <v>956</v>
      </c>
      <c r="AE411" s="55" t="n">
        <v>712</v>
      </c>
      <c r="AF411" s="57" t="n">
        <f aca="false">(AE411/AD411)*100</f>
        <v>74.4769874476987</v>
      </c>
    </row>
    <row r="412" s="58" customFormat="true" ht="12.8" hidden="false" customHeight="false" outlineLevel="0" collapsed="false">
      <c r="A412" s="54" t="n">
        <v>3</v>
      </c>
      <c r="B412" s="55" t="n">
        <v>7</v>
      </c>
      <c r="C412" s="55" t="n">
        <v>169</v>
      </c>
      <c r="D412" s="55" t="n">
        <v>555</v>
      </c>
      <c r="E412" s="55" t="n">
        <v>1</v>
      </c>
      <c r="F412" s="55" t="n">
        <v>87</v>
      </c>
      <c r="G412" s="55" t="n">
        <v>6</v>
      </c>
      <c r="H412" s="55" t="n">
        <v>14</v>
      </c>
      <c r="I412" s="55" t="n">
        <v>585</v>
      </c>
      <c r="J412" s="55" t="n">
        <v>237</v>
      </c>
      <c r="K412" s="55" t="n">
        <v>8</v>
      </c>
      <c r="L412" s="55" t="n">
        <v>570</v>
      </c>
      <c r="M412" s="55" t="n">
        <v>23</v>
      </c>
      <c r="N412" s="55" t="n">
        <v>255</v>
      </c>
      <c r="O412" s="55"/>
      <c r="P412" s="55"/>
      <c r="Q412" s="55"/>
      <c r="R412" s="55" t="n">
        <v>406</v>
      </c>
      <c r="S412" s="55" t="n">
        <v>340</v>
      </c>
      <c r="T412" s="55" t="n">
        <v>287</v>
      </c>
      <c r="U412" s="55" t="n">
        <v>556</v>
      </c>
      <c r="V412" s="55" t="n">
        <v>157</v>
      </c>
      <c r="W412" s="55" t="n">
        <v>674</v>
      </c>
      <c r="X412" s="55" t="n">
        <v>194</v>
      </c>
      <c r="Y412" s="55" t="n">
        <v>649</v>
      </c>
      <c r="Z412" s="55" t="n">
        <v>406</v>
      </c>
      <c r="AA412" s="56" t="n">
        <v>419</v>
      </c>
      <c r="AB412" s="3"/>
      <c r="AC412" s="55" t="n">
        <v>94</v>
      </c>
      <c r="AD412" s="55" t="n">
        <v>1060</v>
      </c>
      <c r="AE412" s="55" t="n">
        <v>858</v>
      </c>
      <c r="AF412" s="57" t="n">
        <f aca="false">(AE412/AD412)*100</f>
        <v>80.9433962264151</v>
      </c>
    </row>
    <row r="413" s="58" customFormat="true" ht="12.8" hidden="false" customHeight="false" outlineLevel="0" collapsed="false">
      <c r="A413" s="54" t="n">
        <v>4</v>
      </c>
      <c r="B413" s="55" t="n">
        <v>1</v>
      </c>
      <c r="C413" s="55" t="n">
        <v>218</v>
      </c>
      <c r="D413" s="55" t="n">
        <v>299</v>
      </c>
      <c r="E413" s="55" t="n">
        <v>4</v>
      </c>
      <c r="F413" s="55" t="n">
        <v>51</v>
      </c>
      <c r="G413" s="55" t="n">
        <v>1</v>
      </c>
      <c r="H413" s="55" t="n">
        <v>4</v>
      </c>
      <c r="I413" s="55" t="n">
        <v>298</v>
      </c>
      <c r="J413" s="55" t="n">
        <v>272</v>
      </c>
      <c r="K413" s="55" t="n">
        <v>6</v>
      </c>
      <c r="L413" s="55" t="n">
        <v>263</v>
      </c>
      <c r="M413" s="55" t="n">
        <v>14</v>
      </c>
      <c r="N413" s="55" t="n">
        <v>304</v>
      </c>
      <c r="O413" s="55"/>
      <c r="P413" s="55"/>
      <c r="Q413" s="55"/>
      <c r="R413" s="55" t="n">
        <v>266</v>
      </c>
      <c r="S413" s="55" t="n">
        <v>227</v>
      </c>
      <c r="T413" s="55" t="n">
        <v>189</v>
      </c>
      <c r="U413" s="55" t="n">
        <v>380</v>
      </c>
      <c r="V413" s="55" t="n">
        <v>254</v>
      </c>
      <c r="W413" s="55" t="n">
        <v>296</v>
      </c>
      <c r="X413" s="55" t="n">
        <v>199</v>
      </c>
      <c r="Y413" s="55" t="n">
        <v>363</v>
      </c>
      <c r="Z413" s="55" t="n">
        <v>321</v>
      </c>
      <c r="AA413" s="56" t="n">
        <v>234</v>
      </c>
      <c r="AB413" s="3"/>
      <c r="AC413" s="55" t="n">
        <v>78</v>
      </c>
      <c r="AD413" s="55" t="n">
        <v>890</v>
      </c>
      <c r="AE413" s="55" t="n">
        <v>595</v>
      </c>
      <c r="AF413" s="57" t="n">
        <f aca="false">(AE413/AD413)*100</f>
        <v>66.8539325842697</v>
      </c>
    </row>
    <row r="414" s="58" customFormat="true" ht="12.8" hidden="false" customHeight="false" outlineLevel="0" collapsed="false">
      <c r="A414" s="54" t="n">
        <v>5</v>
      </c>
      <c r="B414" s="55" t="n">
        <v>9</v>
      </c>
      <c r="C414" s="55" t="n">
        <v>278</v>
      </c>
      <c r="D414" s="55" t="n">
        <v>338</v>
      </c>
      <c r="E414" s="55" t="n">
        <v>4</v>
      </c>
      <c r="F414" s="55" t="n">
        <v>51</v>
      </c>
      <c r="G414" s="55" t="n">
        <v>2</v>
      </c>
      <c r="H414" s="55" t="n">
        <v>12</v>
      </c>
      <c r="I414" s="55" t="n">
        <v>369</v>
      </c>
      <c r="J414" s="55" t="n">
        <v>304</v>
      </c>
      <c r="K414" s="55" t="n">
        <v>10</v>
      </c>
      <c r="L414" s="55" t="n">
        <v>302</v>
      </c>
      <c r="M414" s="55" t="n">
        <v>28</v>
      </c>
      <c r="N414" s="55" t="n">
        <v>366</v>
      </c>
      <c r="O414" s="55"/>
      <c r="P414" s="55"/>
      <c r="Q414" s="55"/>
      <c r="R414" s="55" t="n">
        <v>312</v>
      </c>
      <c r="S414" s="55" t="n">
        <v>257</v>
      </c>
      <c r="T414" s="55" t="n">
        <v>220</v>
      </c>
      <c r="U414" s="55" t="n">
        <v>448</v>
      </c>
      <c r="V414" s="55" t="n">
        <v>272</v>
      </c>
      <c r="W414" s="55" t="n">
        <v>390</v>
      </c>
      <c r="X414" s="55" t="n">
        <v>233</v>
      </c>
      <c r="Y414" s="55" t="n">
        <v>444</v>
      </c>
      <c r="Z414" s="55" t="n">
        <v>367</v>
      </c>
      <c r="AA414" s="56" t="n">
        <v>286</v>
      </c>
      <c r="AB414" s="3"/>
      <c r="AC414" s="55" t="n">
        <v>89</v>
      </c>
      <c r="AD414" s="55" t="n">
        <v>1066</v>
      </c>
      <c r="AE414" s="55" t="n">
        <v>715</v>
      </c>
      <c r="AF414" s="57" t="n">
        <f aca="false">(AE414/AD414)*100</f>
        <v>67.0731707317073</v>
      </c>
    </row>
    <row r="415" s="58" customFormat="true" ht="12.8" hidden="false" customHeight="false" outlineLevel="0" collapsed="false">
      <c r="A415" s="54" t="n">
        <v>6</v>
      </c>
      <c r="B415" s="55" t="n">
        <v>7</v>
      </c>
      <c r="C415" s="55" t="n">
        <v>194</v>
      </c>
      <c r="D415" s="55" t="n">
        <v>290</v>
      </c>
      <c r="E415" s="55" t="n">
        <v>1</v>
      </c>
      <c r="F415" s="55" t="n">
        <v>59</v>
      </c>
      <c r="G415" s="55" t="n">
        <v>1</v>
      </c>
      <c r="H415" s="55" t="n">
        <v>9</v>
      </c>
      <c r="I415" s="55" t="n">
        <v>301</v>
      </c>
      <c r="J415" s="55" t="n">
        <v>240</v>
      </c>
      <c r="K415" s="55" t="n">
        <v>9</v>
      </c>
      <c r="L415" s="55" t="n">
        <v>248</v>
      </c>
      <c r="M415" s="55" t="n">
        <v>21</v>
      </c>
      <c r="N415" s="55" t="n">
        <v>288</v>
      </c>
      <c r="O415" s="55"/>
      <c r="P415" s="55"/>
      <c r="Q415" s="55"/>
      <c r="R415" s="55" t="n">
        <v>285</v>
      </c>
      <c r="S415" s="55" t="n">
        <v>205</v>
      </c>
      <c r="T415" s="55" t="n">
        <v>218</v>
      </c>
      <c r="U415" s="55" t="n">
        <v>331</v>
      </c>
      <c r="V415" s="55" t="n">
        <v>200</v>
      </c>
      <c r="W415" s="55" t="n">
        <v>334</v>
      </c>
      <c r="X415" s="55" t="n">
        <v>181</v>
      </c>
      <c r="Y415" s="55" t="n">
        <v>363</v>
      </c>
      <c r="Z415" s="55" t="n">
        <v>309</v>
      </c>
      <c r="AA415" s="56" t="n">
        <v>218</v>
      </c>
      <c r="AB415" s="3"/>
      <c r="AC415" s="55" t="n">
        <v>76</v>
      </c>
      <c r="AD415" s="55" t="n">
        <v>781</v>
      </c>
      <c r="AE415" s="55" t="n">
        <v>566</v>
      </c>
      <c r="AF415" s="57" t="n">
        <f aca="false">(AE415/AD415)*100</f>
        <v>72.4711907810499</v>
      </c>
    </row>
    <row r="416" s="58" customFormat="true" ht="12.8" hidden="false" customHeight="false" outlineLevel="0" collapsed="false">
      <c r="A416" s="54" t="n">
        <v>7</v>
      </c>
      <c r="B416" s="55" t="n">
        <v>2</v>
      </c>
      <c r="C416" s="55" t="n">
        <v>204</v>
      </c>
      <c r="D416" s="55" t="n">
        <v>155</v>
      </c>
      <c r="E416" s="55" t="n">
        <v>7</v>
      </c>
      <c r="F416" s="55" t="n">
        <v>62</v>
      </c>
      <c r="G416" s="55" t="n">
        <v>1</v>
      </c>
      <c r="H416" s="55" t="n">
        <v>11</v>
      </c>
      <c r="I416" s="55" t="n">
        <v>190</v>
      </c>
      <c r="J416" s="55" t="n">
        <v>237</v>
      </c>
      <c r="K416" s="55" t="n">
        <v>5</v>
      </c>
      <c r="L416" s="55" t="n">
        <v>132</v>
      </c>
      <c r="M416" s="55" t="n">
        <v>11</v>
      </c>
      <c r="N416" s="55" t="n">
        <v>291</v>
      </c>
      <c r="O416" s="55"/>
      <c r="P416" s="55"/>
      <c r="Q416" s="55"/>
      <c r="R416" s="55" t="n">
        <v>177</v>
      </c>
      <c r="S416" s="55" t="n">
        <v>196</v>
      </c>
      <c r="T416" s="55" t="n">
        <v>165</v>
      </c>
      <c r="U416" s="55" t="n">
        <v>258</v>
      </c>
      <c r="V416" s="55" t="n">
        <v>136</v>
      </c>
      <c r="W416" s="55" t="n">
        <v>271</v>
      </c>
      <c r="X416" s="55" t="n">
        <v>161</v>
      </c>
      <c r="Y416" s="55" t="n">
        <v>259</v>
      </c>
      <c r="Z416" s="55" t="n">
        <v>267</v>
      </c>
      <c r="AA416" s="56" t="n">
        <v>148</v>
      </c>
      <c r="AB416" s="3"/>
      <c r="AC416" s="55" t="n">
        <v>64</v>
      </c>
      <c r="AD416" s="55" t="n">
        <v>725</v>
      </c>
      <c r="AE416" s="55" t="n">
        <v>458</v>
      </c>
      <c r="AF416" s="57" t="n">
        <f aca="false">(AE416/AD416)*100</f>
        <v>63.1724137931034</v>
      </c>
    </row>
    <row r="417" s="58" customFormat="true" ht="12.8" hidden="false" customHeight="false" outlineLevel="0" collapsed="false">
      <c r="A417" s="54" t="n">
        <v>8</v>
      </c>
      <c r="B417" s="55" t="n">
        <v>6</v>
      </c>
      <c r="C417" s="55" t="n">
        <v>253</v>
      </c>
      <c r="D417" s="55" t="n">
        <v>474</v>
      </c>
      <c r="E417" s="55" t="n">
        <v>1</v>
      </c>
      <c r="F417" s="55" t="n">
        <v>82</v>
      </c>
      <c r="G417" s="55" t="n">
        <v>6</v>
      </c>
      <c r="H417" s="55" t="n">
        <v>18</v>
      </c>
      <c r="I417" s="55" t="n">
        <v>485</v>
      </c>
      <c r="J417" s="55" t="n">
        <v>326</v>
      </c>
      <c r="K417" s="55" t="n">
        <v>6</v>
      </c>
      <c r="L417" s="55" t="n">
        <v>427</v>
      </c>
      <c r="M417" s="55" t="n">
        <v>31</v>
      </c>
      <c r="N417" s="55" t="n">
        <v>370</v>
      </c>
      <c r="O417" s="55"/>
      <c r="P417" s="55"/>
      <c r="Q417" s="55"/>
      <c r="R417" s="55" t="n">
        <v>415</v>
      </c>
      <c r="S417" s="55" t="n">
        <v>303</v>
      </c>
      <c r="T417" s="55" t="n">
        <v>266</v>
      </c>
      <c r="U417" s="55" t="n">
        <v>555</v>
      </c>
      <c r="V417" s="55" t="n">
        <v>263</v>
      </c>
      <c r="W417" s="55" t="n">
        <v>535</v>
      </c>
      <c r="X417" s="55" t="n">
        <v>237</v>
      </c>
      <c r="Y417" s="55" t="n">
        <v>597</v>
      </c>
      <c r="Z417" s="55" t="n">
        <v>456</v>
      </c>
      <c r="AA417" s="56" t="n">
        <v>352</v>
      </c>
      <c r="AB417" s="3"/>
      <c r="AC417" s="55" t="n">
        <v>62</v>
      </c>
      <c r="AD417" s="55" t="n">
        <v>1169</v>
      </c>
      <c r="AE417" s="55" t="n">
        <v>851</v>
      </c>
      <c r="AF417" s="57" t="n">
        <f aca="false">(AE417/AD417)*100</f>
        <v>72.7972626176219</v>
      </c>
    </row>
    <row r="418" s="58" customFormat="true" ht="12.8" hidden="false" customHeight="false" outlineLevel="0" collapsed="false">
      <c r="A418" s="54" t="n">
        <v>9</v>
      </c>
      <c r="B418" s="55" t="n">
        <v>9</v>
      </c>
      <c r="C418" s="55" t="n">
        <v>201</v>
      </c>
      <c r="D418" s="55" t="n">
        <v>313</v>
      </c>
      <c r="E418" s="55" t="n">
        <v>1</v>
      </c>
      <c r="F418" s="55" t="n">
        <v>71</v>
      </c>
      <c r="G418" s="55" t="n">
        <v>3</v>
      </c>
      <c r="H418" s="55" t="n">
        <v>14</v>
      </c>
      <c r="I418" s="55" t="n">
        <v>324</v>
      </c>
      <c r="J418" s="55" t="n">
        <v>263</v>
      </c>
      <c r="K418" s="55" t="n">
        <v>9</v>
      </c>
      <c r="L418" s="55" t="n">
        <v>292</v>
      </c>
      <c r="M418" s="55" t="n">
        <v>20</v>
      </c>
      <c r="N418" s="55" t="n">
        <v>297</v>
      </c>
      <c r="O418" s="55"/>
      <c r="P418" s="55"/>
      <c r="Q418" s="55"/>
      <c r="R418" s="55" t="n">
        <v>291</v>
      </c>
      <c r="S418" s="55" t="n">
        <v>233</v>
      </c>
      <c r="T418" s="55" t="n">
        <v>221</v>
      </c>
      <c r="U418" s="55" t="n">
        <v>379</v>
      </c>
      <c r="V418" s="55" t="n">
        <v>205</v>
      </c>
      <c r="W418" s="55" t="n">
        <v>380</v>
      </c>
      <c r="X418" s="55" t="n">
        <v>187</v>
      </c>
      <c r="Y418" s="55" t="n">
        <v>415</v>
      </c>
      <c r="Z418" s="55" t="n">
        <v>330</v>
      </c>
      <c r="AA418" s="56" t="n">
        <v>257</v>
      </c>
      <c r="AB418" s="3"/>
      <c r="AC418" s="55" t="n">
        <v>90</v>
      </c>
      <c r="AD418" s="55" t="n">
        <v>948</v>
      </c>
      <c r="AE418" s="55" t="n">
        <v>622</v>
      </c>
      <c r="AF418" s="57" t="n">
        <f aca="false">(AE418/AD418)*100</f>
        <v>65.6118143459916</v>
      </c>
    </row>
    <row r="419" s="58" customFormat="true" ht="12.8" hidden="false" customHeight="false" outlineLevel="0" collapsed="false">
      <c r="A419" s="54" t="n">
        <v>10</v>
      </c>
      <c r="B419" s="55" t="n">
        <v>7</v>
      </c>
      <c r="C419" s="55" t="n">
        <v>228</v>
      </c>
      <c r="D419" s="55" t="n">
        <v>404</v>
      </c>
      <c r="E419" s="55" t="n">
        <v>0</v>
      </c>
      <c r="F419" s="55" t="n">
        <v>51</v>
      </c>
      <c r="G419" s="55" t="n">
        <v>2</v>
      </c>
      <c r="H419" s="55" t="n">
        <v>7</v>
      </c>
      <c r="I419" s="55" t="n">
        <v>431</v>
      </c>
      <c r="J419" s="55" t="n">
        <v>257</v>
      </c>
      <c r="K419" s="55" t="n">
        <v>3</v>
      </c>
      <c r="L419" s="55" t="n">
        <v>379</v>
      </c>
      <c r="M419" s="55" t="n">
        <v>14</v>
      </c>
      <c r="N419" s="55" t="n">
        <v>306</v>
      </c>
      <c r="O419" s="55"/>
      <c r="P419" s="55"/>
      <c r="Q419" s="55"/>
      <c r="R419" s="55" t="n">
        <v>342</v>
      </c>
      <c r="S419" s="55" t="n">
        <v>262</v>
      </c>
      <c r="T419" s="55" t="n">
        <v>229</v>
      </c>
      <c r="U419" s="55" t="n">
        <v>459</v>
      </c>
      <c r="V419" s="55" t="n">
        <v>278</v>
      </c>
      <c r="W419" s="55" t="n">
        <v>400</v>
      </c>
      <c r="X419" s="55" t="n">
        <v>206</v>
      </c>
      <c r="Y419" s="55" t="n">
        <v>488</v>
      </c>
      <c r="Z419" s="55" t="n">
        <v>362</v>
      </c>
      <c r="AA419" s="56" t="n">
        <v>313</v>
      </c>
      <c r="AB419" s="3"/>
      <c r="AC419" s="55" t="n">
        <v>41</v>
      </c>
      <c r="AD419" s="55" t="n">
        <v>933</v>
      </c>
      <c r="AE419" s="55" t="n">
        <v>713</v>
      </c>
      <c r="AF419" s="57" t="n">
        <f aca="false">(AE419/AD419)*100</f>
        <v>76.4201500535906</v>
      </c>
    </row>
    <row r="420" s="58" customFormat="true" ht="12.8" hidden="false" customHeight="false" outlineLevel="0" collapsed="false">
      <c r="A420" s="54" t="n">
        <v>11</v>
      </c>
      <c r="B420" s="55" t="n">
        <v>6</v>
      </c>
      <c r="C420" s="55" t="n">
        <v>217</v>
      </c>
      <c r="D420" s="55" t="n">
        <v>439</v>
      </c>
      <c r="E420" s="55" t="n">
        <v>3</v>
      </c>
      <c r="F420" s="55" t="n">
        <v>45</v>
      </c>
      <c r="G420" s="55" t="n">
        <v>0</v>
      </c>
      <c r="H420" s="55" t="n">
        <v>8</v>
      </c>
      <c r="I420" s="55" t="n">
        <v>422</v>
      </c>
      <c r="J420" s="55" t="n">
        <v>275</v>
      </c>
      <c r="K420" s="55" t="n">
        <v>11</v>
      </c>
      <c r="L420" s="55" t="n">
        <v>398</v>
      </c>
      <c r="M420" s="55" t="n">
        <v>19</v>
      </c>
      <c r="N420" s="55" t="n">
        <v>299</v>
      </c>
      <c r="O420" s="55"/>
      <c r="P420" s="55"/>
      <c r="Q420" s="55"/>
      <c r="R420" s="55" t="n">
        <v>345</v>
      </c>
      <c r="S420" s="55" t="n">
        <v>270</v>
      </c>
      <c r="T420" s="55" t="n">
        <v>230</v>
      </c>
      <c r="U420" s="55" t="n">
        <v>477</v>
      </c>
      <c r="V420" s="55" t="n">
        <v>283</v>
      </c>
      <c r="W420" s="55" t="n">
        <v>405</v>
      </c>
      <c r="X420" s="55" t="n">
        <v>195</v>
      </c>
      <c r="Y420" s="55" t="n">
        <v>513</v>
      </c>
      <c r="Z420" s="55" t="n">
        <v>391</v>
      </c>
      <c r="AA420" s="56" t="n">
        <v>302</v>
      </c>
      <c r="AB420" s="3"/>
      <c r="AC420" s="55" t="n">
        <v>58</v>
      </c>
      <c r="AD420" s="55" t="n">
        <v>934</v>
      </c>
      <c r="AE420" s="55" t="n">
        <v>730</v>
      </c>
      <c r="AF420" s="57" t="n">
        <f aca="false">(AE420/AD420)*100</f>
        <v>78.1584582441113</v>
      </c>
    </row>
    <row r="421" s="58" customFormat="true" ht="12.8" hidden="false" customHeight="false" outlineLevel="0" collapsed="false">
      <c r="A421" s="54" t="n">
        <v>12</v>
      </c>
      <c r="B421" s="55" t="n">
        <v>6</v>
      </c>
      <c r="C421" s="55" t="n">
        <v>159</v>
      </c>
      <c r="D421" s="55" t="n">
        <v>287</v>
      </c>
      <c r="E421" s="55" t="n">
        <v>1</v>
      </c>
      <c r="F421" s="55" t="n">
        <v>39</v>
      </c>
      <c r="G421" s="55" t="n">
        <v>2</v>
      </c>
      <c r="H421" s="55" t="n">
        <v>3</v>
      </c>
      <c r="I421" s="55" t="n">
        <v>305</v>
      </c>
      <c r="J421" s="55" t="n">
        <v>193</v>
      </c>
      <c r="K421" s="55" t="n">
        <v>2</v>
      </c>
      <c r="L421" s="55" t="n">
        <v>275</v>
      </c>
      <c r="M421" s="55" t="n">
        <v>7</v>
      </c>
      <c r="N421" s="55" t="n">
        <v>219</v>
      </c>
      <c r="O421" s="55"/>
      <c r="P421" s="55"/>
      <c r="Q421" s="55"/>
      <c r="R421" s="55" t="n">
        <v>249</v>
      </c>
      <c r="S421" s="55" t="n">
        <v>177</v>
      </c>
      <c r="T421" s="55" t="n">
        <v>176</v>
      </c>
      <c r="U421" s="55" t="n">
        <v>318</v>
      </c>
      <c r="V421" s="55" t="n">
        <v>211</v>
      </c>
      <c r="W421" s="55" t="n">
        <v>276</v>
      </c>
      <c r="X421" s="55" t="n">
        <v>161</v>
      </c>
      <c r="Y421" s="55" t="n">
        <v>336</v>
      </c>
      <c r="Z421" s="55" t="n">
        <v>303</v>
      </c>
      <c r="AA421" s="56" t="n">
        <v>180</v>
      </c>
      <c r="AB421" s="3"/>
      <c r="AC421" s="55" t="n">
        <v>48</v>
      </c>
      <c r="AD421" s="55" t="n">
        <v>647</v>
      </c>
      <c r="AE421" s="55" t="n">
        <v>510</v>
      </c>
      <c r="AF421" s="57" t="n">
        <f aca="false">(AE421/AD421)*100</f>
        <v>78.8253477588872</v>
      </c>
    </row>
    <row r="422" s="58" customFormat="true" ht="12.8" hidden="false" customHeight="false" outlineLevel="0" collapsed="false">
      <c r="A422" s="54" t="n">
        <v>13</v>
      </c>
      <c r="B422" s="55" t="n">
        <v>5</v>
      </c>
      <c r="C422" s="55" t="n">
        <v>249</v>
      </c>
      <c r="D422" s="55" t="n">
        <v>364</v>
      </c>
      <c r="E422" s="55" t="n">
        <v>0</v>
      </c>
      <c r="F422" s="55" t="n">
        <v>84</v>
      </c>
      <c r="G422" s="55" t="n">
        <v>3</v>
      </c>
      <c r="H422" s="55" t="n">
        <v>20</v>
      </c>
      <c r="I422" s="55" t="n">
        <v>370</v>
      </c>
      <c r="J422" s="55" t="n">
        <v>329</v>
      </c>
      <c r="K422" s="55" t="n">
        <v>3</v>
      </c>
      <c r="L422" s="55" t="n">
        <v>324</v>
      </c>
      <c r="M422" s="55" t="n">
        <v>21</v>
      </c>
      <c r="N422" s="55" t="n">
        <v>372</v>
      </c>
      <c r="O422" s="55"/>
      <c r="P422" s="55"/>
      <c r="Q422" s="55"/>
      <c r="R422" s="55" t="n">
        <v>352</v>
      </c>
      <c r="S422" s="55" t="n">
        <v>266</v>
      </c>
      <c r="T422" s="55" t="n">
        <v>218</v>
      </c>
      <c r="U422" s="55" t="n">
        <v>486</v>
      </c>
      <c r="V422" s="55" t="n">
        <v>227</v>
      </c>
      <c r="W422" s="55" t="n">
        <v>461</v>
      </c>
      <c r="X422" s="55" t="n">
        <v>248</v>
      </c>
      <c r="Y422" s="55" t="n">
        <v>460</v>
      </c>
      <c r="Z422" s="55" t="n">
        <v>433</v>
      </c>
      <c r="AA422" s="56" t="n">
        <v>263</v>
      </c>
      <c r="AB422" s="3"/>
      <c r="AC422" s="55" t="n">
        <v>145</v>
      </c>
      <c r="AD422" s="55" t="n">
        <v>1092</v>
      </c>
      <c r="AE422" s="55" t="n">
        <v>739</v>
      </c>
      <c r="AF422" s="57" t="n">
        <f aca="false">(AE422/AD422)*100</f>
        <v>67.6739926739927</v>
      </c>
    </row>
    <row r="423" s="58" customFormat="true" ht="12.8" hidden="false" customHeight="false" outlineLevel="0" collapsed="false">
      <c r="A423" s="54" t="n">
        <v>15</v>
      </c>
      <c r="B423" s="55" t="n">
        <v>4</v>
      </c>
      <c r="C423" s="55" t="n">
        <v>206</v>
      </c>
      <c r="D423" s="55" t="n">
        <v>321</v>
      </c>
      <c r="E423" s="55" t="n">
        <v>1</v>
      </c>
      <c r="F423" s="55" t="n">
        <v>67</v>
      </c>
      <c r="G423" s="55" t="n">
        <v>1</v>
      </c>
      <c r="H423" s="55" t="n">
        <v>21</v>
      </c>
      <c r="I423" s="55" t="n">
        <v>319</v>
      </c>
      <c r="J423" s="55" t="n">
        <v>267</v>
      </c>
      <c r="K423" s="55" t="n">
        <v>7</v>
      </c>
      <c r="L423" s="55" t="n">
        <v>269</v>
      </c>
      <c r="M423" s="55" t="n">
        <v>27</v>
      </c>
      <c r="N423" s="55" t="n">
        <v>309</v>
      </c>
      <c r="O423" s="55"/>
      <c r="P423" s="55"/>
      <c r="Q423" s="55"/>
      <c r="R423" s="55" t="n">
        <v>272</v>
      </c>
      <c r="S423" s="55" t="n">
        <v>224</v>
      </c>
      <c r="T423" s="55" t="n">
        <v>187</v>
      </c>
      <c r="U423" s="55" t="n">
        <v>396</v>
      </c>
      <c r="V423" s="55" t="n">
        <v>199</v>
      </c>
      <c r="W423" s="55" t="n">
        <v>373</v>
      </c>
      <c r="X423" s="55" t="n">
        <v>178</v>
      </c>
      <c r="Y423" s="55" t="n">
        <v>413</v>
      </c>
      <c r="Z423" s="55" t="n">
        <v>337</v>
      </c>
      <c r="AA423" s="56" t="n">
        <v>234</v>
      </c>
      <c r="AB423" s="3"/>
      <c r="AC423" s="55" t="n">
        <v>52</v>
      </c>
      <c r="AD423" s="55" t="n">
        <v>957</v>
      </c>
      <c r="AE423" s="55" t="n">
        <v>631</v>
      </c>
      <c r="AF423" s="57" t="n">
        <f aca="false">(AE423/AD423)*100</f>
        <v>65.9352142110763</v>
      </c>
    </row>
    <row r="424" s="58" customFormat="true" ht="12.8" hidden="false" customHeight="false" outlineLevel="0" collapsed="false">
      <c r="A424" s="54" t="n">
        <v>18</v>
      </c>
      <c r="B424" s="55" t="n">
        <v>6</v>
      </c>
      <c r="C424" s="55" t="n">
        <v>177</v>
      </c>
      <c r="D424" s="55" t="n">
        <v>486</v>
      </c>
      <c r="E424" s="55" t="n">
        <v>5</v>
      </c>
      <c r="F424" s="55" t="n">
        <v>83</v>
      </c>
      <c r="G424" s="55" t="n">
        <v>2</v>
      </c>
      <c r="H424" s="55" t="n">
        <v>8</v>
      </c>
      <c r="I424" s="55" t="n">
        <v>497</v>
      </c>
      <c r="J424" s="55" t="n">
        <v>256</v>
      </c>
      <c r="K424" s="55" t="n">
        <v>4</v>
      </c>
      <c r="L424" s="55" t="n">
        <v>457</v>
      </c>
      <c r="M424" s="55" t="n">
        <v>16</v>
      </c>
      <c r="N424" s="55" t="n">
        <v>288</v>
      </c>
      <c r="O424" s="55"/>
      <c r="P424" s="55"/>
      <c r="Q424" s="55"/>
      <c r="R424" s="55" t="n">
        <v>369</v>
      </c>
      <c r="S424" s="55" t="n">
        <v>304</v>
      </c>
      <c r="T424" s="55" t="n">
        <v>331</v>
      </c>
      <c r="U424" s="55" t="n">
        <v>430</v>
      </c>
      <c r="V424" s="55" t="n">
        <v>212</v>
      </c>
      <c r="W424" s="55" t="n">
        <v>530</v>
      </c>
      <c r="X424" s="55" t="n">
        <v>245</v>
      </c>
      <c r="Y424" s="55" t="n">
        <v>515</v>
      </c>
      <c r="Z424" s="55" t="n">
        <v>424</v>
      </c>
      <c r="AA424" s="56" t="n">
        <v>324</v>
      </c>
      <c r="AB424" s="3"/>
      <c r="AC424" s="55" t="n">
        <v>107</v>
      </c>
      <c r="AD424" s="55" t="n">
        <v>1036</v>
      </c>
      <c r="AE424" s="55" t="n">
        <v>772</v>
      </c>
      <c r="AF424" s="57" t="n">
        <f aca="false">(AE424/AD424)*100</f>
        <v>74.5173745173745</v>
      </c>
    </row>
    <row r="425" s="58" customFormat="true" ht="12.8" hidden="false" customHeight="false" outlineLevel="0" collapsed="false">
      <c r="A425" s="54" t="n">
        <v>19</v>
      </c>
      <c r="B425" s="55" t="n">
        <v>2</v>
      </c>
      <c r="C425" s="55" t="n">
        <v>109</v>
      </c>
      <c r="D425" s="55" t="n">
        <v>377</v>
      </c>
      <c r="E425" s="55" t="n">
        <v>1</v>
      </c>
      <c r="F425" s="55" t="n">
        <v>62</v>
      </c>
      <c r="G425" s="55" t="n">
        <v>1</v>
      </c>
      <c r="H425" s="55" t="n">
        <v>13</v>
      </c>
      <c r="I425" s="55" t="n">
        <v>413</v>
      </c>
      <c r="J425" s="55" t="n">
        <v>133</v>
      </c>
      <c r="K425" s="55" t="n">
        <v>3</v>
      </c>
      <c r="L425" s="55" t="n">
        <v>393</v>
      </c>
      <c r="M425" s="55" t="n">
        <v>13</v>
      </c>
      <c r="N425" s="55" t="n">
        <v>153</v>
      </c>
      <c r="O425" s="55"/>
      <c r="P425" s="55"/>
      <c r="Q425" s="55"/>
      <c r="R425" s="55" t="n">
        <v>260</v>
      </c>
      <c r="S425" s="55" t="n">
        <v>233</v>
      </c>
      <c r="T425" s="55" t="n">
        <v>205</v>
      </c>
      <c r="U425" s="55" t="n">
        <v>350</v>
      </c>
      <c r="V425" s="55" t="n">
        <v>119</v>
      </c>
      <c r="W425" s="55" t="n">
        <v>419</v>
      </c>
      <c r="X425" s="55" t="n">
        <v>101</v>
      </c>
      <c r="Y425" s="55" t="n">
        <v>457</v>
      </c>
      <c r="Z425" s="55" t="n">
        <v>282</v>
      </c>
      <c r="AA425" s="56" t="n">
        <v>263</v>
      </c>
      <c r="AB425" s="3"/>
      <c r="AC425" s="55" t="n">
        <v>59</v>
      </c>
      <c r="AD425" s="55" t="n">
        <v>746</v>
      </c>
      <c r="AE425" s="55" t="n">
        <v>568</v>
      </c>
      <c r="AF425" s="57" t="n">
        <f aca="false">(AE425/AD425)*100</f>
        <v>76.1394101876676</v>
      </c>
    </row>
    <row r="426" s="58" customFormat="true" ht="12.8" hidden="false" customHeight="false" outlineLevel="0" collapsed="false">
      <c r="A426" s="54" t="n">
        <v>20</v>
      </c>
      <c r="B426" s="55" t="n">
        <v>6</v>
      </c>
      <c r="C426" s="55" t="n">
        <v>272</v>
      </c>
      <c r="D426" s="55" t="n">
        <v>704</v>
      </c>
      <c r="E426" s="55" t="n">
        <v>3</v>
      </c>
      <c r="F426" s="55" t="n">
        <v>94</v>
      </c>
      <c r="G426" s="55" t="n">
        <v>6</v>
      </c>
      <c r="H426" s="55" t="n">
        <v>11</v>
      </c>
      <c r="I426" s="55" t="n">
        <v>723</v>
      </c>
      <c r="J426" s="55" t="n">
        <v>341</v>
      </c>
      <c r="K426" s="55" t="n">
        <v>10</v>
      </c>
      <c r="L426" s="55" t="n">
        <v>665</v>
      </c>
      <c r="M426" s="55" t="n">
        <v>21</v>
      </c>
      <c r="N426" s="55" t="n">
        <v>396</v>
      </c>
      <c r="O426" s="55"/>
      <c r="P426" s="55"/>
      <c r="Q426" s="55"/>
      <c r="R426" s="55" t="n">
        <v>553</v>
      </c>
      <c r="S426" s="55" t="n">
        <v>387</v>
      </c>
      <c r="T426" s="55" t="n">
        <v>455</v>
      </c>
      <c r="U426" s="55" t="n">
        <v>625</v>
      </c>
      <c r="V426" s="55" t="n">
        <v>303</v>
      </c>
      <c r="W426" s="55" t="n">
        <v>755</v>
      </c>
      <c r="X426" s="55" t="n">
        <v>309</v>
      </c>
      <c r="Y426" s="55" t="n">
        <v>766</v>
      </c>
      <c r="Z426" s="55" t="n">
        <v>589</v>
      </c>
      <c r="AA426" s="56" t="n">
        <v>480</v>
      </c>
      <c r="AB426" s="3"/>
      <c r="AC426" s="55" t="n">
        <v>162</v>
      </c>
      <c r="AD426" s="55" t="n">
        <v>1366</v>
      </c>
      <c r="AE426" s="55" t="n">
        <v>1101</v>
      </c>
      <c r="AF426" s="57" t="n">
        <f aca="false">(AE426/AD426)*100</f>
        <v>80.6002928257687</v>
      </c>
    </row>
    <row r="427" s="58" customFormat="true" ht="12.8" hidden="false" customHeight="false" outlineLevel="0" collapsed="false">
      <c r="A427" s="54" t="n">
        <v>21</v>
      </c>
      <c r="B427" s="55" t="n">
        <v>2</v>
      </c>
      <c r="C427" s="55" t="n">
        <v>165</v>
      </c>
      <c r="D427" s="55" t="n">
        <v>607</v>
      </c>
      <c r="E427" s="55" t="n">
        <v>2</v>
      </c>
      <c r="F427" s="55" t="n">
        <v>71</v>
      </c>
      <c r="G427" s="55" t="n">
        <v>8</v>
      </c>
      <c r="H427" s="55" t="n">
        <v>11</v>
      </c>
      <c r="I427" s="55" t="n">
        <v>640</v>
      </c>
      <c r="J427" s="55" t="n">
        <v>200</v>
      </c>
      <c r="K427" s="55" t="n">
        <v>7</v>
      </c>
      <c r="L427" s="55" t="n">
        <v>618</v>
      </c>
      <c r="M427" s="55" t="n">
        <v>20</v>
      </c>
      <c r="N427" s="55" t="n">
        <v>223</v>
      </c>
      <c r="O427" s="55"/>
      <c r="P427" s="55"/>
      <c r="Q427" s="55"/>
      <c r="R427" s="55" t="n">
        <v>412</v>
      </c>
      <c r="S427" s="55" t="n">
        <v>313</v>
      </c>
      <c r="T427" s="55" t="n">
        <v>344</v>
      </c>
      <c r="U427" s="55" t="n">
        <v>495</v>
      </c>
      <c r="V427" s="55" t="n">
        <v>220</v>
      </c>
      <c r="W427" s="55" t="n">
        <v>603</v>
      </c>
      <c r="X427" s="55" t="n">
        <v>202</v>
      </c>
      <c r="Y427" s="55" t="n">
        <v>632</v>
      </c>
      <c r="Z427" s="55" t="n">
        <v>432</v>
      </c>
      <c r="AA427" s="56" t="n">
        <v>387</v>
      </c>
      <c r="AB427" s="3"/>
      <c r="AC427" s="55" t="n">
        <v>87</v>
      </c>
      <c r="AD427" s="55" t="n">
        <v>1116</v>
      </c>
      <c r="AE427" s="55" t="n">
        <v>877</v>
      </c>
      <c r="AF427" s="57" t="n">
        <f aca="false">(AE427/AD427)*100</f>
        <v>78.584229390681</v>
      </c>
    </row>
    <row r="428" s="58" customFormat="true" ht="12.8" hidden="false" customHeight="false" outlineLevel="0" collapsed="false">
      <c r="A428" s="54" t="n">
        <v>22</v>
      </c>
      <c r="B428" s="55" t="n">
        <v>9</v>
      </c>
      <c r="C428" s="55" t="n">
        <v>165</v>
      </c>
      <c r="D428" s="55" t="n">
        <v>435</v>
      </c>
      <c r="E428" s="55" t="n">
        <v>2</v>
      </c>
      <c r="F428" s="55" t="n">
        <v>50</v>
      </c>
      <c r="G428" s="55" t="n">
        <v>1</v>
      </c>
      <c r="H428" s="55" t="n">
        <v>7</v>
      </c>
      <c r="I428" s="55" t="n">
        <v>459</v>
      </c>
      <c r="J428" s="55" t="n">
        <v>195</v>
      </c>
      <c r="K428" s="55" t="n">
        <v>8</v>
      </c>
      <c r="L428" s="55" t="n">
        <v>433</v>
      </c>
      <c r="M428" s="55" t="n">
        <v>17</v>
      </c>
      <c r="N428" s="55" t="n">
        <v>221</v>
      </c>
      <c r="O428" s="55"/>
      <c r="P428" s="55"/>
      <c r="Q428" s="55"/>
      <c r="R428" s="55" t="n">
        <v>326</v>
      </c>
      <c r="S428" s="55" t="n">
        <v>253</v>
      </c>
      <c r="T428" s="55" t="n">
        <v>290</v>
      </c>
      <c r="U428" s="55" t="n">
        <v>372</v>
      </c>
      <c r="V428" s="55" t="n">
        <v>201</v>
      </c>
      <c r="W428" s="55" t="n">
        <v>440</v>
      </c>
      <c r="X428" s="55" t="n">
        <v>182</v>
      </c>
      <c r="Y428" s="55" t="n">
        <v>477</v>
      </c>
      <c r="Z428" s="55" t="n">
        <v>342</v>
      </c>
      <c r="AA428" s="56" t="n">
        <v>308</v>
      </c>
      <c r="AB428" s="3"/>
      <c r="AC428" s="55" t="n">
        <v>65</v>
      </c>
      <c r="AD428" s="55" t="n">
        <v>875</v>
      </c>
      <c r="AE428" s="55" t="n">
        <v>676</v>
      </c>
      <c r="AF428" s="57" t="n">
        <f aca="false">(AE428/AD428)*100</f>
        <v>77.2571428571429</v>
      </c>
    </row>
    <row r="429" s="58" customFormat="true" ht="12.8" hidden="false" customHeight="false" outlineLevel="0" collapsed="false">
      <c r="A429" s="54" t="n">
        <v>23</v>
      </c>
      <c r="B429" s="55" t="n">
        <v>7</v>
      </c>
      <c r="C429" s="55" t="n">
        <v>315</v>
      </c>
      <c r="D429" s="55" t="n">
        <v>740</v>
      </c>
      <c r="E429" s="55" t="n">
        <v>2</v>
      </c>
      <c r="F429" s="55" t="n">
        <v>125</v>
      </c>
      <c r="G429" s="55" t="n">
        <v>3</v>
      </c>
      <c r="H429" s="55" t="n">
        <v>24</v>
      </c>
      <c r="I429" s="55" t="n">
        <v>776</v>
      </c>
      <c r="J429" s="55" t="n">
        <v>400</v>
      </c>
      <c r="K429" s="55" t="n">
        <v>9</v>
      </c>
      <c r="L429" s="55" t="n">
        <v>705</v>
      </c>
      <c r="M429" s="55" t="n">
        <v>29</v>
      </c>
      <c r="N429" s="55" t="n">
        <v>473</v>
      </c>
      <c r="O429" s="55"/>
      <c r="P429" s="55"/>
      <c r="Q429" s="55"/>
      <c r="R429" s="55" t="n">
        <v>608</v>
      </c>
      <c r="S429" s="55" t="n">
        <v>426</v>
      </c>
      <c r="T429" s="55" t="n">
        <v>415</v>
      </c>
      <c r="U429" s="55" t="n">
        <v>779</v>
      </c>
      <c r="V429" s="55" t="n">
        <v>412</v>
      </c>
      <c r="W429" s="55" t="n">
        <v>765</v>
      </c>
      <c r="X429" s="55" t="n">
        <v>327</v>
      </c>
      <c r="Y429" s="55" t="n">
        <v>861</v>
      </c>
      <c r="Z429" s="55" t="n">
        <v>623</v>
      </c>
      <c r="AA429" s="56" t="n">
        <v>545</v>
      </c>
      <c r="AB429" s="3"/>
      <c r="AC429" s="55" t="n">
        <v>116</v>
      </c>
      <c r="AD429" s="55" t="n">
        <v>1660</v>
      </c>
      <c r="AE429" s="55" t="n">
        <v>1227</v>
      </c>
      <c r="AF429" s="57" t="n">
        <f aca="false">(AE429/AD429)*100</f>
        <v>73.9156626506024</v>
      </c>
    </row>
    <row r="430" s="58" customFormat="true" ht="12.8" hidden="false" customHeight="false" outlineLevel="0" collapsed="false">
      <c r="A430" s="54" t="n">
        <v>25</v>
      </c>
      <c r="B430" s="55" t="n">
        <v>6</v>
      </c>
      <c r="C430" s="55" t="n">
        <v>192</v>
      </c>
      <c r="D430" s="55" t="n">
        <v>537</v>
      </c>
      <c r="E430" s="55" t="n">
        <v>2</v>
      </c>
      <c r="F430" s="55" t="n">
        <v>68</v>
      </c>
      <c r="G430" s="55" t="n">
        <v>3</v>
      </c>
      <c r="H430" s="55" t="n">
        <v>12</v>
      </c>
      <c r="I430" s="55" t="n">
        <v>582</v>
      </c>
      <c r="J430" s="55" t="n">
        <v>220</v>
      </c>
      <c r="K430" s="55" t="n">
        <v>6</v>
      </c>
      <c r="L430" s="55" t="n">
        <v>533</v>
      </c>
      <c r="M430" s="55" t="n">
        <v>14</v>
      </c>
      <c r="N430" s="55" t="n">
        <v>268</v>
      </c>
      <c r="O430" s="55"/>
      <c r="P430" s="55"/>
      <c r="Q430" s="55"/>
      <c r="R430" s="55" t="n">
        <v>407</v>
      </c>
      <c r="S430" s="55" t="n">
        <v>304</v>
      </c>
      <c r="T430" s="55" t="n">
        <v>318</v>
      </c>
      <c r="U430" s="55" t="n">
        <v>498</v>
      </c>
      <c r="V430" s="55" t="n">
        <v>247</v>
      </c>
      <c r="W430" s="55" t="n">
        <v>544</v>
      </c>
      <c r="X430" s="55" t="n">
        <v>222</v>
      </c>
      <c r="Y430" s="55" t="n">
        <v>594</v>
      </c>
      <c r="Z430" s="55" t="n">
        <v>463</v>
      </c>
      <c r="AA430" s="56" t="n">
        <v>344</v>
      </c>
      <c r="AB430" s="3"/>
      <c r="AC430" s="55" t="n">
        <v>63</v>
      </c>
      <c r="AD430" s="55" t="n">
        <v>1066</v>
      </c>
      <c r="AE430" s="55" t="n">
        <v>834</v>
      </c>
      <c r="AF430" s="57" t="n">
        <f aca="false">(AE430/AD430)*100</f>
        <v>78.2363977485929</v>
      </c>
    </row>
    <row r="431" s="58" customFormat="true" ht="12.8" hidden="false" customHeight="false" outlineLevel="0" collapsed="false">
      <c r="A431" s="54" t="n">
        <v>27</v>
      </c>
      <c r="B431" s="55" t="n">
        <v>7</v>
      </c>
      <c r="C431" s="55" t="n">
        <v>84</v>
      </c>
      <c r="D431" s="55" t="n">
        <v>255</v>
      </c>
      <c r="E431" s="55" t="n">
        <v>0</v>
      </c>
      <c r="F431" s="55" t="n">
        <v>30</v>
      </c>
      <c r="G431" s="55" t="n">
        <v>2</v>
      </c>
      <c r="H431" s="55" t="n">
        <v>6</v>
      </c>
      <c r="I431" s="55" t="n">
        <v>264</v>
      </c>
      <c r="J431" s="55" t="n">
        <v>112</v>
      </c>
      <c r="K431" s="55" t="n">
        <v>0</v>
      </c>
      <c r="L431" s="55" t="n">
        <v>253</v>
      </c>
      <c r="M431" s="55" t="n">
        <v>5</v>
      </c>
      <c r="N431" s="55" t="n">
        <v>121</v>
      </c>
      <c r="O431" s="55"/>
      <c r="P431" s="55"/>
      <c r="Q431" s="55"/>
      <c r="R431" s="55" t="n">
        <v>187</v>
      </c>
      <c r="S431" s="55" t="n">
        <v>144</v>
      </c>
      <c r="T431" s="55" t="n">
        <v>170</v>
      </c>
      <c r="U431" s="55" t="n">
        <v>207</v>
      </c>
      <c r="V431" s="55" t="n">
        <v>98</v>
      </c>
      <c r="W431" s="55" t="n">
        <v>273</v>
      </c>
      <c r="X431" s="55" t="n">
        <v>93</v>
      </c>
      <c r="Y431" s="55" t="n">
        <v>284</v>
      </c>
      <c r="Z431" s="55" t="n">
        <v>209</v>
      </c>
      <c r="AA431" s="56" t="n">
        <v>162</v>
      </c>
      <c r="AB431" s="3"/>
      <c r="AC431" s="55" t="n">
        <v>40</v>
      </c>
      <c r="AD431" s="55" t="n">
        <v>508</v>
      </c>
      <c r="AE431" s="55" t="n">
        <v>389</v>
      </c>
      <c r="AF431" s="57" t="n">
        <f aca="false">(AE431/AD431)*100</f>
        <v>76.5748031496063</v>
      </c>
    </row>
    <row r="432" s="58" customFormat="true" ht="12.8" hidden="false" customHeight="false" outlineLevel="0" collapsed="false">
      <c r="A432" s="54" t="n">
        <v>28</v>
      </c>
      <c r="B432" s="55" t="n">
        <v>9</v>
      </c>
      <c r="C432" s="55" t="n">
        <v>139</v>
      </c>
      <c r="D432" s="55" t="n">
        <v>359</v>
      </c>
      <c r="E432" s="55" t="n">
        <v>3</v>
      </c>
      <c r="F432" s="55" t="n">
        <v>55</v>
      </c>
      <c r="G432" s="55" t="n">
        <v>0</v>
      </c>
      <c r="H432" s="55" t="n">
        <v>7</v>
      </c>
      <c r="I432" s="55" t="n">
        <v>421</v>
      </c>
      <c r="J432" s="55" t="n">
        <v>151</v>
      </c>
      <c r="K432" s="55" t="n">
        <v>2</v>
      </c>
      <c r="L432" s="55" t="n">
        <v>386</v>
      </c>
      <c r="M432" s="55" t="n">
        <v>13</v>
      </c>
      <c r="N432" s="55" t="n">
        <v>170</v>
      </c>
      <c r="O432" s="55"/>
      <c r="P432" s="55"/>
      <c r="Q432" s="55"/>
      <c r="R432" s="55" t="n">
        <v>254</v>
      </c>
      <c r="S432" s="55" t="n">
        <v>249</v>
      </c>
      <c r="T432" s="55" t="n">
        <v>209</v>
      </c>
      <c r="U432" s="55" t="n">
        <v>362</v>
      </c>
      <c r="V432" s="55" t="n">
        <v>135</v>
      </c>
      <c r="W432" s="55" t="n">
        <v>420</v>
      </c>
      <c r="X432" s="55" t="n">
        <v>147</v>
      </c>
      <c r="Y432" s="55" t="n">
        <v>421</v>
      </c>
      <c r="Z432" s="55" t="n">
        <v>262</v>
      </c>
      <c r="AA432" s="56" t="n">
        <v>301</v>
      </c>
      <c r="AB432" s="3"/>
      <c r="AC432" s="55" t="n">
        <v>55</v>
      </c>
      <c r="AD432" s="55" t="n">
        <v>735</v>
      </c>
      <c r="AE432" s="55" t="n">
        <v>590</v>
      </c>
      <c r="AF432" s="57" t="n">
        <f aca="false">(AE432/AD432)*100</f>
        <v>80.2721088435374</v>
      </c>
    </row>
    <row r="433" s="58" customFormat="true" ht="12.8" hidden="false" customHeight="false" outlineLevel="0" collapsed="false">
      <c r="A433" s="54" t="n">
        <v>29</v>
      </c>
      <c r="B433" s="55" t="n">
        <v>14</v>
      </c>
      <c r="C433" s="55" t="n">
        <v>379</v>
      </c>
      <c r="D433" s="55" t="n">
        <v>696</v>
      </c>
      <c r="E433" s="55" t="n">
        <v>3</v>
      </c>
      <c r="F433" s="55" t="n">
        <v>169</v>
      </c>
      <c r="G433" s="55" t="n">
        <v>9</v>
      </c>
      <c r="H433" s="55" t="n">
        <v>19</v>
      </c>
      <c r="I433" s="55" t="n">
        <v>749</v>
      </c>
      <c r="J433" s="55" t="n">
        <v>512</v>
      </c>
      <c r="K433" s="55" t="n">
        <v>15</v>
      </c>
      <c r="L433" s="55" t="n">
        <v>654</v>
      </c>
      <c r="M433" s="55" t="n">
        <v>49</v>
      </c>
      <c r="N433" s="55" t="n">
        <v>595</v>
      </c>
      <c r="O433" s="55"/>
      <c r="P433" s="55"/>
      <c r="Q433" s="55"/>
      <c r="R433" s="55" t="n">
        <v>589</v>
      </c>
      <c r="S433" s="55" t="n">
        <v>558</v>
      </c>
      <c r="T433" s="55" t="n">
        <v>504</v>
      </c>
      <c r="U433" s="55" t="n">
        <v>775</v>
      </c>
      <c r="V433" s="55" t="n">
        <v>385</v>
      </c>
      <c r="W433" s="55" t="n">
        <v>879</v>
      </c>
      <c r="X433" s="55" t="n">
        <v>416</v>
      </c>
      <c r="Y433" s="55" t="n">
        <v>869</v>
      </c>
      <c r="Z433" s="55" t="n">
        <v>749</v>
      </c>
      <c r="AA433" s="56" t="n">
        <v>512</v>
      </c>
      <c r="AB433" s="3"/>
      <c r="AC433" s="55" t="n">
        <v>158</v>
      </c>
      <c r="AD433" s="55" t="n">
        <v>1869</v>
      </c>
      <c r="AE433" s="55" t="n">
        <v>1320</v>
      </c>
      <c r="AF433" s="57" t="n">
        <f aca="false">(AE433/AD433)*100</f>
        <v>70.6260032102729</v>
      </c>
    </row>
    <row r="434" s="58" customFormat="true" ht="12.8" hidden="false" customHeight="false" outlineLevel="0" collapsed="false">
      <c r="A434" s="54" t="n">
        <v>30</v>
      </c>
      <c r="B434" s="55" t="n">
        <v>7</v>
      </c>
      <c r="C434" s="55" t="n">
        <v>296</v>
      </c>
      <c r="D434" s="55" t="n">
        <v>547</v>
      </c>
      <c r="E434" s="55" t="n">
        <v>2</v>
      </c>
      <c r="F434" s="55" t="n">
        <v>118</v>
      </c>
      <c r="G434" s="55" t="n">
        <v>6</v>
      </c>
      <c r="H434" s="55" t="n">
        <v>16</v>
      </c>
      <c r="I434" s="55" t="n">
        <v>599</v>
      </c>
      <c r="J434" s="55" t="n">
        <v>393</v>
      </c>
      <c r="K434" s="55" t="n">
        <v>5</v>
      </c>
      <c r="L434" s="55" t="n">
        <v>518</v>
      </c>
      <c r="M434" s="55" t="n">
        <v>26</v>
      </c>
      <c r="N434" s="55" t="n">
        <v>465</v>
      </c>
      <c r="O434" s="55"/>
      <c r="P434" s="55"/>
      <c r="Q434" s="55"/>
      <c r="R434" s="55" t="n">
        <v>470</v>
      </c>
      <c r="S434" s="55" t="n">
        <v>394</v>
      </c>
      <c r="T434" s="55" t="n">
        <v>395</v>
      </c>
      <c r="U434" s="55" t="n">
        <v>598</v>
      </c>
      <c r="V434" s="55" t="n">
        <v>286</v>
      </c>
      <c r="W434" s="55" t="n">
        <v>694</v>
      </c>
      <c r="X434" s="55" t="n">
        <v>305</v>
      </c>
      <c r="Y434" s="55" t="n">
        <v>694</v>
      </c>
      <c r="Z434" s="55" t="n">
        <v>557</v>
      </c>
      <c r="AA434" s="56" t="n">
        <v>421</v>
      </c>
      <c r="AB434" s="3"/>
      <c r="AC434" s="55" t="n">
        <v>94</v>
      </c>
      <c r="AD434" s="55" t="n">
        <v>1423</v>
      </c>
      <c r="AE434" s="55" t="n">
        <v>1026</v>
      </c>
      <c r="AF434" s="57" t="n">
        <f aca="false">(AE434/AD434)*100</f>
        <v>72.1011946591708</v>
      </c>
    </row>
    <row r="435" s="58" customFormat="true" ht="12.8" hidden="false" customHeight="false" outlineLevel="0" collapsed="false">
      <c r="A435" s="54" t="n">
        <v>32</v>
      </c>
      <c r="B435" s="55" t="n">
        <v>5</v>
      </c>
      <c r="C435" s="55" t="n">
        <v>208</v>
      </c>
      <c r="D435" s="55" t="n">
        <v>618</v>
      </c>
      <c r="E435" s="55" t="n">
        <v>3</v>
      </c>
      <c r="F435" s="55" t="n">
        <v>93</v>
      </c>
      <c r="G435" s="55" t="n">
        <v>7</v>
      </c>
      <c r="H435" s="55" t="n">
        <v>16</v>
      </c>
      <c r="I435" s="55" t="n">
        <v>615</v>
      </c>
      <c r="J435" s="55" t="n">
        <v>294</v>
      </c>
      <c r="K435" s="55" t="n">
        <v>6</v>
      </c>
      <c r="L435" s="55" t="n">
        <v>571</v>
      </c>
      <c r="M435" s="55" t="n">
        <v>31</v>
      </c>
      <c r="N435" s="55" t="n">
        <v>332</v>
      </c>
      <c r="O435" s="55"/>
      <c r="P435" s="55"/>
      <c r="Q435" s="55"/>
      <c r="R435" s="55" t="n">
        <v>453</v>
      </c>
      <c r="S435" s="55" t="n">
        <v>361</v>
      </c>
      <c r="T435" s="55" t="n">
        <v>422</v>
      </c>
      <c r="U435" s="55" t="n">
        <v>496</v>
      </c>
      <c r="V435" s="55" t="n">
        <v>261</v>
      </c>
      <c r="W435" s="55" t="n">
        <v>646</v>
      </c>
      <c r="X435" s="55" t="n">
        <v>272</v>
      </c>
      <c r="Y435" s="55" t="n">
        <v>652</v>
      </c>
      <c r="Z435" s="55" t="n">
        <v>531</v>
      </c>
      <c r="AA435" s="56" t="n">
        <v>379</v>
      </c>
      <c r="AB435" s="3"/>
      <c r="AC435" s="55" t="n">
        <v>112</v>
      </c>
      <c r="AD435" s="55" t="n">
        <v>1266</v>
      </c>
      <c r="AE435" s="55" t="n">
        <v>947</v>
      </c>
      <c r="AF435" s="57" t="n">
        <f aca="false">(AE435/AD435)*100</f>
        <v>74.8025276461295</v>
      </c>
    </row>
    <row r="436" s="58" customFormat="true" ht="12.8" hidden="false" customHeight="false" outlineLevel="0" collapsed="false">
      <c r="A436" s="54" t="n">
        <v>33</v>
      </c>
      <c r="B436" s="55" t="n">
        <v>6</v>
      </c>
      <c r="C436" s="55" t="n">
        <v>401</v>
      </c>
      <c r="D436" s="55" t="n">
        <v>546</v>
      </c>
      <c r="E436" s="55" t="n">
        <v>3</v>
      </c>
      <c r="F436" s="55" t="n">
        <v>150</v>
      </c>
      <c r="G436" s="55" t="n">
        <v>3</v>
      </c>
      <c r="H436" s="55" t="n">
        <v>22</v>
      </c>
      <c r="I436" s="55" t="n">
        <v>571</v>
      </c>
      <c r="J436" s="55" t="n">
        <v>521</v>
      </c>
      <c r="K436" s="55" t="n">
        <v>17</v>
      </c>
      <c r="L436" s="55" t="n">
        <v>518</v>
      </c>
      <c r="M436" s="55" t="n">
        <v>44</v>
      </c>
      <c r="N436" s="55" t="n">
        <v>567</v>
      </c>
      <c r="O436" s="55"/>
      <c r="P436" s="55"/>
      <c r="Q436" s="55"/>
      <c r="R436" s="55" t="n">
        <v>548</v>
      </c>
      <c r="S436" s="55" t="n">
        <v>433</v>
      </c>
      <c r="T436" s="55" t="n">
        <v>402</v>
      </c>
      <c r="U436" s="55" t="n">
        <v>696</v>
      </c>
      <c r="V436" s="55" t="n">
        <v>378</v>
      </c>
      <c r="W436" s="55" t="n">
        <v>698</v>
      </c>
      <c r="X436" s="55" t="n">
        <v>397</v>
      </c>
      <c r="Y436" s="55" t="n">
        <v>706</v>
      </c>
      <c r="Z436" s="55" t="n">
        <v>635</v>
      </c>
      <c r="AA436" s="56" t="n">
        <v>445</v>
      </c>
      <c r="AB436" s="3"/>
      <c r="AC436" s="55" t="n">
        <v>213</v>
      </c>
      <c r="AD436" s="55" t="n">
        <v>1604</v>
      </c>
      <c r="AE436" s="55" t="n">
        <v>1154</v>
      </c>
      <c r="AF436" s="57" t="n">
        <f aca="false">(AE436/AD436)*100</f>
        <v>71.9451371571072</v>
      </c>
    </row>
    <row r="437" s="58" customFormat="true" ht="12.8" hidden="false" customHeight="false" outlineLevel="0" collapsed="false">
      <c r="A437" s="54" t="n">
        <v>34</v>
      </c>
      <c r="B437" s="55" t="n">
        <v>7</v>
      </c>
      <c r="C437" s="55" t="n">
        <v>193</v>
      </c>
      <c r="D437" s="55" t="n">
        <v>427</v>
      </c>
      <c r="E437" s="55" t="n">
        <v>1</v>
      </c>
      <c r="F437" s="55" t="n">
        <v>55</v>
      </c>
      <c r="G437" s="55" t="n">
        <v>0</v>
      </c>
      <c r="H437" s="55" t="n">
        <v>12</v>
      </c>
      <c r="I437" s="55" t="n">
        <v>425</v>
      </c>
      <c r="J437" s="55" t="n">
        <v>254</v>
      </c>
      <c r="K437" s="55" t="n">
        <v>10</v>
      </c>
      <c r="L437" s="55" t="n">
        <v>397</v>
      </c>
      <c r="M437" s="55" t="n">
        <v>17</v>
      </c>
      <c r="N437" s="55" t="n">
        <v>277</v>
      </c>
      <c r="O437" s="55"/>
      <c r="P437" s="55"/>
      <c r="Q437" s="55"/>
      <c r="R437" s="55" t="n">
        <v>340</v>
      </c>
      <c r="S437" s="55" t="n">
        <v>247</v>
      </c>
      <c r="T437" s="55" t="n">
        <v>209</v>
      </c>
      <c r="U437" s="55" t="n">
        <v>474</v>
      </c>
      <c r="V437" s="55" t="n">
        <v>231</v>
      </c>
      <c r="W437" s="55" t="n">
        <v>445</v>
      </c>
      <c r="X437" s="55" t="n">
        <v>211</v>
      </c>
      <c r="Y437" s="55" t="n">
        <v>479</v>
      </c>
      <c r="Z437" s="55" t="n">
        <v>385</v>
      </c>
      <c r="AA437" s="56" t="n">
        <v>290</v>
      </c>
      <c r="AB437" s="3"/>
      <c r="AC437" s="55" t="n">
        <v>112</v>
      </c>
      <c r="AD437" s="55" t="n">
        <v>1149</v>
      </c>
      <c r="AE437" s="55" t="n">
        <v>712</v>
      </c>
      <c r="AF437" s="57" t="n">
        <f aca="false">(AE437/AD437)*100</f>
        <v>61.9669277632724</v>
      </c>
    </row>
    <row r="438" s="58" customFormat="true" ht="12.8" hidden="false" customHeight="false" outlineLevel="0" collapsed="false">
      <c r="A438" s="54" t="n">
        <v>35</v>
      </c>
      <c r="B438" s="55" t="n">
        <v>5</v>
      </c>
      <c r="C438" s="55" t="n">
        <v>241</v>
      </c>
      <c r="D438" s="55" t="n">
        <v>406</v>
      </c>
      <c r="E438" s="55" t="n">
        <v>1</v>
      </c>
      <c r="F438" s="55" t="n">
        <v>56</v>
      </c>
      <c r="G438" s="55" t="n">
        <v>2</v>
      </c>
      <c r="H438" s="55" t="n">
        <v>6</v>
      </c>
      <c r="I438" s="55" t="n">
        <v>432</v>
      </c>
      <c r="J438" s="55" t="n">
        <v>278</v>
      </c>
      <c r="K438" s="55" t="n">
        <v>6</v>
      </c>
      <c r="L438" s="55" t="n">
        <v>374</v>
      </c>
      <c r="M438" s="55" t="n">
        <v>20</v>
      </c>
      <c r="N438" s="55" t="n">
        <v>320</v>
      </c>
      <c r="O438" s="55"/>
      <c r="P438" s="55"/>
      <c r="Q438" s="55"/>
      <c r="R438" s="55" t="n">
        <v>342</v>
      </c>
      <c r="S438" s="55" t="n">
        <v>264</v>
      </c>
      <c r="T438" s="55" t="n">
        <v>250</v>
      </c>
      <c r="U438" s="55" t="n">
        <v>458</v>
      </c>
      <c r="V438" s="55" t="n">
        <v>248</v>
      </c>
      <c r="W438" s="55" t="n">
        <v>440</v>
      </c>
      <c r="X438" s="55" t="n">
        <v>225</v>
      </c>
      <c r="Y438" s="55" t="n">
        <v>484</v>
      </c>
      <c r="Z438" s="55" t="n">
        <v>400</v>
      </c>
      <c r="AA438" s="56" t="n">
        <v>291</v>
      </c>
      <c r="AB438" s="3"/>
      <c r="AC438" s="55" t="n">
        <v>70</v>
      </c>
      <c r="AD438" s="55" t="n">
        <v>1021</v>
      </c>
      <c r="AE438" s="55" t="n">
        <v>734</v>
      </c>
      <c r="AF438" s="57" t="n">
        <f aca="false">(AE438/AD438)*100</f>
        <v>71.8903036238982</v>
      </c>
    </row>
    <row r="439" s="58" customFormat="true" ht="12.8" hidden="false" customHeight="false" outlineLevel="0" collapsed="false">
      <c r="A439" s="54" t="n">
        <v>36</v>
      </c>
      <c r="B439" s="55" t="n">
        <v>3</v>
      </c>
      <c r="C439" s="55" t="n">
        <v>244</v>
      </c>
      <c r="D439" s="55" t="n">
        <v>458</v>
      </c>
      <c r="E439" s="55" t="n">
        <v>1</v>
      </c>
      <c r="F439" s="55" t="n">
        <v>72</v>
      </c>
      <c r="G439" s="55" t="n">
        <v>2</v>
      </c>
      <c r="H439" s="55" t="n">
        <v>15</v>
      </c>
      <c r="I439" s="55" t="n">
        <v>465</v>
      </c>
      <c r="J439" s="55" t="n">
        <v>307</v>
      </c>
      <c r="K439" s="55" t="n">
        <v>6</v>
      </c>
      <c r="L439" s="55" t="n">
        <v>420</v>
      </c>
      <c r="M439" s="55" t="n">
        <v>21</v>
      </c>
      <c r="N439" s="55" t="n">
        <v>342</v>
      </c>
      <c r="O439" s="55"/>
      <c r="P439" s="55"/>
      <c r="Q439" s="55"/>
      <c r="R439" s="55" t="n">
        <v>387</v>
      </c>
      <c r="S439" s="55" t="n">
        <v>308</v>
      </c>
      <c r="T439" s="55" t="n">
        <v>249</v>
      </c>
      <c r="U439" s="55" t="n">
        <v>527</v>
      </c>
      <c r="V439" s="55" t="n">
        <v>277</v>
      </c>
      <c r="W439" s="55" t="n">
        <v>486</v>
      </c>
      <c r="X439" s="55" t="n">
        <v>267</v>
      </c>
      <c r="Y439" s="55" t="n">
        <v>507</v>
      </c>
      <c r="Z439" s="55" t="n">
        <v>449</v>
      </c>
      <c r="AA439" s="56" t="n">
        <v>331</v>
      </c>
      <c r="AB439" s="3"/>
      <c r="AC439" s="55" t="n">
        <v>173</v>
      </c>
      <c r="AD439" s="55" t="n">
        <v>1182</v>
      </c>
      <c r="AE439" s="55" t="n">
        <v>807</v>
      </c>
      <c r="AF439" s="57" t="n">
        <f aca="false">(AE439/AD439)*100</f>
        <v>68.2741116751269</v>
      </c>
    </row>
    <row r="440" s="58" customFormat="true" ht="12.8" hidden="false" customHeight="false" outlineLevel="0" collapsed="false">
      <c r="A440" s="54" t="n">
        <v>37</v>
      </c>
      <c r="B440" s="55" t="n">
        <v>3</v>
      </c>
      <c r="C440" s="55" t="n">
        <v>290</v>
      </c>
      <c r="D440" s="55" t="n">
        <v>601</v>
      </c>
      <c r="E440" s="55" t="n">
        <v>1</v>
      </c>
      <c r="F440" s="55" t="n">
        <v>85</v>
      </c>
      <c r="G440" s="55" t="n">
        <v>7</v>
      </c>
      <c r="H440" s="55" t="n">
        <v>19</v>
      </c>
      <c r="I440" s="55" t="n">
        <v>610</v>
      </c>
      <c r="J440" s="55" t="n">
        <v>351</v>
      </c>
      <c r="K440" s="55" t="n">
        <v>13</v>
      </c>
      <c r="L440" s="55" t="n">
        <v>565</v>
      </c>
      <c r="M440" s="55" t="n">
        <v>29</v>
      </c>
      <c r="N440" s="55" t="n">
        <v>402</v>
      </c>
      <c r="O440" s="55"/>
      <c r="P440" s="55"/>
      <c r="Q440" s="55"/>
      <c r="R440" s="55" t="n">
        <v>515</v>
      </c>
      <c r="S440" s="55" t="n">
        <v>348</v>
      </c>
      <c r="T440" s="55" t="n">
        <v>339</v>
      </c>
      <c r="U440" s="55" t="n">
        <v>638</v>
      </c>
      <c r="V440" s="55" t="n">
        <v>351</v>
      </c>
      <c r="W440" s="55" t="n">
        <v>616</v>
      </c>
      <c r="X440" s="55" t="n">
        <v>315</v>
      </c>
      <c r="Y440" s="55" t="n">
        <v>653</v>
      </c>
      <c r="Z440" s="55" t="n">
        <v>532</v>
      </c>
      <c r="AA440" s="56" t="n">
        <v>423</v>
      </c>
      <c r="AB440" s="3"/>
      <c r="AC440" s="55" t="n">
        <v>191</v>
      </c>
      <c r="AD440" s="55" t="n">
        <v>1310</v>
      </c>
      <c r="AE440" s="55" t="n">
        <v>1007</v>
      </c>
      <c r="AF440" s="57" t="n">
        <f aca="false">(AE440/AD440)*100</f>
        <v>76.8702290076336</v>
      </c>
    </row>
    <row r="441" s="58" customFormat="true" ht="12.8" hidden="false" customHeight="false" outlineLevel="0" collapsed="false">
      <c r="A441" s="54" t="n">
        <v>38</v>
      </c>
      <c r="B441" s="55" t="n">
        <v>5</v>
      </c>
      <c r="C441" s="55" t="n">
        <v>212</v>
      </c>
      <c r="D441" s="55" t="n">
        <v>239</v>
      </c>
      <c r="E441" s="55" t="n">
        <v>1</v>
      </c>
      <c r="F441" s="55" t="n">
        <v>95</v>
      </c>
      <c r="G441" s="55" t="n">
        <v>2</v>
      </c>
      <c r="H441" s="55" t="n">
        <v>17</v>
      </c>
      <c r="I441" s="55" t="n">
        <v>269</v>
      </c>
      <c r="J441" s="55" t="n">
        <v>262</v>
      </c>
      <c r="K441" s="55" t="n">
        <v>9</v>
      </c>
      <c r="L441" s="55" t="n">
        <v>223</v>
      </c>
      <c r="M441" s="55" t="n">
        <v>25</v>
      </c>
      <c r="N441" s="55" t="n">
        <v>308</v>
      </c>
      <c r="O441" s="55"/>
      <c r="P441" s="55"/>
      <c r="Q441" s="55"/>
      <c r="R441" s="55" t="n">
        <v>248</v>
      </c>
      <c r="S441" s="55" t="n">
        <v>245</v>
      </c>
      <c r="T441" s="55" t="n">
        <v>216</v>
      </c>
      <c r="U441" s="55" t="n">
        <v>329</v>
      </c>
      <c r="V441" s="55" t="n">
        <v>170</v>
      </c>
      <c r="W441" s="55" t="n">
        <v>362</v>
      </c>
      <c r="X441" s="55" t="n">
        <v>210</v>
      </c>
      <c r="Y441" s="55" t="n">
        <v>332</v>
      </c>
      <c r="Z441" s="55" t="n">
        <v>327</v>
      </c>
      <c r="AA441" s="56" t="n">
        <v>203</v>
      </c>
      <c r="AB441" s="3"/>
      <c r="AC441" s="55" t="n">
        <v>123</v>
      </c>
      <c r="AD441" s="55" t="n">
        <v>928</v>
      </c>
      <c r="AE441" s="55" t="n">
        <v>572</v>
      </c>
      <c r="AF441" s="57" t="n">
        <f aca="false">(AE441/AD441)*100</f>
        <v>61.6379310344828</v>
      </c>
    </row>
    <row r="442" s="58" customFormat="true" ht="12.8" hidden="false" customHeight="false" outlineLevel="0" collapsed="false">
      <c r="A442" s="54" t="n">
        <v>39</v>
      </c>
      <c r="B442" s="55" t="n">
        <v>2</v>
      </c>
      <c r="C442" s="55" t="n">
        <v>221</v>
      </c>
      <c r="D442" s="55" t="n">
        <v>450</v>
      </c>
      <c r="E442" s="55" t="n">
        <v>0</v>
      </c>
      <c r="F442" s="55" t="n">
        <v>53</v>
      </c>
      <c r="G442" s="55" t="n">
        <v>3</v>
      </c>
      <c r="H442" s="55" t="n">
        <v>16</v>
      </c>
      <c r="I442" s="55" t="n">
        <v>415</v>
      </c>
      <c r="J442" s="55" t="n">
        <v>287</v>
      </c>
      <c r="K442" s="55" t="n">
        <v>13</v>
      </c>
      <c r="L442" s="55" t="n">
        <v>374</v>
      </c>
      <c r="M442" s="55" t="n">
        <v>35</v>
      </c>
      <c r="N442" s="55" t="n">
        <v>321</v>
      </c>
      <c r="O442" s="55"/>
      <c r="P442" s="55"/>
      <c r="Q442" s="55"/>
      <c r="R442" s="55" t="n">
        <v>359</v>
      </c>
      <c r="S442" s="55" t="n">
        <v>251</v>
      </c>
      <c r="T442" s="55" t="n">
        <v>209</v>
      </c>
      <c r="U442" s="55" t="n">
        <v>496</v>
      </c>
      <c r="V442" s="55" t="n">
        <v>282</v>
      </c>
      <c r="W442" s="55" t="n">
        <v>406</v>
      </c>
      <c r="X442" s="55" t="n">
        <v>246</v>
      </c>
      <c r="Y442" s="55" t="n">
        <v>461</v>
      </c>
      <c r="Z442" s="55" t="n">
        <v>372</v>
      </c>
      <c r="AA442" s="56" t="n">
        <v>323</v>
      </c>
      <c r="AB442" s="3"/>
      <c r="AC442" s="55" t="n">
        <v>156</v>
      </c>
      <c r="AD442" s="55" t="n">
        <v>915</v>
      </c>
      <c r="AE442" s="55" t="n">
        <v>751</v>
      </c>
      <c r="AF442" s="57" t="n">
        <f aca="false">(AE442/AD442)*100</f>
        <v>82.0765027322404</v>
      </c>
    </row>
    <row r="443" s="58" customFormat="true" ht="12.8" hidden="false" customHeight="false" outlineLevel="0" collapsed="false">
      <c r="A443" s="54" t="n">
        <v>40</v>
      </c>
      <c r="B443" s="55" t="n">
        <v>5</v>
      </c>
      <c r="C443" s="55" t="n">
        <v>190</v>
      </c>
      <c r="D443" s="55" t="n">
        <v>323</v>
      </c>
      <c r="E443" s="55" t="n">
        <v>4</v>
      </c>
      <c r="F443" s="55" t="n">
        <v>61</v>
      </c>
      <c r="G443" s="55" t="n">
        <v>9</v>
      </c>
      <c r="H443" s="55" t="n">
        <v>18</v>
      </c>
      <c r="I443" s="55" t="n">
        <v>336</v>
      </c>
      <c r="J443" s="55" t="n">
        <v>241</v>
      </c>
      <c r="K443" s="55" t="n">
        <v>5</v>
      </c>
      <c r="L443" s="55" t="n">
        <v>309</v>
      </c>
      <c r="M443" s="55" t="n">
        <v>24</v>
      </c>
      <c r="N443" s="55" t="n">
        <v>270</v>
      </c>
      <c r="O443" s="55"/>
      <c r="P443" s="55"/>
      <c r="Q443" s="55"/>
      <c r="R443" s="55" t="n">
        <v>281</v>
      </c>
      <c r="S443" s="55" t="n">
        <v>230</v>
      </c>
      <c r="T443" s="55" t="n">
        <v>210</v>
      </c>
      <c r="U443" s="55" t="n">
        <v>376</v>
      </c>
      <c r="V443" s="55" t="n">
        <v>229</v>
      </c>
      <c r="W443" s="55" t="n">
        <v>353</v>
      </c>
      <c r="X443" s="55" t="n">
        <v>199</v>
      </c>
      <c r="Y443" s="55" t="n">
        <v>393</v>
      </c>
      <c r="Z443" s="55" t="n">
        <v>339</v>
      </c>
      <c r="AA443" s="56" t="n">
        <v>242</v>
      </c>
      <c r="AB443" s="3"/>
      <c r="AC443" s="55" t="n">
        <v>75</v>
      </c>
      <c r="AD443" s="55" t="n">
        <v>963</v>
      </c>
      <c r="AE443" s="55" t="n">
        <v>616</v>
      </c>
      <c r="AF443" s="57" t="n">
        <f aca="false">(AE443/AD443)*100</f>
        <v>63.9667705088266</v>
      </c>
    </row>
    <row r="444" s="58" customFormat="true" ht="12.8" hidden="false" customHeight="false" outlineLevel="0" collapsed="false">
      <c r="A444" s="54" t="n">
        <v>42</v>
      </c>
      <c r="B444" s="55" t="n">
        <v>2</v>
      </c>
      <c r="C444" s="55" t="n">
        <v>201</v>
      </c>
      <c r="D444" s="55" t="n">
        <v>273</v>
      </c>
      <c r="E444" s="55" t="n">
        <v>2</v>
      </c>
      <c r="F444" s="55" t="n">
        <v>53</v>
      </c>
      <c r="G444" s="55" t="n">
        <v>0</v>
      </c>
      <c r="H444" s="55" t="n">
        <v>16</v>
      </c>
      <c r="I444" s="55" t="n">
        <v>275</v>
      </c>
      <c r="J444" s="55" t="n">
        <v>241</v>
      </c>
      <c r="K444" s="55" t="n">
        <v>3</v>
      </c>
      <c r="L444" s="55" t="n">
        <v>250</v>
      </c>
      <c r="M444" s="55" t="n">
        <v>25</v>
      </c>
      <c r="N444" s="55" t="n">
        <v>256</v>
      </c>
      <c r="O444" s="55"/>
      <c r="P444" s="55"/>
      <c r="Q444" s="55"/>
      <c r="R444" s="55" t="n">
        <v>246</v>
      </c>
      <c r="S444" s="55" t="n">
        <v>209</v>
      </c>
      <c r="T444" s="55" t="n">
        <v>191</v>
      </c>
      <c r="U444" s="55" t="n">
        <v>331</v>
      </c>
      <c r="V444" s="55" t="n">
        <v>195</v>
      </c>
      <c r="W444" s="55" t="n">
        <v>312</v>
      </c>
      <c r="X444" s="55" t="n">
        <v>176</v>
      </c>
      <c r="Y444" s="55" t="n">
        <v>343</v>
      </c>
      <c r="Z444" s="55" t="n">
        <v>299</v>
      </c>
      <c r="AA444" s="56" t="n">
        <v>217</v>
      </c>
      <c r="AB444" s="3"/>
      <c r="AC444" s="55" t="n">
        <v>75</v>
      </c>
      <c r="AD444" s="55" t="n">
        <v>842</v>
      </c>
      <c r="AE444" s="55" t="n">
        <v>545</v>
      </c>
      <c r="AF444" s="57" t="n">
        <f aca="false">(AE444/AD444)*100</f>
        <v>64.7268408551069</v>
      </c>
    </row>
    <row r="445" s="58" customFormat="true" ht="12.8" hidden="false" customHeight="false" outlineLevel="0" collapsed="false">
      <c r="A445" s="54" t="n">
        <v>43</v>
      </c>
      <c r="B445" s="55" t="n">
        <v>0</v>
      </c>
      <c r="C445" s="55" t="n">
        <v>268</v>
      </c>
      <c r="D445" s="55" t="n">
        <v>516</v>
      </c>
      <c r="E445" s="55" t="n">
        <v>0</v>
      </c>
      <c r="F445" s="55" t="n">
        <v>59</v>
      </c>
      <c r="G445" s="55" t="n">
        <v>9</v>
      </c>
      <c r="H445" s="55" t="n">
        <v>9</v>
      </c>
      <c r="I445" s="55" t="n">
        <v>525</v>
      </c>
      <c r="J445" s="55" t="n">
        <v>343</v>
      </c>
      <c r="K445" s="55" t="n">
        <v>4</v>
      </c>
      <c r="L445" s="55" t="n">
        <v>476</v>
      </c>
      <c r="M445" s="55" t="n">
        <v>10</v>
      </c>
      <c r="N445" s="55" t="n">
        <v>397</v>
      </c>
      <c r="O445" s="55"/>
      <c r="P445" s="55"/>
      <c r="Q445" s="55"/>
      <c r="R445" s="55" t="n">
        <v>393</v>
      </c>
      <c r="S445" s="55" t="n">
        <v>323</v>
      </c>
      <c r="T445" s="55" t="n">
        <v>371</v>
      </c>
      <c r="U445" s="55" t="n">
        <v>491</v>
      </c>
      <c r="V445" s="55" t="n">
        <v>318</v>
      </c>
      <c r="W445" s="55" t="n">
        <v>496</v>
      </c>
      <c r="X445" s="55" t="n">
        <v>270</v>
      </c>
      <c r="Y445" s="55" t="n">
        <v>598</v>
      </c>
      <c r="Z445" s="55" t="n">
        <v>537</v>
      </c>
      <c r="AA445" s="56" t="n">
        <v>318</v>
      </c>
      <c r="AB445" s="3"/>
      <c r="AC445" s="55" t="n">
        <v>56</v>
      </c>
      <c r="AD445" s="55" t="n">
        <v>1130</v>
      </c>
      <c r="AE445" s="55" t="n">
        <v>901</v>
      </c>
      <c r="AF445" s="57" t="n">
        <f aca="false">(AE445/AD445)*100</f>
        <v>79.7345132743363</v>
      </c>
    </row>
    <row r="446" s="58" customFormat="true" ht="12.8" hidden="false" customHeight="false" outlineLevel="0" collapsed="false">
      <c r="A446" s="54" t="n">
        <v>44</v>
      </c>
      <c r="B446" s="55" t="n">
        <v>5</v>
      </c>
      <c r="C446" s="55" t="n">
        <v>203</v>
      </c>
      <c r="D446" s="55" t="n">
        <v>375</v>
      </c>
      <c r="E446" s="55" t="n">
        <v>0</v>
      </c>
      <c r="F446" s="55" t="n">
        <v>95</v>
      </c>
      <c r="G446" s="55" t="n">
        <v>5</v>
      </c>
      <c r="H446" s="55" t="n">
        <v>14</v>
      </c>
      <c r="I446" s="55" t="n">
        <v>392</v>
      </c>
      <c r="J446" s="55" t="n">
        <v>284</v>
      </c>
      <c r="K446" s="55" t="n">
        <v>6</v>
      </c>
      <c r="L446" s="55" t="n">
        <v>365</v>
      </c>
      <c r="M446" s="55" t="n">
        <v>28</v>
      </c>
      <c r="N446" s="55" t="n">
        <v>308</v>
      </c>
      <c r="O446" s="55"/>
      <c r="P446" s="55"/>
      <c r="Q446" s="55"/>
      <c r="R446" s="55" t="n">
        <v>348</v>
      </c>
      <c r="S446" s="55" t="n">
        <v>248</v>
      </c>
      <c r="T446" s="55" t="n">
        <v>256</v>
      </c>
      <c r="U446" s="55" t="n">
        <v>434</v>
      </c>
      <c r="V446" s="55" t="n">
        <v>245</v>
      </c>
      <c r="W446" s="55" t="n">
        <v>436</v>
      </c>
      <c r="X446" s="55" t="n">
        <v>248</v>
      </c>
      <c r="Y446" s="55" t="n">
        <v>440</v>
      </c>
      <c r="Z446" s="55" t="n">
        <v>403</v>
      </c>
      <c r="AA446" s="56" t="n">
        <v>275</v>
      </c>
      <c r="AB446" s="3"/>
      <c r="AC446" s="55" t="n">
        <v>93</v>
      </c>
      <c r="AD446" s="55" t="n">
        <v>1049</v>
      </c>
      <c r="AE446" s="55" t="n">
        <v>712</v>
      </c>
      <c r="AF446" s="57" t="n">
        <f aca="false">(AE446/AD446)*100</f>
        <v>67.8741658722593</v>
      </c>
    </row>
    <row r="447" s="58" customFormat="true" ht="12.8" hidden="false" customHeight="false" outlineLevel="0" collapsed="false">
      <c r="A447" s="54" t="n">
        <v>45</v>
      </c>
      <c r="B447" s="55" t="n">
        <v>3</v>
      </c>
      <c r="C447" s="55" t="n">
        <v>265</v>
      </c>
      <c r="D447" s="55" t="n">
        <v>391</v>
      </c>
      <c r="E447" s="55" t="n">
        <v>3</v>
      </c>
      <c r="F447" s="55" t="n">
        <v>77</v>
      </c>
      <c r="G447" s="55" t="n">
        <v>2</v>
      </c>
      <c r="H447" s="55" t="n">
        <v>20</v>
      </c>
      <c r="I447" s="55" t="n">
        <v>401</v>
      </c>
      <c r="J447" s="55" t="n">
        <v>304</v>
      </c>
      <c r="K447" s="55" t="n">
        <v>7</v>
      </c>
      <c r="L447" s="55" t="n">
        <v>389</v>
      </c>
      <c r="M447" s="55" t="n">
        <v>14</v>
      </c>
      <c r="N447" s="55" t="n">
        <v>328</v>
      </c>
      <c r="O447" s="55"/>
      <c r="P447" s="55"/>
      <c r="Q447" s="55"/>
      <c r="R447" s="55" t="n">
        <v>328</v>
      </c>
      <c r="S447" s="55" t="n">
        <v>263</v>
      </c>
      <c r="T447" s="55" t="n">
        <v>257</v>
      </c>
      <c r="U447" s="55" t="n">
        <v>452</v>
      </c>
      <c r="V447" s="55" t="n">
        <v>250</v>
      </c>
      <c r="W447" s="55" t="n">
        <v>430</v>
      </c>
      <c r="X447" s="55" t="n">
        <v>249</v>
      </c>
      <c r="Y447" s="55" t="n">
        <v>457</v>
      </c>
      <c r="Z447" s="55" t="n">
        <v>455</v>
      </c>
      <c r="AA447" s="56" t="n">
        <v>242</v>
      </c>
      <c r="AB447" s="3"/>
      <c r="AC447" s="55" t="n">
        <v>60</v>
      </c>
      <c r="AD447" s="55" t="n">
        <v>1088</v>
      </c>
      <c r="AE447" s="55" t="n">
        <v>761</v>
      </c>
      <c r="AF447" s="57" t="n">
        <f aca="false">(AE447/AD447)*100</f>
        <v>69.9448529411765</v>
      </c>
    </row>
    <row r="448" s="58" customFormat="true" ht="12.8" hidden="false" customHeight="false" outlineLevel="0" collapsed="false">
      <c r="A448" s="54" t="n">
        <v>46</v>
      </c>
      <c r="B448" s="55" t="n">
        <v>2</v>
      </c>
      <c r="C448" s="55" t="n">
        <v>196</v>
      </c>
      <c r="D448" s="55" t="n">
        <v>433</v>
      </c>
      <c r="E448" s="55" t="n">
        <v>1</v>
      </c>
      <c r="F448" s="55" t="n">
        <v>52</v>
      </c>
      <c r="G448" s="55" t="n">
        <v>1</v>
      </c>
      <c r="H448" s="55" t="n">
        <v>9</v>
      </c>
      <c r="I448" s="55" t="n">
        <v>466</v>
      </c>
      <c r="J448" s="55" t="n">
        <v>212</v>
      </c>
      <c r="K448" s="55" t="n">
        <v>8</v>
      </c>
      <c r="L448" s="55" t="n">
        <v>439</v>
      </c>
      <c r="M448" s="55" t="n">
        <v>8</v>
      </c>
      <c r="N448" s="55" t="n">
        <v>245</v>
      </c>
      <c r="O448" s="55"/>
      <c r="P448" s="55"/>
      <c r="Q448" s="55"/>
      <c r="R448" s="55" t="n">
        <v>345</v>
      </c>
      <c r="S448" s="55" t="n">
        <v>248</v>
      </c>
      <c r="T448" s="55" t="n">
        <v>270</v>
      </c>
      <c r="U448" s="55" t="n">
        <v>414</v>
      </c>
      <c r="V448" s="55" t="n">
        <v>243</v>
      </c>
      <c r="W448" s="55" t="n">
        <v>416</v>
      </c>
      <c r="X448" s="55" t="n">
        <v>217</v>
      </c>
      <c r="Y448" s="55" t="n">
        <v>465</v>
      </c>
      <c r="Z448" s="55" t="n">
        <v>363</v>
      </c>
      <c r="AA448" s="56" t="n">
        <v>303</v>
      </c>
      <c r="AB448" s="3"/>
      <c r="AC448" s="55" t="n">
        <v>58</v>
      </c>
      <c r="AD448" s="55" t="n">
        <v>914</v>
      </c>
      <c r="AE448" s="55" t="n">
        <v>706</v>
      </c>
      <c r="AF448" s="57" t="n">
        <f aca="false">(AE448/AD448)*100</f>
        <v>77.2428884026258</v>
      </c>
    </row>
    <row r="449" s="58" customFormat="true" ht="12.8" hidden="false" customHeight="false" outlineLevel="0" collapsed="false">
      <c r="A449" s="54" t="n">
        <v>47</v>
      </c>
      <c r="B449" s="55" t="n">
        <v>2</v>
      </c>
      <c r="C449" s="55" t="n">
        <v>230</v>
      </c>
      <c r="D449" s="55" t="n">
        <v>416</v>
      </c>
      <c r="E449" s="55" t="n">
        <v>4</v>
      </c>
      <c r="F449" s="55" t="n">
        <v>99</v>
      </c>
      <c r="G449" s="55" t="n">
        <v>7</v>
      </c>
      <c r="H449" s="55" t="n">
        <v>18</v>
      </c>
      <c r="I449" s="55" t="n">
        <v>456</v>
      </c>
      <c r="J449" s="55" t="n">
        <v>301</v>
      </c>
      <c r="K449" s="55" t="n">
        <v>8</v>
      </c>
      <c r="L449" s="55" t="n">
        <v>404</v>
      </c>
      <c r="M449" s="55" t="n">
        <v>22</v>
      </c>
      <c r="N449" s="55" t="n">
        <v>353</v>
      </c>
      <c r="O449" s="55"/>
      <c r="P449" s="55"/>
      <c r="Q449" s="55"/>
      <c r="R449" s="55" t="n">
        <v>382</v>
      </c>
      <c r="S449" s="55" t="n">
        <v>287</v>
      </c>
      <c r="T449" s="55" t="n">
        <v>316</v>
      </c>
      <c r="U449" s="55" t="n">
        <v>456</v>
      </c>
      <c r="V449" s="55" t="n">
        <v>278</v>
      </c>
      <c r="W449" s="55" t="n">
        <v>482</v>
      </c>
      <c r="X449" s="55" t="n">
        <v>262</v>
      </c>
      <c r="Y449" s="55" t="n">
        <v>503</v>
      </c>
      <c r="Z449" s="55" t="n">
        <v>463</v>
      </c>
      <c r="AA449" s="56" t="n">
        <v>297</v>
      </c>
      <c r="AB449" s="3"/>
      <c r="AC449" s="55" t="n">
        <v>104</v>
      </c>
      <c r="AD449" s="55" t="n">
        <v>1070</v>
      </c>
      <c r="AE449" s="55" t="n">
        <v>796</v>
      </c>
      <c r="AF449" s="57" t="n">
        <f aca="false">(AE449/AD449)*100</f>
        <v>74.392523364486</v>
      </c>
    </row>
    <row r="450" s="58" customFormat="true" ht="12.8" hidden="false" customHeight="false" outlineLevel="0" collapsed="false">
      <c r="A450" s="54" t="n">
        <v>48</v>
      </c>
      <c r="B450" s="55" t="n">
        <v>8</v>
      </c>
      <c r="C450" s="55" t="n">
        <v>225</v>
      </c>
      <c r="D450" s="55" t="n">
        <v>325</v>
      </c>
      <c r="E450" s="55" t="n">
        <v>2</v>
      </c>
      <c r="F450" s="55" t="n">
        <v>49</v>
      </c>
      <c r="G450" s="55" t="n">
        <v>6</v>
      </c>
      <c r="H450" s="55" t="n">
        <v>10</v>
      </c>
      <c r="I450" s="55" t="n">
        <v>330</v>
      </c>
      <c r="J450" s="55" t="n">
        <v>274</v>
      </c>
      <c r="K450" s="55" t="n">
        <v>7</v>
      </c>
      <c r="L450" s="55" t="n">
        <v>290</v>
      </c>
      <c r="M450" s="55" t="n">
        <v>22</v>
      </c>
      <c r="N450" s="55" t="n">
        <v>301</v>
      </c>
      <c r="O450" s="55"/>
      <c r="P450" s="55"/>
      <c r="Q450" s="55"/>
      <c r="R450" s="55" t="n">
        <v>292</v>
      </c>
      <c r="S450" s="55" t="n">
        <v>242</v>
      </c>
      <c r="T450" s="55" t="n">
        <v>219</v>
      </c>
      <c r="U450" s="55" t="n">
        <v>393</v>
      </c>
      <c r="V450" s="55" t="n">
        <v>246</v>
      </c>
      <c r="W450" s="55" t="n">
        <v>351</v>
      </c>
      <c r="X450" s="55" t="n">
        <v>224</v>
      </c>
      <c r="Y450" s="55" t="n">
        <v>387</v>
      </c>
      <c r="Z450" s="55" t="n">
        <v>360</v>
      </c>
      <c r="AA450" s="56" t="n">
        <v>250</v>
      </c>
      <c r="AB450" s="3"/>
      <c r="AC450" s="55" t="n">
        <v>94</v>
      </c>
      <c r="AD450" s="55" t="n">
        <v>905</v>
      </c>
      <c r="AE450" s="55" t="n">
        <v>628</v>
      </c>
      <c r="AF450" s="57" t="n">
        <f aca="false">(AE450/AD450)*100</f>
        <v>69.3922651933702</v>
      </c>
    </row>
    <row r="451" s="58" customFormat="true" ht="12.8" hidden="false" customHeight="false" outlineLevel="0" collapsed="false">
      <c r="A451" s="54" t="n">
        <v>49</v>
      </c>
      <c r="B451" s="55" t="n">
        <v>7</v>
      </c>
      <c r="C451" s="55" t="n">
        <v>221</v>
      </c>
      <c r="D451" s="55" t="n">
        <v>473</v>
      </c>
      <c r="E451" s="55" t="n">
        <v>1</v>
      </c>
      <c r="F451" s="55" t="n">
        <v>70</v>
      </c>
      <c r="G451" s="55" t="n">
        <v>1</v>
      </c>
      <c r="H451" s="55" t="n">
        <v>13</v>
      </c>
      <c r="I451" s="55" t="n">
        <v>478</v>
      </c>
      <c r="J451" s="55" t="n">
        <v>287</v>
      </c>
      <c r="K451" s="55" t="n">
        <v>6</v>
      </c>
      <c r="L451" s="55" t="n">
        <v>450</v>
      </c>
      <c r="M451" s="55" t="n">
        <v>18</v>
      </c>
      <c r="N451" s="55" t="n">
        <v>307</v>
      </c>
      <c r="O451" s="55"/>
      <c r="P451" s="55"/>
      <c r="Q451" s="55"/>
      <c r="R451" s="55" t="n">
        <v>373</v>
      </c>
      <c r="S451" s="55" t="n">
        <v>291</v>
      </c>
      <c r="T451" s="55" t="n">
        <v>321</v>
      </c>
      <c r="U451" s="55" t="n">
        <v>447</v>
      </c>
      <c r="V451" s="55" t="n">
        <v>299</v>
      </c>
      <c r="W451" s="55" t="n">
        <v>457</v>
      </c>
      <c r="X451" s="55" t="n">
        <v>257</v>
      </c>
      <c r="Y451" s="55" t="n">
        <v>511</v>
      </c>
      <c r="Z451" s="55" t="n">
        <v>440</v>
      </c>
      <c r="AA451" s="56" t="n">
        <v>320</v>
      </c>
      <c r="AB451" s="3"/>
      <c r="AC451" s="55" t="n">
        <v>93</v>
      </c>
      <c r="AD451" s="55" t="n">
        <v>999</v>
      </c>
      <c r="AE451" s="55" t="n">
        <v>796</v>
      </c>
      <c r="AF451" s="57" t="n">
        <f aca="false">(AE451/AD451)*100</f>
        <v>79.6796796796797</v>
      </c>
    </row>
    <row r="452" s="58" customFormat="true" ht="12.8" hidden="false" customHeight="false" outlineLevel="0" collapsed="false">
      <c r="A452" s="54" t="n">
        <v>50</v>
      </c>
      <c r="B452" s="55" t="n">
        <v>3</v>
      </c>
      <c r="C452" s="55" t="n">
        <v>316</v>
      </c>
      <c r="D452" s="55" t="n">
        <v>680</v>
      </c>
      <c r="E452" s="55" t="n">
        <v>4</v>
      </c>
      <c r="F452" s="55" t="n">
        <v>81</v>
      </c>
      <c r="G452" s="55" t="n">
        <v>4</v>
      </c>
      <c r="H452" s="55" t="n">
        <v>17</v>
      </c>
      <c r="I452" s="55" t="n">
        <v>698</v>
      </c>
      <c r="J452" s="55" t="n">
        <v>394</v>
      </c>
      <c r="K452" s="55" t="n">
        <v>5</v>
      </c>
      <c r="L452" s="55" t="n">
        <v>630</v>
      </c>
      <c r="M452" s="55" t="n">
        <v>20</v>
      </c>
      <c r="N452" s="55" t="n">
        <v>463</v>
      </c>
      <c r="O452" s="55"/>
      <c r="P452" s="55"/>
      <c r="Q452" s="55"/>
      <c r="R452" s="55" t="n">
        <v>565</v>
      </c>
      <c r="S452" s="55" t="n">
        <v>397</v>
      </c>
      <c r="T452" s="55" t="n">
        <v>388</v>
      </c>
      <c r="U452" s="55" t="n">
        <v>718</v>
      </c>
      <c r="V452" s="55" t="n">
        <v>393</v>
      </c>
      <c r="W452" s="55" t="n">
        <v>675</v>
      </c>
      <c r="X452" s="55" t="n">
        <v>328</v>
      </c>
      <c r="Y452" s="55" t="n">
        <v>763</v>
      </c>
      <c r="Z452" s="55" t="n">
        <v>616</v>
      </c>
      <c r="AA452" s="56" t="n">
        <v>468</v>
      </c>
      <c r="AB452" s="3"/>
      <c r="AC452" s="55" t="n">
        <v>167</v>
      </c>
      <c r="AD452" s="55" t="n">
        <v>1314</v>
      </c>
      <c r="AE452" s="55" t="n">
        <v>1138</v>
      </c>
      <c r="AF452" s="57" t="n">
        <f aca="false">(AE452/AD452)*100</f>
        <v>86.6057838660578</v>
      </c>
    </row>
    <row r="453" s="58" customFormat="true" ht="12.8" hidden="false" customHeight="false" outlineLevel="0" collapsed="false">
      <c r="A453" s="54" t="n">
        <v>51</v>
      </c>
      <c r="B453" s="55" t="n">
        <v>7</v>
      </c>
      <c r="C453" s="55" t="n">
        <v>213</v>
      </c>
      <c r="D453" s="55" t="n">
        <v>412</v>
      </c>
      <c r="E453" s="55" t="n">
        <v>2</v>
      </c>
      <c r="F453" s="55" t="n">
        <v>108</v>
      </c>
      <c r="G453" s="55" t="n">
        <v>6</v>
      </c>
      <c r="H453" s="55" t="n">
        <v>12</v>
      </c>
      <c r="I453" s="55" t="n">
        <v>484</v>
      </c>
      <c r="J453" s="55" t="n">
        <v>266</v>
      </c>
      <c r="K453" s="55" t="n">
        <v>10</v>
      </c>
      <c r="L453" s="55" t="n">
        <v>442</v>
      </c>
      <c r="M453" s="55" t="n">
        <v>21</v>
      </c>
      <c r="N453" s="55" t="n">
        <v>304</v>
      </c>
      <c r="O453" s="55"/>
      <c r="P453" s="55"/>
      <c r="Q453" s="55"/>
      <c r="R453" s="55" t="n">
        <v>347</v>
      </c>
      <c r="S453" s="55" t="n">
        <v>331</v>
      </c>
      <c r="T453" s="55" t="n">
        <v>272</v>
      </c>
      <c r="U453" s="55" t="n">
        <v>484</v>
      </c>
      <c r="V453" s="55" t="n">
        <v>190</v>
      </c>
      <c r="W453" s="55" t="n">
        <v>558</v>
      </c>
      <c r="X453" s="55" t="n">
        <v>204</v>
      </c>
      <c r="Y453" s="55" t="n">
        <v>546</v>
      </c>
      <c r="Z453" s="55" t="n">
        <v>406</v>
      </c>
      <c r="AA453" s="56" t="n">
        <v>344</v>
      </c>
      <c r="AB453" s="3"/>
      <c r="AC453" s="55" t="n">
        <v>91</v>
      </c>
      <c r="AD453" s="55" t="n">
        <v>1068</v>
      </c>
      <c r="AE453" s="55" t="n">
        <v>781</v>
      </c>
      <c r="AF453" s="57" t="n">
        <f aca="false">(AE453/AD453)*100</f>
        <v>73.12734082397</v>
      </c>
    </row>
    <row r="454" s="58" customFormat="true" ht="12.8" hidden="false" customHeight="false" outlineLevel="0" collapsed="false">
      <c r="A454" s="54" t="n">
        <v>52</v>
      </c>
      <c r="B454" s="55" t="n">
        <v>0</v>
      </c>
      <c r="C454" s="55" t="n">
        <v>141</v>
      </c>
      <c r="D454" s="55" t="n">
        <v>245</v>
      </c>
      <c r="E454" s="55" t="n">
        <v>0</v>
      </c>
      <c r="F454" s="55" t="n">
        <v>49</v>
      </c>
      <c r="G454" s="55" t="n">
        <v>5</v>
      </c>
      <c r="H454" s="55" t="n">
        <v>7</v>
      </c>
      <c r="I454" s="55" t="n">
        <v>281</v>
      </c>
      <c r="J454" s="55" t="n">
        <v>155</v>
      </c>
      <c r="K454" s="55" t="n">
        <v>4</v>
      </c>
      <c r="L454" s="55" t="n">
        <v>237</v>
      </c>
      <c r="M454" s="55" t="n">
        <v>12</v>
      </c>
      <c r="N454" s="55" t="n">
        <v>193</v>
      </c>
      <c r="O454" s="55"/>
      <c r="P454" s="55"/>
      <c r="Q454" s="55"/>
      <c r="R454" s="55" t="n">
        <v>220</v>
      </c>
      <c r="S454" s="55" t="n">
        <v>173</v>
      </c>
      <c r="T454" s="55" t="n">
        <v>154</v>
      </c>
      <c r="U454" s="55" t="n">
        <v>289</v>
      </c>
      <c r="V454" s="55" t="n">
        <v>129</v>
      </c>
      <c r="W454" s="55" t="n">
        <v>306</v>
      </c>
      <c r="X454" s="55" t="n">
        <v>123</v>
      </c>
      <c r="Y454" s="55" t="n">
        <v>318</v>
      </c>
      <c r="Z454" s="55" t="n">
        <v>245</v>
      </c>
      <c r="AA454" s="56" t="n">
        <v>194</v>
      </c>
      <c r="AB454" s="3"/>
      <c r="AC454" s="55" t="n">
        <v>54</v>
      </c>
      <c r="AD454" s="55" t="n">
        <v>646</v>
      </c>
      <c r="AE454" s="55" t="n">
        <v>458</v>
      </c>
      <c r="AF454" s="57" t="n">
        <f aca="false">(AE454/AD454)*100</f>
        <v>70.8978328173375</v>
      </c>
    </row>
    <row r="455" s="58" customFormat="true" ht="12.8" hidden="false" customHeight="false" outlineLevel="0" collapsed="false">
      <c r="A455" s="54" t="n">
        <v>54</v>
      </c>
      <c r="B455" s="55" t="n">
        <v>5</v>
      </c>
      <c r="C455" s="55" t="n">
        <v>115</v>
      </c>
      <c r="D455" s="55" t="n">
        <v>300</v>
      </c>
      <c r="E455" s="55" t="n">
        <v>1</v>
      </c>
      <c r="F455" s="55" t="n">
        <v>30</v>
      </c>
      <c r="G455" s="55" t="n">
        <v>3</v>
      </c>
      <c r="H455" s="55" t="n">
        <v>11</v>
      </c>
      <c r="I455" s="55" t="n">
        <v>305</v>
      </c>
      <c r="J455" s="55" t="n">
        <v>138</v>
      </c>
      <c r="K455" s="55" t="n">
        <v>4</v>
      </c>
      <c r="L455" s="55" t="n">
        <v>306</v>
      </c>
      <c r="M455" s="55" t="n">
        <v>4</v>
      </c>
      <c r="N455" s="55" t="n">
        <v>149</v>
      </c>
      <c r="O455" s="55"/>
      <c r="P455" s="55"/>
      <c r="Q455" s="55"/>
      <c r="R455" s="55" t="n">
        <v>226</v>
      </c>
      <c r="S455" s="55" t="n">
        <v>170</v>
      </c>
      <c r="T455" s="55" t="n">
        <v>202</v>
      </c>
      <c r="U455" s="55" t="n">
        <v>250</v>
      </c>
      <c r="V455" s="55" t="n">
        <v>136</v>
      </c>
      <c r="W455" s="55" t="n">
        <v>310</v>
      </c>
      <c r="X455" s="55" t="n">
        <v>122</v>
      </c>
      <c r="Y455" s="55" t="n">
        <v>330</v>
      </c>
      <c r="Z455" s="55" t="n">
        <v>247</v>
      </c>
      <c r="AA455" s="56" t="n">
        <v>200</v>
      </c>
      <c r="AB455" s="3"/>
      <c r="AC455" s="55" t="n">
        <v>30</v>
      </c>
      <c r="AD455" s="55" t="n">
        <v>592</v>
      </c>
      <c r="AE455" s="55" t="n">
        <v>465</v>
      </c>
      <c r="AF455" s="57" t="n">
        <f aca="false">(AE455/AD455)*100</f>
        <v>78.5472972972973</v>
      </c>
    </row>
    <row r="456" s="58" customFormat="true" ht="12.8" hidden="false" customHeight="false" outlineLevel="0" collapsed="false">
      <c r="A456" s="54" t="n">
        <v>55</v>
      </c>
      <c r="B456" s="55" t="n">
        <v>7</v>
      </c>
      <c r="C456" s="55" t="n">
        <v>217</v>
      </c>
      <c r="D456" s="55" t="n">
        <v>549</v>
      </c>
      <c r="E456" s="55" t="n">
        <v>2</v>
      </c>
      <c r="F456" s="55" t="n">
        <v>79</v>
      </c>
      <c r="G456" s="55" t="n">
        <v>1</v>
      </c>
      <c r="H456" s="55" t="n">
        <v>16</v>
      </c>
      <c r="I456" s="55" t="n">
        <v>579</v>
      </c>
      <c r="J456" s="55" t="n">
        <v>266</v>
      </c>
      <c r="K456" s="55" t="n">
        <v>5</v>
      </c>
      <c r="L456" s="55" t="n">
        <v>543</v>
      </c>
      <c r="M456" s="55" t="n">
        <v>21</v>
      </c>
      <c r="N456" s="55" t="n">
        <v>300</v>
      </c>
      <c r="O456" s="55"/>
      <c r="P456" s="55"/>
      <c r="Q456" s="55"/>
      <c r="R456" s="55" t="n">
        <v>442</v>
      </c>
      <c r="S456" s="55" t="n">
        <v>306</v>
      </c>
      <c r="T456" s="55" t="n">
        <v>342</v>
      </c>
      <c r="U456" s="55" t="n">
        <v>507</v>
      </c>
      <c r="V456" s="55" t="n">
        <v>254</v>
      </c>
      <c r="W456" s="55" t="n">
        <v>587</v>
      </c>
      <c r="X456" s="55" t="n">
        <v>245</v>
      </c>
      <c r="Y456" s="55" t="n">
        <v>600</v>
      </c>
      <c r="Z456" s="55" t="n">
        <v>466</v>
      </c>
      <c r="AA456" s="56" t="n">
        <v>373</v>
      </c>
      <c r="AB456" s="3"/>
      <c r="AC456" s="55" t="n">
        <v>61</v>
      </c>
      <c r="AD456" s="55" t="n">
        <v>1094</v>
      </c>
      <c r="AE456" s="55" t="n">
        <v>879</v>
      </c>
      <c r="AF456" s="57" t="n">
        <f aca="false">(AE456/AD456)*100</f>
        <v>80.3473491773309</v>
      </c>
    </row>
    <row r="457" s="58" customFormat="true" ht="12.8" hidden="false" customHeight="false" outlineLevel="0" collapsed="false">
      <c r="A457" s="54" t="n">
        <v>56</v>
      </c>
      <c r="B457" s="55" t="n">
        <v>9</v>
      </c>
      <c r="C457" s="55" t="n">
        <v>339</v>
      </c>
      <c r="D457" s="55" t="n">
        <v>793</v>
      </c>
      <c r="E457" s="55" t="n">
        <v>9</v>
      </c>
      <c r="F457" s="55" t="n">
        <v>153</v>
      </c>
      <c r="G457" s="55" t="n">
        <v>8</v>
      </c>
      <c r="H457" s="55" t="n">
        <v>21</v>
      </c>
      <c r="I457" s="55" t="n">
        <v>846</v>
      </c>
      <c r="J457" s="55" t="n">
        <v>432</v>
      </c>
      <c r="K457" s="55" t="n">
        <v>12</v>
      </c>
      <c r="L457" s="55" t="n">
        <v>784</v>
      </c>
      <c r="M457" s="55" t="n">
        <v>46</v>
      </c>
      <c r="N457" s="55" t="n">
        <v>479</v>
      </c>
      <c r="O457" s="55"/>
      <c r="P457" s="55"/>
      <c r="Q457" s="55"/>
      <c r="R457" s="55" t="n">
        <v>647</v>
      </c>
      <c r="S457" s="55" t="n">
        <v>484</v>
      </c>
      <c r="T457" s="55" t="n">
        <v>571</v>
      </c>
      <c r="U457" s="55" t="n">
        <v>725</v>
      </c>
      <c r="V457" s="55" t="n">
        <v>374</v>
      </c>
      <c r="W457" s="55" t="n">
        <v>896</v>
      </c>
      <c r="X457" s="55" t="n">
        <v>361</v>
      </c>
      <c r="Y457" s="55" t="n">
        <v>940</v>
      </c>
      <c r="Z457" s="55" t="n">
        <v>756</v>
      </c>
      <c r="AA457" s="56" t="n">
        <v>533</v>
      </c>
      <c r="AB457" s="3"/>
      <c r="AC457" s="55" t="n">
        <v>145</v>
      </c>
      <c r="AD457" s="55" t="n">
        <v>1693</v>
      </c>
      <c r="AE457" s="55" t="n">
        <v>1330</v>
      </c>
      <c r="AF457" s="57" t="n">
        <f aca="false">(AE457/AD457)*100</f>
        <v>78.5587714116952</v>
      </c>
    </row>
    <row r="458" s="58" customFormat="true" ht="12.8" hidden="false" customHeight="false" outlineLevel="0" collapsed="false">
      <c r="A458" s="54" t="n">
        <v>57</v>
      </c>
      <c r="B458" s="55" t="n">
        <v>0</v>
      </c>
      <c r="C458" s="55" t="n">
        <v>81</v>
      </c>
      <c r="D458" s="55" t="n">
        <v>291</v>
      </c>
      <c r="E458" s="55" t="n">
        <v>0</v>
      </c>
      <c r="F458" s="55" t="n">
        <v>35</v>
      </c>
      <c r="G458" s="55" t="n">
        <v>6</v>
      </c>
      <c r="H458" s="55" t="n">
        <v>9</v>
      </c>
      <c r="I458" s="55" t="n">
        <v>326</v>
      </c>
      <c r="J458" s="55" t="n">
        <v>89</v>
      </c>
      <c r="K458" s="55" t="n">
        <v>2</v>
      </c>
      <c r="L458" s="55" t="n">
        <v>293</v>
      </c>
      <c r="M458" s="55" t="n">
        <v>14</v>
      </c>
      <c r="N458" s="55" t="n">
        <v>108</v>
      </c>
      <c r="O458" s="55"/>
      <c r="P458" s="55"/>
      <c r="Q458" s="55"/>
      <c r="R458" s="55" t="n">
        <v>168</v>
      </c>
      <c r="S458" s="55" t="n">
        <v>191</v>
      </c>
      <c r="T458" s="55" t="n">
        <v>177</v>
      </c>
      <c r="U458" s="55" t="n">
        <v>243</v>
      </c>
      <c r="V458" s="55" t="n">
        <v>85</v>
      </c>
      <c r="W458" s="55" t="n">
        <v>312</v>
      </c>
      <c r="X458" s="55" t="n">
        <v>92</v>
      </c>
      <c r="Y458" s="55" t="n">
        <v>324</v>
      </c>
      <c r="Z458" s="55" t="n">
        <v>216</v>
      </c>
      <c r="AA458" s="56" t="n">
        <v>196</v>
      </c>
      <c r="AB458" s="3"/>
      <c r="AC458" s="55" t="n">
        <v>28</v>
      </c>
      <c r="AD458" s="55" t="n">
        <v>533</v>
      </c>
      <c r="AE458" s="55" t="n">
        <v>431</v>
      </c>
      <c r="AF458" s="57" t="n">
        <f aca="false">(AE458/AD458)*100</f>
        <v>80.8630393996248</v>
      </c>
    </row>
    <row r="459" s="58" customFormat="true" ht="12.8" hidden="false" customHeight="false" outlineLevel="0" collapsed="false">
      <c r="A459" s="54" t="n">
        <v>58</v>
      </c>
      <c r="B459" s="55" t="n">
        <v>8</v>
      </c>
      <c r="C459" s="55" t="n">
        <v>303</v>
      </c>
      <c r="D459" s="55" t="n">
        <v>709</v>
      </c>
      <c r="E459" s="55" t="n">
        <v>3</v>
      </c>
      <c r="F459" s="55" t="n">
        <v>92</v>
      </c>
      <c r="G459" s="55" t="n">
        <v>6</v>
      </c>
      <c r="H459" s="55" t="n">
        <v>10</v>
      </c>
      <c r="I459" s="55" t="n">
        <v>752</v>
      </c>
      <c r="J459" s="55" t="n">
        <v>372</v>
      </c>
      <c r="K459" s="55" t="n">
        <v>8</v>
      </c>
      <c r="L459" s="55" t="n">
        <v>693</v>
      </c>
      <c r="M459" s="55" t="n">
        <v>28</v>
      </c>
      <c r="N459" s="55" t="n">
        <v>419</v>
      </c>
      <c r="O459" s="55"/>
      <c r="P459" s="55"/>
      <c r="Q459" s="55"/>
      <c r="R459" s="55" t="n">
        <v>575</v>
      </c>
      <c r="S459" s="55" t="n">
        <v>426</v>
      </c>
      <c r="T459" s="55" t="n">
        <v>470</v>
      </c>
      <c r="U459" s="55" t="n">
        <v>655</v>
      </c>
      <c r="V459" s="55" t="n">
        <v>331</v>
      </c>
      <c r="W459" s="55" t="n">
        <v>780</v>
      </c>
      <c r="X459" s="55" t="n">
        <v>363</v>
      </c>
      <c r="Y459" s="55" t="n">
        <v>766</v>
      </c>
      <c r="Z459" s="55" t="n">
        <v>652</v>
      </c>
      <c r="AA459" s="56" t="n">
        <v>459</v>
      </c>
      <c r="AB459" s="3"/>
      <c r="AC459" s="55" t="n">
        <v>180</v>
      </c>
      <c r="AD459" s="55" t="n">
        <v>1408</v>
      </c>
      <c r="AE459" s="55" t="n">
        <v>1162</v>
      </c>
      <c r="AF459" s="57" t="n">
        <f aca="false">(AE459/AD459)*100</f>
        <v>82.5284090909091</v>
      </c>
    </row>
    <row r="460" s="58" customFormat="true" ht="12.8" hidden="false" customHeight="false" outlineLevel="0" collapsed="false">
      <c r="A460" s="54" t="n">
        <v>59</v>
      </c>
      <c r="B460" s="55" t="n">
        <v>6</v>
      </c>
      <c r="C460" s="55" t="n">
        <v>386</v>
      </c>
      <c r="D460" s="55" t="n">
        <v>906</v>
      </c>
      <c r="E460" s="55" t="n">
        <v>4</v>
      </c>
      <c r="F460" s="55" t="n">
        <v>130</v>
      </c>
      <c r="G460" s="55" t="n">
        <v>8</v>
      </c>
      <c r="H460" s="55" t="n">
        <v>19</v>
      </c>
      <c r="I460" s="55" t="n">
        <v>916</v>
      </c>
      <c r="J460" s="55" t="n">
        <v>515</v>
      </c>
      <c r="K460" s="55" t="n">
        <v>9</v>
      </c>
      <c r="L460" s="55" t="n">
        <v>838</v>
      </c>
      <c r="M460" s="55" t="n">
        <v>32</v>
      </c>
      <c r="N460" s="55" t="n">
        <v>574</v>
      </c>
      <c r="O460" s="55"/>
      <c r="P460" s="55"/>
      <c r="Q460" s="55"/>
      <c r="R460" s="55" t="n">
        <v>715</v>
      </c>
      <c r="S460" s="55" t="n">
        <v>553</v>
      </c>
      <c r="T460" s="55" t="n">
        <v>535</v>
      </c>
      <c r="U460" s="55" t="n">
        <v>897</v>
      </c>
      <c r="V460" s="55" t="n">
        <v>389</v>
      </c>
      <c r="W460" s="55" t="n">
        <v>1030</v>
      </c>
      <c r="X460" s="55" t="n">
        <v>412</v>
      </c>
      <c r="Y460" s="55" t="n">
        <v>1023</v>
      </c>
      <c r="Z460" s="55" t="n">
        <v>786</v>
      </c>
      <c r="AA460" s="56" t="n">
        <v>640</v>
      </c>
      <c r="AB460" s="3"/>
      <c r="AC460" s="55" t="n">
        <v>174</v>
      </c>
      <c r="AD460" s="55" t="n">
        <v>1833</v>
      </c>
      <c r="AE460" s="55" t="n">
        <v>1476</v>
      </c>
      <c r="AF460" s="57" t="n">
        <f aca="false">(AE460/AD460)*100</f>
        <v>80.5237315875614</v>
      </c>
    </row>
    <row r="461" s="58" customFormat="true" ht="12.8" hidden="false" customHeight="false" outlineLevel="0" collapsed="false">
      <c r="A461" s="54" t="n">
        <v>60</v>
      </c>
      <c r="B461" s="55" t="n">
        <v>10</v>
      </c>
      <c r="C461" s="55" t="n">
        <v>205</v>
      </c>
      <c r="D461" s="55" t="n">
        <v>564</v>
      </c>
      <c r="E461" s="55" t="n">
        <v>2</v>
      </c>
      <c r="F461" s="55" t="n">
        <v>63</v>
      </c>
      <c r="G461" s="55" t="n">
        <v>4</v>
      </c>
      <c r="H461" s="55" t="n">
        <v>10</v>
      </c>
      <c r="I461" s="55" t="n">
        <v>596</v>
      </c>
      <c r="J461" s="55" t="n">
        <v>246</v>
      </c>
      <c r="K461" s="55" t="n">
        <v>5</v>
      </c>
      <c r="L461" s="55" t="n">
        <v>541</v>
      </c>
      <c r="M461" s="55" t="n">
        <v>12</v>
      </c>
      <c r="N461" s="55" t="n">
        <v>303</v>
      </c>
      <c r="O461" s="55"/>
      <c r="P461" s="55"/>
      <c r="Q461" s="55"/>
      <c r="R461" s="55" t="n">
        <v>446</v>
      </c>
      <c r="S461" s="55" t="n">
        <v>290</v>
      </c>
      <c r="T461" s="55" t="n">
        <v>297</v>
      </c>
      <c r="U461" s="55" t="n">
        <v>550</v>
      </c>
      <c r="V461" s="55" t="n">
        <v>236</v>
      </c>
      <c r="W461" s="55" t="n">
        <v>589</v>
      </c>
      <c r="X461" s="55" t="n">
        <v>225</v>
      </c>
      <c r="Y461" s="55" t="n">
        <v>617</v>
      </c>
      <c r="Z461" s="55" t="n">
        <v>454</v>
      </c>
      <c r="AA461" s="56" t="n">
        <v>387</v>
      </c>
      <c r="AB461" s="3"/>
      <c r="AC461" s="55" t="n">
        <v>71</v>
      </c>
      <c r="AD461" s="55" t="n">
        <v>1067</v>
      </c>
      <c r="AE461" s="55" t="n">
        <v>867</v>
      </c>
      <c r="AF461" s="57" t="n">
        <f aca="false">(AE461/AD461)*100</f>
        <v>81.2558575445173</v>
      </c>
    </row>
    <row r="462" s="58" customFormat="true" ht="12.8" hidden="false" customHeight="false" outlineLevel="0" collapsed="false">
      <c r="A462" s="54" t="n">
        <v>61</v>
      </c>
      <c r="B462" s="55" t="n">
        <v>3</v>
      </c>
      <c r="C462" s="55" t="n">
        <v>221</v>
      </c>
      <c r="D462" s="55" t="n">
        <v>568</v>
      </c>
      <c r="E462" s="55" t="n">
        <v>1</v>
      </c>
      <c r="F462" s="55" t="n">
        <v>54</v>
      </c>
      <c r="G462" s="55" t="n">
        <v>1</v>
      </c>
      <c r="H462" s="55" t="n">
        <v>18</v>
      </c>
      <c r="I462" s="55" t="n">
        <v>563</v>
      </c>
      <c r="J462" s="55" t="n">
        <v>262</v>
      </c>
      <c r="K462" s="55" t="n">
        <v>6</v>
      </c>
      <c r="L462" s="55" t="n">
        <v>529</v>
      </c>
      <c r="M462" s="55" t="n">
        <v>22</v>
      </c>
      <c r="N462" s="55" t="n">
        <v>303</v>
      </c>
      <c r="O462" s="55"/>
      <c r="P462" s="55"/>
      <c r="Q462" s="55"/>
      <c r="R462" s="55" t="n">
        <v>422</v>
      </c>
      <c r="S462" s="55" t="n">
        <v>320</v>
      </c>
      <c r="T462" s="55" t="n">
        <v>314</v>
      </c>
      <c r="U462" s="55" t="n">
        <v>524</v>
      </c>
      <c r="V462" s="55" t="n">
        <v>254</v>
      </c>
      <c r="W462" s="55" t="n">
        <v>563</v>
      </c>
      <c r="X462" s="55" t="n">
        <v>235</v>
      </c>
      <c r="Y462" s="55" t="n">
        <v>596</v>
      </c>
      <c r="Z462" s="55" t="n">
        <v>461</v>
      </c>
      <c r="AA462" s="56" t="n">
        <v>367</v>
      </c>
      <c r="AB462" s="3"/>
      <c r="AC462" s="55" t="n">
        <v>68</v>
      </c>
      <c r="AD462" s="55" t="n">
        <v>1117</v>
      </c>
      <c r="AE462" s="55" t="n">
        <v>866</v>
      </c>
      <c r="AF462" s="57" t="n">
        <f aca="false">(AE462/AD462)*100</f>
        <v>77.5290957923008</v>
      </c>
    </row>
    <row r="463" s="58" customFormat="true" ht="12.8" hidden="false" customHeight="false" outlineLevel="0" collapsed="false">
      <c r="A463" s="54" t="n">
        <v>62</v>
      </c>
      <c r="B463" s="55" t="n">
        <v>5</v>
      </c>
      <c r="C463" s="55" t="n">
        <v>200</v>
      </c>
      <c r="D463" s="55" t="n">
        <v>298</v>
      </c>
      <c r="E463" s="55" t="n">
        <v>1</v>
      </c>
      <c r="F463" s="55" t="n">
        <v>57</v>
      </c>
      <c r="G463" s="55" t="n">
        <v>4</v>
      </c>
      <c r="H463" s="55" t="n">
        <v>7</v>
      </c>
      <c r="I463" s="55" t="n">
        <v>346</v>
      </c>
      <c r="J463" s="55" t="n">
        <v>206</v>
      </c>
      <c r="K463" s="55" t="n">
        <v>2</v>
      </c>
      <c r="L463" s="55" t="n">
        <v>301</v>
      </c>
      <c r="M463" s="55" t="n">
        <v>18</v>
      </c>
      <c r="N463" s="55" t="n">
        <v>237</v>
      </c>
      <c r="O463" s="55"/>
      <c r="P463" s="55"/>
      <c r="Q463" s="55"/>
      <c r="R463" s="55" t="n">
        <v>239</v>
      </c>
      <c r="S463" s="55" t="n">
        <v>240</v>
      </c>
      <c r="T463" s="55" t="n">
        <v>201</v>
      </c>
      <c r="U463" s="55" t="n">
        <v>337</v>
      </c>
      <c r="V463" s="55" t="n">
        <v>127</v>
      </c>
      <c r="W463" s="55" t="n">
        <v>391</v>
      </c>
      <c r="X463" s="55" t="n">
        <v>112</v>
      </c>
      <c r="Y463" s="55" t="n">
        <v>436</v>
      </c>
      <c r="Z463" s="55" t="n">
        <v>262</v>
      </c>
      <c r="AA463" s="56" t="n">
        <v>268</v>
      </c>
      <c r="AB463" s="3"/>
      <c r="AC463" s="55" t="n">
        <v>49</v>
      </c>
      <c r="AD463" s="55" t="n">
        <v>887</v>
      </c>
      <c r="AE463" s="55" t="n">
        <v>580</v>
      </c>
      <c r="AF463" s="57" t="n">
        <f aca="false">(AE463/AD463)*100</f>
        <v>65.3889515219842</v>
      </c>
    </row>
    <row r="464" s="58" customFormat="true" ht="12.8" hidden="false" customHeight="false" outlineLevel="0" collapsed="false">
      <c r="A464" s="60" t="s">
        <v>48</v>
      </c>
      <c r="B464" s="61" t="n">
        <f aca="false">SUM(B411:B463)</f>
        <v>280</v>
      </c>
      <c r="C464" s="61" t="n">
        <f aca="false">SUM(C411:C463)</f>
        <v>11800</v>
      </c>
      <c r="D464" s="61" t="n">
        <f aca="false">SUM(D411:D463)</f>
        <v>23988</v>
      </c>
      <c r="E464" s="61" t="n">
        <f aca="false">SUM(E411:E463)</f>
        <v>106</v>
      </c>
      <c r="F464" s="61" t="n">
        <f aca="false">SUM(F411:F463)</f>
        <v>3956</v>
      </c>
      <c r="G464" s="61" t="n">
        <f aca="false">SUM(G411:G463)</f>
        <v>198</v>
      </c>
      <c r="H464" s="61" t="n">
        <f aca="false">SUM(H411:H463)</f>
        <v>692</v>
      </c>
      <c r="I464" s="61" t="n">
        <f aca="false">SUM(I411:I463)</f>
        <v>25128</v>
      </c>
      <c r="J464" s="61" t="n">
        <f aca="false">SUM(J411:J463)</f>
        <v>14727</v>
      </c>
      <c r="K464" s="61" t="n">
        <f aca="false">SUM(K411:K463)</f>
        <v>360</v>
      </c>
      <c r="L464" s="61" t="n">
        <f aca="false">SUM(L411:L463)</f>
        <v>22868</v>
      </c>
      <c r="M464" s="61" t="n">
        <f aca="false">SUM(M411:M463)</f>
        <v>1115</v>
      </c>
      <c r="N464" s="61" t="n">
        <f aca="false">SUM(N411:N463)</f>
        <v>16779</v>
      </c>
      <c r="O464" s="61" t="n">
        <f aca="false">SUM(O411:O463)</f>
        <v>0</v>
      </c>
      <c r="P464" s="61" t="n">
        <f aca="false">SUM(P411:P463)</f>
        <v>0</v>
      </c>
      <c r="Q464" s="61" t="n">
        <f aca="false">SUM(Q411:Q463)</f>
        <v>0</v>
      </c>
      <c r="R464" s="61" t="n">
        <f aca="false">SUM(R411:R463)</f>
        <v>19663</v>
      </c>
      <c r="S464" s="61" t="n">
        <f aca="false">SUM(S411:S463)</f>
        <v>15483</v>
      </c>
      <c r="T464" s="61" t="n">
        <f aca="false">SUM(T411:T463)</f>
        <v>15164</v>
      </c>
      <c r="U464" s="61" t="n">
        <f aca="false">SUM(U411:U463)</f>
        <v>25015</v>
      </c>
      <c r="V464" s="61" t="n">
        <f aca="false">SUM(V411:V463)</f>
        <v>12872</v>
      </c>
      <c r="W464" s="61" t="n">
        <f aca="false">SUM(W411:W463)</f>
        <v>26449</v>
      </c>
      <c r="X464" s="61" t="n">
        <f aca="false">SUM(X411:X463)</f>
        <v>12192</v>
      </c>
      <c r="Y464" s="61" t="n">
        <f aca="false">SUM(Y411:Y463)</f>
        <v>27990</v>
      </c>
      <c r="Z464" s="62" t="n">
        <f aca="false">SUM(Z411:Z463)</f>
        <v>22471</v>
      </c>
      <c r="AA464" s="81" t="n">
        <f aca="false">SUM(AA411:AA463)</f>
        <v>17107</v>
      </c>
      <c r="AB464" s="82"/>
      <c r="AC464" s="61" t="n">
        <f aca="false">SUM(AC411:AC463)</f>
        <v>4956</v>
      </c>
      <c r="AD464" s="61" t="n">
        <f aca="false">SUM(AD411:AD463)</f>
        <v>56145</v>
      </c>
      <c r="AE464" s="80" t="n">
        <f aca="false">SUM(AE411:AE463)</f>
        <v>41658</v>
      </c>
      <c r="AF464" s="63" t="n">
        <f aca="false">(AE464/AD464)*100</f>
        <v>74.1971680470211</v>
      </c>
    </row>
    <row r="465" s="58" customFormat="true" ht="12.8" hidden="false" customHeight="false" outlineLevel="0" collapsed="false">
      <c r="A465" s="8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65"/>
      <c r="AB465" s="2"/>
      <c r="AC465" s="2"/>
      <c r="AD465" s="2"/>
      <c r="AE465" s="53"/>
      <c r="AF465" s="66"/>
    </row>
    <row r="466" s="53" customFormat="true" ht="12.8" hidden="false" customHeight="false" outlineLevel="0" collapsed="false">
      <c r="A466" s="48" t="s">
        <v>234</v>
      </c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74"/>
    </row>
    <row r="467" s="58" customFormat="true" ht="12.8" hidden="false" customHeight="false" outlineLevel="0" collapsed="false">
      <c r="A467" s="54" t="s">
        <v>235</v>
      </c>
      <c r="B467" s="55" t="n">
        <v>2</v>
      </c>
      <c r="C467" s="55" t="n">
        <v>138</v>
      </c>
      <c r="D467" s="55" t="n">
        <v>288</v>
      </c>
      <c r="E467" s="55" t="n">
        <v>1</v>
      </c>
      <c r="F467" s="55" t="n">
        <v>76</v>
      </c>
      <c r="G467" s="55" t="n">
        <v>1</v>
      </c>
      <c r="H467" s="55" t="n">
        <v>7</v>
      </c>
      <c r="I467" s="55" t="n">
        <v>337</v>
      </c>
      <c r="J467" s="55" t="n">
        <v>153</v>
      </c>
      <c r="K467" s="55" t="n">
        <v>5</v>
      </c>
      <c r="L467" s="55"/>
      <c r="M467" s="55"/>
      <c r="N467" s="54"/>
      <c r="O467" s="54" t="n">
        <v>7</v>
      </c>
      <c r="P467" s="54" t="n">
        <v>398</v>
      </c>
      <c r="Q467" s="55" t="n">
        <v>99</v>
      </c>
      <c r="R467" s="55" t="n">
        <v>245</v>
      </c>
      <c r="S467" s="55" t="n">
        <v>234</v>
      </c>
      <c r="T467" s="55" t="n">
        <v>107</v>
      </c>
      <c r="U467" s="55" t="n">
        <v>389</v>
      </c>
      <c r="V467" s="55" t="n">
        <v>90</v>
      </c>
      <c r="W467" s="55" t="n">
        <v>388</v>
      </c>
      <c r="X467" s="55" t="n">
        <v>106</v>
      </c>
      <c r="Y467" s="55" t="n">
        <v>384</v>
      </c>
      <c r="Z467" s="55" t="n">
        <v>190</v>
      </c>
      <c r="AA467" s="56" t="n">
        <v>314</v>
      </c>
      <c r="AB467" s="3"/>
      <c r="AC467" s="70" t="n">
        <v>68</v>
      </c>
      <c r="AD467" s="55" t="n">
        <v>783</v>
      </c>
      <c r="AE467" s="55" t="n">
        <v>517</v>
      </c>
      <c r="AF467" s="57" t="n">
        <f aca="false">(AE467/AD467)*100</f>
        <v>66.0280970625798</v>
      </c>
    </row>
    <row r="468" s="58" customFormat="true" ht="12.8" hidden="false" customHeight="false" outlineLevel="0" collapsed="false">
      <c r="A468" s="54" t="s">
        <v>236</v>
      </c>
      <c r="B468" s="55" t="n">
        <v>1</v>
      </c>
      <c r="C468" s="55" t="n">
        <v>125</v>
      </c>
      <c r="D468" s="55" t="n">
        <v>208</v>
      </c>
      <c r="E468" s="55" t="n">
        <v>1</v>
      </c>
      <c r="F468" s="55" t="n">
        <v>82</v>
      </c>
      <c r="G468" s="55" t="n">
        <v>1</v>
      </c>
      <c r="H468" s="55" t="n">
        <v>12</v>
      </c>
      <c r="I468" s="55" t="n">
        <v>274</v>
      </c>
      <c r="J468" s="55" t="n">
        <v>126</v>
      </c>
      <c r="K468" s="55" t="n">
        <v>7</v>
      </c>
      <c r="L468" s="55"/>
      <c r="M468" s="55"/>
      <c r="N468" s="54"/>
      <c r="O468" s="54" t="n">
        <v>10</v>
      </c>
      <c r="P468" s="54" t="n">
        <v>303</v>
      </c>
      <c r="Q468" s="55" t="n">
        <v>98</v>
      </c>
      <c r="R468" s="55" t="n">
        <v>181</v>
      </c>
      <c r="S468" s="55" t="n">
        <v>230</v>
      </c>
      <c r="T468" s="55" t="n">
        <v>93</v>
      </c>
      <c r="U468" s="55" t="n">
        <v>333</v>
      </c>
      <c r="V468" s="55" t="n">
        <v>86</v>
      </c>
      <c r="W468" s="55" t="n">
        <v>345</v>
      </c>
      <c r="X468" s="55" t="n">
        <v>110</v>
      </c>
      <c r="Y468" s="55" t="n">
        <v>321</v>
      </c>
      <c r="Z468" s="55" t="n">
        <v>141</v>
      </c>
      <c r="AA468" s="56" t="n">
        <v>286</v>
      </c>
      <c r="AB468" s="3"/>
      <c r="AC468" s="70" t="n">
        <v>66</v>
      </c>
      <c r="AD468" s="55" t="n">
        <v>679</v>
      </c>
      <c r="AE468" s="55" t="n">
        <v>440</v>
      </c>
      <c r="AF468" s="57" t="n">
        <f aca="false">(AE468/AD468)*100</f>
        <v>64.8011782032401</v>
      </c>
    </row>
    <row r="469" s="58" customFormat="true" ht="12.8" hidden="false" customHeight="false" outlineLevel="0" collapsed="false">
      <c r="A469" s="54" t="s">
        <v>237</v>
      </c>
      <c r="B469" s="55" t="n">
        <v>2</v>
      </c>
      <c r="C469" s="55" t="n">
        <v>110</v>
      </c>
      <c r="D469" s="55" t="n">
        <v>180</v>
      </c>
      <c r="E469" s="55" t="n">
        <v>0</v>
      </c>
      <c r="F469" s="55" t="n">
        <v>59</v>
      </c>
      <c r="G469" s="55" t="n">
        <v>2</v>
      </c>
      <c r="H469" s="55" t="n">
        <v>8</v>
      </c>
      <c r="I469" s="55" t="n">
        <v>232</v>
      </c>
      <c r="J469" s="55" t="n">
        <v>104</v>
      </c>
      <c r="K469" s="55" t="n">
        <v>8</v>
      </c>
      <c r="L469" s="55"/>
      <c r="M469" s="55"/>
      <c r="N469" s="54"/>
      <c r="O469" s="54" t="n">
        <v>4</v>
      </c>
      <c r="P469" s="54" t="n">
        <v>270</v>
      </c>
      <c r="Q469" s="55" t="n">
        <v>78</v>
      </c>
      <c r="R469" s="55" t="n">
        <v>143</v>
      </c>
      <c r="S469" s="55" t="n">
        <v>194</v>
      </c>
      <c r="T469" s="55" t="n">
        <v>76</v>
      </c>
      <c r="U469" s="55" t="n">
        <v>284</v>
      </c>
      <c r="V469" s="55" t="n">
        <v>69</v>
      </c>
      <c r="W469" s="55" t="n">
        <v>288</v>
      </c>
      <c r="X469" s="55" t="n">
        <v>83</v>
      </c>
      <c r="Y469" s="55" t="n">
        <v>276</v>
      </c>
      <c r="Z469" s="55" t="n">
        <v>116</v>
      </c>
      <c r="AA469" s="56" t="n">
        <v>236</v>
      </c>
      <c r="AB469" s="3"/>
      <c r="AC469" s="70" t="n">
        <v>45</v>
      </c>
      <c r="AD469" s="55" t="n">
        <v>516</v>
      </c>
      <c r="AE469" s="55" t="n">
        <v>368</v>
      </c>
      <c r="AF469" s="57" t="n">
        <f aca="false">(AE469/AD469)*100</f>
        <v>71.3178294573643</v>
      </c>
    </row>
    <row r="470" s="58" customFormat="true" ht="12.8" hidden="false" customHeight="false" outlineLevel="0" collapsed="false">
      <c r="A470" s="54" t="s">
        <v>238</v>
      </c>
      <c r="B470" s="55" t="n">
        <v>0</v>
      </c>
      <c r="C470" s="55" t="n">
        <v>84</v>
      </c>
      <c r="D470" s="55" t="n">
        <v>168</v>
      </c>
      <c r="E470" s="55" t="n">
        <v>0</v>
      </c>
      <c r="F470" s="55" t="n">
        <v>37</v>
      </c>
      <c r="G470" s="55" t="n">
        <v>1</v>
      </c>
      <c r="H470" s="55" t="n">
        <v>9</v>
      </c>
      <c r="I470" s="55" t="n">
        <v>195</v>
      </c>
      <c r="J470" s="55" t="n">
        <v>79</v>
      </c>
      <c r="K470" s="55" t="n">
        <v>2</v>
      </c>
      <c r="L470" s="55"/>
      <c r="M470" s="55"/>
      <c r="N470" s="54"/>
      <c r="O470" s="54" t="n">
        <v>3</v>
      </c>
      <c r="P470" s="54" t="n">
        <v>218</v>
      </c>
      <c r="Q470" s="55" t="n">
        <v>57</v>
      </c>
      <c r="R470" s="55" t="n">
        <v>140</v>
      </c>
      <c r="S470" s="55" t="n">
        <v>143</v>
      </c>
      <c r="T470" s="55" t="n">
        <v>69</v>
      </c>
      <c r="U470" s="55" t="n">
        <v>227</v>
      </c>
      <c r="V470" s="55" t="n">
        <v>53</v>
      </c>
      <c r="W470" s="55" t="n">
        <v>244</v>
      </c>
      <c r="X470" s="55" t="n">
        <v>63</v>
      </c>
      <c r="Y470" s="55" t="n">
        <v>234</v>
      </c>
      <c r="Z470" s="55" t="n">
        <v>100</v>
      </c>
      <c r="AA470" s="56" t="n">
        <v>197</v>
      </c>
      <c r="AB470" s="3"/>
      <c r="AC470" s="70" t="n">
        <v>28</v>
      </c>
      <c r="AD470" s="55" t="n">
        <v>443</v>
      </c>
      <c r="AE470" s="55" t="n">
        <v>305</v>
      </c>
      <c r="AF470" s="57" t="n">
        <f aca="false">(AE470/AD470)*100</f>
        <v>68.8487584650113</v>
      </c>
    </row>
    <row r="471" s="58" customFormat="true" ht="12.8" hidden="false" customHeight="false" outlineLevel="0" collapsed="false">
      <c r="A471" s="54" t="s">
        <v>239</v>
      </c>
      <c r="B471" s="55" t="n">
        <v>2</v>
      </c>
      <c r="C471" s="55" t="n">
        <v>77</v>
      </c>
      <c r="D471" s="55" t="n">
        <v>206</v>
      </c>
      <c r="E471" s="55" t="n">
        <v>3</v>
      </c>
      <c r="F471" s="55" t="n">
        <v>50</v>
      </c>
      <c r="G471" s="55" t="n">
        <v>6</v>
      </c>
      <c r="H471" s="55" t="n">
        <v>10</v>
      </c>
      <c r="I471" s="55" t="n">
        <v>271</v>
      </c>
      <c r="J471" s="55" t="n">
        <v>72</v>
      </c>
      <c r="K471" s="55" t="n">
        <v>2</v>
      </c>
      <c r="L471" s="55"/>
      <c r="M471" s="55"/>
      <c r="N471" s="54"/>
      <c r="O471" s="54" t="n">
        <v>11</v>
      </c>
      <c r="P471" s="54" t="n">
        <v>282</v>
      </c>
      <c r="Q471" s="55" t="n">
        <v>58</v>
      </c>
      <c r="R471" s="55" t="n">
        <v>162</v>
      </c>
      <c r="S471" s="55" t="n">
        <v>186</v>
      </c>
      <c r="T471" s="55" t="n">
        <v>88</v>
      </c>
      <c r="U471" s="55" t="n">
        <v>278</v>
      </c>
      <c r="V471" s="55" t="n">
        <v>54</v>
      </c>
      <c r="W471" s="55" t="n">
        <v>311</v>
      </c>
      <c r="X471" s="55" t="n">
        <v>73</v>
      </c>
      <c r="Y471" s="55" t="n">
        <v>295</v>
      </c>
      <c r="Z471" s="55" t="n">
        <v>134</v>
      </c>
      <c r="AA471" s="56" t="n">
        <v>226</v>
      </c>
      <c r="AB471" s="3"/>
      <c r="AC471" s="70" t="n">
        <v>36</v>
      </c>
      <c r="AD471" s="55" t="n">
        <v>487</v>
      </c>
      <c r="AE471" s="55" t="n">
        <v>373</v>
      </c>
      <c r="AF471" s="57" t="n">
        <f aca="false">(AE471/AD471)*100</f>
        <v>76.5913757700205</v>
      </c>
    </row>
    <row r="472" s="58" customFormat="true" ht="12.8" hidden="false" customHeight="false" outlineLevel="0" collapsed="false">
      <c r="A472" s="54" t="s">
        <v>240</v>
      </c>
      <c r="B472" s="55" t="n">
        <v>1</v>
      </c>
      <c r="C472" s="55" t="n">
        <v>126</v>
      </c>
      <c r="D472" s="55" t="n">
        <v>286</v>
      </c>
      <c r="E472" s="55" t="n">
        <v>1</v>
      </c>
      <c r="F472" s="55" t="n">
        <v>106</v>
      </c>
      <c r="G472" s="55" t="n">
        <v>5</v>
      </c>
      <c r="H472" s="55" t="n">
        <v>10</v>
      </c>
      <c r="I472" s="55" t="n">
        <v>340</v>
      </c>
      <c r="J472" s="55" t="n">
        <v>162</v>
      </c>
      <c r="K472" s="55" t="n">
        <v>5</v>
      </c>
      <c r="L472" s="55"/>
      <c r="M472" s="55"/>
      <c r="N472" s="54"/>
      <c r="O472" s="54" t="n">
        <v>8</v>
      </c>
      <c r="P472" s="54" t="n">
        <v>399</v>
      </c>
      <c r="Q472" s="55" t="n">
        <v>102</v>
      </c>
      <c r="R472" s="55" t="n">
        <v>256</v>
      </c>
      <c r="S472" s="55" t="n">
        <v>256</v>
      </c>
      <c r="T472" s="55" t="n">
        <v>126</v>
      </c>
      <c r="U472" s="55" t="n">
        <v>404</v>
      </c>
      <c r="V472" s="55" t="n">
        <v>96</v>
      </c>
      <c r="W472" s="55" t="n">
        <v>426</v>
      </c>
      <c r="X472" s="55" t="n">
        <v>138</v>
      </c>
      <c r="Y472" s="55" t="n">
        <v>394</v>
      </c>
      <c r="Z472" s="55" t="n">
        <v>155</v>
      </c>
      <c r="AA472" s="56" t="n">
        <v>364</v>
      </c>
      <c r="AB472" s="3"/>
      <c r="AC472" s="70" t="n">
        <v>50</v>
      </c>
      <c r="AD472" s="55" t="n">
        <v>713</v>
      </c>
      <c r="AE472" s="55" t="n">
        <v>542</v>
      </c>
      <c r="AF472" s="57" t="n">
        <f aca="false">(AE472/AD472)*100</f>
        <v>76.0168302945302</v>
      </c>
    </row>
    <row r="473" s="58" customFormat="true" ht="12.8" hidden="false" customHeight="false" outlineLevel="0" collapsed="false">
      <c r="A473" s="54" t="s">
        <v>241</v>
      </c>
      <c r="B473" s="55" t="n">
        <v>1</v>
      </c>
      <c r="C473" s="55" t="n">
        <v>78</v>
      </c>
      <c r="D473" s="55" t="n">
        <v>172</v>
      </c>
      <c r="E473" s="55" t="n">
        <v>1</v>
      </c>
      <c r="F473" s="55" t="n">
        <v>62</v>
      </c>
      <c r="G473" s="55" t="n">
        <v>1</v>
      </c>
      <c r="H473" s="55" t="n">
        <v>13</v>
      </c>
      <c r="I473" s="55" t="n">
        <v>213</v>
      </c>
      <c r="J473" s="55" t="n">
        <v>72</v>
      </c>
      <c r="K473" s="55" t="n">
        <v>1</v>
      </c>
      <c r="L473" s="55"/>
      <c r="M473" s="55"/>
      <c r="N473" s="54"/>
      <c r="O473" s="54" t="n">
        <v>8</v>
      </c>
      <c r="P473" s="54" t="n">
        <v>236</v>
      </c>
      <c r="Q473" s="55" t="n">
        <v>52</v>
      </c>
      <c r="R473" s="55" t="n">
        <v>154</v>
      </c>
      <c r="S473" s="55" t="n">
        <v>154</v>
      </c>
      <c r="T473" s="55" t="n">
        <v>90</v>
      </c>
      <c r="U473" s="55" t="n">
        <v>232</v>
      </c>
      <c r="V473" s="55" t="n">
        <v>55</v>
      </c>
      <c r="W473" s="55" t="n">
        <v>268</v>
      </c>
      <c r="X473" s="55" t="n">
        <v>86</v>
      </c>
      <c r="Y473" s="55" t="n">
        <v>231</v>
      </c>
      <c r="Z473" s="55" t="n">
        <v>132</v>
      </c>
      <c r="AA473" s="56" t="n">
        <v>180</v>
      </c>
      <c r="AB473" s="3"/>
      <c r="AC473" s="70" t="n">
        <v>42</v>
      </c>
      <c r="AD473" s="55" t="n">
        <v>437</v>
      </c>
      <c r="AE473" s="55" t="n">
        <v>330</v>
      </c>
      <c r="AF473" s="57" t="n">
        <f aca="false">(AE473/AD473)*100</f>
        <v>75.5148741418764</v>
      </c>
    </row>
    <row r="474" s="58" customFormat="true" ht="12.8" hidden="false" customHeight="false" outlineLevel="0" collapsed="false">
      <c r="A474" s="54" t="s">
        <v>242</v>
      </c>
      <c r="B474" s="55" t="n">
        <v>0</v>
      </c>
      <c r="C474" s="55" t="n">
        <v>3</v>
      </c>
      <c r="D474" s="55" t="n">
        <v>29</v>
      </c>
      <c r="E474" s="55" t="n">
        <v>0</v>
      </c>
      <c r="F474" s="55" t="n">
        <v>2</v>
      </c>
      <c r="G474" s="55" t="n">
        <v>0</v>
      </c>
      <c r="H474" s="55" t="n">
        <v>0</v>
      </c>
      <c r="I474" s="55" t="n">
        <v>30</v>
      </c>
      <c r="J474" s="55" t="n">
        <v>5</v>
      </c>
      <c r="K474" s="55" t="n">
        <v>0</v>
      </c>
      <c r="L474" s="55"/>
      <c r="M474" s="55"/>
      <c r="N474" s="54"/>
      <c r="O474" s="54" t="n">
        <v>0</v>
      </c>
      <c r="P474" s="54" t="n">
        <v>35</v>
      </c>
      <c r="Q474" s="55" t="n">
        <v>0</v>
      </c>
      <c r="R474" s="55" t="n">
        <v>12</v>
      </c>
      <c r="S474" s="55" t="n">
        <v>22</v>
      </c>
      <c r="T474" s="55" t="n">
        <v>14</v>
      </c>
      <c r="U474" s="55" t="n">
        <v>21</v>
      </c>
      <c r="V474" s="55" t="n">
        <v>5</v>
      </c>
      <c r="W474" s="55" t="n">
        <v>30</v>
      </c>
      <c r="X474" s="55" t="n">
        <v>9</v>
      </c>
      <c r="Y474" s="55" t="n">
        <v>26</v>
      </c>
      <c r="Z474" s="55" t="n">
        <v>10</v>
      </c>
      <c r="AA474" s="56" t="n">
        <v>25</v>
      </c>
      <c r="AB474" s="3"/>
      <c r="AC474" s="70" t="n">
        <v>0</v>
      </c>
      <c r="AD474" s="55" t="n">
        <v>50</v>
      </c>
      <c r="AE474" s="55" t="n">
        <v>35</v>
      </c>
      <c r="AF474" s="57" t="n">
        <f aca="false">(AE474/AD474)*100</f>
        <v>70</v>
      </c>
    </row>
    <row r="475" s="58" customFormat="true" ht="12.8" hidden="false" customHeight="false" outlineLevel="0" collapsed="false">
      <c r="A475" s="54" t="s">
        <v>243</v>
      </c>
      <c r="B475" s="55" t="n">
        <v>0</v>
      </c>
      <c r="C475" s="55" t="n">
        <v>6</v>
      </c>
      <c r="D475" s="55" t="n">
        <v>41</v>
      </c>
      <c r="E475" s="55" t="n">
        <v>1</v>
      </c>
      <c r="F475" s="55" t="n">
        <v>7</v>
      </c>
      <c r="G475" s="55" t="n">
        <v>2</v>
      </c>
      <c r="H475" s="55" t="n">
        <v>1</v>
      </c>
      <c r="I475" s="55" t="n">
        <v>47</v>
      </c>
      <c r="J475" s="55" t="n">
        <v>6</v>
      </c>
      <c r="K475" s="55" t="n">
        <v>1</v>
      </c>
      <c r="L475" s="55"/>
      <c r="M475" s="55"/>
      <c r="N475" s="54"/>
      <c r="O475" s="54" t="n">
        <v>1</v>
      </c>
      <c r="P475" s="54" t="n">
        <v>50</v>
      </c>
      <c r="Q475" s="55" t="n">
        <v>3</v>
      </c>
      <c r="R475" s="55" t="n">
        <v>28</v>
      </c>
      <c r="S475" s="55" t="n">
        <v>25</v>
      </c>
      <c r="T475" s="55" t="n">
        <v>32</v>
      </c>
      <c r="U475" s="55" t="n">
        <v>25</v>
      </c>
      <c r="V475" s="55" t="n">
        <v>10</v>
      </c>
      <c r="W475" s="55" t="n">
        <v>47</v>
      </c>
      <c r="X475" s="55" t="n">
        <v>18</v>
      </c>
      <c r="Y475" s="55" t="n">
        <v>40</v>
      </c>
      <c r="Z475" s="55" t="n">
        <v>21</v>
      </c>
      <c r="AA475" s="56" t="n">
        <v>37</v>
      </c>
      <c r="AB475" s="3"/>
      <c r="AC475" s="70" t="n">
        <v>4</v>
      </c>
      <c r="AD475" s="55" t="n">
        <v>84</v>
      </c>
      <c r="AE475" s="55" t="n">
        <v>59</v>
      </c>
      <c r="AF475" s="57" t="n">
        <f aca="false">(AE475/AD475)*100</f>
        <v>70.2380952380952</v>
      </c>
    </row>
    <row r="476" s="58" customFormat="true" ht="12.8" hidden="false" customHeight="false" outlineLevel="0" collapsed="false">
      <c r="A476" s="54" t="s">
        <v>179</v>
      </c>
      <c r="B476" s="55" t="n">
        <v>1</v>
      </c>
      <c r="C476" s="55" t="n">
        <v>94</v>
      </c>
      <c r="D476" s="55" t="n">
        <v>162</v>
      </c>
      <c r="E476" s="55" t="n">
        <v>0</v>
      </c>
      <c r="F476" s="55" t="n">
        <v>20</v>
      </c>
      <c r="G476" s="55" t="n">
        <v>1</v>
      </c>
      <c r="H476" s="55" t="n">
        <v>6</v>
      </c>
      <c r="I476" s="55" t="n">
        <v>186</v>
      </c>
      <c r="J476" s="55" t="n">
        <v>84</v>
      </c>
      <c r="K476" s="55" t="n">
        <v>0</v>
      </c>
      <c r="L476" s="55"/>
      <c r="M476" s="55"/>
      <c r="N476" s="54"/>
      <c r="O476" s="54" t="n">
        <v>3</v>
      </c>
      <c r="P476" s="54" t="n">
        <v>216</v>
      </c>
      <c r="Q476" s="55" t="n">
        <v>64</v>
      </c>
      <c r="R476" s="55" t="n">
        <v>135</v>
      </c>
      <c r="S476" s="55" t="n">
        <v>127</v>
      </c>
      <c r="T476" s="55" t="n">
        <v>98</v>
      </c>
      <c r="U476" s="55" t="n">
        <v>172</v>
      </c>
      <c r="V476" s="55" t="n">
        <v>90</v>
      </c>
      <c r="W476" s="55" t="n">
        <v>180</v>
      </c>
      <c r="X476" s="55" t="n">
        <v>103</v>
      </c>
      <c r="Y476" s="55" t="n">
        <v>168</v>
      </c>
      <c r="Z476" s="55" t="n">
        <v>121</v>
      </c>
      <c r="AA476" s="56" t="n">
        <v>148</v>
      </c>
      <c r="AB476" s="3"/>
      <c r="AC476" s="70"/>
      <c r="AD476" s="55"/>
      <c r="AE476" s="55"/>
      <c r="AF476" s="57"/>
    </row>
    <row r="477" s="58" customFormat="true" ht="12.8" hidden="false" customHeight="false" outlineLevel="0" collapsed="false">
      <c r="A477" s="60" t="s">
        <v>48</v>
      </c>
      <c r="B477" s="61" t="n">
        <f aca="false">SUM(B467:B476)</f>
        <v>10</v>
      </c>
      <c r="C477" s="61" t="n">
        <f aca="false">SUM(C467:C476)</f>
        <v>841</v>
      </c>
      <c r="D477" s="61" t="n">
        <f aca="false">SUM(D467:D476)</f>
        <v>1740</v>
      </c>
      <c r="E477" s="61" t="n">
        <f aca="false">SUM(E467:E476)</f>
        <v>8</v>
      </c>
      <c r="F477" s="61" t="n">
        <f aca="false">SUM(F467:F476)</f>
        <v>501</v>
      </c>
      <c r="G477" s="61" t="n">
        <f aca="false">SUM(G467:G476)</f>
        <v>20</v>
      </c>
      <c r="H477" s="61" t="n">
        <f aca="false">SUM(H467:H476)</f>
        <v>76</v>
      </c>
      <c r="I477" s="61" t="n">
        <f aca="false">SUM(I467:I476)</f>
        <v>2125</v>
      </c>
      <c r="J477" s="61" t="n">
        <f aca="false">SUM(J467:J476)</f>
        <v>863</v>
      </c>
      <c r="K477" s="61" t="n">
        <f aca="false">SUM(K467:K476)</f>
        <v>31</v>
      </c>
      <c r="L477" s="61" t="n">
        <f aca="false">SUM(L467:L476)</f>
        <v>0</v>
      </c>
      <c r="M477" s="61" t="n">
        <f aca="false">SUM(M467:M476)</f>
        <v>0</v>
      </c>
      <c r="N477" s="61" t="n">
        <f aca="false">SUM(N467:N476)</f>
        <v>0</v>
      </c>
      <c r="O477" s="61" t="n">
        <f aca="false">SUM(O467:O476)</f>
        <v>55</v>
      </c>
      <c r="P477" s="61" t="n">
        <f aca="false">SUM(P467:P476)</f>
        <v>2407</v>
      </c>
      <c r="Q477" s="61" t="n">
        <f aca="false">SUM(Q467:Q476)</f>
        <v>611</v>
      </c>
      <c r="R477" s="61" t="n">
        <f aca="false">SUM(R467:R476)</f>
        <v>1456</v>
      </c>
      <c r="S477" s="61" t="n">
        <f aca="false">SUM(S467:S476)</f>
        <v>1571</v>
      </c>
      <c r="T477" s="61" t="n">
        <f aca="false">SUM(T467:T476)</f>
        <v>793</v>
      </c>
      <c r="U477" s="61" t="n">
        <f aca="false">SUM(U467:U476)</f>
        <v>2365</v>
      </c>
      <c r="V477" s="61" t="n">
        <f aca="false">SUM(V467:V476)</f>
        <v>608</v>
      </c>
      <c r="W477" s="61" t="n">
        <f aca="false">SUM(W467:W476)</f>
        <v>2527</v>
      </c>
      <c r="X477" s="61" t="n">
        <f aca="false">SUM(X467:X476)</f>
        <v>789</v>
      </c>
      <c r="Y477" s="61" t="n">
        <f aca="false">SUM(Y467:Y476)</f>
        <v>2369</v>
      </c>
      <c r="Z477" s="62" t="n">
        <f aca="false">SUM(Z467:Z476)</f>
        <v>1120</v>
      </c>
      <c r="AA477" s="81" t="n">
        <f aca="false">SUM(AA467:AA476)</f>
        <v>2013</v>
      </c>
      <c r="AB477" s="82"/>
      <c r="AC477" s="61" t="n">
        <f aca="false">SUM(AC467:AC476)</f>
        <v>339</v>
      </c>
      <c r="AD477" s="61" t="n">
        <f aca="false">SUM(AD467:AD476)</f>
        <v>4192</v>
      </c>
      <c r="AE477" s="80" t="n">
        <f aca="false">SUM(AE467:AE476)</f>
        <v>2969</v>
      </c>
      <c r="AF477" s="63" t="n">
        <f aca="false">(AE477/AD477)*100</f>
        <v>70.8253816793893</v>
      </c>
    </row>
    <row r="478" s="53" customFormat="true" ht="12.8" hidden="false" customHeight="false" outlineLevel="0" collapsed="false">
      <c r="A478" s="48" t="s">
        <v>244</v>
      </c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74"/>
    </row>
    <row r="479" s="58" customFormat="true" ht="12.8" hidden="false" customHeight="false" outlineLevel="0" collapsed="false">
      <c r="A479" s="54" t="s">
        <v>245</v>
      </c>
      <c r="B479" s="55" t="n">
        <v>2</v>
      </c>
      <c r="C479" s="55" t="n">
        <v>55</v>
      </c>
      <c r="D479" s="55" t="n">
        <v>133</v>
      </c>
      <c r="E479" s="55" t="n">
        <v>0</v>
      </c>
      <c r="F479" s="55" t="n">
        <v>34</v>
      </c>
      <c r="G479" s="55" t="n">
        <v>1</v>
      </c>
      <c r="H479" s="55" t="n">
        <v>11</v>
      </c>
      <c r="I479" s="55" t="n">
        <v>156</v>
      </c>
      <c r="J479" s="55" t="n">
        <v>60</v>
      </c>
      <c r="K479" s="55" t="n">
        <v>2</v>
      </c>
      <c r="L479" s="55"/>
      <c r="M479" s="55"/>
      <c r="N479" s="54"/>
      <c r="O479" s="54" t="n">
        <v>8</v>
      </c>
      <c r="P479" s="54" t="n">
        <v>172</v>
      </c>
      <c r="Q479" s="55" t="n">
        <v>51</v>
      </c>
      <c r="R479" s="55" t="n">
        <v>97</v>
      </c>
      <c r="S479" s="55" t="n">
        <v>113</v>
      </c>
      <c r="T479" s="55" t="n">
        <v>86</v>
      </c>
      <c r="U479" s="55" t="n">
        <v>145</v>
      </c>
      <c r="V479" s="55" t="n">
        <v>57</v>
      </c>
      <c r="W479" s="55" t="n">
        <v>164</v>
      </c>
      <c r="X479" s="55" t="n">
        <v>77</v>
      </c>
      <c r="Y479" s="55" t="n">
        <v>151</v>
      </c>
      <c r="Z479" s="55" t="n">
        <v>98</v>
      </c>
      <c r="AA479" s="56" t="n">
        <v>121</v>
      </c>
      <c r="AB479" s="3"/>
      <c r="AC479" s="70" t="n">
        <v>13</v>
      </c>
      <c r="AD479" s="55" t="n">
        <f aca="false">294+13</f>
        <v>307</v>
      </c>
      <c r="AE479" s="55" t="n">
        <v>231</v>
      </c>
      <c r="AF479" s="57" t="n">
        <f aca="false">(AE479/AD479)*100</f>
        <v>75.2442996742671</v>
      </c>
    </row>
    <row r="480" s="58" customFormat="true" ht="12.8" hidden="false" customHeight="false" outlineLevel="0" collapsed="false">
      <c r="A480" s="54" t="s">
        <v>246</v>
      </c>
      <c r="B480" s="55" t="n">
        <v>0</v>
      </c>
      <c r="C480" s="55" t="n">
        <v>7</v>
      </c>
      <c r="D480" s="55" t="n">
        <v>45</v>
      </c>
      <c r="E480" s="55" t="n">
        <v>0</v>
      </c>
      <c r="F480" s="55" t="n">
        <v>13</v>
      </c>
      <c r="G480" s="55" t="n">
        <v>1</v>
      </c>
      <c r="H480" s="55" t="n">
        <v>2</v>
      </c>
      <c r="I480" s="55" t="n">
        <v>58</v>
      </c>
      <c r="J480" s="55" t="n">
        <v>10</v>
      </c>
      <c r="K480" s="55" t="n">
        <v>0</v>
      </c>
      <c r="L480" s="55"/>
      <c r="M480" s="55"/>
      <c r="N480" s="55"/>
      <c r="O480" s="55" t="n">
        <v>1</v>
      </c>
      <c r="P480" s="55" t="n">
        <v>60</v>
      </c>
      <c r="Q480" s="55" t="n">
        <v>7</v>
      </c>
      <c r="R480" s="55" t="n">
        <v>20</v>
      </c>
      <c r="S480" s="55" t="n">
        <v>42</v>
      </c>
      <c r="T480" s="55" t="n">
        <v>50</v>
      </c>
      <c r="U480" s="55" t="n">
        <v>18</v>
      </c>
      <c r="V480" s="55" t="n">
        <v>11</v>
      </c>
      <c r="W480" s="55" t="n">
        <v>54</v>
      </c>
      <c r="X480" s="55" t="n">
        <v>30</v>
      </c>
      <c r="Y480" s="55" t="n">
        <v>40</v>
      </c>
      <c r="Z480" s="55" t="n">
        <v>33</v>
      </c>
      <c r="AA480" s="56" t="n">
        <v>36</v>
      </c>
      <c r="AB480" s="3"/>
      <c r="AC480" s="55" t="n">
        <v>5</v>
      </c>
      <c r="AD480" s="55" t="n">
        <f aca="false">104+5</f>
        <v>109</v>
      </c>
      <c r="AE480" s="55" t="n">
        <v>72</v>
      </c>
      <c r="AF480" s="57" t="n">
        <f aca="false">(AE480/AD480)*100</f>
        <v>66.0550458715596</v>
      </c>
    </row>
    <row r="481" s="58" customFormat="true" ht="12.8" hidden="false" customHeight="false" outlineLevel="0" collapsed="false">
      <c r="A481" s="54" t="s">
        <v>247</v>
      </c>
      <c r="B481" s="55" t="n">
        <v>1</v>
      </c>
      <c r="C481" s="55" t="n">
        <v>3</v>
      </c>
      <c r="D481" s="55" t="n">
        <v>29</v>
      </c>
      <c r="E481" s="55" t="n">
        <v>0</v>
      </c>
      <c r="F481" s="55" t="n">
        <v>11</v>
      </c>
      <c r="G481" s="55" t="n">
        <v>0</v>
      </c>
      <c r="H481" s="55" t="n">
        <v>1</v>
      </c>
      <c r="I481" s="55" t="n">
        <v>40</v>
      </c>
      <c r="J481" s="55" t="n">
        <v>3</v>
      </c>
      <c r="K481" s="55" t="n">
        <v>0</v>
      </c>
      <c r="L481" s="55"/>
      <c r="M481" s="55"/>
      <c r="N481" s="55"/>
      <c r="O481" s="55" t="n">
        <v>1</v>
      </c>
      <c r="P481" s="55" t="n">
        <v>37</v>
      </c>
      <c r="Q481" s="55" t="n">
        <v>5</v>
      </c>
      <c r="R481" s="55" t="n">
        <v>21</v>
      </c>
      <c r="S481" s="55" t="n">
        <v>19</v>
      </c>
      <c r="T481" s="55" t="n">
        <v>29</v>
      </c>
      <c r="U481" s="55" t="n">
        <v>12</v>
      </c>
      <c r="V481" s="55" t="n">
        <v>14</v>
      </c>
      <c r="W481" s="55" t="n">
        <v>30</v>
      </c>
      <c r="X481" s="55" t="n">
        <v>15</v>
      </c>
      <c r="Y481" s="55" t="n">
        <v>27</v>
      </c>
      <c r="Z481" s="55" t="n">
        <v>23</v>
      </c>
      <c r="AA481" s="56" t="n">
        <v>18</v>
      </c>
      <c r="AB481" s="3"/>
      <c r="AC481" s="55" t="n">
        <v>0</v>
      </c>
      <c r="AD481" s="55" t="n">
        <v>60</v>
      </c>
      <c r="AE481" s="55" t="n">
        <v>44</v>
      </c>
      <c r="AF481" s="57" t="n">
        <f aca="false">(AE481/AD481)*100</f>
        <v>73.3333333333333</v>
      </c>
    </row>
    <row r="482" s="58" customFormat="true" ht="12.8" hidden="false" customHeight="false" outlineLevel="0" collapsed="false">
      <c r="A482" s="54" t="s">
        <v>248</v>
      </c>
      <c r="B482" s="55" t="n">
        <v>7</v>
      </c>
      <c r="C482" s="55" t="n">
        <v>141</v>
      </c>
      <c r="D482" s="55" t="n">
        <v>362</v>
      </c>
      <c r="E482" s="55" t="n">
        <v>0</v>
      </c>
      <c r="F482" s="55" t="n">
        <v>54</v>
      </c>
      <c r="G482" s="55" t="n">
        <v>0</v>
      </c>
      <c r="H482" s="55" t="n">
        <v>13</v>
      </c>
      <c r="I482" s="55" t="n">
        <v>392</v>
      </c>
      <c r="J482" s="55" t="n">
        <v>160</v>
      </c>
      <c r="K482" s="55" t="n">
        <v>3</v>
      </c>
      <c r="L482" s="55"/>
      <c r="M482" s="55"/>
      <c r="N482" s="55"/>
      <c r="O482" s="55" t="n">
        <v>10</v>
      </c>
      <c r="P482" s="55" t="n">
        <v>432</v>
      </c>
      <c r="Q482" s="55" t="n">
        <v>125</v>
      </c>
      <c r="R482" s="55" t="n">
        <v>219</v>
      </c>
      <c r="S482" s="55" t="n">
        <v>308</v>
      </c>
      <c r="T482" s="55" t="n">
        <v>168</v>
      </c>
      <c r="U482" s="55" t="n">
        <v>392</v>
      </c>
      <c r="V482" s="55" t="n">
        <v>209</v>
      </c>
      <c r="W482" s="55" t="n">
        <v>331</v>
      </c>
      <c r="X482" s="55" t="n">
        <v>177</v>
      </c>
      <c r="Y482" s="55" t="n">
        <v>388</v>
      </c>
      <c r="Z482" s="55" t="n">
        <v>248</v>
      </c>
      <c r="AA482" s="56" t="n">
        <v>299</v>
      </c>
      <c r="AB482" s="3"/>
      <c r="AC482" s="55" t="n">
        <v>60</v>
      </c>
      <c r="AD482" s="55" t="n">
        <f aca="false">792+60</f>
        <v>852</v>
      </c>
      <c r="AE482" s="55" t="n">
        <v>577</v>
      </c>
      <c r="AF482" s="57" t="n">
        <f aca="false">(AE482/AD482)*100</f>
        <v>67.7230046948357</v>
      </c>
    </row>
    <row r="483" s="58" customFormat="true" ht="12.8" hidden="false" customHeight="false" outlineLevel="0" collapsed="false">
      <c r="A483" s="54" t="s">
        <v>249</v>
      </c>
      <c r="B483" s="55" t="n">
        <v>2</v>
      </c>
      <c r="C483" s="55" t="n">
        <v>113</v>
      </c>
      <c r="D483" s="55" t="n">
        <v>170</v>
      </c>
      <c r="E483" s="55" t="n">
        <v>0</v>
      </c>
      <c r="F483" s="55" t="n">
        <v>43</v>
      </c>
      <c r="G483" s="55" t="n">
        <v>1</v>
      </c>
      <c r="H483" s="55" t="n">
        <v>5</v>
      </c>
      <c r="I483" s="55" t="n">
        <v>188</v>
      </c>
      <c r="J483" s="55" t="n">
        <v>135</v>
      </c>
      <c r="K483" s="55" t="n">
        <v>4</v>
      </c>
      <c r="L483" s="55"/>
      <c r="M483" s="55"/>
      <c r="N483" s="55"/>
      <c r="O483" s="55" t="n">
        <v>5</v>
      </c>
      <c r="P483" s="55" t="n">
        <v>218</v>
      </c>
      <c r="Q483" s="55" t="n">
        <v>112</v>
      </c>
      <c r="R483" s="55" t="n">
        <v>129</v>
      </c>
      <c r="S483" s="55" t="n">
        <v>175</v>
      </c>
      <c r="T483" s="55" t="n">
        <v>114</v>
      </c>
      <c r="U483" s="55" t="n">
        <v>219</v>
      </c>
      <c r="V483" s="55" t="n">
        <v>113</v>
      </c>
      <c r="W483" s="55" t="n">
        <v>207</v>
      </c>
      <c r="X483" s="55" t="n">
        <v>113</v>
      </c>
      <c r="Y483" s="55" t="n">
        <v>222</v>
      </c>
      <c r="Z483" s="55" t="n">
        <v>163</v>
      </c>
      <c r="AA483" s="56" t="n">
        <v>166</v>
      </c>
      <c r="AB483" s="3"/>
      <c r="AC483" s="55" t="n">
        <v>28</v>
      </c>
      <c r="AD483" s="55" t="n">
        <f aca="false">566+28</f>
        <v>594</v>
      </c>
      <c r="AE483" s="55" t="n">
        <v>342</v>
      </c>
      <c r="AF483" s="57" t="n">
        <f aca="false">(AE483/AD483)*100</f>
        <v>57.5757575757576</v>
      </c>
    </row>
    <row r="484" s="58" customFormat="true" ht="12.8" hidden="false" customHeight="false" outlineLevel="0" collapsed="false">
      <c r="A484" s="54" t="s">
        <v>250</v>
      </c>
      <c r="B484" s="55" t="n">
        <v>1</v>
      </c>
      <c r="C484" s="55" t="n">
        <v>85</v>
      </c>
      <c r="D484" s="55" t="n">
        <v>134</v>
      </c>
      <c r="E484" s="55" t="n">
        <v>0</v>
      </c>
      <c r="F484" s="55" t="n">
        <v>44</v>
      </c>
      <c r="G484" s="55" t="n">
        <v>1</v>
      </c>
      <c r="H484" s="55" t="n">
        <v>11</v>
      </c>
      <c r="I484" s="55" t="n">
        <v>152</v>
      </c>
      <c r="J484" s="55" t="n">
        <v>97</v>
      </c>
      <c r="K484" s="55" t="n">
        <v>4</v>
      </c>
      <c r="L484" s="55"/>
      <c r="M484" s="55"/>
      <c r="N484" s="55"/>
      <c r="O484" s="55" t="n">
        <v>7</v>
      </c>
      <c r="P484" s="55" t="n">
        <v>158</v>
      </c>
      <c r="Q484" s="55" t="n">
        <v>95</v>
      </c>
      <c r="R484" s="55" t="n">
        <v>101</v>
      </c>
      <c r="S484" s="55" t="n">
        <v>152</v>
      </c>
      <c r="T484" s="55" t="n">
        <v>99</v>
      </c>
      <c r="U484" s="55" t="n">
        <v>163</v>
      </c>
      <c r="V484" s="55" t="n">
        <v>85</v>
      </c>
      <c r="W484" s="55" t="n">
        <v>168</v>
      </c>
      <c r="X484" s="55" t="n">
        <v>100</v>
      </c>
      <c r="Y484" s="55" t="n">
        <v>168</v>
      </c>
      <c r="Z484" s="55" t="n">
        <v>135</v>
      </c>
      <c r="AA484" s="56" t="n">
        <v>120</v>
      </c>
      <c r="AB484" s="3"/>
      <c r="AC484" s="55" t="n">
        <v>62</v>
      </c>
      <c r="AD484" s="55" t="n">
        <f aca="false">411+62</f>
        <v>473</v>
      </c>
      <c r="AE484" s="55" t="n">
        <v>275</v>
      </c>
      <c r="AF484" s="57" t="n">
        <f aca="false">(AE484/AD484)*100</f>
        <v>58.1395348837209</v>
      </c>
    </row>
    <row r="485" s="58" customFormat="true" ht="12.8" hidden="false" customHeight="false" outlineLevel="0" collapsed="false">
      <c r="A485" s="54" t="s">
        <v>251</v>
      </c>
      <c r="B485" s="55" t="n">
        <v>2</v>
      </c>
      <c r="C485" s="55" t="n">
        <v>121</v>
      </c>
      <c r="D485" s="55" t="n">
        <v>268</v>
      </c>
      <c r="E485" s="55" t="n">
        <v>2</v>
      </c>
      <c r="F485" s="55" t="n">
        <v>74</v>
      </c>
      <c r="G485" s="55" t="n">
        <v>0</v>
      </c>
      <c r="H485" s="55" t="n">
        <v>11</v>
      </c>
      <c r="I485" s="55" t="n">
        <v>302</v>
      </c>
      <c r="J485" s="55" t="n">
        <v>153</v>
      </c>
      <c r="K485" s="55" t="n">
        <v>10</v>
      </c>
      <c r="L485" s="55"/>
      <c r="M485" s="55"/>
      <c r="N485" s="55"/>
      <c r="O485" s="55" t="n">
        <v>17</v>
      </c>
      <c r="P485" s="55" t="n">
        <v>322</v>
      </c>
      <c r="Q485" s="55" t="n">
        <v>135</v>
      </c>
      <c r="R485" s="55" t="n">
        <v>196</v>
      </c>
      <c r="S485" s="55" t="n">
        <v>236</v>
      </c>
      <c r="T485" s="55" t="n">
        <v>164</v>
      </c>
      <c r="U485" s="55" t="n">
        <v>304</v>
      </c>
      <c r="V485" s="55" t="n">
        <v>157</v>
      </c>
      <c r="W485" s="55" t="n">
        <v>303</v>
      </c>
      <c r="X485" s="55" t="n">
        <v>148</v>
      </c>
      <c r="Y485" s="55" t="n">
        <v>329</v>
      </c>
      <c r="Z485" s="55" t="n">
        <v>217</v>
      </c>
      <c r="AA485" s="56" t="n">
        <v>246</v>
      </c>
      <c r="AB485" s="3"/>
      <c r="AC485" s="55" t="n">
        <v>90</v>
      </c>
      <c r="AD485" s="55" t="n">
        <f aca="false">718+90</f>
        <v>808</v>
      </c>
      <c r="AE485" s="55" t="n">
        <v>484</v>
      </c>
      <c r="AF485" s="57" t="n">
        <f aca="false">(AE485/AD485)*100</f>
        <v>59.9009900990099</v>
      </c>
    </row>
    <row r="486" s="58" customFormat="true" ht="12.8" hidden="false" customHeight="false" outlineLevel="0" collapsed="false">
      <c r="A486" s="54" t="s">
        <v>252</v>
      </c>
      <c r="B486" s="55" t="n">
        <v>1</v>
      </c>
      <c r="C486" s="55" t="n">
        <v>69</v>
      </c>
      <c r="D486" s="55" t="n">
        <v>224</v>
      </c>
      <c r="E486" s="55" t="n">
        <v>0</v>
      </c>
      <c r="F486" s="55" t="n">
        <v>40</v>
      </c>
      <c r="G486" s="55" t="n">
        <v>2</v>
      </c>
      <c r="H486" s="55" t="n">
        <v>4</v>
      </c>
      <c r="I486" s="55" t="n">
        <v>244</v>
      </c>
      <c r="J486" s="55" t="n">
        <v>91</v>
      </c>
      <c r="K486" s="55" t="n">
        <v>2</v>
      </c>
      <c r="L486" s="55"/>
      <c r="M486" s="55"/>
      <c r="N486" s="55"/>
      <c r="O486" s="55" t="n">
        <v>4</v>
      </c>
      <c r="P486" s="55" t="n">
        <v>256</v>
      </c>
      <c r="Q486" s="55" t="n">
        <v>79</v>
      </c>
      <c r="R486" s="55" t="n">
        <v>133</v>
      </c>
      <c r="S486" s="55" t="n">
        <v>174</v>
      </c>
      <c r="T486" s="55" t="n">
        <v>87</v>
      </c>
      <c r="U486" s="55" t="n">
        <v>244</v>
      </c>
      <c r="V486" s="55" t="n">
        <v>108</v>
      </c>
      <c r="W486" s="55" t="n">
        <v>213</v>
      </c>
      <c r="X486" s="55" t="n">
        <v>101</v>
      </c>
      <c r="Y486" s="55" t="n">
        <v>238</v>
      </c>
      <c r="Z486" s="55" t="n">
        <v>170</v>
      </c>
      <c r="AA486" s="56" t="n">
        <v>163</v>
      </c>
      <c r="AB486" s="3"/>
      <c r="AC486" s="55" t="n">
        <v>49</v>
      </c>
      <c r="AD486" s="55" t="n">
        <f aca="false">447+49</f>
        <v>496</v>
      </c>
      <c r="AE486" s="55" t="n">
        <v>351</v>
      </c>
      <c r="AF486" s="57" t="n">
        <f aca="false">(AE486/AD486)*100</f>
        <v>70.7661290322581</v>
      </c>
    </row>
    <row r="487" s="58" customFormat="true" ht="12.8" hidden="false" customHeight="false" outlineLevel="0" collapsed="false">
      <c r="A487" s="54" t="s">
        <v>253</v>
      </c>
      <c r="B487" s="55" t="n">
        <v>1</v>
      </c>
      <c r="C487" s="55" t="n">
        <v>95</v>
      </c>
      <c r="D487" s="55" t="n">
        <v>50</v>
      </c>
      <c r="E487" s="55" t="n">
        <v>0</v>
      </c>
      <c r="F487" s="55" t="n">
        <v>25</v>
      </c>
      <c r="G487" s="55" t="n">
        <v>1</v>
      </c>
      <c r="H487" s="55" t="n">
        <v>2</v>
      </c>
      <c r="I487" s="55" t="n">
        <v>68</v>
      </c>
      <c r="J487" s="55" t="n">
        <v>100</v>
      </c>
      <c r="K487" s="55" t="n">
        <v>4</v>
      </c>
      <c r="L487" s="55"/>
      <c r="M487" s="55"/>
      <c r="N487" s="55"/>
      <c r="O487" s="55" t="n">
        <v>11</v>
      </c>
      <c r="P487" s="55" t="n">
        <v>69</v>
      </c>
      <c r="Q487" s="55" t="n">
        <v>87</v>
      </c>
      <c r="R487" s="55" t="n">
        <v>77</v>
      </c>
      <c r="S487" s="55" t="n">
        <v>75</v>
      </c>
      <c r="T487" s="55" t="n">
        <v>63</v>
      </c>
      <c r="U487" s="55" t="n">
        <v>96</v>
      </c>
      <c r="V487" s="55" t="n">
        <v>64</v>
      </c>
      <c r="W487" s="55" t="n">
        <v>95</v>
      </c>
      <c r="X487" s="55" t="n">
        <v>61</v>
      </c>
      <c r="Y487" s="55" t="n">
        <v>105</v>
      </c>
      <c r="Z487" s="55" t="n">
        <v>83</v>
      </c>
      <c r="AA487" s="56" t="n">
        <v>77</v>
      </c>
      <c r="AB487" s="3"/>
      <c r="AC487" s="55" t="n">
        <v>33</v>
      </c>
      <c r="AD487" s="55" t="n">
        <f aca="false">268+33</f>
        <v>301</v>
      </c>
      <c r="AE487" s="55" t="n">
        <v>179</v>
      </c>
      <c r="AF487" s="57" t="n">
        <f aca="false">(AE487/AD487)*100</f>
        <v>59.468438538206</v>
      </c>
    </row>
    <row r="488" s="58" customFormat="true" ht="12.8" hidden="false" customHeight="false" outlineLevel="0" collapsed="false">
      <c r="A488" s="54" t="s">
        <v>254</v>
      </c>
      <c r="B488" s="55" t="n">
        <v>1</v>
      </c>
      <c r="C488" s="55" t="n">
        <v>50</v>
      </c>
      <c r="D488" s="55" t="n">
        <v>77</v>
      </c>
      <c r="E488" s="55" t="n">
        <v>4</v>
      </c>
      <c r="F488" s="55" t="n">
        <v>35</v>
      </c>
      <c r="G488" s="55" t="n">
        <v>2</v>
      </c>
      <c r="H488" s="55" t="n">
        <v>5</v>
      </c>
      <c r="I488" s="55" t="n">
        <v>104</v>
      </c>
      <c r="J488" s="55" t="n">
        <v>68</v>
      </c>
      <c r="K488" s="55" t="n">
        <v>4</v>
      </c>
      <c r="L488" s="55"/>
      <c r="M488" s="55"/>
      <c r="N488" s="55"/>
      <c r="O488" s="55" t="n">
        <v>5</v>
      </c>
      <c r="P488" s="55" t="n">
        <v>110</v>
      </c>
      <c r="Q488" s="55" t="n">
        <v>62</v>
      </c>
      <c r="R488" s="55" t="n">
        <v>82</v>
      </c>
      <c r="S488" s="55" t="n">
        <v>91</v>
      </c>
      <c r="T488" s="55" t="n">
        <v>66</v>
      </c>
      <c r="U488" s="55" t="n">
        <v>106</v>
      </c>
      <c r="V488" s="55" t="n">
        <v>60</v>
      </c>
      <c r="W488" s="55" t="n">
        <v>106</v>
      </c>
      <c r="X488" s="55" t="n">
        <v>71</v>
      </c>
      <c r="Y488" s="55" t="n">
        <v>105</v>
      </c>
      <c r="Z488" s="55" t="n">
        <v>91</v>
      </c>
      <c r="AA488" s="56" t="n">
        <v>84</v>
      </c>
      <c r="AB488" s="3"/>
      <c r="AC488" s="55" t="n">
        <v>39</v>
      </c>
      <c r="AD488" s="55" t="n">
        <f aca="false">315+39</f>
        <v>354</v>
      </c>
      <c r="AE488" s="55" t="n">
        <v>187</v>
      </c>
      <c r="AF488" s="57" t="n">
        <f aca="false">(AE488/AD488)*100</f>
        <v>52.8248587570621</v>
      </c>
    </row>
    <row r="489" s="58" customFormat="true" ht="12.8" hidden="false" customHeight="false" outlineLevel="0" collapsed="false">
      <c r="A489" s="54" t="s">
        <v>255</v>
      </c>
      <c r="B489" s="55" t="n">
        <v>2</v>
      </c>
      <c r="C489" s="55" t="n">
        <v>77</v>
      </c>
      <c r="D489" s="55" t="n">
        <v>270</v>
      </c>
      <c r="E489" s="55" t="n">
        <v>3</v>
      </c>
      <c r="F489" s="55" t="n">
        <v>58</v>
      </c>
      <c r="G489" s="55" t="n">
        <v>2</v>
      </c>
      <c r="H489" s="55" t="n">
        <v>9</v>
      </c>
      <c r="I489" s="55" t="n">
        <v>307</v>
      </c>
      <c r="J489" s="55" t="n">
        <v>96</v>
      </c>
      <c r="K489" s="55" t="n">
        <v>4</v>
      </c>
      <c r="L489" s="55"/>
      <c r="M489" s="55"/>
      <c r="N489" s="55"/>
      <c r="O489" s="55" t="n">
        <v>10</v>
      </c>
      <c r="P489" s="55" t="n">
        <v>335</v>
      </c>
      <c r="Q489" s="55" t="n">
        <v>76</v>
      </c>
      <c r="R489" s="55" t="n">
        <v>156</v>
      </c>
      <c r="S489" s="55" t="n">
        <v>232</v>
      </c>
      <c r="T489" s="55" t="n">
        <v>143</v>
      </c>
      <c r="U489" s="55" t="n">
        <v>272</v>
      </c>
      <c r="V489" s="55" t="n">
        <v>120</v>
      </c>
      <c r="W489" s="55" t="n">
        <v>292</v>
      </c>
      <c r="X489" s="55" t="n">
        <v>128</v>
      </c>
      <c r="Y489" s="55" t="n">
        <v>288</v>
      </c>
      <c r="Z489" s="55" t="n">
        <v>167</v>
      </c>
      <c r="AA489" s="56" t="n">
        <v>240</v>
      </c>
      <c r="AB489" s="3"/>
      <c r="AC489" s="55" t="n">
        <v>58</v>
      </c>
      <c r="AD489" s="55" t="n">
        <f aca="false">638+58</f>
        <v>696</v>
      </c>
      <c r="AE489" s="55" t="n">
        <v>427</v>
      </c>
      <c r="AF489" s="57" t="n">
        <f aca="false">(AE489/AD489)*100</f>
        <v>61.3505747126437</v>
      </c>
    </row>
    <row r="490" s="58" customFormat="true" ht="12.8" hidden="false" customHeight="false" outlineLevel="0" collapsed="false">
      <c r="A490" s="54" t="s">
        <v>256</v>
      </c>
      <c r="B490" s="55" t="n">
        <v>0</v>
      </c>
      <c r="C490" s="55" t="n">
        <v>84</v>
      </c>
      <c r="D490" s="55" t="n">
        <v>325</v>
      </c>
      <c r="E490" s="55" t="n">
        <v>2</v>
      </c>
      <c r="F490" s="55" t="n">
        <v>44</v>
      </c>
      <c r="G490" s="55" t="n">
        <v>0</v>
      </c>
      <c r="H490" s="55" t="n">
        <v>7</v>
      </c>
      <c r="I490" s="55" t="n">
        <v>350</v>
      </c>
      <c r="J490" s="55" t="n">
        <v>104</v>
      </c>
      <c r="K490" s="55" t="n">
        <v>3</v>
      </c>
      <c r="L490" s="55"/>
      <c r="M490" s="55"/>
      <c r="N490" s="55"/>
      <c r="O490" s="55" t="n">
        <v>6</v>
      </c>
      <c r="P490" s="55" t="n">
        <v>370</v>
      </c>
      <c r="Q490" s="55" t="n">
        <v>85</v>
      </c>
      <c r="R490" s="55" t="n">
        <v>146</v>
      </c>
      <c r="S490" s="55" t="n">
        <v>282</v>
      </c>
      <c r="T490" s="55" t="n">
        <v>114</v>
      </c>
      <c r="U490" s="55" t="n">
        <v>340</v>
      </c>
      <c r="V490" s="55" t="n">
        <v>83</v>
      </c>
      <c r="W490" s="55" t="n">
        <v>362</v>
      </c>
      <c r="X490" s="55" t="n">
        <v>118</v>
      </c>
      <c r="Y490" s="55" t="n">
        <v>342</v>
      </c>
      <c r="Z490" s="55" t="n">
        <v>143</v>
      </c>
      <c r="AA490" s="56" t="n">
        <v>304</v>
      </c>
      <c r="AB490" s="3"/>
      <c r="AC490" s="55" t="n">
        <v>59</v>
      </c>
      <c r="AD490" s="55" t="n">
        <f aca="false">650+59</f>
        <v>709</v>
      </c>
      <c r="AE490" s="55" t="n">
        <v>470</v>
      </c>
      <c r="AF490" s="57" t="n">
        <f aca="false">(AE490/AD490)*100</f>
        <v>66.2905500705219</v>
      </c>
    </row>
    <row r="491" s="58" customFormat="true" ht="12.8" hidden="false" customHeight="false" outlineLevel="0" collapsed="false">
      <c r="A491" s="54" t="s">
        <v>257</v>
      </c>
      <c r="B491" s="55" t="n">
        <v>0</v>
      </c>
      <c r="C491" s="55" t="n">
        <v>13</v>
      </c>
      <c r="D491" s="55" t="n">
        <v>77</v>
      </c>
      <c r="E491" s="55" t="n">
        <v>0</v>
      </c>
      <c r="F491" s="55" t="n">
        <v>6</v>
      </c>
      <c r="G491" s="55" t="n">
        <v>0</v>
      </c>
      <c r="H491" s="55" t="n">
        <v>3</v>
      </c>
      <c r="I491" s="55" t="n">
        <v>82</v>
      </c>
      <c r="J491" s="55" t="n">
        <v>12</v>
      </c>
      <c r="K491" s="55" t="n">
        <v>0</v>
      </c>
      <c r="L491" s="55"/>
      <c r="M491" s="55"/>
      <c r="N491" s="55"/>
      <c r="O491" s="55" t="n">
        <v>1</v>
      </c>
      <c r="P491" s="55" t="n">
        <v>85</v>
      </c>
      <c r="Q491" s="55" t="n">
        <v>7</v>
      </c>
      <c r="R491" s="55" t="n">
        <v>39</v>
      </c>
      <c r="S491" s="55" t="n">
        <v>43</v>
      </c>
      <c r="T491" s="55" t="n">
        <v>45</v>
      </c>
      <c r="U491" s="55" t="n">
        <v>49</v>
      </c>
      <c r="V491" s="55" t="n">
        <v>9</v>
      </c>
      <c r="W491" s="55" t="n">
        <v>81</v>
      </c>
      <c r="X491" s="55" t="n">
        <v>22</v>
      </c>
      <c r="Y491" s="55" t="n">
        <v>71</v>
      </c>
      <c r="Z491" s="55" t="n">
        <v>38</v>
      </c>
      <c r="AA491" s="56" t="n">
        <v>48</v>
      </c>
      <c r="AB491" s="3"/>
      <c r="AC491" s="55" t="n">
        <v>7</v>
      </c>
      <c r="AD491" s="55" t="n">
        <f aca="false">121+7</f>
        <v>128</v>
      </c>
      <c r="AE491" s="55" t="n">
        <v>97</v>
      </c>
      <c r="AF491" s="57" t="n">
        <f aca="false">(AE491/AD491)*100</f>
        <v>75.78125</v>
      </c>
    </row>
    <row r="492" s="58" customFormat="true" ht="12.8" hidden="false" customHeight="false" outlineLevel="0" collapsed="false">
      <c r="A492" s="54" t="s">
        <v>258</v>
      </c>
      <c r="B492" s="55" t="n">
        <v>0</v>
      </c>
      <c r="C492" s="55" t="n">
        <v>7</v>
      </c>
      <c r="D492" s="55" t="n">
        <v>71</v>
      </c>
      <c r="E492" s="55" t="n">
        <v>2</v>
      </c>
      <c r="F492" s="55" t="n">
        <v>7</v>
      </c>
      <c r="G492" s="55" t="n">
        <v>0</v>
      </c>
      <c r="H492" s="55" t="n">
        <v>0</v>
      </c>
      <c r="I492" s="55" t="n">
        <v>86</v>
      </c>
      <c r="J492" s="55" t="n">
        <v>2</v>
      </c>
      <c r="K492" s="55" t="n">
        <v>0</v>
      </c>
      <c r="L492" s="55"/>
      <c r="M492" s="55"/>
      <c r="N492" s="55"/>
      <c r="O492" s="55" t="n">
        <v>1</v>
      </c>
      <c r="P492" s="55" t="n">
        <v>84</v>
      </c>
      <c r="Q492" s="55" t="n">
        <v>3</v>
      </c>
      <c r="R492" s="55" t="n">
        <v>30</v>
      </c>
      <c r="S492" s="55" t="n">
        <v>47</v>
      </c>
      <c r="T492" s="55" t="n">
        <v>41</v>
      </c>
      <c r="U492" s="55" t="n">
        <v>44</v>
      </c>
      <c r="V492" s="55" t="n">
        <v>10</v>
      </c>
      <c r="W492" s="55" t="n">
        <v>74</v>
      </c>
      <c r="X492" s="55" t="n">
        <v>12</v>
      </c>
      <c r="Y492" s="55" t="n">
        <v>74</v>
      </c>
      <c r="Z492" s="55" t="n">
        <v>28</v>
      </c>
      <c r="AA492" s="56" t="n">
        <v>57</v>
      </c>
      <c r="AB492" s="3"/>
      <c r="AC492" s="55" t="n">
        <v>7</v>
      </c>
      <c r="AD492" s="55" t="n">
        <f aca="false">127+7</f>
        <v>134</v>
      </c>
      <c r="AE492" s="55" t="n">
        <v>88</v>
      </c>
      <c r="AF492" s="57" t="n">
        <f aca="false">(AE492/AD492)*100</f>
        <v>65.6716417910448</v>
      </c>
    </row>
    <row r="493" s="58" customFormat="true" ht="12.8" hidden="false" customHeight="false" outlineLevel="0" collapsed="false">
      <c r="A493" s="54" t="s">
        <v>259</v>
      </c>
      <c r="B493" s="55" t="n">
        <v>2</v>
      </c>
      <c r="C493" s="55" t="n">
        <v>26</v>
      </c>
      <c r="D493" s="55" t="n">
        <v>89</v>
      </c>
      <c r="E493" s="55" t="n">
        <v>1</v>
      </c>
      <c r="F493" s="55" t="n">
        <v>23</v>
      </c>
      <c r="G493" s="55" t="n">
        <v>0</v>
      </c>
      <c r="H493" s="55" t="n">
        <v>7</v>
      </c>
      <c r="I493" s="55" t="n">
        <v>101</v>
      </c>
      <c r="J493" s="55" t="n">
        <v>36</v>
      </c>
      <c r="K493" s="55" t="n">
        <v>0</v>
      </c>
      <c r="L493" s="55"/>
      <c r="M493" s="55"/>
      <c r="N493" s="55"/>
      <c r="O493" s="55" t="n">
        <v>3</v>
      </c>
      <c r="P493" s="55" t="n">
        <v>109</v>
      </c>
      <c r="Q493" s="55" t="n">
        <v>33</v>
      </c>
      <c r="R493" s="55" t="n">
        <v>68</v>
      </c>
      <c r="S493" s="55" t="n">
        <v>66</v>
      </c>
      <c r="T493" s="55" t="n">
        <v>69</v>
      </c>
      <c r="U493" s="55" t="n">
        <v>74</v>
      </c>
      <c r="V493" s="55" t="n">
        <v>35</v>
      </c>
      <c r="W493" s="55" t="n">
        <v>106</v>
      </c>
      <c r="X493" s="55" t="n">
        <v>40</v>
      </c>
      <c r="Y493" s="55" t="n">
        <v>102</v>
      </c>
      <c r="Z493" s="55" t="n">
        <v>65</v>
      </c>
      <c r="AA493" s="56" t="n">
        <v>77</v>
      </c>
      <c r="AB493" s="3"/>
      <c r="AC493" s="55" t="n">
        <v>19</v>
      </c>
      <c r="AD493" s="55" t="n">
        <f aca="false">184+19</f>
        <v>203</v>
      </c>
      <c r="AE493" s="55" t="n">
        <v>146</v>
      </c>
      <c r="AF493" s="57" t="n">
        <f aca="false">(AE493/AD493)*100</f>
        <v>71.9211822660099</v>
      </c>
    </row>
    <row r="494" s="58" customFormat="true" ht="12.8" hidden="false" customHeight="false" outlineLevel="0" collapsed="false">
      <c r="A494" s="54" t="s">
        <v>260</v>
      </c>
      <c r="B494" s="55" t="n">
        <v>2</v>
      </c>
      <c r="C494" s="55" t="n">
        <v>41</v>
      </c>
      <c r="D494" s="55" t="n">
        <v>156</v>
      </c>
      <c r="E494" s="55" t="n">
        <v>4</v>
      </c>
      <c r="F494" s="55" t="n">
        <v>30</v>
      </c>
      <c r="G494" s="55" t="n">
        <v>3</v>
      </c>
      <c r="H494" s="55" t="n">
        <v>4</v>
      </c>
      <c r="I494" s="55" t="n">
        <v>197</v>
      </c>
      <c r="J494" s="55" t="n">
        <v>38</v>
      </c>
      <c r="K494" s="55" t="n">
        <v>2</v>
      </c>
      <c r="L494" s="55"/>
      <c r="M494" s="55"/>
      <c r="N494" s="55"/>
      <c r="O494" s="55" t="n">
        <v>2</v>
      </c>
      <c r="P494" s="55" t="n">
        <v>211</v>
      </c>
      <c r="Q494" s="55" t="n">
        <v>23</v>
      </c>
      <c r="R494" s="55" t="n">
        <v>75</v>
      </c>
      <c r="S494" s="55" t="n">
        <v>147</v>
      </c>
      <c r="T494" s="55" t="n">
        <v>96</v>
      </c>
      <c r="U494" s="55" t="n">
        <v>140</v>
      </c>
      <c r="V494" s="55" t="n">
        <v>34</v>
      </c>
      <c r="W494" s="55" t="n">
        <v>196</v>
      </c>
      <c r="X494" s="55" t="n">
        <v>60</v>
      </c>
      <c r="Y494" s="55" t="n">
        <v>183</v>
      </c>
      <c r="Z494" s="55" t="n">
        <v>87</v>
      </c>
      <c r="AA494" s="56" t="n">
        <v>151</v>
      </c>
      <c r="AB494" s="3"/>
      <c r="AC494" s="55" t="n">
        <v>26</v>
      </c>
      <c r="AD494" s="55" t="n">
        <f aca="false">300+26</f>
        <v>326</v>
      </c>
      <c r="AE494" s="55" t="n">
        <v>244</v>
      </c>
      <c r="AF494" s="57" t="n">
        <f aca="false">(AE494/AD494)*100</f>
        <v>74.8466257668712</v>
      </c>
    </row>
    <row r="495" s="58" customFormat="true" ht="12.8" hidden="false" customHeight="false" outlineLevel="0" collapsed="false">
      <c r="A495" s="54" t="s">
        <v>261</v>
      </c>
      <c r="B495" s="55" t="n">
        <v>0</v>
      </c>
      <c r="C495" s="55" t="n">
        <v>36</v>
      </c>
      <c r="D495" s="55" t="n">
        <v>146</v>
      </c>
      <c r="E495" s="55" t="n">
        <v>1</v>
      </c>
      <c r="F495" s="55" t="n">
        <v>28</v>
      </c>
      <c r="G495" s="55" t="n">
        <v>1</v>
      </c>
      <c r="H495" s="55" t="n">
        <v>7</v>
      </c>
      <c r="I495" s="55" t="n">
        <v>173</v>
      </c>
      <c r="J495" s="55" t="n">
        <v>35</v>
      </c>
      <c r="K495" s="55" t="n">
        <v>1</v>
      </c>
      <c r="L495" s="55"/>
      <c r="M495" s="55"/>
      <c r="N495" s="55"/>
      <c r="O495" s="55" t="n">
        <v>6</v>
      </c>
      <c r="P495" s="55" t="n">
        <v>182</v>
      </c>
      <c r="Q495" s="55" t="n">
        <v>28</v>
      </c>
      <c r="R495" s="55" t="n">
        <v>75</v>
      </c>
      <c r="S495" s="55" t="n">
        <v>122</v>
      </c>
      <c r="T495" s="55" t="n">
        <v>88</v>
      </c>
      <c r="U495" s="55" t="n">
        <v>125</v>
      </c>
      <c r="V495" s="55" t="n">
        <v>41</v>
      </c>
      <c r="W495" s="55" t="n">
        <v>165</v>
      </c>
      <c r="X495" s="55" t="n">
        <v>45</v>
      </c>
      <c r="Y495" s="55" t="n">
        <v>173</v>
      </c>
      <c r="Z495" s="55" t="n">
        <v>93</v>
      </c>
      <c r="AA495" s="56" t="n">
        <v>122</v>
      </c>
      <c r="AB495" s="3"/>
      <c r="AC495" s="55" t="n">
        <v>22</v>
      </c>
      <c r="AD495" s="55" t="n">
        <f aca="false">314+22</f>
        <v>336</v>
      </c>
      <c r="AE495" s="55" t="n">
        <v>223</v>
      </c>
      <c r="AF495" s="57" t="n">
        <f aca="false">(AE495/AD495)*100</f>
        <v>66.3690476190476</v>
      </c>
    </row>
    <row r="496" s="58" customFormat="true" ht="12.8" hidden="false" customHeight="false" outlineLevel="0" collapsed="false">
      <c r="A496" s="54" t="s">
        <v>262</v>
      </c>
      <c r="B496" s="55" t="n">
        <v>1</v>
      </c>
      <c r="C496" s="55" t="n">
        <v>50</v>
      </c>
      <c r="D496" s="55" t="n">
        <v>199</v>
      </c>
      <c r="E496" s="55" t="n">
        <v>0</v>
      </c>
      <c r="F496" s="55" t="n">
        <v>59</v>
      </c>
      <c r="G496" s="55" t="n">
        <v>0</v>
      </c>
      <c r="H496" s="55" t="n">
        <v>8</v>
      </c>
      <c r="I496" s="55" t="n">
        <v>244</v>
      </c>
      <c r="J496" s="55" t="n">
        <v>55</v>
      </c>
      <c r="K496" s="55" t="n">
        <v>2</v>
      </c>
      <c r="L496" s="55"/>
      <c r="M496" s="55"/>
      <c r="N496" s="55"/>
      <c r="O496" s="55" t="n">
        <v>4</v>
      </c>
      <c r="P496" s="55" t="n">
        <v>246</v>
      </c>
      <c r="Q496" s="55" t="n">
        <v>56</v>
      </c>
      <c r="R496" s="55" t="n">
        <v>113</v>
      </c>
      <c r="S496" s="55" t="n">
        <v>173</v>
      </c>
      <c r="T496" s="55" t="n">
        <v>119</v>
      </c>
      <c r="U496" s="55" t="n">
        <v>188</v>
      </c>
      <c r="V496" s="55" t="n">
        <v>61</v>
      </c>
      <c r="W496" s="55" t="n">
        <v>229</v>
      </c>
      <c r="X496" s="55" t="n">
        <v>70</v>
      </c>
      <c r="Y496" s="55" t="n">
        <v>230</v>
      </c>
      <c r="Z496" s="55" t="n">
        <v>118</v>
      </c>
      <c r="AA496" s="56" t="n">
        <v>179</v>
      </c>
      <c r="AB496" s="3"/>
      <c r="AC496" s="55" t="n">
        <v>37</v>
      </c>
      <c r="AD496" s="55" t="n">
        <f aca="false">423+37</f>
        <v>460</v>
      </c>
      <c r="AE496" s="55" t="n">
        <v>315</v>
      </c>
      <c r="AF496" s="57" t="n">
        <f aca="false">(AE496/AD496)*100</f>
        <v>68.4782608695652</v>
      </c>
    </row>
    <row r="497" s="58" customFormat="true" ht="12.8" hidden="false" customHeight="false" outlineLevel="0" collapsed="false">
      <c r="A497" s="54" t="s">
        <v>263</v>
      </c>
      <c r="B497" s="55" t="n">
        <v>0</v>
      </c>
      <c r="C497" s="55" t="n">
        <v>8</v>
      </c>
      <c r="D497" s="55" t="n">
        <v>47</v>
      </c>
      <c r="E497" s="55" t="n">
        <v>0</v>
      </c>
      <c r="F497" s="55" t="n">
        <v>7</v>
      </c>
      <c r="G497" s="55" t="n">
        <v>0</v>
      </c>
      <c r="H497" s="55" t="n">
        <v>2</v>
      </c>
      <c r="I497" s="55" t="n">
        <v>51</v>
      </c>
      <c r="J497" s="55" t="n">
        <v>8</v>
      </c>
      <c r="K497" s="55" t="n">
        <v>0</v>
      </c>
      <c r="L497" s="55"/>
      <c r="M497" s="55"/>
      <c r="N497" s="55"/>
      <c r="O497" s="55" t="n">
        <v>0</v>
      </c>
      <c r="P497" s="55" t="n">
        <v>54</v>
      </c>
      <c r="Q497" s="55" t="n">
        <v>6</v>
      </c>
      <c r="R497" s="55" t="n">
        <v>22</v>
      </c>
      <c r="S497" s="55" t="n">
        <v>35</v>
      </c>
      <c r="T497" s="55" t="n">
        <v>33</v>
      </c>
      <c r="U497" s="55" t="n">
        <v>27</v>
      </c>
      <c r="V497" s="55" t="n">
        <v>11</v>
      </c>
      <c r="W497" s="55" t="n">
        <v>43</v>
      </c>
      <c r="X497" s="55" t="n">
        <v>9</v>
      </c>
      <c r="Y497" s="55" t="n">
        <v>51</v>
      </c>
      <c r="Z497" s="55" t="n">
        <v>23</v>
      </c>
      <c r="AA497" s="56" t="n">
        <v>36</v>
      </c>
      <c r="AB497" s="3"/>
      <c r="AC497" s="55" t="n">
        <v>7</v>
      </c>
      <c r="AD497" s="55" t="n">
        <f aca="false">81+7</f>
        <v>88</v>
      </c>
      <c r="AE497" s="55" t="n">
        <v>62</v>
      </c>
      <c r="AF497" s="57" t="n">
        <f aca="false">(AE497/AD497)*100</f>
        <v>70.4545454545455</v>
      </c>
    </row>
    <row r="498" s="58" customFormat="true" ht="12.8" hidden="false" customHeight="false" outlineLevel="0" collapsed="false">
      <c r="A498" s="54" t="s">
        <v>264</v>
      </c>
      <c r="B498" s="55" t="n">
        <v>3</v>
      </c>
      <c r="C498" s="55" t="n">
        <v>48</v>
      </c>
      <c r="D498" s="55" t="n">
        <v>226</v>
      </c>
      <c r="E498" s="55" t="n">
        <v>0</v>
      </c>
      <c r="F498" s="55" t="n">
        <v>27</v>
      </c>
      <c r="G498" s="55" t="n">
        <v>3</v>
      </c>
      <c r="H498" s="55" t="n">
        <v>4</v>
      </c>
      <c r="I498" s="55" t="n">
        <v>245</v>
      </c>
      <c r="J498" s="55" t="n">
        <v>58</v>
      </c>
      <c r="K498" s="55" t="n">
        <v>0</v>
      </c>
      <c r="L498" s="55"/>
      <c r="M498" s="55"/>
      <c r="N498" s="55"/>
      <c r="O498" s="55" t="n">
        <v>2</v>
      </c>
      <c r="P498" s="55" t="n">
        <v>263</v>
      </c>
      <c r="Q498" s="55" t="n">
        <v>42</v>
      </c>
      <c r="R498" s="55" t="n">
        <v>122</v>
      </c>
      <c r="S498" s="55" t="n">
        <v>158</v>
      </c>
      <c r="T498" s="55" t="n">
        <v>112</v>
      </c>
      <c r="U498" s="55" t="n">
        <v>187</v>
      </c>
      <c r="V498" s="55" t="n">
        <v>59</v>
      </c>
      <c r="W498" s="55" t="n">
        <v>234</v>
      </c>
      <c r="X498" s="55" t="n">
        <v>81</v>
      </c>
      <c r="Y498" s="55" t="n">
        <v>222</v>
      </c>
      <c r="Z498" s="55" t="n">
        <v>125</v>
      </c>
      <c r="AA498" s="56" t="n">
        <v>172</v>
      </c>
      <c r="AB498" s="3"/>
      <c r="AC498" s="55" t="n">
        <v>39</v>
      </c>
      <c r="AD498" s="55" t="n">
        <f aca="false">383+39</f>
        <v>422</v>
      </c>
      <c r="AE498" s="55" t="n">
        <v>309</v>
      </c>
      <c r="AF498" s="57" t="n">
        <f aca="false">(AE498/AD498)*100</f>
        <v>73.2227488151659</v>
      </c>
    </row>
    <row r="499" s="58" customFormat="true" ht="12.8" hidden="false" customHeight="false" outlineLevel="0" collapsed="false">
      <c r="A499" s="54" t="s">
        <v>265</v>
      </c>
      <c r="B499" s="55" t="n">
        <v>1</v>
      </c>
      <c r="C499" s="55" t="n">
        <v>52</v>
      </c>
      <c r="D499" s="55" t="n">
        <v>224</v>
      </c>
      <c r="E499" s="55" t="n">
        <v>2</v>
      </c>
      <c r="F499" s="55" t="n">
        <v>44</v>
      </c>
      <c r="G499" s="55" t="n">
        <v>1</v>
      </c>
      <c r="H499" s="55" t="n">
        <v>10</v>
      </c>
      <c r="I499" s="55" t="n">
        <v>252</v>
      </c>
      <c r="J499" s="55" t="n">
        <v>65</v>
      </c>
      <c r="K499" s="55" t="n">
        <v>3</v>
      </c>
      <c r="L499" s="55"/>
      <c r="M499" s="55"/>
      <c r="N499" s="55"/>
      <c r="O499" s="55" t="n">
        <v>4</v>
      </c>
      <c r="P499" s="55" t="n">
        <v>262</v>
      </c>
      <c r="Q499" s="55" t="n">
        <v>62</v>
      </c>
      <c r="R499" s="55" t="n">
        <v>131</v>
      </c>
      <c r="S499" s="55" t="n">
        <v>167</v>
      </c>
      <c r="T499" s="55" t="n">
        <v>125</v>
      </c>
      <c r="U499" s="55" t="n">
        <v>205</v>
      </c>
      <c r="V499" s="55" t="n">
        <v>73</v>
      </c>
      <c r="W499" s="55" t="n">
        <v>243</v>
      </c>
      <c r="X499" s="55" t="n">
        <v>93</v>
      </c>
      <c r="Y499" s="55" t="n">
        <v>237</v>
      </c>
      <c r="Z499" s="55" t="n">
        <v>133</v>
      </c>
      <c r="AA499" s="56" t="n">
        <v>187</v>
      </c>
      <c r="AB499" s="3"/>
      <c r="AC499" s="55" t="n">
        <v>39</v>
      </c>
      <c r="AD499" s="55" t="n">
        <f aca="false">424+39</f>
        <v>463</v>
      </c>
      <c r="AE499" s="55" t="n">
        <v>335</v>
      </c>
      <c r="AF499" s="57" t="n">
        <f aca="false">(AE499/AD499)*100</f>
        <v>72.354211663067</v>
      </c>
    </row>
    <row r="500" s="58" customFormat="true" ht="12.8" hidden="false" customHeight="false" outlineLevel="0" collapsed="false">
      <c r="A500" s="54" t="s">
        <v>266</v>
      </c>
      <c r="B500" s="55" t="n">
        <v>2</v>
      </c>
      <c r="C500" s="55" t="n">
        <v>134</v>
      </c>
      <c r="D500" s="55" t="n">
        <v>424</v>
      </c>
      <c r="E500" s="55" t="n">
        <v>4</v>
      </c>
      <c r="F500" s="55" t="n">
        <v>116</v>
      </c>
      <c r="G500" s="55" t="n">
        <v>4</v>
      </c>
      <c r="H500" s="55" t="n">
        <v>16</v>
      </c>
      <c r="I500" s="55" t="n">
        <v>490</v>
      </c>
      <c r="J500" s="55" t="n">
        <v>190</v>
      </c>
      <c r="K500" s="55" t="n">
        <v>17</v>
      </c>
      <c r="L500" s="55"/>
      <c r="M500" s="55"/>
      <c r="N500" s="55"/>
      <c r="O500" s="55" t="n">
        <v>17</v>
      </c>
      <c r="P500" s="55" t="n">
        <v>525</v>
      </c>
      <c r="Q500" s="55" t="n">
        <v>166</v>
      </c>
      <c r="R500" s="55" t="n">
        <v>265</v>
      </c>
      <c r="S500" s="55" t="n">
        <v>395</v>
      </c>
      <c r="T500" s="55" t="n">
        <v>260</v>
      </c>
      <c r="U500" s="55" t="n">
        <v>438</v>
      </c>
      <c r="V500" s="55" t="n">
        <v>177</v>
      </c>
      <c r="W500" s="55" t="n">
        <v>505</v>
      </c>
      <c r="X500" s="55" t="n">
        <v>216</v>
      </c>
      <c r="Y500" s="55" t="n">
        <v>485</v>
      </c>
      <c r="Z500" s="55" t="n">
        <v>315</v>
      </c>
      <c r="AA500" s="56" t="n">
        <v>370</v>
      </c>
      <c r="AB500" s="3"/>
      <c r="AC500" s="55" t="n">
        <v>114</v>
      </c>
      <c r="AD500" s="55" t="n">
        <f aca="false">896+114</f>
        <v>1010</v>
      </c>
      <c r="AE500" s="55" t="n">
        <v>721</v>
      </c>
      <c r="AF500" s="57" t="n">
        <f aca="false">(AE500/AD500)*100</f>
        <v>71.3861386138614</v>
      </c>
    </row>
    <row r="501" s="58" customFormat="true" ht="12.8" hidden="false" customHeight="false" outlineLevel="0" collapsed="false">
      <c r="A501" s="54" t="s">
        <v>267</v>
      </c>
      <c r="B501" s="55" t="n">
        <v>0</v>
      </c>
      <c r="C501" s="55" t="n">
        <v>4</v>
      </c>
      <c r="D501" s="55" t="n">
        <v>25</v>
      </c>
      <c r="E501" s="55" t="n">
        <v>0</v>
      </c>
      <c r="F501" s="55" t="n">
        <v>5</v>
      </c>
      <c r="G501" s="55" t="n">
        <v>0</v>
      </c>
      <c r="H501" s="55" t="n">
        <v>4</v>
      </c>
      <c r="I501" s="55" t="n">
        <v>27</v>
      </c>
      <c r="J501" s="55" t="n">
        <v>5</v>
      </c>
      <c r="K501" s="55" t="n">
        <v>0</v>
      </c>
      <c r="L501" s="55"/>
      <c r="M501" s="55"/>
      <c r="N501" s="55"/>
      <c r="O501" s="55" t="n">
        <v>1</v>
      </c>
      <c r="P501" s="55" t="n">
        <v>30</v>
      </c>
      <c r="Q501" s="55" t="n">
        <v>5</v>
      </c>
      <c r="R501" s="55" t="n">
        <v>6</v>
      </c>
      <c r="S501" s="55" t="n">
        <v>28</v>
      </c>
      <c r="T501" s="55" t="n">
        <v>15</v>
      </c>
      <c r="U501" s="55" t="n">
        <v>21</v>
      </c>
      <c r="V501" s="55" t="n">
        <v>3</v>
      </c>
      <c r="W501" s="55" t="n">
        <v>33</v>
      </c>
      <c r="X501" s="55" t="n">
        <v>8</v>
      </c>
      <c r="Y501" s="55" t="n">
        <v>27</v>
      </c>
      <c r="Z501" s="55" t="n">
        <v>14</v>
      </c>
      <c r="AA501" s="56" t="n">
        <v>22</v>
      </c>
      <c r="AB501" s="3"/>
      <c r="AC501" s="55" t="n">
        <v>2</v>
      </c>
      <c r="AD501" s="55" t="n">
        <f aca="false">49+2</f>
        <v>51</v>
      </c>
      <c r="AE501" s="55" t="n">
        <v>36</v>
      </c>
      <c r="AF501" s="57" t="n">
        <f aca="false">(AE501/AD501)*100</f>
        <v>70.5882352941177</v>
      </c>
    </row>
    <row r="502" s="58" customFormat="true" ht="12.8" hidden="false" customHeight="false" outlineLevel="0" collapsed="false">
      <c r="A502" s="54" t="s">
        <v>268</v>
      </c>
      <c r="B502" s="55" t="n">
        <v>3</v>
      </c>
      <c r="C502" s="55" t="n">
        <v>119</v>
      </c>
      <c r="D502" s="55" t="n">
        <v>410</v>
      </c>
      <c r="E502" s="55" t="n">
        <v>0</v>
      </c>
      <c r="F502" s="55" t="n">
        <v>95</v>
      </c>
      <c r="G502" s="55" t="n">
        <v>4</v>
      </c>
      <c r="H502" s="55" t="n">
        <v>12</v>
      </c>
      <c r="I502" s="55" t="n">
        <v>478</v>
      </c>
      <c r="J502" s="55" t="n">
        <v>154</v>
      </c>
      <c r="K502" s="55" t="n">
        <v>7</v>
      </c>
      <c r="L502" s="55"/>
      <c r="M502" s="55"/>
      <c r="N502" s="55"/>
      <c r="O502" s="55" t="n">
        <v>9</v>
      </c>
      <c r="P502" s="55" t="n">
        <v>500</v>
      </c>
      <c r="Q502" s="55" t="n">
        <v>141</v>
      </c>
      <c r="R502" s="55" t="n">
        <v>261</v>
      </c>
      <c r="S502" s="55" t="n">
        <v>342</v>
      </c>
      <c r="T502" s="55" t="n">
        <v>228</v>
      </c>
      <c r="U502" s="55" t="n">
        <v>416</v>
      </c>
      <c r="V502" s="55" t="n">
        <v>160</v>
      </c>
      <c r="W502" s="55" t="n">
        <v>477</v>
      </c>
      <c r="X502" s="55" t="n">
        <v>181</v>
      </c>
      <c r="Y502" s="55" t="n">
        <v>467</v>
      </c>
      <c r="Z502" s="55" t="n">
        <v>275</v>
      </c>
      <c r="AA502" s="56" t="n">
        <v>360</v>
      </c>
      <c r="AB502" s="3"/>
      <c r="AC502" s="55" t="n">
        <v>69</v>
      </c>
      <c r="AD502" s="55" t="n">
        <f aca="false">961+69</f>
        <v>1030</v>
      </c>
      <c r="AE502" s="55" t="n">
        <v>662</v>
      </c>
      <c r="AF502" s="57" t="n">
        <f aca="false">(AE502/AD502)*100</f>
        <v>64.2718446601942</v>
      </c>
    </row>
    <row r="503" s="58" customFormat="true" ht="12.8" hidden="false" customHeight="false" outlineLevel="0" collapsed="false">
      <c r="A503" s="54" t="s">
        <v>269</v>
      </c>
      <c r="B503" s="55" t="n">
        <v>1</v>
      </c>
      <c r="C503" s="55" t="n">
        <v>28</v>
      </c>
      <c r="D503" s="55" t="n">
        <v>162</v>
      </c>
      <c r="E503" s="55" t="n">
        <v>1</v>
      </c>
      <c r="F503" s="55" t="n">
        <v>25</v>
      </c>
      <c r="G503" s="55" t="n">
        <v>1</v>
      </c>
      <c r="H503" s="55" t="n">
        <v>5</v>
      </c>
      <c r="I503" s="55" t="n">
        <v>183</v>
      </c>
      <c r="J503" s="55" t="n">
        <v>38</v>
      </c>
      <c r="K503" s="55" t="n">
        <v>0</v>
      </c>
      <c r="L503" s="55"/>
      <c r="M503" s="55"/>
      <c r="N503" s="55"/>
      <c r="O503" s="55" t="n">
        <v>3</v>
      </c>
      <c r="P503" s="55" t="n">
        <v>182</v>
      </c>
      <c r="Q503" s="55" t="n">
        <v>40</v>
      </c>
      <c r="R503" s="55" t="n">
        <v>84</v>
      </c>
      <c r="S503" s="55" t="n">
        <v>126</v>
      </c>
      <c r="T503" s="55" t="n">
        <v>100</v>
      </c>
      <c r="U503" s="55" t="n">
        <v>125</v>
      </c>
      <c r="V503" s="55" t="n">
        <v>36</v>
      </c>
      <c r="W503" s="55" t="n">
        <v>180</v>
      </c>
      <c r="X503" s="55" t="n">
        <v>50</v>
      </c>
      <c r="Y503" s="55" t="n">
        <v>173</v>
      </c>
      <c r="Z503" s="55" t="n">
        <v>76</v>
      </c>
      <c r="AA503" s="56" t="n">
        <v>142</v>
      </c>
      <c r="AB503" s="3"/>
      <c r="AC503" s="55" t="n">
        <v>14</v>
      </c>
      <c r="AD503" s="55" t="n">
        <f aca="false">328+14</f>
        <v>342</v>
      </c>
      <c r="AE503" s="55" t="n">
        <v>228</v>
      </c>
      <c r="AF503" s="57" t="n">
        <f aca="false">(AE503/AD503)*100</f>
        <v>66.6666666666667</v>
      </c>
    </row>
    <row r="504" s="58" customFormat="true" ht="12.8" hidden="false" customHeight="false" outlineLevel="0" collapsed="false">
      <c r="A504" s="54" t="s">
        <v>179</v>
      </c>
      <c r="B504" s="55" t="n">
        <v>1</v>
      </c>
      <c r="C504" s="55" t="n">
        <v>130</v>
      </c>
      <c r="D504" s="55" t="n">
        <v>320</v>
      </c>
      <c r="E504" s="55" t="n">
        <v>1</v>
      </c>
      <c r="F504" s="55" t="n">
        <v>29</v>
      </c>
      <c r="G504" s="55" t="n">
        <v>0</v>
      </c>
      <c r="H504" s="55" t="n">
        <v>14</v>
      </c>
      <c r="I504" s="55" t="n">
        <v>351</v>
      </c>
      <c r="J504" s="55" t="n">
        <v>107</v>
      </c>
      <c r="K504" s="55" t="n">
        <v>9</v>
      </c>
      <c r="L504" s="55"/>
      <c r="M504" s="55"/>
      <c r="N504" s="55"/>
      <c r="O504" s="55" t="n">
        <v>4</v>
      </c>
      <c r="P504" s="55" t="n">
        <v>376</v>
      </c>
      <c r="Q504" s="55" t="n">
        <v>86</v>
      </c>
      <c r="R504" s="55" t="n">
        <v>185</v>
      </c>
      <c r="S504" s="55" t="n">
        <v>206</v>
      </c>
      <c r="T504" s="55" t="n">
        <v>223</v>
      </c>
      <c r="U504" s="55" t="n">
        <v>223</v>
      </c>
      <c r="V504" s="55" t="n">
        <v>159</v>
      </c>
      <c r="W504" s="55" t="n">
        <v>252</v>
      </c>
      <c r="X504" s="55" t="n">
        <v>208</v>
      </c>
      <c r="Y504" s="55" t="n">
        <v>246</v>
      </c>
      <c r="Z504" s="55" t="n">
        <v>223</v>
      </c>
      <c r="AA504" s="56" t="n">
        <v>194</v>
      </c>
      <c r="AB504" s="3"/>
      <c r="AC504" s="55"/>
      <c r="AD504" s="55"/>
      <c r="AE504" s="55" t="n">
        <v>494</v>
      </c>
      <c r="AF504" s="57"/>
    </row>
    <row r="505" s="58" customFormat="true" ht="12.8" hidden="false" customHeight="false" outlineLevel="0" collapsed="false">
      <c r="A505" s="60" t="s">
        <v>48</v>
      </c>
      <c r="B505" s="61" t="n">
        <f aca="false">SUM(B479:B504)</f>
        <v>36</v>
      </c>
      <c r="C505" s="61" t="n">
        <f aca="false">SUM(C479:C504)</f>
        <v>1596</v>
      </c>
      <c r="D505" s="61" t="n">
        <f aca="false">SUM(D479:D504)</f>
        <v>4663</v>
      </c>
      <c r="E505" s="61" t="n">
        <f aca="false">SUM(E479:E504)</f>
        <v>27</v>
      </c>
      <c r="F505" s="61" t="n">
        <f aca="false">SUM(F479:F504)</f>
        <v>976</v>
      </c>
      <c r="G505" s="61" t="n">
        <f aca="false">SUM(G479:G504)</f>
        <v>28</v>
      </c>
      <c r="H505" s="61" t="n">
        <f aca="false">SUM(H479:H504)</f>
        <v>177</v>
      </c>
      <c r="I505" s="61" t="n">
        <f aca="false">SUM(I479:I504)</f>
        <v>5321</v>
      </c>
      <c r="J505" s="61" t="n">
        <f aca="false">SUM(J479:J504)</f>
        <v>1880</v>
      </c>
      <c r="K505" s="61" t="n">
        <f aca="false">SUM(K479:K504)</f>
        <v>81</v>
      </c>
      <c r="L505" s="61" t="n">
        <f aca="false">SUM(L479:L504)</f>
        <v>0</v>
      </c>
      <c r="M505" s="61" t="n">
        <f aca="false">SUM(M479:M504)</f>
        <v>0</v>
      </c>
      <c r="N505" s="61" t="n">
        <f aca="false">SUM(N479:N504)</f>
        <v>0</v>
      </c>
      <c r="O505" s="61" t="n">
        <f aca="false">SUM(O479:O504)</f>
        <v>142</v>
      </c>
      <c r="P505" s="61" t="n">
        <f aca="false">SUM(P479:P504)</f>
        <v>5648</v>
      </c>
      <c r="Q505" s="61" t="n">
        <f aca="false">SUM(Q479:Q504)</f>
        <v>1617</v>
      </c>
      <c r="R505" s="61" t="n">
        <f aca="false">SUM(R479:R504)</f>
        <v>2853</v>
      </c>
      <c r="S505" s="61" t="n">
        <f aca="false">SUM(S479:S504)</f>
        <v>3954</v>
      </c>
      <c r="T505" s="61" t="n">
        <f aca="false">SUM(T479:T504)</f>
        <v>2737</v>
      </c>
      <c r="U505" s="61" t="n">
        <f aca="false">SUM(U479:U504)</f>
        <v>4573</v>
      </c>
      <c r="V505" s="61" t="n">
        <f aca="false">SUM(V479:V504)</f>
        <v>1949</v>
      </c>
      <c r="W505" s="61" t="n">
        <f aca="false">SUM(W479:W504)</f>
        <v>5143</v>
      </c>
      <c r="X505" s="61" t="n">
        <f aca="false">SUM(X479:X504)</f>
        <v>2234</v>
      </c>
      <c r="Y505" s="61" t="n">
        <f aca="false">SUM(Y479:Y504)</f>
        <v>5144</v>
      </c>
      <c r="Z505" s="62" t="n">
        <f aca="false">SUM(Z479:Z504)</f>
        <v>3184</v>
      </c>
      <c r="AA505" s="81" t="n">
        <f aca="false">SUM(AA479:AA504)</f>
        <v>3991</v>
      </c>
      <c r="AB505" s="82"/>
      <c r="AC505" s="61" t="n">
        <f aca="false">SUM(AC479:AC504)</f>
        <v>898</v>
      </c>
      <c r="AD505" s="61" t="n">
        <f aca="false">SUM(AD479:AD504)</f>
        <v>10752</v>
      </c>
      <c r="AE505" s="80" t="n">
        <f aca="false">SUM(AE479:AE504)</f>
        <v>7599</v>
      </c>
      <c r="AF505" s="63" t="n">
        <f aca="false">(AE505/AD505)*100</f>
        <v>70.6752232142857</v>
      </c>
    </row>
    <row r="506" s="53" customFormat="true" ht="12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3"/>
      <c r="AC506" s="65"/>
      <c r="AD506" s="65"/>
      <c r="AE506" s="65"/>
      <c r="AF506" s="66"/>
    </row>
    <row r="507" s="53" customFormat="true" ht="12.8" hidden="false" customHeight="false" outlineLevel="0" collapsed="false">
      <c r="A507" s="48" t="s">
        <v>270</v>
      </c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74"/>
    </row>
    <row r="508" s="58" customFormat="true" ht="12.8" hidden="false" customHeight="false" outlineLevel="0" collapsed="false">
      <c r="A508" s="54" t="n">
        <v>1</v>
      </c>
      <c r="B508" s="55" t="n">
        <v>1</v>
      </c>
      <c r="C508" s="55" t="n">
        <v>55</v>
      </c>
      <c r="D508" s="55" t="n">
        <v>75</v>
      </c>
      <c r="E508" s="55" t="n">
        <v>1</v>
      </c>
      <c r="F508" s="55" t="n">
        <v>12</v>
      </c>
      <c r="G508" s="55" t="n">
        <v>1</v>
      </c>
      <c r="H508" s="55" t="n">
        <v>4</v>
      </c>
      <c r="I508" s="55" t="n">
        <v>100</v>
      </c>
      <c r="J508" s="55" t="n">
        <v>45</v>
      </c>
      <c r="K508" s="55" t="n">
        <v>1</v>
      </c>
      <c r="L508" s="55"/>
      <c r="M508" s="55"/>
      <c r="N508" s="54"/>
      <c r="O508" s="54" t="n">
        <v>2</v>
      </c>
      <c r="P508" s="54" t="n">
        <v>102</v>
      </c>
      <c r="Q508" s="55" t="n">
        <v>45</v>
      </c>
      <c r="R508" s="55" t="n">
        <v>63</v>
      </c>
      <c r="S508" s="55" t="n">
        <v>83</v>
      </c>
      <c r="T508" s="55" t="n">
        <v>41</v>
      </c>
      <c r="U508" s="55" t="n">
        <v>112</v>
      </c>
      <c r="V508" s="55" t="n">
        <v>30</v>
      </c>
      <c r="W508" s="55" t="n">
        <v>123</v>
      </c>
      <c r="X508" s="55" t="n">
        <v>32</v>
      </c>
      <c r="Y508" s="55" t="n">
        <v>122</v>
      </c>
      <c r="Z508" s="55" t="n">
        <v>85</v>
      </c>
      <c r="AA508" s="56" t="n">
        <v>68</v>
      </c>
      <c r="AB508" s="3"/>
      <c r="AC508" s="70" t="n">
        <v>8</v>
      </c>
      <c r="AD508" s="55" t="n">
        <v>226</v>
      </c>
      <c r="AE508" s="55" t="n">
        <v>171</v>
      </c>
      <c r="AF508" s="57" t="n">
        <f aca="false">(AE508/AD508)*100</f>
        <v>75.6637168141593</v>
      </c>
    </row>
    <row r="509" s="58" customFormat="true" ht="12.8" hidden="false" customHeight="false" outlineLevel="0" collapsed="false">
      <c r="A509" s="54" t="n">
        <v>2</v>
      </c>
      <c r="B509" s="55"/>
      <c r="C509" s="55" t="n">
        <v>34</v>
      </c>
      <c r="D509" s="55" t="n">
        <v>74</v>
      </c>
      <c r="E509" s="55"/>
      <c r="F509" s="55" t="n">
        <v>17</v>
      </c>
      <c r="G509" s="55"/>
      <c r="H509" s="55" t="n">
        <v>6</v>
      </c>
      <c r="I509" s="55" t="n">
        <v>86</v>
      </c>
      <c r="J509" s="55" t="n">
        <v>24</v>
      </c>
      <c r="K509" s="55" t="n">
        <v>4</v>
      </c>
      <c r="L509" s="55"/>
      <c r="M509" s="55"/>
      <c r="N509" s="54"/>
      <c r="O509" s="54" t="n">
        <v>4</v>
      </c>
      <c r="P509" s="54" t="n">
        <v>90</v>
      </c>
      <c r="Q509" s="55" t="n">
        <v>24</v>
      </c>
      <c r="R509" s="55" t="n">
        <v>39</v>
      </c>
      <c r="S509" s="55" t="n">
        <v>85</v>
      </c>
      <c r="T509" s="55" t="n">
        <v>30</v>
      </c>
      <c r="U509" s="55" t="n">
        <v>97</v>
      </c>
      <c r="V509" s="55" t="n">
        <v>20</v>
      </c>
      <c r="W509" s="55" t="n">
        <v>107</v>
      </c>
      <c r="X509" s="55" t="n">
        <v>23</v>
      </c>
      <c r="Y509" s="55" t="n">
        <v>106</v>
      </c>
      <c r="Z509" s="55" t="n">
        <v>60</v>
      </c>
      <c r="AA509" s="56" t="n">
        <v>66</v>
      </c>
      <c r="AB509" s="3"/>
      <c r="AC509" s="70" t="n">
        <v>4</v>
      </c>
      <c r="AD509" s="55" t="n">
        <v>180</v>
      </c>
      <c r="AE509" s="55" t="n">
        <v>131</v>
      </c>
      <c r="AF509" s="57" t="n">
        <f aca="false">(AE509/AD509)*100</f>
        <v>72.7777777777778</v>
      </c>
    </row>
    <row r="510" s="58" customFormat="true" ht="12.8" hidden="false" customHeight="false" outlineLevel="0" collapsed="false">
      <c r="A510" s="54" t="n">
        <v>3</v>
      </c>
      <c r="B510" s="55" t="n">
        <v>1</v>
      </c>
      <c r="C510" s="55" t="n">
        <v>28</v>
      </c>
      <c r="D510" s="55" t="n">
        <v>117</v>
      </c>
      <c r="E510" s="55"/>
      <c r="F510" s="55" t="n">
        <v>16</v>
      </c>
      <c r="G510" s="55" t="n">
        <v>2</v>
      </c>
      <c r="H510" s="55" t="n">
        <v>3</v>
      </c>
      <c r="I510" s="55" t="n">
        <v>137</v>
      </c>
      <c r="J510" s="55" t="n">
        <v>27</v>
      </c>
      <c r="K510" s="55" t="n">
        <v>1</v>
      </c>
      <c r="L510" s="55"/>
      <c r="M510" s="55"/>
      <c r="N510" s="54"/>
      <c r="O510" s="54" t="n">
        <v>1</v>
      </c>
      <c r="P510" s="54" t="n">
        <v>143</v>
      </c>
      <c r="Q510" s="55" t="n">
        <v>18</v>
      </c>
      <c r="R510" s="55" t="n">
        <v>63</v>
      </c>
      <c r="S510" s="55" t="n">
        <v>95</v>
      </c>
      <c r="T510" s="55" t="n">
        <v>55</v>
      </c>
      <c r="U510" s="55" t="n">
        <v>113</v>
      </c>
      <c r="V510" s="55" t="n">
        <v>29</v>
      </c>
      <c r="W510" s="55" t="n">
        <v>139</v>
      </c>
      <c r="X510" s="55" t="n">
        <v>38</v>
      </c>
      <c r="Y510" s="55" t="n">
        <v>130</v>
      </c>
      <c r="Z510" s="55" t="n">
        <v>73</v>
      </c>
      <c r="AA510" s="56" t="n">
        <v>94</v>
      </c>
      <c r="AB510" s="3"/>
      <c r="AC510" s="70" t="n">
        <v>6</v>
      </c>
      <c r="AD510" s="55" t="n">
        <v>208</v>
      </c>
      <c r="AE510" s="55" t="n">
        <v>153</v>
      </c>
      <c r="AF510" s="57" t="n">
        <f aca="false">(AE510/AD510)*100</f>
        <v>73.5576923076923</v>
      </c>
    </row>
    <row r="511" s="58" customFormat="true" ht="12.8" hidden="false" customHeight="false" outlineLevel="0" collapsed="false">
      <c r="A511" s="60" t="s">
        <v>48</v>
      </c>
      <c r="B511" s="61" t="n">
        <f aca="false">SUM(B508:B510)</f>
        <v>2</v>
      </c>
      <c r="C511" s="61" t="n">
        <f aca="false">SUM(C508:C510)</f>
        <v>117</v>
      </c>
      <c r="D511" s="61" t="n">
        <f aca="false">SUM(D508:D510)</f>
        <v>266</v>
      </c>
      <c r="E511" s="61" t="n">
        <f aca="false">SUM(E508:E510)</f>
        <v>1</v>
      </c>
      <c r="F511" s="61" t="n">
        <f aca="false">SUM(F508:F510)</f>
        <v>45</v>
      </c>
      <c r="G511" s="61" t="n">
        <f aca="false">SUM(G508:G510)</f>
        <v>3</v>
      </c>
      <c r="H511" s="61" t="n">
        <f aca="false">SUM(H508:H510)</f>
        <v>13</v>
      </c>
      <c r="I511" s="61" t="n">
        <f aca="false">SUM(I508:I510)</f>
        <v>323</v>
      </c>
      <c r="J511" s="61" t="n">
        <f aca="false">SUM(J508:J510)</f>
        <v>96</v>
      </c>
      <c r="K511" s="61" t="n">
        <f aca="false">SUM(K508:K510)</f>
        <v>6</v>
      </c>
      <c r="L511" s="61" t="n">
        <f aca="false">SUM(L508:L510)</f>
        <v>0</v>
      </c>
      <c r="M511" s="61" t="n">
        <f aca="false">SUM(M508:M510)</f>
        <v>0</v>
      </c>
      <c r="N511" s="61" t="n">
        <f aca="false">SUM(N508:N510)</f>
        <v>0</v>
      </c>
      <c r="O511" s="61" t="n">
        <f aca="false">SUM(O508:O510)</f>
        <v>7</v>
      </c>
      <c r="P511" s="61" t="n">
        <f aca="false">SUM(P508:P510)</f>
        <v>335</v>
      </c>
      <c r="Q511" s="61" t="n">
        <f aca="false">SUM(Q508:Q510)</f>
        <v>87</v>
      </c>
      <c r="R511" s="61" t="n">
        <f aca="false">SUM(R508:R510)</f>
        <v>165</v>
      </c>
      <c r="S511" s="61" t="n">
        <f aca="false">SUM(S508:S510)</f>
        <v>263</v>
      </c>
      <c r="T511" s="61" t="n">
        <f aca="false">SUM(T508:T510)</f>
        <v>126</v>
      </c>
      <c r="U511" s="61" t="n">
        <f aca="false">SUM(U508:U510)</f>
        <v>322</v>
      </c>
      <c r="V511" s="61" t="n">
        <f aca="false">SUM(V508:V510)</f>
        <v>79</v>
      </c>
      <c r="W511" s="61" t="n">
        <f aca="false">SUM(W508:W510)</f>
        <v>369</v>
      </c>
      <c r="X511" s="61" t="n">
        <f aca="false">SUM(X508:X510)</f>
        <v>93</v>
      </c>
      <c r="Y511" s="61" t="n">
        <f aca="false">SUM(Y508:Y510)</f>
        <v>358</v>
      </c>
      <c r="Z511" s="62" t="n">
        <f aca="false">SUM(Z508:Z510)</f>
        <v>218</v>
      </c>
      <c r="AA511" s="81" t="n">
        <f aca="false">SUM(AA508:AA510)</f>
        <v>228</v>
      </c>
      <c r="AB511" s="82"/>
      <c r="AC511" s="61" t="n">
        <f aca="false">SUM(AC508:AC510)</f>
        <v>18</v>
      </c>
      <c r="AD511" s="61" t="n">
        <f aca="false">SUM(AD508:AD510)</f>
        <v>614</v>
      </c>
      <c r="AE511" s="80" t="n">
        <f aca="false">SUM(AE508:AE510)</f>
        <v>455</v>
      </c>
      <c r="AF511" s="63" t="n">
        <f aca="false">(AE511/AD511)*100</f>
        <v>74.1042345276873</v>
      </c>
    </row>
    <row r="512" s="53" customFormat="true" ht="12.8" hidden="false" customHeight="false" outlineLevel="0" collapsed="false">
      <c r="A512" s="67" t="s">
        <v>271</v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9"/>
    </row>
    <row r="513" s="58" customFormat="true" ht="12.8" hidden="false" customHeight="false" outlineLevel="0" collapsed="false">
      <c r="A513" s="54" t="s">
        <v>272</v>
      </c>
      <c r="B513" s="55" t="n">
        <v>2</v>
      </c>
      <c r="C513" s="55" t="n">
        <v>164</v>
      </c>
      <c r="D513" s="55" t="n">
        <v>151</v>
      </c>
      <c r="E513" s="55" t="n">
        <v>1</v>
      </c>
      <c r="F513" s="55" t="n">
        <v>71</v>
      </c>
      <c r="G513" s="55" t="n">
        <v>6</v>
      </c>
      <c r="H513" s="55" t="n">
        <v>10</v>
      </c>
      <c r="I513" s="55" t="n">
        <v>209</v>
      </c>
      <c r="J513" s="54" t="n">
        <v>175</v>
      </c>
      <c r="K513" s="54" t="n">
        <v>4</v>
      </c>
      <c r="L513" s="54" t="n">
        <v>184</v>
      </c>
      <c r="M513" s="54" t="n">
        <v>7</v>
      </c>
      <c r="N513" s="55" t="n">
        <v>206</v>
      </c>
      <c r="O513" s="55"/>
      <c r="P513" s="55"/>
      <c r="Q513" s="55"/>
      <c r="R513" s="55" t="n">
        <v>234</v>
      </c>
      <c r="S513" s="55" t="n">
        <v>122</v>
      </c>
      <c r="T513" s="55" t="n">
        <v>148</v>
      </c>
      <c r="U513" s="55" t="n">
        <v>246</v>
      </c>
      <c r="V513" s="55" t="n">
        <v>149</v>
      </c>
      <c r="W513" s="55" t="n">
        <v>236</v>
      </c>
      <c r="X513" s="55" t="n">
        <v>163</v>
      </c>
      <c r="Y513" s="55" t="n">
        <v>223</v>
      </c>
      <c r="Z513" s="55" t="n">
        <v>197</v>
      </c>
      <c r="AA513" s="56" t="n">
        <v>180</v>
      </c>
      <c r="AB513" s="3"/>
      <c r="AC513" s="55" t="n">
        <v>46</v>
      </c>
      <c r="AD513" s="55" t="n">
        <v>746</v>
      </c>
      <c r="AE513" s="55" t="n">
        <v>410</v>
      </c>
      <c r="AF513" s="57" t="n">
        <f aca="false">(AE513/AD513)*100</f>
        <v>54.9597855227882</v>
      </c>
    </row>
    <row r="514" s="58" customFormat="true" ht="12.8" hidden="false" customHeight="false" outlineLevel="0" collapsed="false">
      <c r="A514" s="54" t="s">
        <v>273</v>
      </c>
      <c r="B514" s="55" t="n">
        <v>3</v>
      </c>
      <c r="C514" s="55" t="n">
        <v>164</v>
      </c>
      <c r="D514" s="55" t="n">
        <v>185</v>
      </c>
      <c r="E514" s="55" t="n">
        <v>2</v>
      </c>
      <c r="F514" s="55" t="n">
        <v>44</v>
      </c>
      <c r="G514" s="55" t="n">
        <v>1</v>
      </c>
      <c r="H514" s="55" t="n">
        <v>1</v>
      </c>
      <c r="I514" s="55" t="n">
        <v>225</v>
      </c>
      <c r="J514" s="54" t="n">
        <v>181</v>
      </c>
      <c r="K514" s="54" t="n">
        <v>2</v>
      </c>
      <c r="L514" s="54" t="n">
        <v>197</v>
      </c>
      <c r="M514" s="54" t="n">
        <v>3</v>
      </c>
      <c r="N514" s="55" t="n">
        <v>203</v>
      </c>
      <c r="O514" s="55"/>
      <c r="P514" s="55"/>
      <c r="Q514" s="55"/>
      <c r="R514" s="55" t="n">
        <v>227</v>
      </c>
      <c r="S514" s="55" t="n">
        <v>140</v>
      </c>
      <c r="T514" s="55" t="n">
        <v>136</v>
      </c>
      <c r="U514" s="55" t="n">
        <v>261</v>
      </c>
      <c r="V514" s="55" t="n">
        <v>134</v>
      </c>
      <c r="W514" s="55" t="n">
        <v>256</v>
      </c>
      <c r="X514" s="55" t="n">
        <v>137</v>
      </c>
      <c r="Y514" s="55" t="n">
        <v>260</v>
      </c>
      <c r="Z514" s="55" t="n">
        <v>184</v>
      </c>
      <c r="AA514" s="56" t="n">
        <v>201</v>
      </c>
      <c r="AB514" s="3"/>
      <c r="AC514" s="55" t="n">
        <v>24</v>
      </c>
      <c r="AD514" s="55" t="n">
        <v>620</v>
      </c>
      <c r="AE514" s="55" t="n">
        <v>416</v>
      </c>
      <c r="AF514" s="57" t="n">
        <f aca="false">(AE514/AD514)*100</f>
        <v>67.0967741935484</v>
      </c>
    </row>
    <row r="515" s="58" customFormat="true" ht="12.8" hidden="false" customHeight="false" outlineLevel="0" collapsed="false">
      <c r="A515" s="54" t="s">
        <v>274</v>
      </c>
      <c r="B515" s="55" t="n">
        <v>3</v>
      </c>
      <c r="C515" s="55" t="n">
        <v>180</v>
      </c>
      <c r="D515" s="55" t="n">
        <v>214</v>
      </c>
      <c r="E515" s="55" t="n">
        <v>3</v>
      </c>
      <c r="F515" s="55" t="n">
        <v>99</v>
      </c>
      <c r="G515" s="55" t="n">
        <v>7</v>
      </c>
      <c r="H515" s="55" t="n">
        <v>7</v>
      </c>
      <c r="I515" s="55" t="n">
        <v>297</v>
      </c>
      <c r="J515" s="54" t="n">
        <v>205</v>
      </c>
      <c r="K515" s="54" t="n">
        <v>4</v>
      </c>
      <c r="L515" s="54" t="n">
        <v>279</v>
      </c>
      <c r="M515" s="54" t="n">
        <v>9</v>
      </c>
      <c r="N515" s="55" t="n">
        <v>231</v>
      </c>
      <c r="O515" s="55"/>
      <c r="P515" s="55"/>
      <c r="Q515" s="55"/>
      <c r="R515" s="55" t="n">
        <v>251</v>
      </c>
      <c r="S515" s="55" t="n">
        <v>178</v>
      </c>
      <c r="T515" s="55" t="n">
        <v>172</v>
      </c>
      <c r="U515" s="55" t="n">
        <v>316</v>
      </c>
      <c r="V515" s="55" t="n">
        <v>177</v>
      </c>
      <c r="W515" s="55" t="n">
        <v>320</v>
      </c>
      <c r="X515" s="55" t="n">
        <v>200</v>
      </c>
      <c r="Y515" s="55" t="n">
        <v>292</v>
      </c>
      <c r="Z515" s="55" t="n">
        <v>250</v>
      </c>
      <c r="AA515" s="56" t="n">
        <v>221</v>
      </c>
      <c r="AB515" s="3"/>
      <c r="AC515" s="55" t="n">
        <v>50</v>
      </c>
      <c r="AD515" s="55" t="n">
        <v>772</v>
      </c>
      <c r="AE515" s="55" t="n">
        <v>530</v>
      </c>
      <c r="AF515" s="57" t="n">
        <f aca="false">(AE515/AD515)*100</f>
        <v>68.6528497409326</v>
      </c>
    </row>
    <row r="516" s="58" customFormat="true" ht="12.8" hidden="false" customHeight="false" outlineLevel="0" collapsed="false">
      <c r="A516" s="54" t="s">
        <v>275</v>
      </c>
      <c r="B516" s="55" t="n">
        <v>0</v>
      </c>
      <c r="C516" s="55" t="n">
        <v>122</v>
      </c>
      <c r="D516" s="55" t="n">
        <v>152</v>
      </c>
      <c r="E516" s="55" t="n">
        <v>0</v>
      </c>
      <c r="F516" s="55" t="n">
        <v>51</v>
      </c>
      <c r="G516" s="55" t="n">
        <v>2</v>
      </c>
      <c r="H516" s="55" t="n">
        <v>7</v>
      </c>
      <c r="I516" s="55" t="n">
        <v>179</v>
      </c>
      <c r="J516" s="54" t="n">
        <v>136</v>
      </c>
      <c r="K516" s="54" t="n">
        <v>2</v>
      </c>
      <c r="L516" s="54" t="n">
        <v>174</v>
      </c>
      <c r="M516" s="54" t="n">
        <v>9</v>
      </c>
      <c r="N516" s="55" t="n">
        <v>145</v>
      </c>
      <c r="O516" s="55"/>
      <c r="P516" s="55"/>
      <c r="Q516" s="55"/>
      <c r="R516" s="55" t="n">
        <v>168</v>
      </c>
      <c r="S516" s="55" t="n">
        <v>109</v>
      </c>
      <c r="T516" s="55" t="n">
        <v>135</v>
      </c>
      <c r="U516" s="55" t="n">
        <v>179</v>
      </c>
      <c r="V516" s="55" t="n">
        <v>130</v>
      </c>
      <c r="W516" s="55" t="n">
        <v>182</v>
      </c>
      <c r="X516" s="55" t="n">
        <v>156</v>
      </c>
      <c r="Y516" s="55" t="n">
        <v>161</v>
      </c>
      <c r="Z516" s="55" t="n">
        <v>171</v>
      </c>
      <c r="AA516" s="56" t="n">
        <v>128</v>
      </c>
      <c r="AB516" s="3"/>
      <c r="AC516" s="55" t="n">
        <v>48</v>
      </c>
      <c r="AD516" s="55" t="n">
        <v>505</v>
      </c>
      <c r="AE516" s="55" t="n">
        <v>338</v>
      </c>
      <c r="AF516" s="57" t="n">
        <f aca="false">(AE516/AD516)*100</f>
        <v>66.9306930693069</v>
      </c>
    </row>
    <row r="517" s="58" customFormat="true" ht="12.8" hidden="false" customHeight="false" outlineLevel="0" collapsed="false">
      <c r="A517" s="54" t="s">
        <v>276</v>
      </c>
      <c r="B517" s="55" t="n">
        <v>2</v>
      </c>
      <c r="C517" s="55" t="n">
        <v>247</v>
      </c>
      <c r="D517" s="55" t="n">
        <v>179</v>
      </c>
      <c r="E517" s="55" t="n">
        <v>1</v>
      </c>
      <c r="F517" s="55" t="n">
        <v>68</v>
      </c>
      <c r="G517" s="55" t="n">
        <v>2</v>
      </c>
      <c r="H517" s="55" t="n">
        <v>5</v>
      </c>
      <c r="I517" s="55" t="n">
        <v>250</v>
      </c>
      <c r="J517" s="54" t="n">
        <v>251</v>
      </c>
      <c r="K517" s="54" t="n">
        <v>1</v>
      </c>
      <c r="L517" s="54" t="n">
        <v>221</v>
      </c>
      <c r="M517" s="54" t="n">
        <v>3</v>
      </c>
      <c r="N517" s="55" t="n">
        <v>282</v>
      </c>
      <c r="O517" s="55"/>
      <c r="P517" s="55"/>
      <c r="Q517" s="55"/>
      <c r="R517" s="55" t="n">
        <v>280</v>
      </c>
      <c r="S517" s="55" t="n">
        <v>157</v>
      </c>
      <c r="T517" s="55" t="n">
        <v>158</v>
      </c>
      <c r="U517" s="55" t="n">
        <v>332</v>
      </c>
      <c r="V517" s="55" t="n">
        <v>219</v>
      </c>
      <c r="W517" s="55" t="n">
        <v>262</v>
      </c>
      <c r="X517" s="55" t="n">
        <v>234</v>
      </c>
      <c r="Y517" s="55" t="n">
        <v>252</v>
      </c>
      <c r="Z517" s="55" t="n">
        <v>256</v>
      </c>
      <c r="AA517" s="56" t="n">
        <v>211</v>
      </c>
      <c r="AB517" s="3"/>
      <c r="AC517" s="55" t="n">
        <v>66</v>
      </c>
      <c r="AD517" s="55" t="n">
        <v>740</v>
      </c>
      <c r="AE517" s="55" t="n">
        <v>517</v>
      </c>
      <c r="AF517" s="57" t="n">
        <f aca="false">(AE517/AD517)*100</f>
        <v>69.8648648648649</v>
      </c>
    </row>
    <row r="518" s="58" customFormat="true" ht="12.8" hidden="false" customHeight="false" outlineLevel="0" collapsed="false">
      <c r="A518" s="54" t="s">
        <v>277</v>
      </c>
      <c r="B518" s="55" t="n">
        <v>0</v>
      </c>
      <c r="C518" s="55" t="n">
        <v>32</v>
      </c>
      <c r="D518" s="55" t="n">
        <v>15</v>
      </c>
      <c r="E518" s="55" t="n">
        <v>0</v>
      </c>
      <c r="F518" s="55" t="n">
        <v>17</v>
      </c>
      <c r="G518" s="55" t="n">
        <v>0</v>
      </c>
      <c r="H518" s="55" t="n">
        <v>2</v>
      </c>
      <c r="I518" s="55" t="n">
        <v>32</v>
      </c>
      <c r="J518" s="54" t="n">
        <v>31</v>
      </c>
      <c r="K518" s="54" t="n">
        <v>0</v>
      </c>
      <c r="L518" s="54" t="n">
        <v>29</v>
      </c>
      <c r="M518" s="54" t="n">
        <v>0</v>
      </c>
      <c r="N518" s="55" t="n">
        <v>34</v>
      </c>
      <c r="O518" s="55"/>
      <c r="P518" s="55"/>
      <c r="Q518" s="55"/>
      <c r="R518" s="55" t="n">
        <v>33</v>
      </c>
      <c r="S518" s="55" t="n">
        <v>13</v>
      </c>
      <c r="T518" s="55" t="n">
        <v>9</v>
      </c>
      <c r="U518" s="55" t="n">
        <v>48</v>
      </c>
      <c r="V518" s="55" t="n">
        <v>15</v>
      </c>
      <c r="W518" s="55" t="n">
        <v>42</v>
      </c>
      <c r="X518" s="55" t="n">
        <v>26</v>
      </c>
      <c r="Y518" s="55" t="n">
        <v>31</v>
      </c>
      <c r="Z518" s="55" t="n">
        <v>26</v>
      </c>
      <c r="AA518" s="56" t="n">
        <v>28</v>
      </c>
      <c r="AB518" s="3"/>
      <c r="AC518" s="55" t="n">
        <v>16</v>
      </c>
      <c r="AD518" s="55" t="n">
        <v>111</v>
      </c>
      <c r="AE518" s="55" t="n">
        <v>68</v>
      </c>
      <c r="AF518" s="57" t="n">
        <f aca="false">(AE518/AD518)*100</f>
        <v>61.2612612612613</v>
      </c>
    </row>
    <row r="519" s="58" customFormat="true" ht="12.8" hidden="false" customHeight="false" outlineLevel="0" collapsed="false">
      <c r="A519" s="54" t="s">
        <v>278</v>
      </c>
      <c r="B519" s="55" t="n">
        <v>0</v>
      </c>
      <c r="C519" s="55" t="n">
        <v>20</v>
      </c>
      <c r="D519" s="55" t="n">
        <v>9</v>
      </c>
      <c r="E519" s="55" t="n">
        <v>1</v>
      </c>
      <c r="F519" s="55" t="n">
        <v>8</v>
      </c>
      <c r="G519" s="55" t="n">
        <v>0</v>
      </c>
      <c r="H519" s="55" t="n">
        <v>1</v>
      </c>
      <c r="I519" s="55" t="n">
        <v>17</v>
      </c>
      <c r="J519" s="54" t="n">
        <v>22</v>
      </c>
      <c r="K519" s="54" t="n">
        <v>1</v>
      </c>
      <c r="L519" s="54" t="n">
        <v>14</v>
      </c>
      <c r="M519" s="54" t="n">
        <v>3</v>
      </c>
      <c r="N519" s="55" t="n">
        <v>25</v>
      </c>
      <c r="O519" s="55"/>
      <c r="P519" s="55"/>
      <c r="Q519" s="55"/>
      <c r="R519" s="55" t="n">
        <v>22</v>
      </c>
      <c r="S519" s="55" t="n">
        <v>16</v>
      </c>
      <c r="T519" s="55" t="n">
        <v>16</v>
      </c>
      <c r="U519" s="55" t="n">
        <v>25</v>
      </c>
      <c r="V519" s="55" t="n">
        <v>13</v>
      </c>
      <c r="W519" s="55" t="n">
        <v>27</v>
      </c>
      <c r="X519" s="55" t="n">
        <v>20</v>
      </c>
      <c r="Y519" s="55" t="n">
        <v>21</v>
      </c>
      <c r="Z519" s="55" t="n">
        <v>23</v>
      </c>
      <c r="AA519" s="56" t="n">
        <v>19</v>
      </c>
      <c r="AB519" s="3"/>
      <c r="AC519" s="55" t="n">
        <v>12</v>
      </c>
      <c r="AD519" s="55" t="n">
        <v>54</v>
      </c>
      <c r="AE519" s="55" t="n">
        <v>42</v>
      </c>
      <c r="AF519" s="57" t="n">
        <f aca="false">(AE519/AD519)*100</f>
        <v>77.7777777777778</v>
      </c>
    </row>
    <row r="520" s="58" customFormat="true" ht="12.8" hidden="false" customHeight="false" outlineLevel="0" collapsed="false">
      <c r="A520" s="54" t="s">
        <v>279</v>
      </c>
      <c r="B520" s="55" t="n">
        <v>0</v>
      </c>
      <c r="C520" s="55" t="n">
        <v>43</v>
      </c>
      <c r="D520" s="55" t="n">
        <v>46</v>
      </c>
      <c r="E520" s="55" t="n">
        <v>0</v>
      </c>
      <c r="F520" s="55" t="n">
        <v>20</v>
      </c>
      <c r="G520" s="55" t="n">
        <v>0</v>
      </c>
      <c r="H520" s="55" t="n">
        <v>3</v>
      </c>
      <c r="I520" s="55" t="n">
        <v>57</v>
      </c>
      <c r="J520" s="54" t="n">
        <v>49</v>
      </c>
      <c r="K520" s="54" t="n">
        <v>0</v>
      </c>
      <c r="L520" s="54" t="n">
        <v>50</v>
      </c>
      <c r="M520" s="54" t="n">
        <v>1</v>
      </c>
      <c r="N520" s="55" t="n">
        <v>59</v>
      </c>
      <c r="O520" s="55"/>
      <c r="P520" s="55"/>
      <c r="Q520" s="55"/>
      <c r="R520" s="55" t="n">
        <v>59</v>
      </c>
      <c r="S520" s="55" t="n">
        <v>36</v>
      </c>
      <c r="T520" s="55" t="n">
        <v>45</v>
      </c>
      <c r="U520" s="55" t="n">
        <v>65</v>
      </c>
      <c r="V520" s="55" t="n">
        <v>36</v>
      </c>
      <c r="W520" s="55" t="n">
        <v>70</v>
      </c>
      <c r="X520" s="55" t="n">
        <v>36</v>
      </c>
      <c r="Y520" s="55" t="n">
        <v>67</v>
      </c>
      <c r="Z520" s="55" t="n">
        <v>53</v>
      </c>
      <c r="AA520" s="56" t="n">
        <v>50</v>
      </c>
      <c r="AB520" s="3"/>
      <c r="AC520" s="55" t="n">
        <v>11</v>
      </c>
      <c r="AD520" s="55" t="n">
        <v>163</v>
      </c>
      <c r="AE520" s="55" t="n">
        <v>110</v>
      </c>
      <c r="AF520" s="57" t="n">
        <f aca="false">(AE520/AD520)*100</f>
        <v>67.4846625766871</v>
      </c>
    </row>
    <row r="521" s="58" customFormat="true" ht="12.8" hidden="false" customHeight="false" outlineLevel="0" collapsed="false">
      <c r="A521" s="54" t="s">
        <v>280</v>
      </c>
      <c r="B521" s="55" t="n">
        <v>2</v>
      </c>
      <c r="C521" s="55" t="n">
        <v>125</v>
      </c>
      <c r="D521" s="55" t="n">
        <v>170</v>
      </c>
      <c r="E521" s="55" t="n">
        <v>2</v>
      </c>
      <c r="F521" s="55" t="n">
        <v>104</v>
      </c>
      <c r="G521" s="55" t="n">
        <v>5</v>
      </c>
      <c r="H521" s="55" t="n">
        <v>9</v>
      </c>
      <c r="I521" s="55" t="n">
        <v>276</v>
      </c>
      <c r="J521" s="54" t="n">
        <v>129</v>
      </c>
      <c r="K521" s="54" t="n">
        <v>11</v>
      </c>
      <c r="L521" s="54" t="n">
        <v>241</v>
      </c>
      <c r="M521" s="54" t="n">
        <v>11</v>
      </c>
      <c r="N521" s="55" t="n">
        <v>173</v>
      </c>
      <c r="O521" s="55"/>
      <c r="P521" s="55"/>
      <c r="Q521" s="55"/>
      <c r="R521" s="55" t="n">
        <v>199</v>
      </c>
      <c r="S521" s="55" t="n">
        <v>171</v>
      </c>
      <c r="T521" s="55" t="n">
        <v>141</v>
      </c>
      <c r="U521" s="55" t="n">
        <v>264</v>
      </c>
      <c r="V521" s="55" t="n">
        <v>99</v>
      </c>
      <c r="W521" s="55" t="n">
        <v>312</v>
      </c>
      <c r="X521" s="55" t="n">
        <v>145</v>
      </c>
      <c r="Y521" s="55" t="n">
        <v>260</v>
      </c>
      <c r="Z521" s="55" t="n">
        <v>178</v>
      </c>
      <c r="AA521" s="56" t="n">
        <v>210</v>
      </c>
      <c r="AB521" s="3"/>
      <c r="AC521" s="55" t="n">
        <v>59</v>
      </c>
      <c r="AD521" s="55" t="n">
        <v>626</v>
      </c>
      <c r="AE521" s="55" t="n">
        <v>435</v>
      </c>
      <c r="AF521" s="57" t="n">
        <f aca="false">(AE521/AD521)*100</f>
        <v>69.4888178913738</v>
      </c>
    </row>
    <row r="522" s="58" customFormat="true" ht="12.8" hidden="false" customHeight="false" outlineLevel="0" collapsed="false">
      <c r="A522" s="54" t="s">
        <v>281</v>
      </c>
      <c r="B522" s="55" t="n">
        <v>0</v>
      </c>
      <c r="C522" s="55" t="n">
        <v>10</v>
      </c>
      <c r="D522" s="55" t="n">
        <v>20</v>
      </c>
      <c r="E522" s="55" t="n">
        <v>0</v>
      </c>
      <c r="F522" s="55" t="n">
        <v>9</v>
      </c>
      <c r="G522" s="55" t="n">
        <v>2</v>
      </c>
      <c r="H522" s="55" t="n">
        <v>0</v>
      </c>
      <c r="I522" s="55" t="n">
        <v>33</v>
      </c>
      <c r="J522" s="54" t="n">
        <v>8</v>
      </c>
      <c r="K522" s="54" t="n">
        <v>0</v>
      </c>
      <c r="L522" s="54" t="n">
        <v>35</v>
      </c>
      <c r="M522" s="54" t="n">
        <v>1</v>
      </c>
      <c r="N522" s="55" t="n">
        <v>6</v>
      </c>
      <c r="O522" s="55"/>
      <c r="P522" s="55"/>
      <c r="Q522" s="55"/>
      <c r="R522" s="55" t="n">
        <v>13</v>
      </c>
      <c r="S522" s="55" t="n">
        <v>23</v>
      </c>
      <c r="T522" s="55" t="n">
        <v>13</v>
      </c>
      <c r="U522" s="55" t="n">
        <v>25</v>
      </c>
      <c r="V522" s="55" t="n">
        <v>8</v>
      </c>
      <c r="W522" s="55" t="n">
        <v>31</v>
      </c>
      <c r="X522" s="55" t="n">
        <v>15</v>
      </c>
      <c r="Y522" s="55" t="n">
        <v>23</v>
      </c>
      <c r="Z522" s="55" t="n">
        <v>27</v>
      </c>
      <c r="AA522" s="56" t="n">
        <v>12</v>
      </c>
      <c r="AB522" s="3"/>
      <c r="AC522" s="55" t="n">
        <v>3</v>
      </c>
      <c r="AD522" s="55" t="n">
        <v>56</v>
      </c>
      <c r="AE522" s="55" t="n">
        <v>42</v>
      </c>
      <c r="AF522" s="57" t="n">
        <f aca="false">(AE522/AD522)*100</f>
        <v>75</v>
      </c>
    </row>
    <row r="523" s="58" customFormat="true" ht="12.8" hidden="false" customHeight="false" outlineLevel="0" collapsed="false">
      <c r="A523" s="54" t="s">
        <v>282</v>
      </c>
      <c r="B523" s="55" t="n">
        <v>2</v>
      </c>
      <c r="C523" s="55" t="n">
        <v>63</v>
      </c>
      <c r="D523" s="55" t="n">
        <v>82</v>
      </c>
      <c r="E523" s="55" t="n">
        <v>0</v>
      </c>
      <c r="F523" s="55" t="n">
        <v>36</v>
      </c>
      <c r="G523" s="55" t="n">
        <v>0</v>
      </c>
      <c r="H523" s="55" t="n">
        <v>3</v>
      </c>
      <c r="I523" s="55" t="n">
        <v>101</v>
      </c>
      <c r="J523" s="54" t="n">
        <v>87</v>
      </c>
      <c r="K523" s="54" t="n">
        <v>0</v>
      </c>
      <c r="L523" s="54" t="n">
        <v>94</v>
      </c>
      <c r="M523" s="54" t="n">
        <v>2</v>
      </c>
      <c r="N523" s="55" t="n">
        <v>95</v>
      </c>
      <c r="O523" s="55"/>
      <c r="P523" s="55"/>
      <c r="Q523" s="55"/>
      <c r="R523" s="55" t="n">
        <v>107</v>
      </c>
      <c r="S523" s="55" t="n">
        <v>64</v>
      </c>
      <c r="T523" s="55" t="n">
        <v>80</v>
      </c>
      <c r="U523" s="55" t="n">
        <v>106</v>
      </c>
      <c r="V523" s="55" t="n">
        <v>74</v>
      </c>
      <c r="W523" s="55" t="n">
        <v>115</v>
      </c>
      <c r="X523" s="55" t="n">
        <v>89</v>
      </c>
      <c r="Y523" s="55" t="n">
        <v>97</v>
      </c>
      <c r="Z523" s="55" t="n">
        <v>108</v>
      </c>
      <c r="AA523" s="56" t="n">
        <v>71</v>
      </c>
      <c r="AB523" s="3"/>
      <c r="AC523" s="55" t="n">
        <v>25</v>
      </c>
      <c r="AD523" s="55" t="n">
        <v>299</v>
      </c>
      <c r="AE523" s="55" t="n">
        <v>193</v>
      </c>
      <c r="AF523" s="57" t="n">
        <f aca="false">(AE523/AD523)*100</f>
        <v>64.5484949832776</v>
      </c>
    </row>
    <row r="524" s="58" customFormat="true" ht="12.8" hidden="false" customHeight="false" outlineLevel="0" collapsed="false">
      <c r="A524" s="54" t="s">
        <v>283</v>
      </c>
      <c r="B524" s="55" t="n">
        <v>5</v>
      </c>
      <c r="C524" s="55" t="n">
        <v>109</v>
      </c>
      <c r="D524" s="55" t="n">
        <v>182</v>
      </c>
      <c r="E524" s="55" t="n">
        <v>1</v>
      </c>
      <c r="F524" s="55" t="n">
        <v>61</v>
      </c>
      <c r="G524" s="55" t="n">
        <v>1</v>
      </c>
      <c r="H524" s="55" t="n">
        <v>7</v>
      </c>
      <c r="I524" s="55" t="n">
        <v>240</v>
      </c>
      <c r="J524" s="54" t="n">
        <v>114</v>
      </c>
      <c r="K524" s="54" t="n">
        <v>3</v>
      </c>
      <c r="L524" s="54" t="n">
        <v>203</v>
      </c>
      <c r="M524" s="54" t="n">
        <v>7</v>
      </c>
      <c r="N524" s="55" t="n">
        <v>154</v>
      </c>
      <c r="O524" s="55"/>
      <c r="P524" s="55"/>
      <c r="Q524" s="55"/>
      <c r="R524" s="55" t="n">
        <v>201</v>
      </c>
      <c r="S524" s="55" t="n">
        <v>114</v>
      </c>
      <c r="T524" s="55" t="n">
        <v>128</v>
      </c>
      <c r="U524" s="55" t="n">
        <v>218</v>
      </c>
      <c r="V524" s="55" t="n">
        <v>102</v>
      </c>
      <c r="W524" s="55" t="n">
        <v>248</v>
      </c>
      <c r="X524" s="55" t="n">
        <v>148</v>
      </c>
      <c r="Y524" s="55" t="n">
        <v>206</v>
      </c>
      <c r="Z524" s="55" t="n">
        <v>204</v>
      </c>
      <c r="AA524" s="56" t="n">
        <v>136</v>
      </c>
      <c r="AB524" s="3"/>
      <c r="AC524" s="55" t="n">
        <v>44</v>
      </c>
      <c r="AD524" s="55" t="n">
        <v>553</v>
      </c>
      <c r="AE524" s="55" t="n">
        <v>378</v>
      </c>
      <c r="AF524" s="57" t="n">
        <f aca="false">(AE524/AD524)*100</f>
        <v>68.3544303797468</v>
      </c>
    </row>
    <row r="525" s="58" customFormat="true" ht="12.8" hidden="false" customHeight="false" outlineLevel="0" collapsed="false">
      <c r="A525" s="54" t="s">
        <v>284</v>
      </c>
      <c r="B525" s="55" t="n">
        <v>0</v>
      </c>
      <c r="C525" s="55" t="n">
        <v>58</v>
      </c>
      <c r="D525" s="55" t="n">
        <v>22</v>
      </c>
      <c r="E525" s="55" t="n">
        <v>0</v>
      </c>
      <c r="F525" s="55" t="n">
        <v>14</v>
      </c>
      <c r="G525" s="55" t="n">
        <v>1</v>
      </c>
      <c r="H525" s="55" t="n">
        <v>0</v>
      </c>
      <c r="I525" s="55" t="n">
        <v>35</v>
      </c>
      <c r="J525" s="54" t="n">
        <v>59</v>
      </c>
      <c r="K525" s="54" t="n">
        <v>2</v>
      </c>
      <c r="L525" s="54" t="n">
        <v>29</v>
      </c>
      <c r="M525" s="54" t="n">
        <v>2</v>
      </c>
      <c r="N525" s="55" t="n">
        <v>63</v>
      </c>
      <c r="O525" s="55"/>
      <c r="P525" s="55"/>
      <c r="Q525" s="55"/>
      <c r="R525" s="55" t="n">
        <v>42</v>
      </c>
      <c r="S525" s="55" t="n">
        <v>42</v>
      </c>
      <c r="T525" s="55" t="n">
        <v>28</v>
      </c>
      <c r="U525" s="55" t="n">
        <v>67</v>
      </c>
      <c r="V525" s="55" t="n">
        <v>35</v>
      </c>
      <c r="W525" s="55" t="n">
        <v>60</v>
      </c>
      <c r="X525" s="55" t="n">
        <v>42</v>
      </c>
      <c r="Y525" s="55" t="n">
        <v>50</v>
      </c>
      <c r="Z525" s="55" t="n">
        <v>48</v>
      </c>
      <c r="AA525" s="56" t="n">
        <v>42</v>
      </c>
      <c r="AB525" s="3"/>
      <c r="AC525" s="55" t="n">
        <v>5</v>
      </c>
      <c r="AD525" s="55" t="n">
        <v>141</v>
      </c>
      <c r="AE525" s="55" t="n">
        <v>100</v>
      </c>
      <c r="AF525" s="57" t="n">
        <f aca="false">(AE525/AD525)*100</f>
        <v>70.9219858156028</v>
      </c>
    </row>
    <row r="526" s="58" customFormat="true" ht="12.8" hidden="false" customHeight="false" outlineLevel="0" collapsed="false">
      <c r="A526" s="54" t="s">
        <v>285</v>
      </c>
      <c r="B526" s="55" t="n">
        <v>0</v>
      </c>
      <c r="C526" s="55" t="n">
        <v>28</v>
      </c>
      <c r="D526" s="55" t="n">
        <v>36</v>
      </c>
      <c r="E526" s="55" t="n">
        <v>1</v>
      </c>
      <c r="F526" s="55" t="n">
        <v>14</v>
      </c>
      <c r="G526" s="55" t="n">
        <v>0</v>
      </c>
      <c r="H526" s="55" t="n">
        <v>0</v>
      </c>
      <c r="I526" s="55" t="n">
        <v>52</v>
      </c>
      <c r="J526" s="54" t="n">
        <v>29</v>
      </c>
      <c r="K526" s="54" t="n">
        <v>0</v>
      </c>
      <c r="L526" s="54" t="n">
        <v>44</v>
      </c>
      <c r="M526" s="54" t="n">
        <v>0</v>
      </c>
      <c r="N526" s="55" t="n">
        <v>39</v>
      </c>
      <c r="O526" s="55"/>
      <c r="P526" s="55"/>
      <c r="Q526" s="55"/>
      <c r="R526" s="55" t="n">
        <v>36</v>
      </c>
      <c r="S526" s="55" t="n">
        <v>33</v>
      </c>
      <c r="T526" s="55" t="n">
        <v>23</v>
      </c>
      <c r="U526" s="55" t="n">
        <v>58</v>
      </c>
      <c r="V526" s="55" t="n">
        <v>27</v>
      </c>
      <c r="W526" s="55" t="n">
        <v>53</v>
      </c>
      <c r="X526" s="55" t="n">
        <v>23</v>
      </c>
      <c r="Y526" s="55" t="n">
        <v>57</v>
      </c>
      <c r="Z526" s="55" t="n">
        <v>39</v>
      </c>
      <c r="AA526" s="56" t="n">
        <v>36</v>
      </c>
      <c r="AB526" s="3"/>
      <c r="AC526" s="55" t="n">
        <v>15</v>
      </c>
      <c r="AD526" s="55" t="n">
        <v>122</v>
      </c>
      <c r="AE526" s="55" t="n">
        <v>83</v>
      </c>
      <c r="AF526" s="57" t="n">
        <f aca="false">(AE526/AD526)*100</f>
        <v>68.0327868852459</v>
      </c>
    </row>
    <row r="527" s="58" customFormat="true" ht="12.8" hidden="false" customHeight="false" outlineLevel="0" collapsed="false">
      <c r="A527" s="54" t="s">
        <v>286</v>
      </c>
      <c r="B527" s="55" t="n">
        <v>9</v>
      </c>
      <c r="C527" s="55" t="n">
        <v>142</v>
      </c>
      <c r="D527" s="55" t="n">
        <v>195</v>
      </c>
      <c r="E527" s="55" t="n">
        <v>0</v>
      </c>
      <c r="F527" s="55" t="n">
        <v>34</v>
      </c>
      <c r="G527" s="55" t="n">
        <v>1</v>
      </c>
      <c r="H527" s="55" t="n">
        <v>10</v>
      </c>
      <c r="I527" s="55" t="n">
        <v>227</v>
      </c>
      <c r="J527" s="54" t="n">
        <v>134</v>
      </c>
      <c r="K527" s="54" t="n">
        <v>2</v>
      </c>
      <c r="L527" s="54" t="n">
        <v>214</v>
      </c>
      <c r="M527" s="54" t="n">
        <v>7</v>
      </c>
      <c r="N527" s="55" t="n">
        <v>157</v>
      </c>
      <c r="O527" s="55"/>
      <c r="P527" s="55"/>
      <c r="Q527" s="55"/>
      <c r="R527" s="55" t="n">
        <v>189</v>
      </c>
      <c r="S527" s="55" t="n">
        <v>121</v>
      </c>
      <c r="T527" s="55" t="n">
        <v>156</v>
      </c>
      <c r="U527" s="55" t="n">
        <v>200</v>
      </c>
      <c r="V527" s="55" t="n">
        <v>156</v>
      </c>
      <c r="W527" s="55" t="n">
        <v>200</v>
      </c>
      <c r="X527" s="55" t="n">
        <v>197</v>
      </c>
      <c r="Y527" s="55" t="n">
        <v>162</v>
      </c>
      <c r="Z527" s="55" t="n">
        <v>195</v>
      </c>
      <c r="AA527" s="56" t="n">
        <v>158</v>
      </c>
      <c r="AB527" s="3"/>
      <c r="AC527" s="55"/>
      <c r="AD527" s="55"/>
      <c r="AE527" s="55" t="n">
        <v>389</v>
      </c>
      <c r="AF527" s="57"/>
    </row>
    <row r="528" s="53" customFormat="true" ht="12.8" hidden="false" customHeight="false" outlineLevel="0" collapsed="false">
      <c r="A528" s="60" t="s">
        <v>48</v>
      </c>
      <c r="B528" s="61" t="n">
        <f aca="false">SUM(B513:B527)</f>
        <v>28</v>
      </c>
      <c r="C528" s="61" t="n">
        <f aca="false">SUM(C513:C527)</f>
        <v>1507</v>
      </c>
      <c r="D528" s="61" t="n">
        <f aca="false">SUM(D513:D527)</f>
        <v>1658</v>
      </c>
      <c r="E528" s="61" t="n">
        <f aca="false">SUM(E513:E527)</f>
        <v>12</v>
      </c>
      <c r="F528" s="61" t="n">
        <f aca="false">SUM(F513:F527)</f>
        <v>650</v>
      </c>
      <c r="G528" s="61" t="n">
        <f aca="false">SUM(G513:G527)</f>
        <v>28</v>
      </c>
      <c r="H528" s="61" t="n">
        <f aca="false">SUM(H513:H527)</f>
        <v>65</v>
      </c>
      <c r="I528" s="61" t="n">
        <f aca="false">SUM(I513:I527)</f>
        <v>2230</v>
      </c>
      <c r="J528" s="61" t="n">
        <f aca="false">SUM(J513:J527)</f>
        <v>1610</v>
      </c>
      <c r="K528" s="61" t="n">
        <f aca="false">SUM(K513:K527)</f>
        <v>32</v>
      </c>
      <c r="L528" s="61" t="n">
        <f aca="false">SUM(L513:L527)</f>
        <v>2008</v>
      </c>
      <c r="M528" s="61" t="n">
        <f aca="false">SUM(M513:M527)</f>
        <v>65</v>
      </c>
      <c r="N528" s="61" t="n">
        <f aca="false">SUM(N513:N527)</f>
        <v>1872</v>
      </c>
      <c r="O528" s="61" t="n">
        <f aca="false">SUM(O513:O527)</f>
        <v>0</v>
      </c>
      <c r="P528" s="61" t="n">
        <f aca="false">SUM(P513:P527)</f>
        <v>0</v>
      </c>
      <c r="Q528" s="61" t="n">
        <f aca="false">SUM(Q513:Q527)</f>
        <v>0</v>
      </c>
      <c r="R528" s="61" t="n">
        <f aca="false">SUM(R513:R527)</f>
        <v>2061</v>
      </c>
      <c r="S528" s="61" t="n">
        <f aca="false">SUM(S513:S527)</f>
        <v>1339</v>
      </c>
      <c r="T528" s="61" t="n">
        <f aca="false">SUM(T513:T527)</f>
        <v>1388</v>
      </c>
      <c r="U528" s="61" t="n">
        <f aca="false">SUM(U513:U527)</f>
        <v>2410</v>
      </c>
      <c r="V528" s="61" t="n">
        <f aca="false">SUM(V513:V527)</f>
        <v>1374</v>
      </c>
      <c r="W528" s="61" t="n">
        <f aca="false">SUM(W513:W527)</f>
        <v>2414</v>
      </c>
      <c r="X528" s="61" t="n">
        <f aca="false">SUM(X513:X527)</f>
        <v>1631</v>
      </c>
      <c r="Y528" s="61" t="n">
        <f aca="false">SUM(Y513:Y527)</f>
        <v>2162</v>
      </c>
      <c r="Z528" s="62" t="n">
        <f aca="false">SUM(Z513:Z527)</f>
        <v>1959</v>
      </c>
      <c r="AA528" s="81" t="n">
        <f aca="false">SUM(AA513:AA527)</f>
        <v>1703</v>
      </c>
      <c r="AB528" s="82"/>
      <c r="AC528" s="61" t="n">
        <f aca="false">SUM(AC513:AC527)</f>
        <v>424</v>
      </c>
      <c r="AD528" s="61" t="n">
        <f aca="false">SUM(AD513:AD527)</f>
        <v>5508</v>
      </c>
      <c r="AE528" s="80" t="n">
        <f aca="false">SUM(AE513:AE527)</f>
        <v>4051</v>
      </c>
      <c r="AF528" s="63" t="n">
        <f aca="false">(AE528/AD528)*100</f>
        <v>73.5475671750182</v>
      </c>
    </row>
    <row r="529" s="53" customFormat="true" ht="12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3"/>
      <c r="AC529" s="65"/>
      <c r="AD529" s="65"/>
      <c r="AE529" s="65"/>
      <c r="AF529" s="66"/>
    </row>
    <row r="530" s="58" customFormat="true" ht="12.8" hidden="false" customHeight="false" outlineLevel="0" collapsed="false">
      <c r="A530" s="48" t="s">
        <v>287</v>
      </c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74"/>
    </row>
    <row r="531" s="58" customFormat="true" ht="12.8" hidden="false" customHeight="false" outlineLevel="0" collapsed="false">
      <c r="A531" s="54" t="s">
        <v>288</v>
      </c>
      <c r="B531" s="55" t="n">
        <v>2</v>
      </c>
      <c r="C531" s="55" t="n">
        <v>125</v>
      </c>
      <c r="D531" s="55" t="n">
        <v>167</v>
      </c>
      <c r="E531" s="55" t="n">
        <v>1</v>
      </c>
      <c r="F531" s="55" t="n">
        <v>82</v>
      </c>
      <c r="G531" s="55"/>
      <c r="H531" s="55" t="n">
        <v>13</v>
      </c>
      <c r="I531" s="55" t="n">
        <v>242</v>
      </c>
      <c r="J531" s="55" t="n">
        <v>110</v>
      </c>
      <c r="K531" s="55" t="n">
        <v>3</v>
      </c>
      <c r="L531" s="55"/>
      <c r="M531" s="55"/>
      <c r="N531" s="54"/>
      <c r="O531" s="54" t="n">
        <v>13</v>
      </c>
      <c r="P531" s="54" t="n">
        <v>255</v>
      </c>
      <c r="Q531" s="55" t="n">
        <v>91</v>
      </c>
      <c r="R531" s="55" t="n">
        <v>190</v>
      </c>
      <c r="S531" s="55" t="n">
        <v>163</v>
      </c>
      <c r="T531" s="55" t="n">
        <v>129</v>
      </c>
      <c r="U531" s="55" t="n">
        <v>253</v>
      </c>
      <c r="V531" s="55" t="n">
        <v>72</v>
      </c>
      <c r="W531" s="55" t="n">
        <v>315</v>
      </c>
      <c r="X531" s="55" t="n">
        <v>108</v>
      </c>
      <c r="Y531" s="55" t="n">
        <v>272</v>
      </c>
      <c r="Z531" s="55" t="n">
        <v>205</v>
      </c>
      <c r="AA531" s="56" t="n">
        <v>167</v>
      </c>
      <c r="AB531" s="3"/>
      <c r="AC531" s="70" t="n">
        <v>50</v>
      </c>
      <c r="AD531" s="55" t="n">
        <v>551</v>
      </c>
      <c r="AE531" s="55" t="n">
        <v>388</v>
      </c>
      <c r="AF531" s="57" t="n">
        <f aca="false">(AE531/AD531)*100</f>
        <v>70.4174228675136</v>
      </c>
    </row>
    <row r="532" s="58" customFormat="true" ht="12.8" hidden="false" customHeight="false" outlineLevel="0" collapsed="false">
      <c r="A532" s="54" t="s">
        <v>289</v>
      </c>
      <c r="B532" s="55" t="n">
        <v>1</v>
      </c>
      <c r="C532" s="55" t="n">
        <v>38</v>
      </c>
      <c r="D532" s="55" t="n">
        <v>106</v>
      </c>
      <c r="E532" s="55"/>
      <c r="F532" s="55" t="n">
        <v>32</v>
      </c>
      <c r="G532" s="55"/>
      <c r="H532" s="55" t="n">
        <v>8</v>
      </c>
      <c r="I532" s="55" t="n">
        <v>130</v>
      </c>
      <c r="J532" s="55" t="n">
        <v>40</v>
      </c>
      <c r="K532" s="55"/>
      <c r="L532" s="55"/>
      <c r="M532" s="55"/>
      <c r="N532" s="54"/>
      <c r="O532" s="54" t="n">
        <v>4</v>
      </c>
      <c r="P532" s="54" t="n">
        <v>135</v>
      </c>
      <c r="Q532" s="55" t="n">
        <v>32</v>
      </c>
      <c r="R532" s="55" t="n">
        <v>101</v>
      </c>
      <c r="S532" s="55" t="n">
        <v>65</v>
      </c>
      <c r="T532" s="55" t="n">
        <v>65</v>
      </c>
      <c r="U532" s="55" t="n">
        <v>111</v>
      </c>
      <c r="V532" s="55" t="n">
        <v>29</v>
      </c>
      <c r="W532" s="55" t="n">
        <v>150</v>
      </c>
      <c r="X532" s="55" t="n">
        <v>54</v>
      </c>
      <c r="Y532" s="55" t="n">
        <v>125</v>
      </c>
      <c r="Z532" s="55" t="n">
        <v>93</v>
      </c>
      <c r="AA532" s="56" t="n">
        <v>81</v>
      </c>
      <c r="AB532" s="3"/>
      <c r="AC532" s="70" t="n">
        <v>13</v>
      </c>
      <c r="AD532" s="55" t="n">
        <v>274</v>
      </c>
      <c r="AE532" s="55" t="n">
        <v>181</v>
      </c>
      <c r="AF532" s="57" t="n">
        <f aca="false">(AE532/AD532)*100</f>
        <v>66.0583941605839</v>
      </c>
    </row>
    <row r="533" s="58" customFormat="true" ht="12.8" hidden="false" customHeight="false" outlineLevel="0" collapsed="false">
      <c r="A533" s="54" t="s">
        <v>290</v>
      </c>
      <c r="B533" s="55" t="n">
        <v>5</v>
      </c>
      <c r="C533" s="55" t="n">
        <v>80</v>
      </c>
      <c r="D533" s="55" t="n">
        <v>261</v>
      </c>
      <c r="E533" s="55" t="n">
        <v>2</v>
      </c>
      <c r="F533" s="55" t="n">
        <v>76</v>
      </c>
      <c r="G533" s="55" t="n">
        <v>4</v>
      </c>
      <c r="H533" s="55" t="n">
        <v>11</v>
      </c>
      <c r="I533" s="55" t="n">
        <v>323</v>
      </c>
      <c r="J533" s="55" t="n">
        <v>79</v>
      </c>
      <c r="K533" s="55" t="n">
        <v>4</v>
      </c>
      <c r="L533" s="55"/>
      <c r="M533" s="55"/>
      <c r="N533" s="54"/>
      <c r="O533" s="54" t="n">
        <v>9</v>
      </c>
      <c r="P533" s="54" t="n">
        <v>336</v>
      </c>
      <c r="Q533" s="55" t="n">
        <v>69</v>
      </c>
      <c r="R533" s="55" t="n">
        <v>208</v>
      </c>
      <c r="S533" s="55" t="n">
        <v>198</v>
      </c>
      <c r="T533" s="55" t="n">
        <v>155</v>
      </c>
      <c r="U533" s="55" t="n">
        <v>258</v>
      </c>
      <c r="V533" s="55" t="n">
        <v>61</v>
      </c>
      <c r="W533" s="55" t="n">
        <v>375</v>
      </c>
      <c r="X533" s="55" t="n">
        <v>100</v>
      </c>
      <c r="Y533" s="55" t="n">
        <v>323</v>
      </c>
      <c r="Z533" s="55" t="n">
        <v>195</v>
      </c>
      <c r="AA533" s="56" t="n">
        <v>219</v>
      </c>
      <c r="AB533" s="3"/>
      <c r="AC533" s="70" t="n">
        <v>27</v>
      </c>
      <c r="AD533" s="55" t="n">
        <v>575</v>
      </c>
      <c r="AE533" s="55" t="n">
        <v>440</v>
      </c>
      <c r="AF533" s="57" t="n">
        <f aca="false">(AE533/AD533)*100</f>
        <v>76.5217391304348</v>
      </c>
    </row>
    <row r="534" s="58" customFormat="true" ht="12.8" hidden="false" customHeight="false" outlineLevel="0" collapsed="false">
      <c r="A534" s="54" t="s">
        <v>291</v>
      </c>
      <c r="B534" s="55" t="n">
        <v>1</v>
      </c>
      <c r="C534" s="55" t="n">
        <v>52</v>
      </c>
      <c r="D534" s="55" t="n">
        <v>195</v>
      </c>
      <c r="E534" s="55"/>
      <c r="F534" s="55" t="n">
        <v>44</v>
      </c>
      <c r="G534" s="55"/>
      <c r="H534" s="55" t="n">
        <v>4</v>
      </c>
      <c r="I534" s="55" t="n">
        <v>223</v>
      </c>
      <c r="J534" s="55" t="n">
        <v>56</v>
      </c>
      <c r="K534" s="55" t="n">
        <v>4</v>
      </c>
      <c r="L534" s="55"/>
      <c r="M534" s="55"/>
      <c r="N534" s="54"/>
      <c r="O534" s="54" t="n">
        <v>8</v>
      </c>
      <c r="P534" s="54" t="n">
        <v>239</v>
      </c>
      <c r="Q534" s="55" t="n">
        <v>34</v>
      </c>
      <c r="R534" s="55" t="n">
        <v>145</v>
      </c>
      <c r="S534" s="55" t="n">
        <v>120</v>
      </c>
      <c r="T534" s="55" t="n">
        <v>106</v>
      </c>
      <c r="U534" s="55" t="n">
        <v>182</v>
      </c>
      <c r="V534" s="55" t="n">
        <v>43</v>
      </c>
      <c r="W534" s="55" t="n">
        <v>247</v>
      </c>
      <c r="X534" s="55" t="n">
        <v>81</v>
      </c>
      <c r="Y534" s="55" t="n">
        <v>210</v>
      </c>
      <c r="Z534" s="55" t="n">
        <v>147</v>
      </c>
      <c r="AA534" s="56" t="n">
        <v>140</v>
      </c>
      <c r="AB534" s="3"/>
      <c r="AC534" s="70" t="n">
        <v>16</v>
      </c>
      <c r="AD534" s="55" t="n">
        <v>377</v>
      </c>
      <c r="AE534" s="55" t="n">
        <v>299</v>
      </c>
      <c r="AF534" s="57" t="n">
        <f aca="false">(AE534/AD534)*100</f>
        <v>79.3103448275862</v>
      </c>
    </row>
    <row r="535" s="58" customFormat="true" ht="12.8" hidden="false" customHeight="false" outlineLevel="0" collapsed="false">
      <c r="A535" s="54" t="s">
        <v>292</v>
      </c>
      <c r="B535" s="55"/>
      <c r="C535" s="55" t="n">
        <v>121</v>
      </c>
      <c r="D535" s="55" t="n">
        <v>108</v>
      </c>
      <c r="E535" s="55" t="n">
        <v>1</v>
      </c>
      <c r="F535" s="55" t="n">
        <v>59</v>
      </c>
      <c r="G535" s="55" t="n">
        <v>4</v>
      </c>
      <c r="H535" s="55" t="n">
        <v>11</v>
      </c>
      <c r="I535" s="55" t="n">
        <v>160</v>
      </c>
      <c r="J535" s="55" t="n">
        <v>119</v>
      </c>
      <c r="K535" s="55" t="n">
        <v>3</v>
      </c>
      <c r="L535" s="55"/>
      <c r="M535" s="55"/>
      <c r="N535" s="54"/>
      <c r="O535" s="54" t="n">
        <v>14</v>
      </c>
      <c r="P535" s="54" t="n">
        <v>172</v>
      </c>
      <c r="Q535" s="55" t="n">
        <v>101</v>
      </c>
      <c r="R535" s="55" t="n">
        <v>153</v>
      </c>
      <c r="S535" s="55" t="n">
        <v>124</v>
      </c>
      <c r="T535" s="55" t="n">
        <v>71</v>
      </c>
      <c r="U535" s="55" t="n">
        <v>220</v>
      </c>
      <c r="V535" s="55" t="n">
        <v>87</v>
      </c>
      <c r="W535" s="55" t="n">
        <v>207</v>
      </c>
      <c r="X535" s="55" t="n">
        <v>62</v>
      </c>
      <c r="Y535" s="55" t="n">
        <v>232</v>
      </c>
      <c r="Z535" s="55" t="n">
        <v>146</v>
      </c>
      <c r="AA535" s="56" t="n">
        <v>138</v>
      </c>
      <c r="AB535" s="3"/>
      <c r="AC535" s="70" t="n">
        <v>36</v>
      </c>
      <c r="AD535" s="55" t="n">
        <v>402</v>
      </c>
      <c r="AE535" s="55" t="n">
        <v>301</v>
      </c>
      <c r="AF535" s="57" t="n">
        <f aca="false">(AE535/AD535)*100</f>
        <v>74.8756218905473</v>
      </c>
    </row>
    <row r="536" s="58" customFormat="true" ht="12.8" hidden="false" customHeight="false" outlineLevel="0" collapsed="false">
      <c r="A536" s="54" t="s">
        <v>293</v>
      </c>
      <c r="B536" s="55" t="n">
        <v>1</v>
      </c>
      <c r="C536" s="55" t="n">
        <v>66</v>
      </c>
      <c r="D536" s="55" t="n">
        <v>145</v>
      </c>
      <c r="E536" s="55" t="n">
        <v>1</v>
      </c>
      <c r="F536" s="55" t="n">
        <v>30</v>
      </c>
      <c r="G536" s="55" t="n">
        <v>1</v>
      </c>
      <c r="H536" s="55" t="n">
        <v>2</v>
      </c>
      <c r="I536" s="55" t="n">
        <v>181</v>
      </c>
      <c r="J536" s="55" t="n">
        <v>55</v>
      </c>
      <c r="K536" s="55" t="n">
        <v>3</v>
      </c>
      <c r="L536" s="55"/>
      <c r="M536" s="55"/>
      <c r="N536" s="54"/>
      <c r="O536" s="54" t="n">
        <v>3</v>
      </c>
      <c r="P536" s="54" t="n">
        <v>190</v>
      </c>
      <c r="Q536" s="55" t="n">
        <v>43</v>
      </c>
      <c r="R536" s="55" t="n">
        <v>136</v>
      </c>
      <c r="S536" s="55" t="n">
        <v>99</v>
      </c>
      <c r="T536" s="55" t="n">
        <v>84</v>
      </c>
      <c r="U536" s="55" t="n">
        <v>164</v>
      </c>
      <c r="V536" s="55" t="n">
        <v>52</v>
      </c>
      <c r="W536" s="55" t="n">
        <v>196</v>
      </c>
      <c r="X536" s="55" t="n">
        <v>39</v>
      </c>
      <c r="Y536" s="55" t="n">
        <v>210</v>
      </c>
      <c r="Z536" s="55" t="n">
        <v>105</v>
      </c>
      <c r="AA536" s="56" t="n">
        <v>139</v>
      </c>
      <c r="AB536" s="3"/>
      <c r="AC536" s="70" t="n">
        <v>28</v>
      </c>
      <c r="AD536" s="55" t="n">
        <v>344</v>
      </c>
      <c r="AE536" s="55" t="n">
        <v>253</v>
      </c>
      <c r="AF536" s="57" t="n">
        <f aca="false">(AE536/AD536)*100</f>
        <v>73.546511627907</v>
      </c>
    </row>
    <row r="537" s="58" customFormat="true" ht="12.8" hidden="false" customHeight="false" outlineLevel="0" collapsed="false">
      <c r="A537" s="54" t="s">
        <v>294</v>
      </c>
      <c r="B537" s="55"/>
      <c r="C537" s="55" t="n">
        <v>16</v>
      </c>
      <c r="D537" s="55" t="n">
        <v>44</v>
      </c>
      <c r="E537" s="55"/>
      <c r="F537" s="55" t="n">
        <v>14</v>
      </c>
      <c r="G537" s="55"/>
      <c r="H537" s="55" t="n">
        <v>1</v>
      </c>
      <c r="I537" s="55" t="n">
        <v>54</v>
      </c>
      <c r="J537" s="55" t="n">
        <v>16</v>
      </c>
      <c r="K537" s="55" t="n">
        <v>2</v>
      </c>
      <c r="L537" s="55"/>
      <c r="M537" s="55"/>
      <c r="N537" s="54"/>
      <c r="O537" s="54" t="n">
        <v>1</v>
      </c>
      <c r="P537" s="54" t="n">
        <v>62</v>
      </c>
      <c r="Q537" s="55" t="n">
        <v>9</v>
      </c>
      <c r="R537" s="55" t="n">
        <v>33</v>
      </c>
      <c r="S537" s="55" t="n">
        <v>33</v>
      </c>
      <c r="T537" s="55" t="n">
        <v>26</v>
      </c>
      <c r="U537" s="55" t="n">
        <v>49</v>
      </c>
      <c r="V537" s="55" t="n">
        <v>20</v>
      </c>
      <c r="W537" s="55" t="n">
        <v>57</v>
      </c>
      <c r="X537" s="55" t="n">
        <v>18</v>
      </c>
      <c r="Y537" s="55" t="n">
        <v>56</v>
      </c>
      <c r="Z537" s="55" t="n">
        <v>32</v>
      </c>
      <c r="AA537" s="56" t="n">
        <v>43</v>
      </c>
      <c r="AB537" s="3"/>
      <c r="AC537" s="70" t="n">
        <v>5</v>
      </c>
      <c r="AD537" s="55" t="n">
        <v>110</v>
      </c>
      <c r="AE537" s="55" t="n">
        <v>77</v>
      </c>
      <c r="AF537" s="57" t="n">
        <f aca="false">(AE537/AD537)*100</f>
        <v>70</v>
      </c>
    </row>
    <row r="538" s="58" customFormat="true" ht="12.8" hidden="false" customHeight="false" outlineLevel="0" collapsed="false">
      <c r="A538" s="54" t="s">
        <v>295</v>
      </c>
      <c r="B538" s="55"/>
      <c r="C538" s="55" t="n">
        <v>13</v>
      </c>
      <c r="D538" s="55" t="n">
        <v>57</v>
      </c>
      <c r="E538" s="55"/>
      <c r="F538" s="55" t="n">
        <v>2</v>
      </c>
      <c r="G538" s="55"/>
      <c r="H538" s="55" t="n">
        <v>1</v>
      </c>
      <c r="I538" s="55" t="n">
        <v>60</v>
      </c>
      <c r="J538" s="55" t="n">
        <v>10</v>
      </c>
      <c r="K538" s="55" t="n">
        <v>1</v>
      </c>
      <c r="L538" s="55"/>
      <c r="M538" s="55"/>
      <c r="N538" s="54"/>
      <c r="O538" s="54"/>
      <c r="P538" s="54" t="n">
        <v>60</v>
      </c>
      <c r="Q538" s="55" t="n">
        <v>12</v>
      </c>
      <c r="R538" s="55" t="n">
        <v>28</v>
      </c>
      <c r="S538" s="55" t="n">
        <v>39</v>
      </c>
      <c r="T538" s="55" t="n">
        <v>30</v>
      </c>
      <c r="U538" s="55" t="n">
        <v>42</v>
      </c>
      <c r="V538" s="55" t="n">
        <v>11</v>
      </c>
      <c r="W538" s="55" t="n">
        <v>63</v>
      </c>
      <c r="X538" s="55" t="n">
        <v>19</v>
      </c>
      <c r="Y538" s="55" t="n">
        <v>53</v>
      </c>
      <c r="Z538" s="55" t="n">
        <v>32</v>
      </c>
      <c r="AA538" s="56" t="n">
        <v>40</v>
      </c>
      <c r="AB538" s="3"/>
      <c r="AC538" s="70" t="n">
        <v>7</v>
      </c>
      <c r="AD538" s="55" t="n">
        <v>84</v>
      </c>
      <c r="AE538" s="55" t="n">
        <v>75</v>
      </c>
      <c r="AF538" s="57" t="n">
        <f aca="false">(AE538/AD538)*100</f>
        <v>89.2857142857143</v>
      </c>
    </row>
    <row r="539" s="58" customFormat="true" ht="12.8" hidden="false" customHeight="false" outlineLevel="0" collapsed="false">
      <c r="A539" s="54" t="s">
        <v>296</v>
      </c>
      <c r="B539" s="55" t="n">
        <v>5</v>
      </c>
      <c r="C539" s="55" t="n">
        <v>38</v>
      </c>
      <c r="D539" s="55" t="n">
        <v>101</v>
      </c>
      <c r="E539" s="55"/>
      <c r="F539" s="55" t="n">
        <v>34</v>
      </c>
      <c r="G539" s="55"/>
      <c r="H539" s="55" t="n">
        <v>5</v>
      </c>
      <c r="I539" s="55" t="n">
        <v>138</v>
      </c>
      <c r="J539" s="55" t="n">
        <v>28</v>
      </c>
      <c r="K539" s="55" t="n">
        <v>2</v>
      </c>
      <c r="L539" s="55"/>
      <c r="M539" s="55"/>
      <c r="N539" s="54"/>
      <c r="O539" s="54" t="n">
        <v>4</v>
      </c>
      <c r="P539" s="54" t="n">
        <v>149</v>
      </c>
      <c r="Q539" s="55" t="n">
        <v>17</v>
      </c>
      <c r="R539" s="55" t="n">
        <v>86</v>
      </c>
      <c r="S539" s="55" t="n">
        <v>73</v>
      </c>
      <c r="T539" s="55" t="n">
        <v>78</v>
      </c>
      <c r="U539" s="55" t="n">
        <v>97</v>
      </c>
      <c r="V539" s="55" t="n">
        <v>45</v>
      </c>
      <c r="W539" s="55" t="n">
        <v>133</v>
      </c>
      <c r="X539" s="55" t="n">
        <v>66</v>
      </c>
      <c r="Y539" s="55" t="n">
        <v>111</v>
      </c>
      <c r="Z539" s="55" t="n">
        <v>90</v>
      </c>
      <c r="AA539" s="56" t="n">
        <v>77</v>
      </c>
      <c r="AB539" s="3"/>
      <c r="AC539" s="70" t="n">
        <v>24</v>
      </c>
      <c r="AD539" s="55" t="n">
        <v>243</v>
      </c>
      <c r="AE539" s="55" t="n">
        <v>183</v>
      </c>
      <c r="AF539" s="57" t="n">
        <f aca="false">(AE539/AD539)*100</f>
        <v>75.3086419753087</v>
      </c>
    </row>
    <row r="540" s="58" customFormat="true" ht="12.8" hidden="false" customHeight="false" outlineLevel="0" collapsed="false">
      <c r="A540" s="54" t="s">
        <v>297</v>
      </c>
      <c r="B540" s="55" t="n">
        <v>1</v>
      </c>
      <c r="C540" s="55" t="n">
        <v>86</v>
      </c>
      <c r="D540" s="55" t="n">
        <v>65</v>
      </c>
      <c r="E540" s="55" t="n">
        <v>2</v>
      </c>
      <c r="F540" s="55" t="n">
        <v>27</v>
      </c>
      <c r="G540" s="55"/>
      <c r="H540" s="55" t="n">
        <v>6</v>
      </c>
      <c r="I540" s="55" t="n">
        <v>78</v>
      </c>
      <c r="J540" s="55" t="n">
        <v>91</v>
      </c>
      <c r="K540" s="55" t="n">
        <v>2</v>
      </c>
      <c r="L540" s="55"/>
      <c r="M540" s="55"/>
      <c r="N540" s="54"/>
      <c r="O540" s="54" t="n">
        <v>8</v>
      </c>
      <c r="P540" s="54" t="n">
        <v>103</v>
      </c>
      <c r="Q540" s="55" t="n">
        <v>66</v>
      </c>
      <c r="R540" s="55" t="n">
        <v>106</v>
      </c>
      <c r="S540" s="55" t="n">
        <v>59</v>
      </c>
      <c r="T540" s="55" t="n">
        <v>54</v>
      </c>
      <c r="U540" s="55" t="n">
        <v>124</v>
      </c>
      <c r="V540" s="55" t="n">
        <v>75</v>
      </c>
      <c r="W540" s="55" t="n">
        <v>107</v>
      </c>
      <c r="X540" s="55" t="n">
        <v>84</v>
      </c>
      <c r="Y540" s="55" t="n">
        <v>94</v>
      </c>
      <c r="Z540" s="55" t="n">
        <v>71</v>
      </c>
      <c r="AA540" s="56" t="n">
        <v>104</v>
      </c>
      <c r="AB540" s="3"/>
      <c r="AC540" s="70" t="n">
        <v>19</v>
      </c>
      <c r="AD540" s="55" t="n">
        <v>252</v>
      </c>
      <c r="AE540" s="55" t="n">
        <v>184</v>
      </c>
      <c r="AF540" s="57" t="n">
        <f aca="false">(AE540/AD540)*100</f>
        <v>73.015873015873</v>
      </c>
    </row>
    <row r="541" s="53" customFormat="true" ht="12.8" hidden="false" customHeight="false" outlineLevel="0" collapsed="false">
      <c r="A541" s="60" t="s">
        <v>48</v>
      </c>
      <c r="B541" s="61" t="n">
        <f aca="false">SUM(B531:B540)</f>
        <v>16</v>
      </c>
      <c r="C541" s="61" t="n">
        <f aca="false">SUM(C531:C540)</f>
        <v>635</v>
      </c>
      <c r="D541" s="61" t="n">
        <f aca="false">SUM(D531:D540)</f>
        <v>1249</v>
      </c>
      <c r="E541" s="61" t="n">
        <f aca="false">SUM(E531:E540)</f>
        <v>7</v>
      </c>
      <c r="F541" s="61" t="n">
        <f aca="false">SUM(F531:F540)</f>
        <v>400</v>
      </c>
      <c r="G541" s="61" t="n">
        <f aca="false">SUM(G531:G540)</f>
        <v>9</v>
      </c>
      <c r="H541" s="61" t="n">
        <f aca="false">SUM(H531:H540)</f>
        <v>62</v>
      </c>
      <c r="I541" s="61" t="n">
        <f aca="false">SUM(I531:I540)</f>
        <v>1589</v>
      </c>
      <c r="J541" s="61" t="n">
        <f aca="false">SUM(J531:J540)</f>
        <v>604</v>
      </c>
      <c r="K541" s="61" t="n">
        <f aca="false">SUM(K531:K540)</f>
        <v>24</v>
      </c>
      <c r="L541" s="61" t="n">
        <f aca="false">SUM(L531:L540)</f>
        <v>0</v>
      </c>
      <c r="M541" s="61" t="n">
        <f aca="false">SUM(M531:M540)</f>
        <v>0</v>
      </c>
      <c r="N541" s="61" t="n">
        <f aca="false">SUM(N531:N540)</f>
        <v>0</v>
      </c>
      <c r="O541" s="61" t="n">
        <f aca="false">SUM(O531:O540)</f>
        <v>64</v>
      </c>
      <c r="P541" s="61" t="n">
        <f aca="false">SUM(P531:P540)</f>
        <v>1701</v>
      </c>
      <c r="Q541" s="61" t="n">
        <f aca="false">SUM(Q531:Q540)</f>
        <v>474</v>
      </c>
      <c r="R541" s="61" t="n">
        <f aca="false">SUM(R531:R540)</f>
        <v>1186</v>
      </c>
      <c r="S541" s="61" t="n">
        <f aca="false">SUM(S531:S540)</f>
        <v>973</v>
      </c>
      <c r="T541" s="61" t="n">
        <f aca="false">SUM(T531:T540)</f>
        <v>798</v>
      </c>
      <c r="U541" s="61" t="n">
        <f aca="false">SUM(U531:U540)</f>
        <v>1500</v>
      </c>
      <c r="V541" s="61" t="n">
        <f aca="false">SUM(V531:V540)</f>
        <v>495</v>
      </c>
      <c r="W541" s="61" t="n">
        <f aca="false">SUM(W531:W540)</f>
        <v>1850</v>
      </c>
      <c r="X541" s="61" t="n">
        <f aca="false">SUM(X531:X540)</f>
        <v>631</v>
      </c>
      <c r="Y541" s="61" t="n">
        <f aca="false">SUM(Y531:Y540)</f>
        <v>1686</v>
      </c>
      <c r="Z541" s="62" t="n">
        <f aca="false">SUM(Z531:Z540)</f>
        <v>1116</v>
      </c>
      <c r="AA541" s="81" t="n">
        <f aca="false">SUM(AA531:AA540)</f>
        <v>1148</v>
      </c>
      <c r="AB541" s="82"/>
      <c r="AC541" s="61" t="n">
        <f aca="false">SUM(AC531:AC540)</f>
        <v>225</v>
      </c>
      <c r="AD541" s="61" t="n">
        <f aca="false">SUM(AD531:AD540)</f>
        <v>3212</v>
      </c>
      <c r="AE541" s="80" t="n">
        <f aca="false">SUM(AE531:AE540)</f>
        <v>2381</v>
      </c>
      <c r="AF541" s="63" t="n">
        <f aca="false">(AE541/AD541)*100</f>
        <v>74.1282689912827</v>
      </c>
    </row>
    <row r="542" s="53" customFormat="true" ht="12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3"/>
      <c r="AC542" s="65"/>
      <c r="AD542" s="65"/>
      <c r="AE542" s="65"/>
      <c r="AF542" s="66"/>
    </row>
    <row r="543" s="58" customFormat="true" ht="12.8" hidden="false" customHeight="false" outlineLevel="0" collapsed="false">
      <c r="A543" s="48" t="s">
        <v>298</v>
      </c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74"/>
    </row>
    <row r="544" s="58" customFormat="true" ht="12.8" hidden="false" customHeight="false" outlineLevel="0" collapsed="false">
      <c r="A544" s="54" t="s">
        <v>299</v>
      </c>
      <c r="B544" s="55" t="n">
        <v>0</v>
      </c>
      <c r="C544" s="55" t="n">
        <v>13</v>
      </c>
      <c r="D544" s="55" t="n">
        <v>7</v>
      </c>
      <c r="E544" s="55" t="n">
        <v>0</v>
      </c>
      <c r="F544" s="55" t="n">
        <v>8</v>
      </c>
      <c r="G544" s="55" t="n">
        <v>0</v>
      </c>
      <c r="H544" s="55" t="n">
        <v>2</v>
      </c>
      <c r="I544" s="55" t="n">
        <v>15</v>
      </c>
      <c r="J544" s="55" t="n">
        <v>7</v>
      </c>
      <c r="K544" s="55" t="n">
        <v>2</v>
      </c>
      <c r="L544" s="55"/>
      <c r="M544" s="55"/>
      <c r="N544" s="55"/>
      <c r="O544" s="55" t="n">
        <v>3</v>
      </c>
      <c r="P544" s="55" t="n">
        <v>11</v>
      </c>
      <c r="Q544" s="55" t="n">
        <v>13</v>
      </c>
      <c r="R544" s="55" t="n">
        <v>7</v>
      </c>
      <c r="S544" s="55" t="n">
        <v>15</v>
      </c>
      <c r="T544" s="55" t="n">
        <v>11</v>
      </c>
      <c r="U544" s="55" t="n">
        <v>15</v>
      </c>
      <c r="V544" s="55" t="n">
        <v>7</v>
      </c>
      <c r="W544" s="55" t="n">
        <v>20</v>
      </c>
      <c r="X544" s="55" t="n">
        <v>11</v>
      </c>
      <c r="Y544" s="55" t="n">
        <v>15</v>
      </c>
      <c r="Z544" s="55" t="n">
        <v>15</v>
      </c>
      <c r="AA544" s="56" t="n">
        <v>11</v>
      </c>
      <c r="AB544" s="3"/>
      <c r="AC544" s="55" t="n">
        <v>0</v>
      </c>
      <c r="AD544" s="55" t="n">
        <v>54</v>
      </c>
      <c r="AE544" s="55" t="n">
        <v>28</v>
      </c>
      <c r="AF544" s="57" t="n">
        <f aca="false">(AE544/AD544)*100</f>
        <v>51.8518518518519</v>
      </c>
    </row>
    <row r="545" s="58" customFormat="true" ht="12.8" hidden="false" customHeight="false" outlineLevel="0" collapsed="false">
      <c r="A545" s="54" t="s">
        <v>300</v>
      </c>
      <c r="B545" s="55" t="n">
        <v>0</v>
      </c>
      <c r="C545" s="55" t="n">
        <v>3</v>
      </c>
      <c r="D545" s="55" t="n">
        <v>7</v>
      </c>
      <c r="E545" s="55" t="n">
        <v>0</v>
      </c>
      <c r="F545" s="55" t="n">
        <v>0</v>
      </c>
      <c r="G545" s="55" t="n">
        <v>0</v>
      </c>
      <c r="H545" s="55" t="n">
        <v>0</v>
      </c>
      <c r="I545" s="55" t="n">
        <v>8</v>
      </c>
      <c r="J545" s="55" t="n">
        <v>2</v>
      </c>
      <c r="K545" s="55" t="n">
        <v>0</v>
      </c>
      <c r="L545" s="55"/>
      <c r="M545" s="55"/>
      <c r="N545" s="55"/>
      <c r="O545" s="55" t="n">
        <v>0</v>
      </c>
      <c r="P545" s="55" t="n">
        <v>9</v>
      </c>
      <c r="Q545" s="55" t="n">
        <v>1</v>
      </c>
      <c r="R545" s="55" t="n">
        <v>6</v>
      </c>
      <c r="S545" s="55" t="n">
        <v>1</v>
      </c>
      <c r="T545" s="55" t="n">
        <v>7</v>
      </c>
      <c r="U545" s="55" t="n">
        <v>3</v>
      </c>
      <c r="V545" s="55" t="n">
        <v>3</v>
      </c>
      <c r="W545" s="55" t="n">
        <v>6</v>
      </c>
      <c r="X545" s="55" t="n">
        <v>2</v>
      </c>
      <c r="Y545" s="55" t="n">
        <v>8</v>
      </c>
      <c r="Z545" s="55" t="n">
        <v>9</v>
      </c>
      <c r="AA545" s="56" t="n">
        <v>0</v>
      </c>
      <c r="AB545" s="3"/>
      <c r="AC545" s="55" t="n">
        <v>0</v>
      </c>
      <c r="AD545" s="55" t="n">
        <v>19</v>
      </c>
      <c r="AE545" s="55" t="n">
        <v>10</v>
      </c>
      <c r="AF545" s="57" t="n">
        <f aca="false">(AE545/AD545)*100</f>
        <v>52.6315789473684</v>
      </c>
    </row>
    <row r="546" s="58" customFormat="true" ht="12.8" hidden="false" customHeight="false" outlineLevel="0" collapsed="false">
      <c r="A546" s="54" t="s">
        <v>301</v>
      </c>
      <c r="B546" s="55" t="n">
        <v>0</v>
      </c>
      <c r="C546" s="55" t="n">
        <v>11</v>
      </c>
      <c r="D546" s="55" t="n">
        <v>31</v>
      </c>
      <c r="E546" s="55" t="n">
        <v>0</v>
      </c>
      <c r="F546" s="55" t="n">
        <v>1</v>
      </c>
      <c r="G546" s="55" t="n">
        <v>0</v>
      </c>
      <c r="H546" s="55" t="n">
        <v>0</v>
      </c>
      <c r="I546" s="55" t="n">
        <v>36</v>
      </c>
      <c r="J546" s="55" t="n">
        <v>8</v>
      </c>
      <c r="K546" s="55" t="n">
        <v>0</v>
      </c>
      <c r="L546" s="55"/>
      <c r="M546" s="55"/>
      <c r="N546" s="55"/>
      <c r="O546" s="55" t="n">
        <v>0</v>
      </c>
      <c r="P546" s="55" t="n">
        <v>38</v>
      </c>
      <c r="Q546" s="55" t="n">
        <v>6</v>
      </c>
      <c r="R546" s="55" t="n">
        <v>17</v>
      </c>
      <c r="S546" s="55" t="n">
        <v>19</v>
      </c>
      <c r="T546" s="55" t="n">
        <v>10</v>
      </c>
      <c r="U546" s="55" t="n">
        <v>32</v>
      </c>
      <c r="V546" s="55" t="n">
        <v>8</v>
      </c>
      <c r="W546" s="55" t="n">
        <v>33</v>
      </c>
      <c r="X546" s="55" t="n">
        <v>13</v>
      </c>
      <c r="Y546" s="55" t="n">
        <v>28</v>
      </c>
      <c r="Z546" s="55" t="n">
        <v>22</v>
      </c>
      <c r="AA546" s="56" t="n">
        <v>20</v>
      </c>
      <c r="AB546" s="3"/>
      <c r="AC546" s="55" t="n">
        <v>8</v>
      </c>
      <c r="AD546" s="55" t="n">
        <v>75</v>
      </c>
      <c r="AE546" s="55" t="n">
        <v>44</v>
      </c>
      <c r="AF546" s="57" t="n">
        <f aca="false">(AE546/AD546)*100</f>
        <v>58.6666666666667</v>
      </c>
    </row>
    <row r="547" s="58" customFormat="true" ht="12.8" hidden="false" customHeight="false" outlineLevel="0" collapsed="false">
      <c r="A547" s="54" t="s">
        <v>302</v>
      </c>
      <c r="B547" s="55" t="n">
        <v>5</v>
      </c>
      <c r="C547" s="55" t="n">
        <v>269</v>
      </c>
      <c r="D547" s="55" t="n">
        <v>254</v>
      </c>
      <c r="E547" s="55" t="n">
        <v>0</v>
      </c>
      <c r="F547" s="55" t="n">
        <v>109</v>
      </c>
      <c r="G547" s="55" t="n">
        <v>2</v>
      </c>
      <c r="H547" s="55" t="n">
        <v>7</v>
      </c>
      <c r="I547" s="55" t="n">
        <v>332</v>
      </c>
      <c r="J547" s="55" t="n">
        <v>310</v>
      </c>
      <c r="K547" s="55" t="n">
        <v>9</v>
      </c>
      <c r="L547" s="55"/>
      <c r="M547" s="55"/>
      <c r="N547" s="55"/>
      <c r="O547" s="55" t="n">
        <v>4</v>
      </c>
      <c r="P547" s="55" t="n">
        <v>412</v>
      </c>
      <c r="Q547" s="55" t="n">
        <v>229</v>
      </c>
      <c r="R547" s="55" t="n">
        <v>236</v>
      </c>
      <c r="S547" s="55" t="n">
        <v>322</v>
      </c>
      <c r="T547" s="55" t="n">
        <v>229</v>
      </c>
      <c r="U547" s="55" t="n">
        <v>407</v>
      </c>
      <c r="V547" s="55" t="n">
        <v>209</v>
      </c>
      <c r="W547" s="55" t="n">
        <v>420</v>
      </c>
      <c r="X547" s="55" t="n">
        <v>234</v>
      </c>
      <c r="Y547" s="55" t="n">
        <v>394</v>
      </c>
      <c r="Z547" s="55" t="n">
        <v>380</v>
      </c>
      <c r="AA547" s="56" t="n">
        <v>246</v>
      </c>
      <c r="AB547" s="3"/>
      <c r="AC547" s="55" t="n">
        <v>89</v>
      </c>
      <c r="AD547" s="55" t="n">
        <v>980</v>
      </c>
      <c r="AE547" s="55" t="n">
        <v>672</v>
      </c>
      <c r="AF547" s="57" t="n">
        <f aca="false">(AE547/AD547)*100</f>
        <v>68.5714285714286</v>
      </c>
    </row>
    <row r="548" s="58" customFormat="true" ht="12.8" hidden="false" customHeight="false" outlineLevel="0" collapsed="false">
      <c r="A548" s="54" t="s">
        <v>303</v>
      </c>
      <c r="B548" s="55" t="n">
        <v>3</v>
      </c>
      <c r="C548" s="55" t="n">
        <v>43</v>
      </c>
      <c r="D548" s="55" t="n">
        <v>83</v>
      </c>
      <c r="E548" s="55" t="n">
        <v>0</v>
      </c>
      <c r="F548" s="55" t="n">
        <v>14</v>
      </c>
      <c r="G548" s="55" t="n">
        <v>0</v>
      </c>
      <c r="H548" s="55" t="n">
        <v>3</v>
      </c>
      <c r="I548" s="55" t="n">
        <v>98</v>
      </c>
      <c r="J548" s="55" t="n">
        <v>42</v>
      </c>
      <c r="K548" s="55" t="n">
        <v>0</v>
      </c>
      <c r="L548" s="55"/>
      <c r="M548" s="55"/>
      <c r="N548" s="55"/>
      <c r="O548" s="55" t="n">
        <v>1</v>
      </c>
      <c r="P548" s="55" t="n">
        <v>110</v>
      </c>
      <c r="Q548" s="55" t="n">
        <v>30</v>
      </c>
      <c r="R548" s="55" t="n">
        <v>60</v>
      </c>
      <c r="S548" s="55" t="n">
        <v>66</v>
      </c>
      <c r="T548" s="55" t="n">
        <v>51</v>
      </c>
      <c r="U548" s="55" t="n">
        <v>87</v>
      </c>
      <c r="V548" s="55" t="n">
        <v>32</v>
      </c>
      <c r="W548" s="55" t="n">
        <v>103</v>
      </c>
      <c r="X548" s="55" t="n">
        <v>32</v>
      </c>
      <c r="Y548" s="55" t="n">
        <v>105</v>
      </c>
      <c r="Z548" s="55" t="n">
        <v>79</v>
      </c>
      <c r="AA548" s="56" t="n">
        <v>58</v>
      </c>
      <c r="AB548" s="3"/>
      <c r="AC548" s="55" t="n">
        <v>21</v>
      </c>
      <c r="AD548" s="55" t="n">
        <v>203</v>
      </c>
      <c r="AE548" s="55" t="n">
        <v>145</v>
      </c>
      <c r="AF548" s="57" t="n">
        <f aca="false">(AE548/AD548)*100</f>
        <v>71.4285714285714</v>
      </c>
    </row>
    <row r="549" s="58" customFormat="true" ht="12.8" hidden="false" customHeight="false" outlineLevel="0" collapsed="false">
      <c r="A549" s="54" t="s">
        <v>304</v>
      </c>
      <c r="B549" s="55" t="n">
        <v>2</v>
      </c>
      <c r="C549" s="55" t="n">
        <v>59</v>
      </c>
      <c r="D549" s="55" t="n">
        <v>59</v>
      </c>
      <c r="E549" s="55" t="n">
        <v>0</v>
      </c>
      <c r="F549" s="55" t="n">
        <v>32</v>
      </c>
      <c r="G549" s="55" t="n">
        <v>1</v>
      </c>
      <c r="H549" s="55" t="n">
        <v>8</v>
      </c>
      <c r="I549" s="55" t="n">
        <v>87</v>
      </c>
      <c r="J549" s="55" t="n">
        <v>64</v>
      </c>
      <c r="K549" s="55" t="n">
        <v>1</v>
      </c>
      <c r="L549" s="55"/>
      <c r="M549" s="55"/>
      <c r="N549" s="55"/>
      <c r="O549" s="55" t="n">
        <v>6</v>
      </c>
      <c r="P549" s="55" t="n">
        <v>98</v>
      </c>
      <c r="Q549" s="55" t="n">
        <v>54</v>
      </c>
      <c r="R549" s="55" t="n">
        <v>61</v>
      </c>
      <c r="S549" s="55" t="n">
        <v>79</v>
      </c>
      <c r="T549" s="55" t="n">
        <v>43</v>
      </c>
      <c r="U549" s="55" t="n">
        <v>107</v>
      </c>
      <c r="V549" s="55" t="n">
        <v>42</v>
      </c>
      <c r="W549" s="55" t="n">
        <v>110</v>
      </c>
      <c r="X549" s="55" t="n">
        <v>45</v>
      </c>
      <c r="Y549" s="55" t="n">
        <v>106</v>
      </c>
      <c r="Z549" s="55" t="n">
        <v>72</v>
      </c>
      <c r="AA549" s="56" t="n">
        <v>78</v>
      </c>
      <c r="AB549" s="3"/>
      <c r="AC549" s="55" t="n">
        <v>13</v>
      </c>
      <c r="AD549" s="55" t="n">
        <v>219</v>
      </c>
      <c r="AE549" s="55" t="n">
        <v>160</v>
      </c>
      <c r="AF549" s="57" t="n">
        <f aca="false">(AE549/AD549)*100</f>
        <v>73.0593607305936</v>
      </c>
    </row>
    <row r="550" s="58" customFormat="true" ht="12.8" hidden="false" customHeight="false" outlineLevel="0" collapsed="false">
      <c r="A550" s="54" t="s">
        <v>305</v>
      </c>
      <c r="B550" s="55" t="n">
        <v>0</v>
      </c>
      <c r="C550" s="55" t="n">
        <v>15</v>
      </c>
      <c r="D550" s="55" t="n">
        <v>40</v>
      </c>
      <c r="E550" s="55" t="n">
        <v>0</v>
      </c>
      <c r="F550" s="55" t="n">
        <v>13</v>
      </c>
      <c r="G550" s="55" t="n">
        <v>0</v>
      </c>
      <c r="H550" s="55" t="n">
        <v>0</v>
      </c>
      <c r="I550" s="55" t="n">
        <v>44</v>
      </c>
      <c r="J550" s="55" t="n">
        <v>26</v>
      </c>
      <c r="K550" s="55" t="n">
        <v>0</v>
      </c>
      <c r="L550" s="55"/>
      <c r="M550" s="55"/>
      <c r="N550" s="55"/>
      <c r="O550" s="55" t="n">
        <v>1</v>
      </c>
      <c r="P550" s="55" t="n">
        <v>56</v>
      </c>
      <c r="Q550" s="55" t="n">
        <v>14</v>
      </c>
      <c r="R550" s="55" t="n">
        <v>26</v>
      </c>
      <c r="S550" s="55" t="n">
        <v>33</v>
      </c>
      <c r="T550" s="55" t="n">
        <v>24</v>
      </c>
      <c r="U550" s="55" t="n">
        <v>42</v>
      </c>
      <c r="V550" s="55" t="n">
        <v>20</v>
      </c>
      <c r="W550" s="55" t="n">
        <v>49</v>
      </c>
      <c r="X550" s="55" t="n">
        <v>20</v>
      </c>
      <c r="Y550" s="55" t="n">
        <v>47</v>
      </c>
      <c r="Z550" s="55" t="n">
        <v>35</v>
      </c>
      <c r="AA550" s="56" t="n">
        <v>31</v>
      </c>
      <c r="AB550" s="3"/>
      <c r="AC550" s="55" t="n">
        <v>7</v>
      </c>
      <c r="AD550" s="55" t="n">
        <v>94</v>
      </c>
      <c r="AE550" s="55" t="n">
        <v>71</v>
      </c>
      <c r="AF550" s="57" t="n">
        <f aca="false">(AE550/AD550)*100</f>
        <v>75.531914893617</v>
      </c>
    </row>
    <row r="551" s="58" customFormat="true" ht="12.8" hidden="false" customHeight="false" outlineLevel="0" collapsed="false">
      <c r="A551" s="54" t="s">
        <v>306</v>
      </c>
      <c r="B551" s="55" t="n">
        <v>2</v>
      </c>
      <c r="C551" s="55" t="n">
        <v>132</v>
      </c>
      <c r="D551" s="55" t="n">
        <v>319</v>
      </c>
      <c r="E551" s="55" t="n">
        <v>0</v>
      </c>
      <c r="F551" s="55" t="n">
        <v>71</v>
      </c>
      <c r="G551" s="55" t="n">
        <v>1</v>
      </c>
      <c r="H551" s="55" t="n">
        <v>12</v>
      </c>
      <c r="I551" s="55" t="n">
        <v>306</v>
      </c>
      <c r="J551" s="55" t="n">
        <v>194</v>
      </c>
      <c r="K551" s="55" t="n">
        <v>1</v>
      </c>
      <c r="L551" s="55"/>
      <c r="M551" s="55"/>
      <c r="N551" s="55"/>
      <c r="O551" s="55" t="n">
        <v>9</v>
      </c>
      <c r="P551" s="55" t="n">
        <v>386</v>
      </c>
      <c r="Q551" s="55" t="n">
        <v>110</v>
      </c>
      <c r="R551" s="55" t="n">
        <v>237</v>
      </c>
      <c r="S551" s="55" t="n">
        <v>212</v>
      </c>
      <c r="T551" s="55" t="n">
        <v>198</v>
      </c>
      <c r="U551" s="55" t="n">
        <v>300</v>
      </c>
      <c r="V551" s="55" t="n">
        <v>222</v>
      </c>
      <c r="W551" s="55" t="n">
        <v>284</v>
      </c>
      <c r="X551" s="55" t="n">
        <v>222</v>
      </c>
      <c r="Y551" s="55" t="n">
        <v>285</v>
      </c>
      <c r="Z551" s="55" t="n">
        <v>340</v>
      </c>
      <c r="AA551" s="56" t="n">
        <v>167</v>
      </c>
      <c r="AB551" s="3"/>
      <c r="AC551" s="55" t="n">
        <v>192</v>
      </c>
      <c r="AD551" s="55" t="n">
        <v>1176</v>
      </c>
      <c r="AE551" s="55" t="n">
        <v>529</v>
      </c>
      <c r="AF551" s="57" t="n">
        <f aca="false">(AE551/AD551)*100</f>
        <v>44.9829931972789</v>
      </c>
    </row>
    <row r="552" s="58" customFormat="true" ht="12.8" hidden="false" customHeight="false" outlineLevel="0" collapsed="false">
      <c r="A552" s="54" t="s">
        <v>307</v>
      </c>
      <c r="B552" s="55" t="n">
        <v>1</v>
      </c>
      <c r="C552" s="55" t="n">
        <v>209</v>
      </c>
      <c r="D552" s="55" t="n">
        <v>233</v>
      </c>
      <c r="E552" s="55" t="n">
        <v>3</v>
      </c>
      <c r="F552" s="55" t="n">
        <v>89</v>
      </c>
      <c r="G552" s="55" t="n">
        <v>4</v>
      </c>
      <c r="H552" s="55" t="n">
        <v>20</v>
      </c>
      <c r="I552" s="55" t="n">
        <v>275</v>
      </c>
      <c r="J552" s="55" t="n">
        <v>262</v>
      </c>
      <c r="K552" s="55" t="n">
        <v>9</v>
      </c>
      <c r="L552" s="55"/>
      <c r="M552" s="55"/>
      <c r="N552" s="55"/>
      <c r="O552" s="55" t="n">
        <v>14</v>
      </c>
      <c r="P552" s="55" t="n">
        <v>376</v>
      </c>
      <c r="Q552" s="55" t="n">
        <v>172</v>
      </c>
      <c r="R552" s="55" t="n">
        <v>242</v>
      </c>
      <c r="S552" s="55" t="n">
        <v>261</v>
      </c>
      <c r="T552" s="55" t="n">
        <v>196</v>
      </c>
      <c r="U552" s="55" t="n">
        <v>353</v>
      </c>
      <c r="V552" s="55" t="n">
        <v>220</v>
      </c>
      <c r="W552" s="55" t="n">
        <v>341</v>
      </c>
      <c r="X552" s="55" t="n">
        <v>200</v>
      </c>
      <c r="Y552" s="55" t="n">
        <v>353</v>
      </c>
      <c r="Z552" s="55" t="n">
        <v>354</v>
      </c>
      <c r="AA552" s="56" t="n">
        <v>197</v>
      </c>
      <c r="AB552" s="3"/>
      <c r="AC552" s="55" t="n">
        <v>112</v>
      </c>
      <c r="AD552" s="55" t="n">
        <v>1006</v>
      </c>
      <c r="AE552" s="55" t="n">
        <v>575</v>
      </c>
      <c r="AF552" s="57" t="n">
        <f aca="false">(AE552/AD552)*100</f>
        <v>57.1570576540756</v>
      </c>
    </row>
    <row r="553" s="58" customFormat="true" ht="12.8" hidden="false" customHeight="false" outlineLevel="0" collapsed="false">
      <c r="A553" s="54" t="s">
        <v>308</v>
      </c>
      <c r="B553" s="55" t="n">
        <v>1</v>
      </c>
      <c r="C553" s="55" t="n">
        <v>212</v>
      </c>
      <c r="D553" s="55" t="n">
        <v>296</v>
      </c>
      <c r="E553" s="55" t="n">
        <v>0</v>
      </c>
      <c r="F553" s="55" t="n">
        <v>54</v>
      </c>
      <c r="G553" s="55" t="n">
        <v>6</v>
      </c>
      <c r="H553" s="55" t="n">
        <v>14</v>
      </c>
      <c r="I553" s="55" t="n">
        <v>334</v>
      </c>
      <c r="J553" s="55" t="n">
        <v>227</v>
      </c>
      <c r="K553" s="55" t="n">
        <v>8</v>
      </c>
      <c r="L553" s="55"/>
      <c r="M553" s="55"/>
      <c r="N553" s="55"/>
      <c r="O553" s="55" t="n">
        <v>11</v>
      </c>
      <c r="P553" s="55" t="n">
        <v>421</v>
      </c>
      <c r="Q553" s="55" t="n">
        <v>143</v>
      </c>
      <c r="R553" s="55" t="n">
        <v>251</v>
      </c>
      <c r="S553" s="55" t="n">
        <v>260</v>
      </c>
      <c r="T553" s="55" t="n">
        <v>180</v>
      </c>
      <c r="U553" s="55" t="n">
        <v>374</v>
      </c>
      <c r="V553" s="55" t="n">
        <v>198</v>
      </c>
      <c r="W553" s="55" t="n">
        <v>365</v>
      </c>
      <c r="X553" s="55" t="n">
        <v>173</v>
      </c>
      <c r="Y553" s="55" t="n">
        <v>394</v>
      </c>
      <c r="Z553" s="55" t="n">
        <v>308</v>
      </c>
      <c r="AA553" s="56" t="n">
        <v>253</v>
      </c>
      <c r="AB553" s="3"/>
      <c r="AC553" s="55" t="n">
        <v>77</v>
      </c>
      <c r="AD553" s="55" t="n">
        <v>991</v>
      </c>
      <c r="AE553" s="55" t="n">
        <v>595</v>
      </c>
      <c r="AF553" s="57" t="n">
        <f aca="false">(AE553/AD553)*100</f>
        <v>60.0403632694248</v>
      </c>
    </row>
    <row r="554" s="58" customFormat="true" ht="12.8" hidden="false" customHeight="false" outlineLevel="0" collapsed="false">
      <c r="A554" s="54" t="s">
        <v>309</v>
      </c>
      <c r="B554" s="55" t="n">
        <v>2</v>
      </c>
      <c r="C554" s="55" t="n">
        <v>151</v>
      </c>
      <c r="D554" s="55" t="n">
        <v>228</v>
      </c>
      <c r="E554" s="55" t="n">
        <v>0</v>
      </c>
      <c r="F554" s="55" t="n">
        <v>66</v>
      </c>
      <c r="G554" s="55" t="n">
        <v>0</v>
      </c>
      <c r="H554" s="55" t="n">
        <v>6</v>
      </c>
      <c r="I554" s="55" t="n">
        <v>259</v>
      </c>
      <c r="J554" s="55" t="n">
        <v>193</v>
      </c>
      <c r="K554" s="55" t="n">
        <v>1</v>
      </c>
      <c r="L554" s="55"/>
      <c r="M554" s="55"/>
      <c r="N554" s="55"/>
      <c r="O554" s="55" t="n">
        <v>3</v>
      </c>
      <c r="P554" s="55" t="n">
        <v>341</v>
      </c>
      <c r="Q554" s="55" t="n">
        <v>110</v>
      </c>
      <c r="R554" s="55" t="n">
        <v>181</v>
      </c>
      <c r="S554" s="55" t="n">
        <v>212</v>
      </c>
      <c r="T554" s="55" t="n">
        <v>140</v>
      </c>
      <c r="U554" s="55" t="n">
        <v>305</v>
      </c>
      <c r="V554" s="55" t="n">
        <v>190</v>
      </c>
      <c r="W554" s="55" t="n">
        <v>257</v>
      </c>
      <c r="X554" s="55" t="n">
        <v>147</v>
      </c>
      <c r="Y554" s="55" t="n">
        <v>295</v>
      </c>
      <c r="Z554" s="55" t="n">
        <v>260</v>
      </c>
      <c r="AA554" s="56" t="n">
        <v>178</v>
      </c>
      <c r="AB554" s="3"/>
      <c r="AC554" s="55" t="n">
        <v>90</v>
      </c>
      <c r="AD554" s="55" t="n">
        <v>838</v>
      </c>
      <c r="AE554" s="55" t="n">
        <v>468</v>
      </c>
      <c r="AF554" s="57" t="n">
        <f aca="false">(AE554/AD554)*100</f>
        <v>55.8472553699284</v>
      </c>
    </row>
    <row r="555" s="58" customFormat="true" ht="12.8" hidden="false" customHeight="false" outlineLevel="0" collapsed="false">
      <c r="A555" s="54" t="s">
        <v>310</v>
      </c>
      <c r="B555" s="55" t="n">
        <v>1</v>
      </c>
      <c r="C555" s="55" t="n">
        <v>259</v>
      </c>
      <c r="D555" s="55" t="n">
        <v>400</v>
      </c>
      <c r="E555" s="55" t="n">
        <v>1</v>
      </c>
      <c r="F555" s="55" t="n">
        <v>79</v>
      </c>
      <c r="G555" s="55" t="n">
        <v>1</v>
      </c>
      <c r="H555" s="55" t="n">
        <v>15</v>
      </c>
      <c r="I555" s="55" t="n">
        <v>437</v>
      </c>
      <c r="J555" s="55" t="n">
        <v>296</v>
      </c>
      <c r="K555" s="55" t="n">
        <v>7</v>
      </c>
      <c r="L555" s="55"/>
      <c r="M555" s="55"/>
      <c r="N555" s="55"/>
      <c r="O555" s="55" t="n">
        <v>10</v>
      </c>
      <c r="P555" s="55" t="n">
        <v>536</v>
      </c>
      <c r="Q555" s="55" t="n">
        <v>197</v>
      </c>
      <c r="R555" s="55" t="n">
        <v>374</v>
      </c>
      <c r="S555" s="55" t="n">
        <v>305</v>
      </c>
      <c r="T555" s="55" t="n">
        <v>254</v>
      </c>
      <c r="U555" s="55" t="n">
        <v>489</v>
      </c>
      <c r="V555" s="55" t="n">
        <v>302</v>
      </c>
      <c r="W555" s="55" t="n">
        <v>439</v>
      </c>
      <c r="X555" s="55" t="n">
        <v>253</v>
      </c>
      <c r="Y555" s="55" t="n">
        <v>495</v>
      </c>
      <c r="Z555" s="55" t="n">
        <v>435</v>
      </c>
      <c r="AA555" s="56" t="n">
        <v>298</v>
      </c>
      <c r="AB555" s="3"/>
      <c r="AC555" s="55" t="n">
        <v>104</v>
      </c>
      <c r="AD555" s="55" t="n">
        <v>1259</v>
      </c>
      <c r="AE555" s="55" t="n">
        <v>764</v>
      </c>
      <c r="AF555" s="57" t="n">
        <f aca="false">(AE555/AD555)*100</f>
        <v>60.6830818109611</v>
      </c>
    </row>
    <row r="556" s="58" customFormat="true" ht="12.8" hidden="false" customHeight="false" outlineLevel="0" collapsed="false">
      <c r="A556" s="54" t="s">
        <v>311</v>
      </c>
      <c r="B556" s="55" t="n">
        <v>2</v>
      </c>
      <c r="C556" s="55" t="n">
        <v>328</v>
      </c>
      <c r="D556" s="55" t="n">
        <v>608</v>
      </c>
      <c r="E556" s="55" t="n">
        <v>1</v>
      </c>
      <c r="F556" s="55" t="n">
        <v>107</v>
      </c>
      <c r="G556" s="55" t="n">
        <v>2</v>
      </c>
      <c r="H556" s="55" t="n">
        <v>17</v>
      </c>
      <c r="I556" s="55" t="n">
        <v>665</v>
      </c>
      <c r="J556" s="55" t="n">
        <v>365</v>
      </c>
      <c r="K556" s="55" t="n">
        <v>11</v>
      </c>
      <c r="L556" s="55"/>
      <c r="M556" s="55"/>
      <c r="N556" s="55"/>
      <c r="O556" s="55" t="n">
        <v>17</v>
      </c>
      <c r="P556" s="55" t="n">
        <v>823</v>
      </c>
      <c r="Q556" s="55" t="n">
        <v>205</v>
      </c>
      <c r="R556" s="55" t="n">
        <v>444</v>
      </c>
      <c r="S556" s="55" t="n">
        <v>456</v>
      </c>
      <c r="T556" s="55" t="n">
        <v>361</v>
      </c>
      <c r="U556" s="55" t="n">
        <v>671</v>
      </c>
      <c r="V556" s="55" t="n">
        <v>349</v>
      </c>
      <c r="W556" s="55" t="n">
        <v>681</v>
      </c>
      <c r="X556" s="55" t="n">
        <v>305</v>
      </c>
      <c r="Y556" s="55" t="n">
        <v>730</v>
      </c>
      <c r="Z556" s="55" t="n">
        <v>572</v>
      </c>
      <c r="AA556" s="56" t="n">
        <v>446</v>
      </c>
      <c r="AB556" s="3"/>
      <c r="AC556" s="55" t="n">
        <v>194</v>
      </c>
      <c r="AD556" s="55" t="n">
        <v>1725</v>
      </c>
      <c r="AE556" s="55" t="n">
        <v>1080</v>
      </c>
      <c r="AF556" s="57" t="n">
        <f aca="false">(AE556/AD556)*100</f>
        <v>62.6086956521739</v>
      </c>
    </row>
    <row r="557" s="58" customFormat="true" ht="12.8" hidden="false" customHeight="false" outlineLevel="0" collapsed="false">
      <c r="A557" s="54" t="s">
        <v>312</v>
      </c>
      <c r="B557" s="55" t="n">
        <v>2</v>
      </c>
      <c r="C557" s="55" t="n">
        <v>205</v>
      </c>
      <c r="D557" s="55" t="n">
        <v>327</v>
      </c>
      <c r="E557" s="55" t="n">
        <v>0</v>
      </c>
      <c r="F557" s="55" t="n">
        <v>58</v>
      </c>
      <c r="G557" s="55" t="n">
        <v>0</v>
      </c>
      <c r="H557" s="55" t="n">
        <v>10</v>
      </c>
      <c r="I557" s="55" t="n">
        <v>330</v>
      </c>
      <c r="J557" s="55" t="n">
        <v>250</v>
      </c>
      <c r="K557" s="55" t="n">
        <v>2</v>
      </c>
      <c r="L557" s="55"/>
      <c r="M557" s="55"/>
      <c r="N557" s="55"/>
      <c r="O557" s="55" t="n">
        <v>7</v>
      </c>
      <c r="P557" s="55" t="n">
        <v>423</v>
      </c>
      <c r="Q557" s="55" t="n">
        <v>157</v>
      </c>
      <c r="R557" s="55" t="n">
        <v>296</v>
      </c>
      <c r="S557" s="55" t="n">
        <v>247</v>
      </c>
      <c r="T557" s="55" t="n">
        <v>194</v>
      </c>
      <c r="U557" s="55" t="n">
        <v>396</v>
      </c>
      <c r="V557" s="55" t="n">
        <v>208</v>
      </c>
      <c r="W557" s="55" t="n">
        <v>381</v>
      </c>
      <c r="X557" s="55" t="n">
        <v>199</v>
      </c>
      <c r="Y557" s="55" t="n">
        <v>389</v>
      </c>
      <c r="Z557" s="55" t="n">
        <v>351</v>
      </c>
      <c r="AA557" s="56" t="n">
        <v>236</v>
      </c>
      <c r="AB557" s="3"/>
      <c r="AC557" s="55" t="n">
        <v>116</v>
      </c>
      <c r="AD557" s="55" t="n">
        <v>990</v>
      </c>
      <c r="AE557" s="55" t="n">
        <v>602</v>
      </c>
      <c r="AF557" s="57" t="n">
        <f aca="false">(AE557/AD557)*100</f>
        <v>60.8080808080808</v>
      </c>
    </row>
    <row r="558" s="58" customFormat="true" ht="12.8" hidden="false" customHeight="false" outlineLevel="0" collapsed="false">
      <c r="A558" s="54" t="s">
        <v>313</v>
      </c>
      <c r="B558" s="55" t="n">
        <v>2</v>
      </c>
      <c r="C558" s="55" t="n">
        <v>175</v>
      </c>
      <c r="D558" s="55" t="n">
        <v>309</v>
      </c>
      <c r="E558" s="55" t="n">
        <v>3</v>
      </c>
      <c r="F558" s="55" t="n">
        <v>76</v>
      </c>
      <c r="G558" s="55" t="n">
        <v>2</v>
      </c>
      <c r="H558" s="55" t="n">
        <v>9</v>
      </c>
      <c r="I558" s="55" t="n">
        <v>356</v>
      </c>
      <c r="J558" s="55" t="n">
        <v>219</v>
      </c>
      <c r="K558" s="55" t="n">
        <v>4</v>
      </c>
      <c r="L558" s="55"/>
      <c r="M558" s="55"/>
      <c r="N558" s="55"/>
      <c r="O558" s="55" t="n">
        <v>13</v>
      </c>
      <c r="P558" s="55" t="n">
        <v>417</v>
      </c>
      <c r="Q558" s="55" t="n">
        <v>142</v>
      </c>
      <c r="R558" s="55" t="n">
        <v>255</v>
      </c>
      <c r="S558" s="55" t="n">
        <v>251</v>
      </c>
      <c r="T558" s="55" t="n">
        <v>208</v>
      </c>
      <c r="U558" s="55" t="n">
        <v>349</v>
      </c>
      <c r="V558" s="55" t="n">
        <v>191</v>
      </c>
      <c r="W558" s="55" t="n">
        <v>375</v>
      </c>
      <c r="X558" s="55" t="n">
        <v>194</v>
      </c>
      <c r="Y558" s="55" t="n">
        <v>369</v>
      </c>
      <c r="Z558" s="55" t="n">
        <v>338</v>
      </c>
      <c r="AA558" s="56" t="n">
        <v>222</v>
      </c>
      <c r="AB558" s="3"/>
      <c r="AC558" s="55" t="n">
        <v>127</v>
      </c>
      <c r="AD558" s="55" t="n">
        <v>1002</v>
      </c>
      <c r="AE558" s="55" t="n">
        <v>594</v>
      </c>
      <c r="AF558" s="57" t="n">
        <f aca="false">(AE558/AD558)*100</f>
        <v>59.2814371257485</v>
      </c>
    </row>
    <row r="559" s="58" customFormat="true" ht="12.8" hidden="false" customHeight="false" outlineLevel="0" collapsed="false">
      <c r="A559" s="54" t="s">
        <v>314</v>
      </c>
      <c r="B559" s="55" t="n">
        <v>1</v>
      </c>
      <c r="C559" s="55" t="n">
        <v>24</v>
      </c>
      <c r="D559" s="55" t="n">
        <v>35</v>
      </c>
      <c r="E559" s="55" t="n">
        <v>3</v>
      </c>
      <c r="F559" s="55" t="n">
        <v>8</v>
      </c>
      <c r="G559" s="55" t="n">
        <v>0</v>
      </c>
      <c r="H559" s="55" t="n">
        <v>0</v>
      </c>
      <c r="I559" s="55" t="n">
        <v>47</v>
      </c>
      <c r="J559" s="55" t="n">
        <v>24</v>
      </c>
      <c r="K559" s="55" t="n">
        <v>4</v>
      </c>
      <c r="L559" s="55"/>
      <c r="M559" s="55"/>
      <c r="N559" s="55"/>
      <c r="O559" s="55" t="n">
        <v>4</v>
      </c>
      <c r="P559" s="55" t="n">
        <v>52</v>
      </c>
      <c r="Q559" s="55" t="n">
        <v>18</v>
      </c>
      <c r="R559" s="55" t="n">
        <v>19</v>
      </c>
      <c r="S559" s="55" t="n">
        <v>43</v>
      </c>
      <c r="T559" s="55" t="n">
        <v>30</v>
      </c>
      <c r="U559" s="55" t="n">
        <v>41</v>
      </c>
      <c r="V559" s="55" t="n">
        <v>21</v>
      </c>
      <c r="W559" s="55" t="n">
        <v>51</v>
      </c>
      <c r="X559" s="55" t="n">
        <v>25</v>
      </c>
      <c r="Y559" s="55" t="n">
        <v>44</v>
      </c>
      <c r="Z559" s="55" t="n">
        <v>39</v>
      </c>
      <c r="AA559" s="56" t="n">
        <v>28</v>
      </c>
      <c r="AB559" s="3"/>
      <c r="AC559" s="55" t="n">
        <v>13</v>
      </c>
      <c r="AD559" s="55" t="n">
        <v>120</v>
      </c>
      <c r="AE559" s="55" t="n">
        <v>77</v>
      </c>
      <c r="AF559" s="57" t="n">
        <f aca="false">(AE559/AD559)*100</f>
        <v>64.1666666666667</v>
      </c>
    </row>
    <row r="560" s="58" customFormat="true" ht="12.8" hidden="false" customHeight="false" outlineLevel="0" collapsed="false">
      <c r="A560" s="54" t="s">
        <v>315</v>
      </c>
      <c r="B560" s="55" t="n">
        <v>0</v>
      </c>
      <c r="C560" s="55" t="n">
        <v>6</v>
      </c>
      <c r="D560" s="55" t="n">
        <v>28</v>
      </c>
      <c r="E560" s="55" t="n">
        <v>1</v>
      </c>
      <c r="F560" s="55" t="n">
        <v>5</v>
      </c>
      <c r="G560" s="55" t="n">
        <v>1</v>
      </c>
      <c r="H560" s="55" t="n">
        <v>1</v>
      </c>
      <c r="I560" s="55" t="n">
        <v>33</v>
      </c>
      <c r="J560" s="55" t="n">
        <v>8</v>
      </c>
      <c r="K560" s="55" t="n">
        <v>0</v>
      </c>
      <c r="L560" s="55"/>
      <c r="M560" s="55"/>
      <c r="N560" s="55"/>
      <c r="O560" s="55" t="n">
        <v>2</v>
      </c>
      <c r="P560" s="55" t="n">
        <v>34</v>
      </c>
      <c r="Q560" s="55" t="n">
        <v>4</v>
      </c>
      <c r="R560" s="55" t="n">
        <v>14</v>
      </c>
      <c r="S560" s="55" t="n">
        <v>20</v>
      </c>
      <c r="T560" s="55" t="n">
        <v>14</v>
      </c>
      <c r="U560" s="55" t="n">
        <v>27</v>
      </c>
      <c r="V560" s="55" t="n">
        <v>5</v>
      </c>
      <c r="W560" s="55" t="n">
        <v>37</v>
      </c>
      <c r="X560" s="55" t="n">
        <v>8</v>
      </c>
      <c r="Y560" s="55" t="n">
        <v>33</v>
      </c>
      <c r="Z560" s="55" t="n">
        <v>16</v>
      </c>
      <c r="AA560" s="56" t="n">
        <v>25</v>
      </c>
      <c r="AB560" s="3"/>
      <c r="AC560" s="55" t="n">
        <v>2</v>
      </c>
      <c r="AD560" s="55" t="n">
        <v>69</v>
      </c>
      <c r="AE560" s="55" t="n">
        <v>43</v>
      </c>
      <c r="AF560" s="57" t="n">
        <f aca="false">(AE560/AD560)*100</f>
        <v>62.3188405797101</v>
      </c>
    </row>
    <row r="561" s="58" customFormat="true" ht="12.8" hidden="false" customHeight="false" outlineLevel="0" collapsed="false">
      <c r="A561" s="54" t="s">
        <v>316</v>
      </c>
      <c r="B561" s="55" t="n">
        <v>4</v>
      </c>
      <c r="C561" s="55" t="n">
        <v>194</v>
      </c>
      <c r="D561" s="55" t="n">
        <v>391</v>
      </c>
      <c r="E561" s="55" t="n">
        <v>1</v>
      </c>
      <c r="F561" s="55" t="n">
        <v>52</v>
      </c>
      <c r="G561" s="55" t="n">
        <v>5</v>
      </c>
      <c r="H561" s="55" t="n">
        <v>17</v>
      </c>
      <c r="I561" s="55" t="n">
        <v>437</v>
      </c>
      <c r="J561" s="55" t="n">
        <v>182</v>
      </c>
      <c r="K561" s="55" t="n">
        <v>6</v>
      </c>
      <c r="L561" s="55"/>
      <c r="M561" s="55"/>
      <c r="N561" s="55"/>
      <c r="O561" s="55" t="n">
        <v>17</v>
      </c>
      <c r="P561" s="55" t="n">
        <v>473</v>
      </c>
      <c r="Q561" s="55" t="n">
        <v>140</v>
      </c>
      <c r="R561" s="55" t="n">
        <v>293</v>
      </c>
      <c r="S561" s="55" t="n">
        <v>239</v>
      </c>
      <c r="T561" s="55" t="n">
        <v>311</v>
      </c>
      <c r="U561" s="55" t="n">
        <v>265</v>
      </c>
      <c r="V561" s="55" t="n">
        <v>309</v>
      </c>
      <c r="W561" s="55" t="n">
        <v>298</v>
      </c>
      <c r="X561" s="55" t="n">
        <v>303</v>
      </c>
      <c r="Y561" s="55" t="n">
        <v>295</v>
      </c>
      <c r="Z561" s="55" t="n">
        <v>364</v>
      </c>
      <c r="AA561" s="56" t="n">
        <v>227</v>
      </c>
      <c r="AB561" s="3"/>
      <c r="AC561" s="55"/>
      <c r="AD561" s="55"/>
      <c r="AE561" s="55" t="n">
        <v>662</v>
      </c>
      <c r="AF561" s="57"/>
    </row>
    <row r="562" s="58" customFormat="true" ht="12.8" hidden="false" customHeight="false" outlineLevel="0" collapsed="false">
      <c r="A562" s="54" t="s">
        <v>317</v>
      </c>
      <c r="B562" s="55" t="n">
        <v>0</v>
      </c>
      <c r="C562" s="55" t="n">
        <v>16</v>
      </c>
      <c r="D562" s="55" t="n">
        <v>13</v>
      </c>
      <c r="E562" s="55" t="n">
        <v>0</v>
      </c>
      <c r="F562" s="55" t="n">
        <v>3</v>
      </c>
      <c r="G562" s="55" t="n">
        <v>1</v>
      </c>
      <c r="H562" s="55" t="n">
        <v>0</v>
      </c>
      <c r="I562" s="55" t="n">
        <v>25</v>
      </c>
      <c r="J562" s="55" t="n">
        <v>8</v>
      </c>
      <c r="K562" s="55" t="n">
        <v>0</v>
      </c>
      <c r="L562" s="55"/>
      <c r="M562" s="55"/>
      <c r="N562" s="55"/>
      <c r="O562" s="55" t="n">
        <v>0</v>
      </c>
      <c r="P562" s="55" t="n">
        <v>26</v>
      </c>
      <c r="Q562" s="55" t="n">
        <v>6</v>
      </c>
      <c r="R562" s="55" t="n">
        <v>10</v>
      </c>
      <c r="S562" s="55" t="n">
        <v>18</v>
      </c>
      <c r="T562" s="55" t="n">
        <v>12</v>
      </c>
      <c r="U562" s="55" t="n">
        <v>19</v>
      </c>
      <c r="V562" s="55" t="n">
        <v>13</v>
      </c>
      <c r="W562" s="55" t="n">
        <v>16</v>
      </c>
      <c r="X562" s="55" t="n">
        <v>16</v>
      </c>
      <c r="Y562" s="55" t="n">
        <v>16</v>
      </c>
      <c r="Z562" s="55" t="n">
        <v>17</v>
      </c>
      <c r="AA562" s="56" t="n">
        <v>13</v>
      </c>
      <c r="AB562" s="3"/>
      <c r="AC562" s="55"/>
      <c r="AD562" s="55"/>
      <c r="AE562" s="55" t="n">
        <v>34</v>
      </c>
      <c r="AF562" s="57"/>
    </row>
    <row r="563" s="53" customFormat="true" ht="12.8" hidden="false" customHeight="false" outlineLevel="0" collapsed="false">
      <c r="A563" s="60" t="s">
        <v>48</v>
      </c>
      <c r="B563" s="61" t="n">
        <f aca="false">SUM(B544:B562)</f>
        <v>28</v>
      </c>
      <c r="C563" s="61" t="n">
        <f aca="false">SUM(C544:C562)</f>
        <v>2324</v>
      </c>
      <c r="D563" s="61" t="n">
        <f aca="false">SUM(D544:D562)</f>
        <v>3668</v>
      </c>
      <c r="E563" s="61" t="n">
        <f aca="false">SUM(E544:E562)</f>
        <v>13</v>
      </c>
      <c r="F563" s="61" t="n">
        <f aca="false">SUM(F544:F562)</f>
        <v>845</v>
      </c>
      <c r="G563" s="61" t="n">
        <f aca="false">SUM(G544:G562)</f>
        <v>26</v>
      </c>
      <c r="H563" s="61" t="n">
        <f aca="false">SUM(H544:H562)</f>
        <v>141</v>
      </c>
      <c r="I563" s="61" t="n">
        <f aca="false">SUM(I544:I562)</f>
        <v>4124</v>
      </c>
      <c r="J563" s="61" t="n">
        <f aca="false">SUM(J544:J562)</f>
        <v>2687</v>
      </c>
      <c r="K563" s="61" t="n">
        <f aca="false">SUM(K544:K562)</f>
        <v>65</v>
      </c>
      <c r="L563" s="61"/>
      <c r="M563" s="61"/>
      <c r="N563" s="61"/>
      <c r="O563" s="61" t="n">
        <f aca="false">SUM(O544:O562)</f>
        <v>122</v>
      </c>
      <c r="P563" s="61" t="n">
        <f aca="false">SUM(P544:P562)</f>
        <v>5042</v>
      </c>
      <c r="Q563" s="61" t="n">
        <f aca="false">SUM(Q544:Q562)</f>
        <v>1751</v>
      </c>
      <c r="R563" s="61" t="n">
        <f aca="false">SUM(R544:R562)</f>
        <v>3029</v>
      </c>
      <c r="S563" s="61" t="n">
        <f aca="false">SUM(S544:S562)</f>
        <v>3059</v>
      </c>
      <c r="T563" s="61" t="n">
        <f aca="false">SUM(T544:T562)</f>
        <v>2473</v>
      </c>
      <c r="U563" s="61" t="n">
        <f aca="false">SUM(U544:U562)</f>
        <v>4282</v>
      </c>
      <c r="V563" s="61" t="n">
        <f aca="false">SUM(V544:V562)</f>
        <v>2549</v>
      </c>
      <c r="W563" s="61" t="n">
        <f aca="false">SUM(W544:W562)</f>
        <v>4266</v>
      </c>
      <c r="X563" s="61" t="n">
        <f aca="false">SUM(X544:X562)</f>
        <v>2402</v>
      </c>
      <c r="Y563" s="61" t="n">
        <f aca="false">SUM(Y544:Y562)</f>
        <v>4401</v>
      </c>
      <c r="Z563" s="62" t="n">
        <f aca="false">SUM(Z544:Z562)</f>
        <v>4006</v>
      </c>
      <c r="AA563" s="62" t="n">
        <f aca="false">SUM(AA544:AA562)</f>
        <v>2734</v>
      </c>
      <c r="AB563" s="82"/>
      <c r="AC563" s="61" t="n">
        <f aca="false">SUM(AC544:AC562)</f>
        <v>1165</v>
      </c>
      <c r="AD563" s="61" t="n">
        <f aca="false">SUM(AD544:AD562)</f>
        <v>10820</v>
      </c>
      <c r="AE563" s="80" t="n">
        <f aca="false">SUM(AE544:AE562)</f>
        <v>7153</v>
      </c>
      <c r="AF563" s="63" t="n">
        <f aca="false">(AE563/AD563)*100</f>
        <v>66.1090573012939</v>
      </c>
    </row>
    <row r="564" s="53" customFormat="true" ht="12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3"/>
      <c r="AC564" s="65"/>
      <c r="AD564" s="65"/>
      <c r="AE564" s="65"/>
      <c r="AF564" s="66"/>
    </row>
    <row r="565" s="58" customFormat="true" ht="12.8" hidden="false" customHeight="false" outlineLevel="0" collapsed="false">
      <c r="A565" s="48" t="s">
        <v>318</v>
      </c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74"/>
    </row>
    <row r="566" s="58" customFormat="true" ht="12.8" hidden="false" customHeight="false" outlineLevel="0" collapsed="false">
      <c r="A566" s="54" t="s">
        <v>319</v>
      </c>
      <c r="B566" s="55" t="n">
        <v>1</v>
      </c>
      <c r="C566" s="55" t="n">
        <v>80</v>
      </c>
      <c r="D566" s="55" t="n">
        <v>191</v>
      </c>
      <c r="E566" s="55" t="n">
        <v>0</v>
      </c>
      <c r="F566" s="55" t="n">
        <v>41</v>
      </c>
      <c r="G566" s="55" t="n">
        <v>0</v>
      </c>
      <c r="H566" s="55" t="n">
        <v>10</v>
      </c>
      <c r="I566" s="55" t="n">
        <v>213</v>
      </c>
      <c r="J566" s="55" t="n">
        <v>92</v>
      </c>
      <c r="K566" s="55" t="n">
        <v>3</v>
      </c>
      <c r="L566" s="55"/>
      <c r="M566" s="55"/>
      <c r="N566" s="55"/>
      <c r="O566" s="55" t="n">
        <v>11</v>
      </c>
      <c r="P566" s="55" t="n">
        <v>250</v>
      </c>
      <c r="Q566" s="55" t="n">
        <v>51</v>
      </c>
      <c r="R566" s="55" t="n">
        <v>145</v>
      </c>
      <c r="S566" s="55" t="n">
        <v>134</v>
      </c>
      <c r="T566" s="55" t="n">
        <v>122</v>
      </c>
      <c r="U566" s="55" t="n">
        <v>179</v>
      </c>
      <c r="V566" s="55" t="n">
        <v>97</v>
      </c>
      <c r="W566" s="55" t="n">
        <v>204</v>
      </c>
      <c r="X566" s="55" t="n">
        <v>121</v>
      </c>
      <c r="Y566" s="55" t="n">
        <v>192</v>
      </c>
      <c r="Z566" s="55" t="n">
        <v>152</v>
      </c>
      <c r="AA566" s="56" t="n">
        <v>103</v>
      </c>
      <c r="AB566" s="3"/>
      <c r="AC566" s="55" t="n">
        <v>30</v>
      </c>
      <c r="AD566" s="55" t="n">
        <v>458</v>
      </c>
      <c r="AE566" s="55" t="n">
        <v>328</v>
      </c>
      <c r="AF566" s="57" t="n">
        <f aca="false">(AE566/AD566)*100</f>
        <v>71.6157205240175</v>
      </c>
    </row>
    <row r="567" s="58" customFormat="true" ht="12.8" hidden="false" customHeight="false" outlineLevel="0" collapsed="false">
      <c r="A567" s="54" t="s">
        <v>320</v>
      </c>
      <c r="B567" s="55" t="n">
        <v>0</v>
      </c>
      <c r="C567" s="55" t="n">
        <v>107</v>
      </c>
      <c r="D567" s="55" t="n">
        <v>211</v>
      </c>
      <c r="E567" s="55" t="n">
        <v>1</v>
      </c>
      <c r="F567" s="55" t="n">
        <v>59</v>
      </c>
      <c r="G567" s="55" t="n">
        <v>1</v>
      </c>
      <c r="H567" s="55" t="n">
        <v>8</v>
      </c>
      <c r="I567" s="55" t="n">
        <v>268</v>
      </c>
      <c r="J567" s="55" t="n">
        <v>99</v>
      </c>
      <c r="K567" s="55" t="n">
        <v>7</v>
      </c>
      <c r="L567" s="55"/>
      <c r="M567" s="55"/>
      <c r="N567" s="55"/>
      <c r="O567" s="55" t="n">
        <v>12</v>
      </c>
      <c r="P567" s="55" t="n">
        <v>292</v>
      </c>
      <c r="Q567" s="55" t="n">
        <v>66</v>
      </c>
      <c r="R567" s="55" t="n">
        <v>183</v>
      </c>
      <c r="S567" s="55" t="n">
        <v>156</v>
      </c>
      <c r="T567" s="55" t="n">
        <v>146</v>
      </c>
      <c r="U567" s="55" t="n">
        <v>205</v>
      </c>
      <c r="V567" s="55" t="n">
        <v>87</v>
      </c>
      <c r="W567" s="55" t="n">
        <v>279</v>
      </c>
      <c r="X567" s="55" t="n">
        <v>148</v>
      </c>
      <c r="Y567" s="55" t="n">
        <v>223</v>
      </c>
      <c r="Z567" s="55" t="n">
        <v>177</v>
      </c>
      <c r="AA567" s="56" t="n">
        <v>130</v>
      </c>
      <c r="AB567" s="3"/>
      <c r="AC567" s="55" t="n">
        <v>39</v>
      </c>
      <c r="AD567" s="55" t="n">
        <v>621</v>
      </c>
      <c r="AE567" s="55" t="n">
        <v>395</v>
      </c>
      <c r="AF567" s="57" t="n">
        <f aca="false">(AE567/AD567)*100</f>
        <v>63.6070853462158</v>
      </c>
    </row>
    <row r="568" s="58" customFormat="true" ht="12.8" hidden="false" customHeight="false" outlineLevel="0" collapsed="false">
      <c r="A568" s="54" t="s">
        <v>321</v>
      </c>
      <c r="B568" s="55" t="n">
        <v>0</v>
      </c>
      <c r="C568" s="55" t="n">
        <v>77</v>
      </c>
      <c r="D568" s="55" t="n">
        <v>197</v>
      </c>
      <c r="E568" s="55" t="n">
        <v>0</v>
      </c>
      <c r="F568" s="55" t="n">
        <v>52</v>
      </c>
      <c r="G568" s="55" t="n">
        <v>1</v>
      </c>
      <c r="H568" s="55" t="n">
        <v>5</v>
      </c>
      <c r="I568" s="55" t="n">
        <v>233</v>
      </c>
      <c r="J568" s="55" t="n">
        <v>91</v>
      </c>
      <c r="K568" s="55" t="n">
        <v>6</v>
      </c>
      <c r="L568" s="55"/>
      <c r="M568" s="55"/>
      <c r="N568" s="55"/>
      <c r="O568" s="55" t="n">
        <v>14</v>
      </c>
      <c r="P568" s="55" t="n">
        <v>260</v>
      </c>
      <c r="Q568" s="55" t="n">
        <v>52</v>
      </c>
      <c r="R568" s="55" t="n">
        <v>153</v>
      </c>
      <c r="S568" s="55" t="n">
        <v>151</v>
      </c>
      <c r="T568" s="55" t="n">
        <v>133</v>
      </c>
      <c r="U568" s="55" t="n">
        <v>179</v>
      </c>
      <c r="V568" s="55" t="n">
        <v>88</v>
      </c>
      <c r="W568" s="55" t="n">
        <v>224</v>
      </c>
      <c r="X568" s="55" t="n">
        <v>125</v>
      </c>
      <c r="Y568" s="55" t="n">
        <v>201</v>
      </c>
      <c r="Z568" s="55" t="n">
        <v>147</v>
      </c>
      <c r="AA568" s="56" t="n">
        <v>105</v>
      </c>
      <c r="AB568" s="3"/>
      <c r="AC568" s="55" t="n">
        <v>33</v>
      </c>
      <c r="AD568" s="55" t="n">
        <v>512</v>
      </c>
      <c r="AE568" s="55" t="n">
        <v>353</v>
      </c>
      <c r="AF568" s="57" t="n">
        <f aca="false">(AE568/AD568)*100</f>
        <v>68.9453125</v>
      </c>
    </row>
    <row r="569" s="58" customFormat="true" ht="12.8" hidden="false" customHeight="false" outlineLevel="0" collapsed="false">
      <c r="A569" s="54" t="s">
        <v>322</v>
      </c>
      <c r="B569" s="55" t="n">
        <v>2</v>
      </c>
      <c r="C569" s="55" t="n">
        <v>110</v>
      </c>
      <c r="D569" s="55" t="n">
        <v>315</v>
      </c>
      <c r="E569" s="55" t="n">
        <v>3</v>
      </c>
      <c r="F569" s="55" t="n">
        <v>63</v>
      </c>
      <c r="G569" s="55" t="n">
        <v>0</v>
      </c>
      <c r="H569" s="55" t="n">
        <v>16</v>
      </c>
      <c r="I569" s="55" t="n">
        <v>381</v>
      </c>
      <c r="J569" s="55" t="n">
        <v>91</v>
      </c>
      <c r="K569" s="55" t="n">
        <v>7</v>
      </c>
      <c r="L569" s="55"/>
      <c r="M569" s="55"/>
      <c r="N569" s="55"/>
      <c r="O569" s="55" t="n">
        <v>18</v>
      </c>
      <c r="P569" s="55" t="n">
        <v>409</v>
      </c>
      <c r="Q569" s="55" t="n">
        <v>70</v>
      </c>
      <c r="R569" s="55" t="n">
        <v>255</v>
      </c>
      <c r="S569" s="55" t="n">
        <v>194</v>
      </c>
      <c r="T569" s="55" t="n">
        <v>173</v>
      </c>
      <c r="U569" s="55" t="n">
        <v>291</v>
      </c>
      <c r="V569" s="55" t="n">
        <v>164</v>
      </c>
      <c r="W569" s="55" t="n">
        <v>302</v>
      </c>
      <c r="X569" s="55" t="n">
        <v>171</v>
      </c>
      <c r="Y569" s="55" t="n">
        <v>307</v>
      </c>
      <c r="Z569" s="55" t="n">
        <v>198</v>
      </c>
      <c r="AA569" s="56" t="n">
        <v>197</v>
      </c>
      <c r="AB569" s="3"/>
      <c r="AC569" s="55" t="n">
        <v>44</v>
      </c>
      <c r="AD569" s="55" t="n">
        <v>684</v>
      </c>
      <c r="AE569" s="55" t="n">
        <v>513</v>
      </c>
      <c r="AF569" s="57" t="n">
        <f aca="false">(AE569/AD569)*100</f>
        <v>75</v>
      </c>
    </row>
    <row r="570" s="58" customFormat="true" ht="12.8" hidden="false" customHeight="false" outlineLevel="0" collapsed="false">
      <c r="A570" s="54" t="s">
        <v>323</v>
      </c>
      <c r="B570" s="55" t="n">
        <v>1</v>
      </c>
      <c r="C570" s="55" t="n">
        <v>53</v>
      </c>
      <c r="D570" s="55" t="n">
        <v>162</v>
      </c>
      <c r="E570" s="55" t="n">
        <v>0</v>
      </c>
      <c r="F570" s="55" t="n">
        <v>50</v>
      </c>
      <c r="G570" s="55" t="n">
        <v>0</v>
      </c>
      <c r="H570" s="55" t="n">
        <v>8</v>
      </c>
      <c r="I570" s="55" t="n">
        <v>184</v>
      </c>
      <c r="J570" s="55" t="n">
        <v>77</v>
      </c>
      <c r="K570" s="55" t="n">
        <v>1</v>
      </c>
      <c r="L570" s="55"/>
      <c r="M570" s="55"/>
      <c r="N570" s="55"/>
      <c r="O570" s="55" t="n">
        <v>6</v>
      </c>
      <c r="P570" s="55" t="n">
        <v>205</v>
      </c>
      <c r="Q570" s="55" t="n">
        <v>47</v>
      </c>
      <c r="R570" s="55" t="n">
        <v>138</v>
      </c>
      <c r="S570" s="55" t="n">
        <v>109</v>
      </c>
      <c r="T570" s="55" t="n">
        <v>82</v>
      </c>
      <c r="U570" s="55" t="n">
        <v>167</v>
      </c>
      <c r="V570" s="55" t="n">
        <v>83</v>
      </c>
      <c r="W570" s="55" t="n">
        <v>171</v>
      </c>
      <c r="X570" s="55" t="n">
        <v>97</v>
      </c>
      <c r="Y570" s="55" t="n">
        <v>160</v>
      </c>
      <c r="Z570" s="55" t="n">
        <v>105</v>
      </c>
      <c r="AA570" s="56" t="n">
        <v>102</v>
      </c>
      <c r="AB570" s="3"/>
      <c r="AC570" s="55" t="n">
        <v>20</v>
      </c>
      <c r="AD570" s="55" t="n">
        <v>420</v>
      </c>
      <c r="AE570" s="55" t="n">
        <v>276</v>
      </c>
      <c r="AF570" s="57" t="n">
        <f aca="false">(AE570/AD570)*100</f>
        <v>65.7142857142857</v>
      </c>
    </row>
    <row r="571" s="58" customFormat="true" ht="12.8" hidden="false" customHeight="false" outlineLevel="0" collapsed="false">
      <c r="A571" s="54" t="s">
        <v>324</v>
      </c>
      <c r="B571" s="55" t="n">
        <v>0</v>
      </c>
      <c r="C571" s="55" t="n">
        <v>22</v>
      </c>
      <c r="D571" s="55" t="n">
        <v>80</v>
      </c>
      <c r="E571" s="55" t="n">
        <v>0</v>
      </c>
      <c r="F571" s="55" t="n">
        <v>10</v>
      </c>
      <c r="G571" s="55" t="n">
        <v>0</v>
      </c>
      <c r="H571" s="55" t="n">
        <v>1</v>
      </c>
      <c r="I571" s="55" t="n">
        <v>99</v>
      </c>
      <c r="J571" s="55" t="n">
        <v>10</v>
      </c>
      <c r="K571" s="55" t="n">
        <v>2</v>
      </c>
      <c r="L571" s="55"/>
      <c r="M571" s="55"/>
      <c r="N571" s="55"/>
      <c r="O571" s="55" t="n">
        <v>5</v>
      </c>
      <c r="P571" s="55" t="n">
        <v>100</v>
      </c>
      <c r="Q571" s="55" t="n">
        <v>7</v>
      </c>
      <c r="R571" s="55" t="n">
        <v>31</v>
      </c>
      <c r="S571" s="55" t="n">
        <v>64</v>
      </c>
      <c r="T571" s="55" t="n">
        <v>33</v>
      </c>
      <c r="U571" s="55" t="n">
        <v>67</v>
      </c>
      <c r="V571" s="55" t="n">
        <v>18</v>
      </c>
      <c r="W571" s="55" t="n">
        <v>87</v>
      </c>
      <c r="X571" s="55" t="n">
        <v>24</v>
      </c>
      <c r="Y571" s="55" t="n">
        <v>84</v>
      </c>
      <c r="Z571" s="55" t="n">
        <v>22</v>
      </c>
      <c r="AA571" s="56" t="n">
        <v>63</v>
      </c>
      <c r="AB571" s="3"/>
      <c r="AC571" s="55" t="n">
        <v>6</v>
      </c>
      <c r="AD571" s="55" t="n">
        <v>150</v>
      </c>
      <c r="AE571" s="55" t="n">
        <v>117</v>
      </c>
      <c r="AF571" s="57" t="n">
        <f aca="false">(AE571/AD571)*100</f>
        <v>78</v>
      </c>
    </row>
    <row r="572" s="58" customFormat="true" ht="12.8" hidden="false" customHeight="false" outlineLevel="0" collapsed="false">
      <c r="A572" s="54" t="s">
        <v>325</v>
      </c>
      <c r="B572" s="55" t="n">
        <v>1</v>
      </c>
      <c r="C572" s="55" t="n">
        <v>31</v>
      </c>
      <c r="D572" s="55" t="n">
        <v>120</v>
      </c>
      <c r="E572" s="55" t="n">
        <v>1</v>
      </c>
      <c r="F572" s="55" t="n">
        <v>26</v>
      </c>
      <c r="G572" s="55" t="n">
        <v>10</v>
      </c>
      <c r="H572" s="55" t="n">
        <v>6</v>
      </c>
      <c r="I572" s="55" t="n">
        <v>141</v>
      </c>
      <c r="J572" s="55" t="n">
        <v>44</v>
      </c>
      <c r="K572" s="55" t="n">
        <v>2</v>
      </c>
      <c r="L572" s="55"/>
      <c r="M572" s="55"/>
      <c r="N572" s="55"/>
      <c r="O572" s="55" t="n">
        <v>6</v>
      </c>
      <c r="P572" s="55" t="n">
        <v>158</v>
      </c>
      <c r="Q572" s="55" t="n">
        <v>25</v>
      </c>
      <c r="R572" s="55" t="n">
        <v>88</v>
      </c>
      <c r="S572" s="55" t="n">
        <v>82</v>
      </c>
      <c r="T572" s="55" t="n">
        <v>66</v>
      </c>
      <c r="U572" s="55" t="n">
        <v>115</v>
      </c>
      <c r="V572" s="55" t="n">
        <v>44</v>
      </c>
      <c r="W572" s="55" t="n">
        <v>142</v>
      </c>
      <c r="X572" s="55" t="n">
        <v>58</v>
      </c>
      <c r="Y572" s="55" t="n">
        <v>127</v>
      </c>
      <c r="Z572" s="55" t="n">
        <v>77</v>
      </c>
      <c r="AA572" s="56" t="n">
        <v>73</v>
      </c>
      <c r="AB572" s="3"/>
      <c r="AC572" s="55" t="n">
        <v>12</v>
      </c>
      <c r="AD572" s="55" t="n">
        <v>258</v>
      </c>
      <c r="AE572" s="55" t="n">
        <v>198</v>
      </c>
      <c r="AF572" s="57" t="n">
        <f aca="false">(AE572/AD572)*100</f>
        <v>76.7441860465116</v>
      </c>
    </row>
    <row r="573" s="58" customFormat="true" ht="12.8" hidden="false" customHeight="false" outlineLevel="0" collapsed="false">
      <c r="A573" s="54" t="s">
        <v>326</v>
      </c>
      <c r="B573" s="55" t="n">
        <v>1</v>
      </c>
      <c r="C573" s="55" t="n">
        <v>43</v>
      </c>
      <c r="D573" s="55" t="n">
        <v>188</v>
      </c>
      <c r="E573" s="55" t="n">
        <v>1</v>
      </c>
      <c r="F573" s="55" t="n">
        <v>46</v>
      </c>
      <c r="G573" s="55" t="n">
        <v>1</v>
      </c>
      <c r="H573" s="55" t="n">
        <v>12</v>
      </c>
      <c r="I573" s="55" t="n">
        <v>217</v>
      </c>
      <c r="J573" s="55" t="n">
        <v>58</v>
      </c>
      <c r="K573" s="55" t="n">
        <v>1</v>
      </c>
      <c r="L573" s="55"/>
      <c r="M573" s="55"/>
      <c r="N573" s="55"/>
      <c r="O573" s="55" t="n">
        <v>12</v>
      </c>
      <c r="P573" s="55" t="n">
        <v>237</v>
      </c>
      <c r="Q573" s="55" t="n">
        <v>35</v>
      </c>
      <c r="R573" s="55" t="n">
        <v>131</v>
      </c>
      <c r="S573" s="55" t="n">
        <v>129</v>
      </c>
      <c r="T573" s="55" t="n">
        <v>108</v>
      </c>
      <c r="U573" s="55" t="n">
        <v>166</v>
      </c>
      <c r="V573" s="55" t="n">
        <v>73</v>
      </c>
      <c r="W573" s="55" t="n">
        <v>205</v>
      </c>
      <c r="X573" s="55" t="n">
        <v>97</v>
      </c>
      <c r="Y573" s="55" t="n">
        <v>184</v>
      </c>
      <c r="Z573" s="55" t="n">
        <v>99</v>
      </c>
      <c r="AA573" s="56" t="n">
        <v>125</v>
      </c>
      <c r="AB573" s="3"/>
      <c r="AC573" s="55" t="n">
        <v>35</v>
      </c>
      <c r="AD573" s="55" t="n">
        <v>390</v>
      </c>
      <c r="AE573" s="55" t="n">
        <v>295</v>
      </c>
      <c r="AF573" s="57" t="n">
        <f aca="false">(AE573/AD573)*100</f>
        <v>75.6410256410256</v>
      </c>
    </row>
    <row r="574" s="58" customFormat="true" ht="12.8" hidden="false" customHeight="false" outlineLevel="0" collapsed="false">
      <c r="A574" s="54" t="s">
        <v>327</v>
      </c>
      <c r="B574" s="55" t="n">
        <v>2</v>
      </c>
      <c r="C574" s="55" t="n">
        <v>40</v>
      </c>
      <c r="D574" s="55" t="n">
        <v>149</v>
      </c>
      <c r="E574" s="55" t="n">
        <v>1</v>
      </c>
      <c r="F574" s="55" t="n">
        <v>29</v>
      </c>
      <c r="G574" s="55" t="n">
        <v>2</v>
      </c>
      <c r="H574" s="55" t="n">
        <v>7</v>
      </c>
      <c r="I574" s="55" t="n">
        <v>187</v>
      </c>
      <c r="J574" s="55" t="n">
        <v>33</v>
      </c>
      <c r="K574" s="55" t="n">
        <v>2</v>
      </c>
      <c r="L574" s="55"/>
      <c r="M574" s="55"/>
      <c r="N574" s="55"/>
      <c r="O574" s="55" t="n">
        <v>3</v>
      </c>
      <c r="P574" s="55" t="n">
        <v>195</v>
      </c>
      <c r="Q574" s="55" t="n">
        <v>26</v>
      </c>
      <c r="R574" s="55" t="n">
        <v>108</v>
      </c>
      <c r="S574" s="55" t="n">
        <v>94</v>
      </c>
      <c r="T574" s="55" t="n">
        <v>93</v>
      </c>
      <c r="U574" s="55" t="n">
        <v>113</v>
      </c>
      <c r="V574" s="55" t="n">
        <v>44</v>
      </c>
      <c r="W574" s="55" t="n">
        <v>164</v>
      </c>
      <c r="X574" s="55" t="n">
        <v>90</v>
      </c>
      <c r="Y574" s="55" t="n">
        <v>130</v>
      </c>
      <c r="Z574" s="55" t="n">
        <v>84</v>
      </c>
      <c r="AA574" s="56" t="n">
        <v>96</v>
      </c>
      <c r="AB574" s="3"/>
      <c r="AC574" s="55" t="n">
        <v>17</v>
      </c>
      <c r="AD574" s="55" t="n">
        <v>319</v>
      </c>
      <c r="AE574" s="55" t="n">
        <v>234</v>
      </c>
      <c r="AF574" s="57" t="n">
        <f aca="false">(AE574/AD574)*100</f>
        <v>73.3542319749216</v>
      </c>
    </row>
    <row r="575" s="58" customFormat="true" ht="12.8" hidden="false" customHeight="false" outlineLevel="0" collapsed="false">
      <c r="A575" s="54" t="s">
        <v>328</v>
      </c>
      <c r="B575" s="55" t="n">
        <v>5</v>
      </c>
      <c r="C575" s="55" t="n">
        <v>52</v>
      </c>
      <c r="D575" s="55" t="n">
        <v>195</v>
      </c>
      <c r="E575" s="55" t="n">
        <v>0</v>
      </c>
      <c r="F575" s="55" t="n">
        <v>56</v>
      </c>
      <c r="G575" s="55" t="n">
        <v>0</v>
      </c>
      <c r="H575" s="55" t="n">
        <v>8</v>
      </c>
      <c r="I575" s="55" t="n">
        <v>247</v>
      </c>
      <c r="J575" s="55" t="n">
        <v>57</v>
      </c>
      <c r="K575" s="55" t="n">
        <v>8</v>
      </c>
      <c r="L575" s="55"/>
      <c r="M575" s="55"/>
      <c r="N575" s="55"/>
      <c r="O575" s="55" t="n">
        <v>17</v>
      </c>
      <c r="P575" s="55" t="n">
        <v>260</v>
      </c>
      <c r="Q575" s="55" t="n">
        <v>43</v>
      </c>
      <c r="R575" s="55" t="n">
        <v>172</v>
      </c>
      <c r="S575" s="55" t="n">
        <v>105</v>
      </c>
      <c r="T575" s="55" t="n">
        <v>149</v>
      </c>
      <c r="U575" s="55" t="n">
        <v>140</v>
      </c>
      <c r="V575" s="55" t="n">
        <v>88</v>
      </c>
      <c r="W575" s="55" t="n">
        <v>206</v>
      </c>
      <c r="X575" s="55" t="n">
        <v>142</v>
      </c>
      <c r="Y575" s="55" t="n">
        <v>163</v>
      </c>
      <c r="Z575" s="55" t="n">
        <v>132</v>
      </c>
      <c r="AA575" s="56" t="n">
        <v>111</v>
      </c>
      <c r="AB575" s="3"/>
      <c r="AC575" s="55" t="n">
        <v>35</v>
      </c>
      <c r="AD575" s="55" t="n">
        <v>411</v>
      </c>
      <c r="AE575" s="55" t="n">
        <v>326</v>
      </c>
      <c r="AF575" s="57" t="n">
        <f aca="false">(AE575/AD575)*100</f>
        <v>79.3187347931873</v>
      </c>
    </row>
    <row r="576" s="58" customFormat="true" ht="12.8" hidden="false" customHeight="false" outlineLevel="0" collapsed="false">
      <c r="A576" s="54" t="s">
        <v>329</v>
      </c>
      <c r="B576" s="55" t="n">
        <v>4</v>
      </c>
      <c r="C576" s="55" t="n">
        <v>18</v>
      </c>
      <c r="D576" s="55" t="n">
        <v>65</v>
      </c>
      <c r="E576" s="55" t="n">
        <v>0</v>
      </c>
      <c r="F576" s="55" t="n">
        <v>26</v>
      </c>
      <c r="G576" s="55" t="n">
        <v>1</v>
      </c>
      <c r="H576" s="55" t="n">
        <v>7</v>
      </c>
      <c r="I576" s="55" t="n">
        <v>88</v>
      </c>
      <c r="J576" s="55" t="n">
        <v>20</v>
      </c>
      <c r="K576" s="55" t="n">
        <v>1</v>
      </c>
      <c r="L576" s="55"/>
      <c r="M576" s="55"/>
      <c r="N576" s="55"/>
      <c r="O576" s="55" t="n">
        <v>9</v>
      </c>
      <c r="P576" s="55" t="n">
        <v>96</v>
      </c>
      <c r="Q576" s="55" t="n">
        <v>10</v>
      </c>
      <c r="R576" s="55" t="n">
        <v>44</v>
      </c>
      <c r="S576" s="55" t="n">
        <v>57</v>
      </c>
      <c r="T576" s="55" t="n">
        <v>44</v>
      </c>
      <c r="U576" s="55" t="n">
        <v>65</v>
      </c>
      <c r="V576" s="55" t="n">
        <v>28</v>
      </c>
      <c r="W576" s="55" t="n">
        <v>84</v>
      </c>
      <c r="X576" s="55" t="n">
        <v>31</v>
      </c>
      <c r="Y576" s="55" t="n">
        <v>83</v>
      </c>
      <c r="Z576" s="55" t="n">
        <v>41</v>
      </c>
      <c r="AA576" s="56" t="n">
        <v>49</v>
      </c>
      <c r="AB576" s="3"/>
      <c r="AC576" s="55" t="n">
        <v>8</v>
      </c>
      <c r="AD576" s="55" t="n">
        <v>156</v>
      </c>
      <c r="AE576" s="55" t="n">
        <v>120</v>
      </c>
      <c r="AF576" s="57" t="n">
        <f aca="false">(AE576/AD576)*100</f>
        <v>76.9230769230769</v>
      </c>
    </row>
    <row r="577" s="58" customFormat="true" ht="12.8" hidden="false" customHeight="false" outlineLevel="0" collapsed="false">
      <c r="A577" s="54" t="s">
        <v>330</v>
      </c>
      <c r="B577" s="55" t="n">
        <v>3</v>
      </c>
      <c r="C577" s="55" t="n">
        <v>22</v>
      </c>
      <c r="D577" s="55" t="n">
        <v>77</v>
      </c>
      <c r="E577" s="55" t="n">
        <v>0</v>
      </c>
      <c r="F577" s="55" t="n">
        <v>11</v>
      </c>
      <c r="G577" s="55" t="n">
        <v>1</v>
      </c>
      <c r="H577" s="55" t="n">
        <v>4</v>
      </c>
      <c r="I577" s="55" t="n">
        <v>92</v>
      </c>
      <c r="J577" s="55" t="n">
        <v>23</v>
      </c>
      <c r="K577" s="55" t="n">
        <v>0</v>
      </c>
      <c r="L577" s="55"/>
      <c r="M577" s="55"/>
      <c r="N577" s="55"/>
      <c r="O577" s="55" t="n">
        <v>4</v>
      </c>
      <c r="P577" s="55" t="n">
        <v>101</v>
      </c>
      <c r="Q577" s="55" t="n">
        <v>13</v>
      </c>
      <c r="R577" s="55" t="n">
        <v>38</v>
      </c>
      <c r="S577" s="55" t="n">
        <v>48</v>
      </c>
      <c r="T577" s="55" t="n">
        <v>36</v>
      </c>
      <c r="U577" s="55" t="n">
        <v>64</v>
      </c>
      <c r="V577" s="55" t="n">
        <v>18</v>
      </c>
      <c r="W577" s="55" t="n">
        <v>85</v>
      </c>
      <c r="X577" s="55" t="n">
        <v>42</v>
      </c>
      <c r="Y577" s="55" t="n">
        <v>63</v>
      </c>
      <c r="Z577" s="55" t="n">
        <v>43</v>
      </c>
      <c r="AA577" s="56" t="n">
        <v>42</v>
      </c>
      <c r="AB577" s="3"/>
      <c r="AC577" s="55" t="n">
        <v>7</v>
      </c>
      <c r="AD577" s="55" t="n">
        <v>154</v>
      </c>
      <c r="AE577" s="55" t="n">
        <v>120</v>
      </c>
      <c r="AF577" s="57" t="n">
        <f aca="false">(AE577/AD577)*100</f>
        <v>77.9220779220779</v>
      </c>
    </row>
    <row r="578" s="58" customFormat="true" ht="12.8" hidden="false" customHeight="false" outlineLevel="0" collapsed="false">
      <c r="A578" s="54" t="s">
        <v>331</v>
      </c>
      <c r="B578" s="55" t="n">
        <v>1</v>
      </c>
      <c r="C578" s="55" t="n">
        <v>22</v>
      </c>
      <c r="D578" s="55" t="n">
        <v>47</v>
      </c>
      <c r="E578" s="55" t="n">
        <v>4</v>
      </c>
      <c r="F578" s="55" t="n">
        <v>15</v>
      </c>
      <c r="G578" s="55" t="n">
        <v>1</v>
      </c>
      <c r="H578" s="55" t="n">
        <v>4</v>
      </c>
      <c r="I578" s="55" t="n">
        <v>55</v>
      </c>
      <c r="J578" s="55" t="n">
        <v>33</v>
      </c>
      <c r="K578" s="55" t="n">
        <v>1</v>
      </c>
      <c r="L578" s="55"/>
      <c r="M578" s="55"/>
      <c r="N578" s="55"/>
      <c r="O578" s="55" t="n">
        <v>1</v>
      </c>
      <c r="P578" s="55" t="n">
        <v>76</v>
      </c>
      <c r="Q578" s="55" t="n">
        <v>15</v>
      </c>
      <c r="R578" s="55" t="n">
        <v>40</v>
      </c>
      <c r="S578" s="55" t="n">
        <v>45</v>
      </c>
      <c r="T578" s="55" t="n">
        <v>37</v>
      </c>
      <c r="U578" s="55" t="n">
        <v>51</v>
      </c>
      <c r="V578" s="55" t="n">
        <v>24</v>
      </c>
      <c r="W578" s="55" t="n">
        <v>63</v>
      </c>
      <c r="X578" s="55" t="n">
        <v>44</v>
      </c>
      <c r="Y578" s="55" t="n">
        <v>48</v>
      </c>
      <c r="Z578" s="55" t="n">
        <v>37</v>
      </c>
      <c r="AA578" s="56" t="n">
        <v>43</v>
      </c>
      <c r="AB578" s="3"/>
      <c r="AC578" s="55" t="n">
        <v>13</v>
      </c>
      <c r="AD578" s="55" t="n">
        <v>125</v>
      </c>
      <c r="AE578" s="55" t="n">
        <v>94</v>
      </c>
      <c r="AF578" s="57" t="n">
        <f aca="false">(AE578/AD578)*100</f>
        <v>75.2</v>
      </c>
    </row>
    <row r="579" s="58" customFormat="true" ht="12.8" hidden="false" customHeight="false" outlineLevel="0" collapsed="false">
      <c r="A579" s="54" t="s">
        <v>332</v>
      </c>
      <c r="B579" s="55" t="n">
        <v>3</v>
      </c>
      <c r="C579" s="55" t="n">
        <v>27</v>
      </c>
      <c r="D579" s="55" t="n">
        <v>117</v>
      </c>
      <c r="E579" s="55" t="n">
        <v>2</v>
      </c>
      <c r="F579" s="55" t="n">
        <v>23</v>
      </c>
      <c r="G579" s="55" t="n">
        <v>0</v>
      </c>
      <c r="H579" s="55" t="n">
        <v>2</v>
      </c>
      <c r="I579" s="55" t="n">
        <v>137</v>
      </c>
      <c r="J579" s="55" t="n">
        <v>32</v>
      </c>
      <c r="K579" s="55" t="n">
        <v>2</v>
      </c>
      <c r="L579" s="55"/>
      <c r="M579" s="55"/>
      <c r="N579" s="55"/>
      <c r="O579" s="55" t="n">
        <v>6</v>
      </c>
      <c r="P579" s="55" t="n">
        <v>143</v>
      </c>
      <c r="Q579" s="55" t="n">
        <v>22</v>
      </c>
      <c r="R579" s="55" t="n">
        <v>78</v>
      </c>
      <c r="S579" s="55" t="n">
        <v>67</v>
      </c>
      <c r="T579" s="55" t="n">
        <v>68</v>
      </c>
      <c r="U579" s="55" t="n">
        <v>89</v>
      </c>
      <c r="V579" s="55" t="n">
        <v>39</v>
      </c>
      <c r="W579" s="55" t="n">
        <v>124</v>
      </c>
      <c r="X579" s="55" t="n">
        <v>83</v>
      </c>
      <c r="Y579" s="55" t="n">
        <v>81</v>
      </c>
      <c r="Z579" s="55" t="n">
        <v>62</v>
      </c>
      <c r="AA579" s="56" t="n">
        <v>68</v>
      </c>
      <c r="AB579" s="3"/>
      <c r="AC579" s="55" t="n">
        <v>13</v>
      </c>
      <c r="AD579" s="55" t="n">
        <v>238</v>
      </c>
      <c r="AE579" s="55" t="n">
        <v>178</v>
      </c>
      <c r="AF579" s="57" t="n">
        <f aca="false">(AE579/AD579)*100</f>
        <v>74.7899159663866</v>
      </c>
    </row>
    <row r="580" s="58" customFormat="true" ht="12.8" hidden="false" customHeight="false" outlineLevel="0" collapsed="false">
      <c r="A580" s="54" t="s">
        <v>333</v>
      </c>
      <c r="B580" s="55" t="n">
        <v>1</v>
      </c>
      <c r="C580" s="55" t="n">
        <v>69</v>
      </c>
      <c r="D580" s="55" t="n">
        <v>170</v>
      </c>
      <c r="E580" s="55" t="n">
        <v>4</v>
      </c>
      <c r="F580" s="55" t="n">
        <v>51</v>
      </c>
      <c r="G580" s="55" t="n">
        <v>1</v>
      </c>
      <c r="H580" s="55" t="n">
        <v>6</v>
      </c>
      <c r="I580" s="55" t="n">
        <v>217</v>
      </c>
      <c r="J580" s="55" t="n">
        <v>81</v>
      </c>
      <c r="K580" s="55" t="n">
        <v>4</v>
      </c>
      <c r="L580" s="55"/>
      <c r="M580" s="55"/>
      <c r="N580" s="55"/>
      <c r="O580" s="55" t="n">
        <v>9</v>
      </c>
      <c r="P580" s="55" t="n">
        <v>231</v>
      </c>
      <c r="Q580" s="55" t="n">
        <v>63</v>
      </c>
      <c r="R580" s="55" t="n">
        <v>137</v>
      </c>
      <c r="S580" s="55" t="n">
        <v>126</v>
      </c>
      <c r="T580" s="55" t="n">
        <v>122</v>
      </c>
      <c r="U580" s="55" t="n">
        <v>158</v>
      </c>
      <c r="V580" s="55" t="n">
        <v>69</v>
      </c>
      <c r="W580" s="55" t="n">
        <v>218</v>
      </c>
      <c r="X580" s="55" t="n">
        <v>120</v>
      </c>
      <c r="Y580" s="55" t="n">
        <v>164</v>
      </c>
      <c r="Z580" s="55" t="n">
        <v>108</v>
      </c>
      <c r="AA580" s="56" t="n">
        <v>113</v>
      </c>
      <c r="AB580" s="3"/>
      <c r="AC580" s="55" t="n">
        <v>35</v>
      </c>
      <c r="AD580" s="55" t="n">
        <v>397</v>
      </c>
      <c r="AE580" s="55" t="n">
        <v>313</v>
      </c>
      <c r="AF580" s="57" t="n">
        <f aca="false">(AE580/AD580)*100</f>
        <v>78.8413098236776</v>
      </c>
    </row>
    <row r="581" s="58" customFormat="true" ht="12.8" hidden="false" customHeight="false" outlineLevel="0" collapsed="false">
      <c r="A581" s="54" t="s">
        <v>334</v>
      </c>
      <c r="B581" s="55" t="n">
        <v>0</v>
      </c>
      <c r="C581" s="55" t="n">
        <v>34</v>
      </c>
      <c r="D581" s="55" t="n">
        <v>151</v>
      </c>
      <c r="E581" s="55" t="n">
        <v>0</v>
      </c>
      <c r="F581" s="55" t="n">
        <v>31</v>
      </c>
      <c r="G581" s="55" t="n">
        <v>0</v>
      </c>
      <c r="H581" s="55" t="n">
        <v>3</v>
      </c>
      <c r="I581" s="55" t="n">
        <v>182</v>
      </c>
      <c r="J581" s="55" t="n">
        <v>36</v>
      </c>
      <c r="K581" s="55" t="n">
        <v>1</v>
      </c>
      <c r="L581" s="55"/>
      <c r="M581" s="55"/>
      <c r="N581" s="55"/>
      <c r="O581" s="55" t="n">
        <v>2</v>
      </c>
      <c r="P581" s="55" t="n">
        <v>199</v>
      </c>
      <c r="Q581" s="55" t="n">
        <v>19</v>
      </c>
      <c r="R581" s="55" t="n">
        <v>105</v>
      </c>
      <c r="S581" s="55" t="n">
        <v>93</v>
      </c>
      <c r="T581" s="55" t="n">
        <v>89</v>
      </c>
      <c r="U581" s="55" t="n">
        <v>123</v>
      </c>
      <c r="V581" s="55" t="n">
        <v>40</v>
      </c>
      <c r="W581" s="55" t="n">
        <v>169</v>
      </c>
      <c r="X581" s="55" t="n">
        <v>74</v>
      </c>
      <c r="Y581" s="55" t="n">
        <v>141</v>
      </c>
      <c r="Z581" s="55" t="n">
        <v>94</v>
      </c>
      <c r="AA581" s="56" t="n">
        <v>92</v>
      </c>
      <c r="AB581" s="3"/>
      <c r="AC581" s="55" t="n">
        <v>16</v>
      </c>
      <c r="AD581" s="55" t="n">
        <v>284</v>
      </c>
      <c r="AE581" s="55" t="n">
        <v>226</v>
      </c>
      <c r="AF581" s="57" t="n">
        <f aca="false">(AE581/AD581)*100</f>
        <v>79.5774647887324</v>
      </c>
    </row>
    <row r="582" s="53" customFormat="true" ht="12.8" hidden="false" customHeight="false" outlineLevel="0" collapsed="false">
      <c r="A582" s="60" t="s">
        <v>48</v>
      </c>
      <c r="B582" s="61" t="n">
        <f aca="false">SUM(B566:B581)</f>
        <v>25</v>
      </c>
      <c r="C582" s="61" t="n">
        <f aca="false">SUM(C566:C581)</f>
        <v>807</v>
      </c>
      <c r="D582" s="61" t="n">
        <f aca="false">SUM(D566:D581)</f>
        <v>2435</v>
      </c>
      <c r="E582" s="61" t="n">
        <f aca="false">SUM(E566:E581)</f>
        <v>17</v>
      </c>
      <c r="F582" s="61" t="n">
        <f aca="false">SUM(F566:F581)</f>
        <v>589</v>
      </c>
      <c r="G582" s="61" t="n">
        <f aca="false">SUM(G566:G581)</f>
        <v>19</v>
      </c>
      <c r="H582" s="61" t="n">
        <f aca="false">SUM(H566:H581)</f>
        <v>107</v>
      </c>
      <c r="I582" s="61" t="n">
        <f aca="false">SUM(I566:I581)</f>
        <v>2941</v>
      </c>
      <c r="J582" s="61" t="n">
        <f aca="false">SUM(J566:J581)</f>
        <v>877</v>
      </c>
      <c r="K582" s="61" t="n">
        <f aca="false">SUM(K566:K581)</f>
        <v>48</v>
      </c>
      <c r="L582" s="61"/>
      <c r="M582" s="61"/>
      <c r="N582" s="61" t="n">
        <f aca="false">SUM(N566:N581)</f>
        <v>0</v>
      </c>
      <c r="O582" s="61" t="n">
        <f aca="false">SUM(O566:O581)</f>
        <v>135</v>
      </c>
      <c r="P582" s="61" t="n">
        <f aca="false">SUM(P566:P581)</f>
        <v>3212</v>
      </c>
      <c r="Q582" s="61" t="n">
        <f aca="false">SUM(Q566:Q581)</f>
        <v>564</v>
      </c>
      <c r="R582" s="61" t="n">
        <f aca="false">SUM(R566:R581)</f>
        <v>1846</v>
      </c>
      <c r="S582" s="61" t="n">
        <f aca="false">SUM(S566:S581)</f>
        <v>1654</v>
      </c>
      <c r="T582" s="61" t="n">
        <f aca="false">SUM(T566:T581)</f>
        <v>1501</v>
      </c>
      <c r="U582" s="61" t="n">
        <f aca="false">SUM(U566:U581)</f>
        <v>2172</v>
      </c>
      <c r="V582" s="61" t="n">
        <f aca="false">SUM(V566:V581)</f>
        <v>1004</v>
      </c>
      <c r="W582" s="61" t="n">
        <f aca="false">SUM(W566:W581)</f>
        <v>2727</v>
      </c>
      <c r="X582" s="61" t="n">
        <f aca="false">SUM(X566:X581)</f>
        <v>1467</v>
      </c>
      <c r="Y582" s="61" t="n">
        <f aca="false">SUM(Y566:Y581)</f>
        <v>2351</v>
      </c>
      <c r="Z582" s="62" t="n">
        <f aca="false">SUM(Z566:Z581)</f>
        <v>1578</v>
      </c>
      <c r="AA582" s="81" t="n">
        <f aca="false">SUM(AA566:AA581)</f>
        <v>1512</v>
      </c>
      <c r="AB582" s="82"/>
      <c r="AC582" s="61" t="n">
        <f aca="false">SUM(AC566:AC581)</f>
        <v>363</v>
      </c>
      <c r="AD582" s="61" t="n">
        <f aca="false">SUM(AD566:AD581)</f>
        <v>5577</v>
      </c>
      <c r="AE582" s="80" t="n">
        <f aca="false">SUM(AE566:AE581)</f>
        <v>4086</v>
      </c>
      <c r="AF582" s="63" t="n">
        <f aca="false">(AE582/AD582)*100</f>
        <v>73.2651963421194</v>
      </c>
    </row>
    <row r="583" s="53" customFormat="true" ht="12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3"/>
      <c r="AC583" s="65"/>
      <c r="AD583" s="65"/>
      <c r="AE583" s="65"/>
      <c r="AF583" s="66"/>
    </row>
    <row r="584" s="58" customFormat="true" ht="12.8" hidden="false" customHeight="false" outlineLevel="0" collapsed="false">
      <c r="A584" s="48" t="s">
        <v>335</v>
      </c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74"/>
    </row>
    <row r="585" s="58" customFormat="true" ht="12.8" hidden="false" customHeight="false" outlineLevel="0" collapsed="false">
      <c r="A585" s="54" t="s">
        <v>336</v>
      </c>
      <c r="B585" s="55" t="n">
        <v>2</v>
      </c>
      <c r="C585" s="55" t="n">
        <v>93</v>
      </c>
      <c r="D585" s="55" t="n">
        <v>224</v>
      </c>
      <c r="E585" s="55" t="n">
        <v>0</v>
      </c>
      <c r="F585" s="55" t="n">
        <v>47</v>
      </c>
      <c r="G585" s="55" t="n">
        <v>1</v>
      </c>
      <c r="H585" s="55" t="n">
        <v>11</v>
      </c>
      <c r="I585" s="55" t="n">
        <v>263</v>
      </c>
      <c r="J585" s="55" t="n">
        <v>94</v>
      </c>
      <c r="K585" s="55" t="n">
        <v>5</v>
      </c>
      <c r="L585" s="55"/>
      <c r="M585" s="55"/>
      <c r="N585" s="54"/>
      <c r="O585" s="54" t="n">
        <v>4</v>
      </c>
      <c r="P585" s="54" t="n">
        <v>298</v>
      </c>
      <c r="Q585" s="55" t="n">
        <v>73</v>
      </c>
      <c r="R585" s="55" t="n">
        <v>169</v>
      </c>
      <c r="S585" s="55" t="n">
        <v>183</v>
      </c>
      <c r="T585" s="55" t="n">
        <v>132</v>
      </c>
      <c r="U585" s="55" t="n">
        <v>237</v>
      </c>
      <c r="V585" s="55" t="n">
        <v>69</v>
      </c>
      <c r="W585" s="55" t="n">
        <v>290</v>
      </c>
      <c r="X585" s="55" t="n">
        <v>75</v>
      </c>
      <c r="Y585" s="55" t="n">
        <v>298</v>
      </c>
      <c r="Z585" s="55" t="n">
        <v>159</v>
      </c>
      <c r="AA585" s="56" t="n">
        <v>214</v>
      </c>
      <c r="AB585" s="3"/>
      <c r="AC585" s="70" t="n">
        <v>40</v>
      </c>
      <c r="AD585" s="55" t="n">
        <v>552</v>
      </c>
      <c r="AE585" s="55" t="n">
        <v>380</v>
      </c>
      <c r="AF585" s="57" t="n">
        <f aca="false">(AE585/AD585)*100</f>
        <v>68.8405797101449</v>
      </c>
    </row>
    <row r="586" s="58" customFormat="true" ht="12.8" hidden="false" customHeight="false" outlineLevel="0" collapsed="false">
      <c r="A586" s="54" t="s">
        <v>337</v>
      </c>
      <c r="B586" s="55" t="n">
        <v>0</v>
      </c>
      <c r="C586" s="55" t="n">
        <v>91</v>
      </c>
      <c r="D586" s="55" t="n">
        <v>278</v>
      </c>
      <c r="E586" s="55" t="n">
        <v>0</v>
      </c>
      <c r="F586" s="55" t="n">
        <v>57</v>
      </c>
      <c r="G586" s="55" t="n">
        <v>1</v>
      </c>
      <c r="H586" s="55" t="n">
        <v>8</v>
      </c>
      <c r="I586" s="55" t="n">
        <v>326</v>
      </c>
      <c r="J586" s="55" t="n">
        <v>103</v>
      </c>
      <c r="K586" s="55" t="n">
        <v>3</v>
      </c>
      <c r="L586" s="55"/>
      <c r="M586" s="55"/>
      <c r="N586" s="54"/>
      <c r="O586" s="54" t="n">
        <v>8</v>
      </c>
      <c r="P586" s="54" t="n">
        <v>365</v>
      </c>
      <c r="Q586" s="55" t="n">
        <v>65</v>
      </c>
      <c r="R586" s="55" t="n">
        <v>169</v>
      </c>
      <c r="S586" s="55" t="n">
        <v>230</v>
      </c>
      <c r="T586" s="55" t="n">
        <v>139</v>
      </c>
      <c r="U586" s="55" t="n">
        <v>286</v>
      </c>
      <c r="V586" s="55" t="n">
        <v>89</v>
      </c>
      <c r="W586" s="55" t="n">
        <v>336</v>
      </c>
      <c r="X586" s="55" t="n">
        <v>83</v>
      </c>
      <c r="Y586" s="55" t="n">
        <v>347</v>
      </c>
      <c r="Z586" s="55" t="n">
        <v>217</v>
      </c>
      <c r="AA586" s="56" t="n">
        <v>209</v>
      </c>
      <c r="AB586" s="3"/>
      <c r="AC586" s="70" t="n">
        <v>51</v>
      </c>
      <c r="AD586" s="55" t="n">
        <v>645</v>
      </c>
      <c r="AE586" s="55" t="n">
        <v>446</v>
      </c>
      <c r="AF586" s="57" t="n">
        <f aca="false">(AE586/AD586)*100</f>
        <v>69.1472868217054</v>
      </c>
    </row>
    <row r="587" s="58" customFormat="true" ht="12.8" hidden="false" customHeight="false" outlineLevel="0" collapsed="false">
      <c r="A587" s="54" t="s">
        <v>338</v>
      </c>
      <c r="B587" s="55" t="n">
        <v>2</v>
      </c>
      <c r="C587" s="55" t="n">
        <v>83</v>
      </c>
      <c r="D587" s="55" t="n">
        <v>239</v>
      </c>
      <c r="E587" s="55" t="n">
        <v>1</v>
      </c>
      <c r="F587" s="55" t="n">
        <v>54</v>
      </c>
      <c r="G587" s="55" t="n">
        <v>8</v>
      </c>
      <c r="H587" s="55" t="n">
        <v>8</v>
      </c>
      <c r="I587" s="55" t="n">
        <v>284</v>
      </c>
      <c r="J587" s="55" t="n">
        <v>110</v>
      </c>
      <c r="K587" s="55" t="n">
        <v>2</v>
      </c>
      <c r="L587" s="55"/>
      <c r="M587" s="55"/>
      <c r="N587" s="54"/>
      <c r="O587" s="54" t="n">
        <v>2</v>
      </c>
      <c r="P587" s="54" t="n">
        <v>334</v>
      </c>
      <c r="Q587" s="55" t="n">
        <v>65</v>
      </c>
      <c r="R587" s="55" t="n">
        <v>142</v>
      </c>
      <c r="S587" s="55" t="n">
        <v>221</v>
      </c>
      <c r="T587" s="55" t="n">
        <v>119</v>
      </c>
      <c r="U587" s="55" t="n">
        <v>269</v>
      </c>
      <c r="V587" s="55" t="n">
        <v>56</v>
      </c>
      <c r="W587" s="55" t="n">
        <v>345</v>
      </c>
      <c r="X587" s="55" t="n">
        <v>64</v>
      </c>
      <c r="Y587" s="55" t="n">
        <v>330</v>
      </c>
      <c r="Z587" s="55" t="n">
        <v>185</v>
      </c>
      <c r="AA587" s="56" t="n">
        <v>212</v>
      </c>
      <c r="AB587" s="3"/>
      <c r="AC587" s="70" t="n">
        <v>53</v>
      </c>
      <c r="AD587" s="55" t="n">
        <v>618</v>
      </c>
      <c r="AE587" s="55" t="n">
        <v>409</v>
      </c>
      <c r="AF587" s="57" t="n">
        <f aca="false">(AE587/AD587)*100</f>
        <v>66.1812297734628</v>
      </c>
    </row>
    <row r="588" s="58" customFormat="true" ht="12.8" hidden="false" customHeight="false" outlineLevel="0" collapsed="false">
      <c r="A588" s="54" t="s">
        <v>339</v>
      </c>
      <c r="B588" s="55" t="n">
        <v>0</v>
      </c>
      <c r="C588" s="55" t="n">
        <v>11</v>
      </c>
      <c r="D588" s="55" t="n">
        <v>40</v>
      </c>
      <c r="E588" s="55" t="n">
        <v>0</v>
      </c>
      <c r="F588" s="55" t="n">
        <v>6</v>
      </c>
      <c r="G588" s="55" t="n">
        <v>0</v>
      </c>
      <c r="H588" s="55" t="n">
        <v>0</v>
      </c>
      <c r="I588" s="55" t="n">
        <v>45</v>
      </c>
      <c r="J588" s="55" t="n">
        <v>14</v>
      </c>
      <c r="K588" s="55" t="n">
        <v>0</v>
      </c>
      <c r="L588" s="55"/>
      <c r="M588" s="55"/>
      <c r="N588" s="54"/>
      <c r="O588" s="54" t="n">
        <v>0</v>
      </c>
      <c r="P588" s="54" t="n">
        <v>47</v>
      </c>
      <c r="Q588" s="55" t="n">
        <v>12</v>
      </c>
      <c r="R588" s="55" t="n">
        <v>15</v>
      </c>
      <c r="S588" s="55" t="n">
        <v>40</v>
      </c>
      <c r="T588" s="55" t="n">
        <v>30</v>
      </c>
      <c r="U588" s="55" t="n">
        <v>29</v>
      </c>
      <c r="V588" s="55" t="n">
        <v>22</v>
      </c>
      <c r="W588" s="55" t="n">
        <v>36</v>
      </c>
      <c r="X588" s="55" t="n">
        <v>20</v>
      </c>
      <c r="Y588" s="55" t="n">
        <v>36</v>
      </c>
      <c r="Z588" s="55" t="n">
        <v>35</v>
      </c>
      <c r="AA588" s="56" t="n">
        <v>24</v>
      </c>
      <c r="AB588" s="3"/>
      <c r="AC588" s="70" t="n">
        <v>2</v>
      </c>
      <c r="AD588" s="55" t="n">
        <v>95</v>
      </c>
      <c r="AE588" s="55" t="n">
        <v>59</v>
      </c>
      <c r="AF588" s="57" t="n">
        <f aca="false">(AE588/AD588)*100</f>
        <v>62.1052631578947</v>
      </c>
    </row>
    <row r="589" s="58" customFormat="true" ht="12.8" hidden="false" customHeight="false" outlineLevel="0" collapsed="false">
      <c r="A589" s="54" t="s">
        <v>340</v>
      </c>
      <c r="B589" s="55" t="n">
        <v>0</v>
      </c>
      <c r="C589" s="55" t="n">
        <v>45</v>
      </c>
      <c r="D589" s="55" t="n">
        <v>249</v>
      </c>
      <c r="E589" s="55" t="n">
        <v>0</v>
      </c>
      <c r="F589" s="55" t="n">
        <v>42</v>
      </c>
      <c r="G589" s="55" t="n">
        <v>1</v>
      </c>
      <c r="H589" s="55" t="n">
        <v>14</v>
      </c>
      <c r="I589" s="55" t="n">
        <v>279</v>
      </c>
      <c r="J589" s="55" t="n">
        <v>53</v>
      </c>
      <c r="K589" s="55" t="n">
        <v>1</v>
      </c>
      <c r="L589" s="55"/>
      <c r="M589" s="55"/>
      <c r="N589" s="54"/>
      <c r="O589" s="54" t="n">
        <v>4</v>
      </c>
      <c r="P589" s="54" t="n">
        <v>312</v>
      </c>
      <c r="Q589" s="55" t="n">
        <v>30</v>
      </c>
      <c r="R589" s="55" t="n">
        <v>160</v>
      </c>
      <c r="S589" s="55" t="n">
        <v>160</v>
      </c>
      <c r="T589" s="55" t="n">
        <v>117</v>
      </c>
      <c r="U589" s="55" t="n">
        <v>224</v>
      </c>
      <c r="V589" s="55" t="n">
        <v>66</v>
      </c>
      <c r="W589" s="55" t="n">
        <v>269</v>
      </c>
      <c r="X589" s="55" t="n">
        <v>75</v>
      </c>
      <c r="Y589" s="55" t="n">
        <v>268</v>
      </c>
      <c r="Z589" s="55" t="n">
        <v>166</v>
      </c>
      <c r="AA589" s="56" t="n">
        <v>173</v>
      </c>
      <c r="AB589" s="3"/>
      <c r="AC589" s="70" t="n">
        <v>50</v>
      </c>
      <c r="AD589" s="55" t="n">
        <v>470</v>
      </c>
      <c r="AE589" s="55" t="n">
        <v>351</v>
      </c>
      <c r="AF589" s="57" t="n">
        <f aca="false">(AE589/AD589)*100</f>
        <v>74.6808510638298</v>
      </c>
    </row>
    <row r="590" s="58" customFormat="true" ht="12.8" hidden="false" customHeight="false" outlineLevel="0" collapsed="false">
      <c r="A590" s="54" t="s">
        <v>341</v>
      </c>
      <c r="B590" s="55" t="n">
        <v>1</v>
      </c>
      <c r="C590" s="55" t="n">
        <v>111</v>
      </c>
      <c r="D590" s="55" t="n">
        <v>128</v>
      </c>
      <c r="E590" s="55" t="n">
        <v>1</v>
      </c>
      <c r="F590" s="55" t="n">
        <v>47</v>
      </c>
      <c r="G590" s="55" t="n">
        <v>0</v>
      </c>
      <c r="H590" s="55" t="n">
        <v>5</v>
      </c>
      <c r="I590" s="55" t="n">
        <v>168</v>
      </c>
      <c r="J590" s="55" t="n">
        <v>113</v>
      </c>
      <c r="K590" s="55" t="n">
        <v>7</v>
      </c>
      <c r="L590" s="55"/>
      <c r="M590" s="55"/>
      <c r="N590" s="54"/>
      <c r="O590" s="54" t="n">
        <v>4</v>
      </c>
      <c r="P590" s="54" t="n">
        <v>194</v>
      </c>
      <c r="Q590" s="55" t="n">
        <v>95</v>
      </c>
      <c r="R590" s="55" t="n">
        <v>150</v>
      </c>
      <c r="S590" s="55" t="n">
        <v>104</v>
      </c>
      <c r="T590" s="55" t="n">
        <v>125</v>
      </c>
      <c r="U590" s="55" t="n">
        <v>163</v>
      </c>
      <c r="V590" s="55" t="n">
        <v>122</v>
      </c>
      <c r="W590" s="55" t="n">
        <v>165</v>
      </c>
      <c r="X590" s="55" t="n">
        <v>121</v>
      </c>
      <c r="Y590" s="55" t="n">
        <v>164</v>
      </c>
      <c r="Z590" s="55" t="n">
        <v>167</v>
      </c>
      <c r="AA590" s="56" t="n">
        <v>119</v>
      </c>
      <c r="AB590" s="3"/>
      <c r="AC590" s="70" t="n">
        <v>41</v>
      </c>
      <c r="AD590" s="55" t="n">
        <v>670</v>
      </c>
      <c r="AE590" s="55" t="n">
        <v>298</v>
      </c>
      <c r="AF590" s="57" t="n">
        <f aca="false">(AE590/AD590)*100</f>
        <v>44.4776119402985</v>
      </c>
    </row>
    <row r="591" s="58" customFormat="true" ht="12.8" hidden="false" customHeight="false" outlineLevel="0" collapsed="false">
      <c r="A591" s="54" t="s">
        <v>342</v>
      </c>
      <c r="B591" s="55" t="n">
        <v>1</v>
      </c>
      <c r="C591" s="55" t="n">
        <v>33</v>
      </c>
      <c r="D591" s="55" t="n">
        <v>124</v>
      </c>
      <c r="E591" s="55" t="n">
        <v>0</v>
      </c>
      <c r="F591" s="55" t="n">
        <v>9</v>
      </c>
      <c r="G591" s="55" t="n">
        <v>1</v>
      </c>
      <c r="H591" s="55" t="n">
        <v>5</v>
      </c>
      <c r="I591" s="55" t="n">
        <v>130</v>
      </c>
      <c r="J591" s="55" t="n">
        <v>34</v>
      </c>
      <c r="K591" s="55" t="n">
        <v>3</v>
      </c>
      <c r="L591" s="55"/>
      <c r="M591" s="55"/>
      <c r="N591" s="54"/>
      <c r="O591" s="54" t="n">
        <v>1</v>
      </c>
      <c r="P591" s="54" t="n">
        <v>147</v>
      </c>
      <c r="Q591" s="55" t="n">
        <v>26</v>
      </c>
      <c r="R591" s="55" t="n">
        <v>81</v>
      </c>
      <c r="S591" s="55" t="n">
        <v>72</v>
      </c>
      <c r="T591" s="55" t="n">
        <v>61</v>
      </c>
      <c r="U591" s="55" t="n">
        <v>108</v>
      </c>
      <c r="V591" s="55" t="n">
        <v>32</v>
      </c>
      <c r="W591" s="55" t="n">
        <v>140</v>
      </c>
      <c r="X591" s="55" t="n">
        <v>28</v>
      </c>
      <c r="Y591" s="55" t="n">
        <v>143</v>
      </c>
      <c r="Z591" s="55" t="n">
        <v>83</v>
      </c>
      <c r="AA591" s="56" t="n">
        <v>87</v>
      </c>
      <c r="AB591" s="3"/>
      <c r="AC591" s="70" t="n">
        <v>28</v>
      </c>
      <c r="AD591" s="55" t="n">
        <v>246</v>
      </c>
      <c r="AE591" s="55" t="n">
        <v>175</v>
      </c>
      <c r="AF591" s="57" t="n">
        <f aca="false">(AE591/AD591)*100</f>
        <v>71.1382113821138</v>
      </c>
    </row>
    <row r="592" s="58" customFormat="true" ht="12.8" hidden="false" customHeight="false" outlineLevel="0" collapsed="false">
      <c r="A592" s="54" t="s">
        <v>343</v>
      </c>
      <c r="B592" s="55" t="n">
        <v>3</v>
      </c>
      <c r="C592" s="55" t="n">
        <v>40</v>
      </c>
      <c r="D592" s="55" t="n">
        <v>184</v>
      </c>
      <c r="E592" s="55" t="n">
        <v>1</v>
      </c>
      <c r="F592" s="55" t="n">
        <v>45</v>
      </c>
      <c r="G592" s="55" t="n">
        <v>1</v>
      </c>
      <c r="H592" s="55" t="n">
        <v>4</v>
      </c>
      <c r="I592" s="55" t="n">
        <v>208</v>
      </c>
      <c r="J592" s="55" t="n">
        <v>67</v>
      </c>
      <c r="K592" s="55" t="n">
        <v>4</v>
      </c>
      <c r="L592" s="55"/>
      <c r="M592" s="55"/>
      <c r="N592" s="54"/>
      <c r="O592" s="54" t="n">
        <v>1</v>
      </c>
      <c r="P592" s="54" t="n">
        <v>250</v>
      </c>
      <c r="Q592" s="55" t="n">
        <v>31</v>
      </c>
      <c r="R592" s="55" t="n">
        <v>116</v>
      </c>
      <c r="S592" s="55" t="n">
        <v>137</v>
      </c>
      <c r="T592" s="55" t="n">
        <v>94</v>
      </c>
      <c r="U592" s="55" t="n">
        <v>179</v>
      </c>
      <c r="V592" s="55" t="n">
        <v>48</v>
      </c>
      <c r="W592" s="55" t="n">
        <v>222</v>
      </c>
      <c r="X592" s="55" t="n">
        <v>63</v>
      </c>
      <c r="Y592" s="55" t="n">
        <v>215</v>
      </c>
      <c r="Z592" s="55" t="n">
        <v>129</v>
      </c>
      <c r="AA592" s="56" t="n">
        <v>148</v>
      </c>
      <c r="AB592" s="3"/>
      <c r="AC592" s="70" t="n">
        <v>28</v>
      </c>
      <c r="AD592" s="55" t="n">
        <v>393</v>
      </c>
      <c r="AE592" s="55" t="n">
        <v>288</v>
      </c>
      <c r="AF592" s="57" t="n">
        <f aca="false">(AE592/AD592)*100</f>
        <v>73.2824427480916</v>
      </c>
    </row>
    <row r="593" s="58" customFormat="true" ht="12.8" hidden="false" customHeight="false" outlineLevel="0" collapsed="false">
      <c r="A593" s="54" t="s">
        <v>344</v>
      </c>
      <c r="B593" s="55" t="n">
        <v>0</v>
      </c>
      <c r="C593" s="55" t="n">
        <v>9</v>
      </c>
      <c r="D593" s="55" t="n">
        <v>46</v>
      </c>
      <c r="E593" s="55" t="n">
        <v>0</v>
      </c>
      <c r="F593" s="55" t="n">
        <v>1</v>
      </c>
      <c r="G593" s="55" t="n">
        <v>0</v>
      </c>
      <c r="H593" s="55" t="n">
        <v>2</v>
      </c>
      <c r="I593" s="55" t="n">
        <v>44</v>
      </c>
      <c r="J593" s="55" t="n">
        <v>10</v>
      </c>
      <c r="K593" s="55" t="n">
        <v>2</v>
      </c>
      <c r="L593" s="55"/>
      <c r="M593" s="55"/>
      <c r="N593" s="54"/>
      <c r="O593" s="54" t="n">
        <v>1</v>
      </c>
      <c r="P593" s="54" t="n">
        <v>47</v>
      </c>
      <c r="Q593" s="55" t="n">
        <v>10</v>
      </c>
      <c r="R593" s="55" t="n">
        <v>23</v>
      </c>
      <c r="S593" s="55" t="n">
        <v>25</v>
      </c>
      <c r="T593" s="55" t="n">
        <v>29</v>
      </c>
      <c r="U593" s="55" t="n">
        <v>25</v>
      </c>
      <c r="V593" s="55" t="n">
        <v>11</v>
      </c>
      <c r="W593" s="55" t="n">
        <v>45</v>
      </c>
      <c r="X593" s="55" t="n">
        <v>15</v>
      </c>
      <c r="Y593" s="55" t="n">
        <v>40</v>
      </c>
      <c r="Z593" s="55" t="n">
        <v>30</v>
      </c>
      <c r="AA593" s="56" t="n">
        <v>24</v>
      </c>
      <c r="AB593" s="3"/>
      <c r="AC593" s="70" t="n">
        <v>2</v>
      </c>
      <c r="AD593" s="55" t="n">
        <v>79</v>
      </c>
      <c r="AE593" s="55" t="n">
        <v>59</v>
      </c>
      <c r="AF593" s="57" t="n">
        <f aca="false">(AE593/AD593)*100</f>
        <v>74.6835443037975</v>
      </c>
    </row>
    <row r="594" s="58" customFormat="true" ht="12.8" hidden="false" customHeight="false" outlineLevel="0" collapsed="false">
      <c r="A594" s="54" t="s">
        <v>345</v>
      </c>
      <c r="B594" s="55" t="n">
        <v>3</v>
      </c>
      <c r="C594" s="55" t="n">
        <v>86</v>
      </c>
      <c r="D594" s="55" t="n">
        <v>286</v>
      </c>
      <c r="E594" s="55" t="n">
        <v>1</v>
      </c>
      <c r="F594" s="55" t="n">
        <v>64</v>
      </c>
      <c r="G594" s="55" t="n">
        <v>3</v>
      </c>
      <c r="H594" s="55" t="n">
        <v>11</v>
      </c>
      <c r="I594" s="55" t="n">
        <v>302</v>
      </c>
      <c r="J594" s="55" t="n">
        <v>133</v>
      </c>
      <c r="K594" s="55" t="n">
        <v>5</v>
      </c>
      <c r="L594" s="55"/>
      <c r="M594" s="55"/>
      <c r="N594" s="54"/>
      <c r="O594" s="54" t="n">
        <v>2</v>
      </c>
      <c r="P594" s="54" t="n">
        <v>376</v>
      </c>
      <c r="Q594" s="55" t="n">
        <v>70</v>
      </c>
      <c r="R594" s="55" t="n">
        <v>212</v>
      </c>
      <c r="S594" s="55" t="n">
        <v>208</v>
      </c>
      <c r="T594" s="55" t="n">
        <v>145</v>
      </c>
      <c r="U594" s="55" t="n">
        <v>295</v>
      </c>
      <c r="V594" s="55" t="n">
        <v>128</v>
      </c>
      <c r="W594" s="55" t="n">
        <v>311</v>
      </c>
      <c r="X594" s="55" t="n">
        <v>91</v>
      </c>
      <c r="Y594" s="55" t="n">
        <v>350</v>
      </c>
      <c r="Z594" s="55" t="n">
        <v>206</v>
      </c>
      <c r="AA594" s="56" t="n">
        <v>237</v>
      </c>
      <c r="AB594" s="3"/>
      <c r="AC594" s="70" t="n">
        <v>60</v>
      </c>
      <c r="AD594" s="55" t="n">
        <v>762</v>
      </c>
      <c r="AE594" s="55" t="n">
        <v>454</v>
      </c>
      <c r="AF594" s="57" t="n">
        <f aca="false">(AE594/AD594)*100</f>
        <v>59.5800524934383</v>
      </c>
    </row>
    <row r="595" s="58" customFormat="true" ht="12.8" hidden="false" customHeight="false" outlineLevel="0" collapsed="false">
      <c r="A595" s="54" t="s">
        <v>346</v>
      </c>
      <c r="B595" s="55" t="n">
        <v>1</v>
      </c>
      <c r="C595" s="55" t="n">
        <v>91</v>
      </c>
      <c r="D595" s="55" t="n">
        <v>152</v>
      </c>
      <c r="E595" s="55" t="n">
        <v>1</v>
      </c>
      <c r="F595" s="55" t="n">
        <v>50</v>
      </c>
      <c r="G595" s="55" t="n">
        <v>2</v>
      </c>
      <c r="H595" s="55" t="n">
        <v>5</v>
      </c>
      <c r="I595" s="55" t="n">
        <v>191</v>
      </c>
      <c r="J595" s="55" t="n">
        <v>100</v>
      </c>
      <c r="K595" s="55" t="n">
        <v>5</v>
      </c>
      <c r="L595" s="55"/>
      <c r="M595" s="55"/>
      <c r="N595" s="54"/>
      <c r="O595" s="54" t="n">
        <v>8</v>
      </c>
      <c r="P595" s="54" t="n">
        <v>233</v>
      </c>
      <c r="Q595" s="55" t="n">
        <v>60</v>
      </c>
      <c r="R595" s="55" t="n">
        <v>121</v>
      </c>
      <c r="S595" s="55" t="n">
        <v>155</v>
      </c>
      <c r="T595" s="55" t="n">
        <v>87</v>
      </c>
      <c r="U595" s="55" t="n">
        <v>211</v>
      </c>
      <c r="V595" s="55" t="n">
        <v>62</v>
      </c>
      <c r="W595" s="55" t="n">
        <v>233</v>
      </c>
      <c r="X595" s="55" t="n">
        <v>91</v>
      </c>
      <c r="Y595" s="55" t="n">
        <v>207</v>
      </c>
      <c r="Z595" s="55" t="n">
        <v>150</v>
      </c>
      <c r="AA595" s="56" t="n">
        <v>148</v>
      </c>
      <c r="AB595" s="3"/>
      <c r="AC595" s="70" t="n">
        <v>47</v>
      </c>
      <c r="AD595" s="55" t="n">
        <v>481</v>
      </c>
      <c r="AE595" s="55" t="n">
        <v>308</v>
      </c>
      <c r="AF595" s="57" t="n">
        <f aca="false">(AE595/AD595)*100</f>
        <v>64.033264033264</v>
      </c>
    </row>
    <row r="596" s="58" customFormat="true" ht="12.8" hidden="false" customHeight="false" outlineLevel="0" collapsed="false">
      <c r="A596" s="54" t="s">
        <v>347</v>
      </c>
      <c r="B596" s="55" t="n">
        <v>1</v>
      </c>
      <c r="C596" s="55" t="n">
        <v>124</v>
      </c>
      <c r="D596" s="55" t="n">
        <v>313</v>
      </c>
      <c r="E596" s="55" t="n">
        <v>2</v>
      </c>
      <c r="F596" s="55" t="n">
        <v>87</v>
      </c>
      <c r="G596" s="55" t="n">
        <v>2</v>
      </c>
      <c r="H596" s="55" t="n">
        <v>16</v>
      </c>
      <c r="I596" s="55" t="n">
        <v>338</v>
      </c>
      <c r="J596" s="55" t="n">
        <v>175</v>
      </c>
      <c r="K596" s="55" t="n">
        <v>14</v>
      </c>
      <c r="L596" s="55"/>
      <c r="M596" s="55"/>
      <c r="N596" s="54"/>
      <c r="O596" s="54" t="n">
        <v>7</v>
      </c>
      <c r="P596" s="54" t="n">
        <v>411</v>
      </c>
      <c r="Q596" s="55" t="n">
        <v>129</v>
      </c>
      <c r="R596" s="55" t="n">
        <v>255</v>
      </c>
      <c r="S596" s="55" t="n">
        <v>226</v>
      </c>
      <c r="T596" s="55" t="n">
        <v>165</v>
      </c>
      <c r="U596" s="55" t="n">
        <v>359</v>
      </c>
      <c r="V596" s="55" t="n">
        <v>130</v>
      </c>
      <c r="W596" s="55" t="n">
        <v>386</v>
      </c>
      <c r="X596" s="55" t="n">
        <v>131</v>
      </c>
      <c r="Y596" s="55" t="n">
        <v>394</v>
      </c>
      <c r="Z596" s="55" t="n">
        <v>266</v>
      </c>
      <c r="AA596" s="56" t="n">
        <v>266</v>
      </c>
      <c r="AB596" s="3"/>
      <c r="AC596" s="70" t="n">
        <v>69</v>
      </c>
      <c r="AD596" s="55" t="n">
        <v>836</v>
      </c>
      <c r="AE596" s="55" t="n">
        <v>553</v>
      </c>
      <c r="AF596" s="57" t="n">
        <f aca="false">(AE596/AD596)*100</f>
        <v>66.1483253588517</v>
      </c>
    </row>
    <row r="597" s="58" customFormat="true" ht="12.8" hidden="false" customHeight="false" outlineLevel="0" collapsed="false">
      <c r="A597" s="54" t="s">
        <v>348</v>
      </c>
      <c r="B597" s="55" t="n">
        <v>0</v>
      </c>
      <c r="C597" s="55" t="n">
        <v>69</v>
      </c>
      <c r="D597" s="55" t="n">
        <v>185</v>
      </c>
      <c r="E597" s="55" t="n">
        <v>1</v>
      </c>
      <c r="F597" s="55" t="n">
        <v>35</v>
      </c>
      <c r="G597" s="55" t="n">
        <v>1</v>
      </c>
      <c r="H597" s="55" t="n">
        <v>12</v>
      </c>
      <c r="I597" s="55" t="n">
        <v>201</v>
      </c>
      <c r="J597" s="55" t="n">
        <v>87</v>
      </c>
      <c r="K597" s="55" t="n">
        <v>4</v>
      </c>
      <c r="L597" s="55"/>
      <c r="M597" s="55"/>
      <c r="N597" s="54"/>
      <c r="O597" s="54" t="n">
        <v>2</v>
      </c>
      <c r="P597" s="54" t="n">
        <v>246</v>
      </c>
      <c r="Q597" s="55" t="n">
        <v>54</v>
      </c>
      <c r="R597" s="55" t="n">
        <v>106</v>
      </c>
      <c r="S597" s="55" t="n">
        <v>162</v>
      </c>
      <c r="T597" s="55" t="n">
        <v>87</v>
      </c>
      <c r="U597" s="55" t="n">
        <v>205</v>
      </c>
      <c r="V597" s="55" t="n">
        <v>48</v>
      </c>
      <c r="W597" s="55" t="n">
        <v>236</v>
      </c>
      <c r="X597" s="55" t="n">
        <v>63</v>
      </c>
      <c r="Y597" s="55" t="n">
        <v>222</v>
      </c>
      <c r="Z597" s="55" t="n">
        <v>148</v>
      </c>
      <c r="AA597" s="56" t="n">
        <v>141</v>
      </c>
      <c r="AB597" s="3"/>
      <c r="AC597" s="70" t="n">
        <v>32</v>
      </c>
      <c r="AD597" s="55" t="n">
        <v>451</v>
      </c>
      <c r="AE597" s="55" t="n">
        <v>306</v>
      </c>
      <c r="AF597" s="57" t="n">
        <f aca="false">(AE597/AD597)*100</f>
        <v>67.8492239467849</v>
      </c>
    </row>
    <row r="598" s="58" customFormat="true" ht="12.8" hidden="false" customHeight="false" outlineLevel="0" collapsed="false">
      <c r="A598" s="54" t="s">
        <v>349</v>
      </c>
      <c r="B598" s="55" t="n">
        <v>0</v>
      </c>
      <c r="C598" s="55" t="n">
        <v>21</v>
      </c>
      <c r="D598" s="55" t="n">
        <v>54</v>
      </c>
      <c r="E598" s="55" t="n">
        <v>0</v>
      </c>
      <c r="F598" s="55" t="n">
        <v>7</v>
      </c>
      <c r="G598" s="55" t="n">
        <v>0</v>
      </c>
      <c r="H598" s="55" t="n">
        <v>0</v>
      </c>
      <c r="I598" s="55" t="n">
        <v>64</v>
      </c>
      <c r="J598" s="55" t="n">
        <v>21</v>
      </c>
      <c r="K598" s="55" t="n">
        <v>1</v>
      </c>
      <c r="L598" s="55"/>
      <c r="M598" s="55"/>
      <c r="N598" s="54"/>
      <c r="O598" s="54" t="n">
        <v>0</v>
      </c>
      <c r="P598" s="54" t="n">
        <v>66</v>
      </c>
      <c r="Q598" s="55" t="n">
        <v>20</v>
      </c>
      <c r="R598" s="55" t="n">
        <v>38</v>
      </c>
      <c r="S598" s="55" t="n">
        <v>38</v>
      </c>
      <c r="T598" s="55" t="n">
        <v>36</v>
      </c>
      <c r="U598" s="55" t="n">
        <v>44</v>
      </c>
      <c r="V598" s="55" t="n">
        <v>22</v>
      </c>
      <c r="W598" s="55" t="n">
        <v>60</v>
      </c>
      <c r="X598" s="55" t="n">
        <v>28</v>
      </c>
      <c r="Y598" s="55" t="n">
        <v>54</v>
      </c>
      <c r="Z598" s="55" t="n">
        <v>51</v>
      </c>
      <c r="AA598" s="56" t="n">
        <v>33</v>
      </c>
      <c r="AB598" s="3"/>
      <c r="AC598" s="70" t="n">
        <v>10</v>
      </c>
      <c r="AD598" s="55" t="n">
        <v>122</v>
      </c>
      <c r="AE598" s="55" t="n">
        <v>86</v>
      </c>
      <c r="AF598" s="57" t="n">
        <f aca="false">(AE598/AD598)*100</f>
        <v>70.4918032786885</v>
      </c>
    </row>
    <row r="599" s="58" customFormat="true" ht="12.8" hidden="false" customHeight="false" outlineLevel="0" collapsed="false">
      <c r="A599" s="54" t="s">
        <v>350</v>
      </c>
      <c r="B599" s="55" t="n">
        <v>2</v>
      </c>
      <c r="C599" s="55" t="n">
        <v>55</v>
      </c>
      <c r="D599" s="55" t="n">
        <v>228</v>
      </c>
      <c r="E599" s="55" t="n">
        <v>0</v>
      </c>
      <c r="F599" s="55" t="n">
        <v>44</v>
      </c>
      <c r="G599" s="55" t="n">
        <v>1</v>
      </c>
      <c r="H599" s="55" t="n">
        <v>7</v>
      </c>
      <c r="I599" s="55" t="n">
        <v>262</v>
      </c>
      <c r="J599" s="55" t="n">
        <v>65</v>
      </c>
      <c r="K599" s="55" t="n">
        <v>5</v>
      </c>
      <c r="L599" s="55"/>
      <c r="M599" s="55"/>
      <c r="N599" s="54"/>
      <c r="O599" s="54" t="n">
        <v>4</v>
      </c>
      <c r="P599" s="54" t="n">
        <v>289</v>
      </c>
      <c r="Q599" s="55" t="n">
        <v>48</v>
      </c>
      <c r="R599" s="55" t="n">
        <v>117</v>
      </c>
      <c r="S599" s="55" t="n">
        <v>201</v>
      </c>
      <c r="T599" s="55" t="n">
        <v>116</v>
      </c>
      <c r="U599" s="55" t="n">
        <v>221</v>
      </c>
      <c r="V599" s="55" t="n">
        <v>57</v>
      </c>
      <c r="W599" s="55" t="n">
        <v>276</v>
      </c>
      <c r="X599" s="55" t="n">
        <v>54</v>
      </c>
      <c r="Y599" s="55" t="n">
        <v>281</v>
      </c>
      <c r="Z599" s="55" t="n">
        <v>137</v>
      </c>
      <c r="AA599" s="56" t="n">
        <v>198</v>
      </c>
      <c r="AB599" s="3"/>
      <c r="AC599" s="70" t="n">
        <v>27</v>
      </c>
      <c r="AD599" s="55" t="n">
        <v>477</v>
      </c>
      <c r="AE599" s="55" t="n">
        <v>341</v>
      </c>
      <c r="AF599" s="57" t="n">
        <f aca="false">(AE599/AD599)*100</f>
        <v>71.4884696016772</v>
      </c>
    </row>
    <row r="600" s="58" customFormat="true" ht="12.8" hidden="false" customHeight="false" outlineLevel="0" collapsed="false">
      <c r="A600" s="54" t="s">
        <v>351</v>
      </c>
      <c r="B600" s="55" t="n">
        <v>0</v>
      </c>
      <c r="C600" s="55" t="n">
        <v>83</v>
      </c>
      <c r="D600" s="55" t="n">
        <v>147</v>
      </c>
      <c r="E600" s="55" t="n">
        <v>0</v>
      </c>
      <c r="F600" s="55" t="n">
        <v>25</v>
      </c>
      <c r="G600" s="55" t="n">
        <v>1</v>
      </c>
      <c r="H600" s="55" t="n">
        <v>7</v>
      </c>
      <c r="I600" s="55" t="n">
        <v>166</v>
      </c>
      <c r="J600" s="55" t="n">
        <v>84</v>
      </c>
      <c r="K600" s="55" t="n">
        <v>2</v>
      </c>
      <c r="L600" s="55"/>
      <c r="M600" s="55"/>
      <c r="N600" s="54"/>
      <c r="O600" s="54" t="n">
        <v>3</v>
      </c>
      <c r="P600" s="54" t="n">
        <v>202</v>
      </c>
      <c r="Q600" s="55" t="n">
        <v>55</v>
      </c>
      <c r="R600" s="55" t="n">
        <v>132</v>
      </c>
      <c r="S600" s="55" t="n">
        <v>95</v>
      </c>
      <c r="T600" s="55" t="n">
        <v>140</v>
      </c>
      <c r="U600" s="55" t="n">
        <v>104</v>
      </c>
      <c r="V600" s="55" t="n">
        <v>99</v>
      </c>
      <c r="W600" s="55" t="n">
        <v>144</v>
      </c>
      <c r="X600" s="55" t="n">
        <v>113</v>
      </c>
      <c r="Y600" s="55" t="n">
        <v>133</v>
      </c>
      <c r="Z600" s="55" t="n">
        <v>177</v>
      </c>
      <c r="AA600" s="56" t="n">
        <v>69</v>
      </c>
      <c r="AB600" s="3"/>
      <c r="AC600" s="70"/>
      <c r="AD600" s="55"/>
      <c r="AE600" s="55" t="n">
        <v>264</v>
      </c>
      <c r="AF600" s="57"/>
    </row>
    <row r="601" s="58" customFormat="true" ht="12.8" hidden="false" customHeight="false" outlineLevel="0" collapsed="false">
      <c r="A601" s="54" t="s">
        <v>352</v>
      </c>
      <c r="B601" s="55" t="n">
        <v>1</v>
      </c>
      <c r="C601" s="55" t="n">
        <v>69</v>
      </c>
      <c r="D601" s="55" t="n">
        <v>165</v>
      </c>
      <c r="E601" s="55" t="n">
        <v>0</v>
      </c>
      <c r="F601" s="55" t="n">
        <v>10</v>
      </c>
      <c r="G601" s="55" t="n">
        <v>1</v>
      </c>
      <c r="H601" s="55" t="n">
        <v>6</v>
      </c>
      <c r="I601" s="55" t="n">
        <v>171</v>
      </c>
      <c r="J601" s="55" t="n">
        <v>70</v>
      </c>
      <c r="K601" s="55" t="n">
        <v>1</v>
      </c>
      <c r="L601" s="55"/>
      <c r="M601" s="55"/>
      <c r="N601" s="54"/>
      <c r="O601" s="54" t="n">
        <v>2</v>
      </c>
      <c r="P601" s="54" t="n">
        <v>200</v>
      </c>
      <c r="Q601" s="55" t="n">
        <v>45</v>
      </c>
      <c r="R601" s="55" t="n">
        <v>96</v>
      </c>
      <c r="S601" s="55" t="n">
        <v>118</v>
      </c>
      <c r="T601" s="55" t="n">
        <v>109</v>
      </c>
      <c r="U601" s="55" t="n">
        <v>128</v>
      </c>
      <c r="V601" s="55" t="n">
        <v>89</v>
      </c>
      <c r="W601" s="55" t="n">
        <v>149</v>
      </c>
      <c r="X601" s="55" t="n">
        <v>97</v>
      </c>
      <c r="Y601" s="55" t="n">
        <v>135</v>
      </c>
      <c r="Z601" s="55" t="n">
        <v>128</v>
      </c>
      <c r="AA601" s="56" t="n">
        <v>112</v>
      </c>
      <c r="AB601" s="3"/>
      <c r="AC601" s="70"/>
      <c r="AD601" s="55"/>
      <c r="AE601" s="55" t="n">
        <v>252</v>
      </c>
      <c r="AF601" s="57"/>
    </row>
    <row r="602" s="53" customFormat="true" ht="12.8" hidden="false" customHeight="false" outlineLevel="0" collapsed="false">
      <c r="A602" s="60" t="s">
        <v>48</v>
      </c>
      <c r="B602" s="61" t="n">
        <f aca="false">SUM(B585:B601)</f>
        <v>17</v>
      </c>
      <c r="C602" s="61" t="n">
        <f aca="false">SUM(C585:C601)</f>
        <v>1114</v>
      </c>
      <c r="D602" s="61" t="n">
        <f aca="false">SUM(D585:D601)</f>
        <v>3042</v>
      </c>
      <c r="E602" s="61" t="n">
        <f aca="false">SUM(E585:E601)</f>
        <v>8</v>
      </c>
      <c r="F602" s="61" t="n">
        <f aca="false">SUM(F585:F601)</f>
        <v>630</v>
      </c>
      <c r="G602" s="61" t="n">
        <f aca="false">SUM(G585:G601)</f>
        <v>24</v>
      </c>
      <c r="H602" s="61" t="n">
        <f aca="false">SUM(H585:H601)</f>
        <v>121</v>
      </c>
      <c r="I602" s="61" t="n">
        <f aca="false">SUM(I585:I601)</f>
        <v>3442</v>
      </c>
      <c r="J602" s="61" t="n">
        <f aca="false">SUM(J585:J601)</f>
        <v>1333</v>
      </c>
      <c r="K602" s="61" t="n">
        <f aca="false">SUM(K585:K601)</f>
        <v>64</v>
      </c>
      <c r="L602" s="61" t="n">
        <f aca="false">SUM(L585:L601)</f>
        <v>0</v>
      </c>
      <c r="M602" s="61" t="n">
        <f aca="false">SUM(M585:M601)</f>
        <v>0</v>
      </c>
      <c r="N602" s="61" t="n">
        <f aca="false">SUM(N585:N601)</f>
        <v>0</v>
      </c>
      <c r="O602" s="61" t="n">
        <f aca="false">SUM(O585:O601)</f>
        <v>53</v>
      </c>
      <c r="P602" s="61" t="n">
        <f aca="false">SUM(P585:P601)</f>
        <v>4017</v>
      </c>
      <c r="Q602" s="61" t="n">
        <f aca="false">SUM(Q585:Q601)</f>
        <v>888</v>
      </c>
      <c r="R602" s="61" t="n">
        <f aca="false">SUM(R585:R601)</f>
        <v>2102</v>
      </c>
      <c r="S602" s="61" t="n">
        <f aca="false">SUM(S585:S601)</f>
        <v>2375</v>
      </c>
      <c r="T602" s="61" t="n">
        <f aca="false">SUM(T585:T601)</f>
        <v>1731</v>
      </c>
      <c r="U602" s="61" t="n">
        <f aca="false">SUM(U585:U601)</f>
        <v>3087</v>
      </c>
      <c r="V602" s="61" t="n">
        <f aca="false">SUM(V585:V601)</f>
        <v>1150</v>
      </c>
      <c r="W602" s="61" t="n">
        <f aca="false">SUM(W585:W601)</f>
        <v>3643</v>
      </c>
      <c r="X602" s="61" t="n">
        <f aca="false">SUM(X585:X601)</f>
        <v>1212</v>
      </c>
      <c r="Y602" s="61" t="n">
        <f aca="false">SUM(Y585:Y601)</f>
        <v>3617</v>
      </c>
      <c r="Z602" s="62" t="n">
        <f aca="false">SUM(Z585:Z601)</f>
        <v>2434</v>
      </c>
      <c r="AA602" s="81" t="n">
        <f aca="false">SUM(AA585:AA601)</f>
        <v>2414</v>
      </c>
      <c r="AB602" s="82"/>
      <c r="AC602" s="61" t="n">
        <f aca="false">SUM(AC585:AC601)</f>
        <v>540</v>
      </c>
      <c r="AD602" s="61" t="n">
        <f aca="false">SUM(AD585:AD601)</f>
        <v>6897</v>
      </c>
      <c r="AE602" s="80" t="n">
        <f aca="false">SUM(AE585:AE601)</f>
        <v>5029</v>
      </c>
      <c r="AF602" s="63" t="n">
        <f aca="false">(AE602/AD602)*100</f>
        <v>72.9157604755691</v>
      </c>
    </row>
    <row r="603" s="53" customFormat="true" ht="12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3"/>
      <c r="AC603" s="65"/>
      <c r="AD603" s="65"/>
      <c r="AE603" s="65"/>
      <c r="AF603" s="66"/>
    </row>
    <row r="604" s="58" customFormat="true" ht="12.8" hidden="false" customHeight="false" outlineLevel="0" collapsed="false">
      <c r="A604" s="67" t="s">
        <v>353</v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9"/>
    </row>
    <row r="605" s="58" customFormat="true" ht="12.8" hidden="false" customHeight="false" outlineLevel="0" collapsed="false">
      <c r="A605" s="54" t="s">
        <v>354</v>
      </c>
      <c r="B605" s="55"/>
      <c r="C605" s="55" t="n">
        <v>162</v>
      </c>
      <c r="D605" s="55" t="n">
        <v>224</v>
      </c>
      <c r="E605" s="55" t="n">
        <v>2</v>
      </c>
      <c r="F605" s="55" t="n">
        <v>68</v>
      </c>
      <c r="G605" s="55" t="n">
        <v>1</v>
      </c>
      <c r="H605" s="55" t="n">
        <v>7</v>
      </c>
      <c r="I605" s="55" t="n">
        <v>245</v>
      </c>
      <c r="J605" s="55" t="n">
        <v>196</v>
      </c>
      <c r="K605" s="55" t="n">
        <v>9</v>
      </c>
      <c r="L605" s="55" t="n">
        <v>197</v>
      </c>
      <c r="M605" s="55" t="n">
        <v>20</v>
      </c>
      <c r="N605" s="54" t="n">
        <v>240</v>
      </c>
      <c r="O605" s="54"/>
      <c r="P605" s="54"/>
      <c r="Q605" s="55"/>
      <c r="R605" s="55" t="n">
        <v>187</v>
      </c>
      <c r="S605" s="55" t="n">
        <v>194</v>
      </c>
      <c r="T605" s="55" t="n">
        <v>166</v>
      </c>
      <c r="U605" s="55" t="n">
        <v>264</v>
      </c>
      <c r="V605" s="55" t="n">
        <v>124</v>
      </c>
      <c r="W605" s="55" t="n">
        <v>306</v>
      </c>
      <c r="X605" s="55" t="n">
        <v>143</v>
      </c>
      <c r="Y605" s="55" t="n">
        <v>285</v>
      </c>
      <c r="Z605" s="55" t="n">
        <v>240</v>
      </c>
      <c r="AA605" s="56" t="n">
        <v>181</v>
      </c>
      <c r="AB605" s="3"/>
      <c r="AC605" s="70" t="n">
        <v>96</v>
      </c>
      <c r="AD605" s="55" t="n">
        <v>616</v>
      </c>
      <c r="AE605" s="55" t="n">
        <v>471</v>
      </c>
      <c r="AF605" s="57" t="n">
        <f aca="false">(AE605/AD605)*100</f>
        <v>76.461038961039</v>
      </c>
    </row>
    <row r="606" s="58" customFormat="true" ht="12.8" hidden="false" customHeight="false" outlineLevel="0" collapsed="false">
      <c r="A606" s="54" t="s">
        <v>355</v>
      </c>
      <c r="B606" s="55" t="n">
        <v>1</v>
      </c>
      <c r="C606" s="55" t="n">
        <v>128</v>
      </c>
      <c r="D606" s="55" t="n">
        <v>164</v>
      </c>
      <c r="E606" s="55" t="n">
        <v>2</v>
      </c>
      <c r="F606" s="55" t="n">
        <v>49</v>
      </c>
      <c r="G606" s="55" t="n">
        <v>1</v>
      </c>
      <c r="H606" s="55" t="n">
        <v>1</v>
      </c>
      <c r="I606" s="55" t="n">
        <v>188</v>
      </c>
      <c r="J606" s="55" t="n">
        <v>165</v>
      </c>
      <c r="K606" s="55" t="n">
        <v>4</v>
      </c>
      <c r="L606" s="55" t="n">
        <v>156</v>
      </c>
      <c r="M606" s="55" t="n">
        <v>17</v>
      </c>
      <c r="N606" s="54" t="n">
        <v>182</v>
      </c>
      <c r="O606" s="54"/>
      <c r="P606" s="54"/>
      <c r="Q606" s="55"/>
      <c r="R606" s="55" t="n">
        <v>155</v>
      </c>
      <c r="S606" s="55" t="n">
        <v>153</v>
      </c>
      <c r="T606" s="55" t="n">
        <v>121</v>
      </c>
      <c r="U606" s="55" t="n">
        <v>225</v>
      </c>
      <c r="V606" s="55" t="n">
        <v>112</v>
      </c>
      <c r="W606" s="55" t="n">
        <v>229</v>
      </c>
      <c r="X606" s="55" t="n">
        <v>113</v>
      </c>
      <c r="Y606" s="55" t="n">
        <v>232</v>
      </c>
      <c r="Z606" s="55" t="n">
        <v>207</v>
      </c>
      <c r="AA606" s="56" t="n">
        <v>133</v>
      </c>
      <c r="AB606" s="3"/>
      <c r="AC606" s="70" t="n">
        <v>81</v>
      </c>
      <c r="AD606" s="55" t="n">
        <v>540</v>
      </c>
      <c r="AE606" s="55" t="n">
        <v>363</v>
      </c>
      <c r="AF606" s="57" t="n">
        <f aca="false">(AE606/AD606)*100</f>
        <v>67.2222222222222</v>
      </c>
    </row>
    <row r="607" s="58" customFormat="true" ht="12.8" hidden="false" customHeight="false" outlineLevel="0" collapsed="false">
      <c r="A607" s="54" t="s">
        <v>356</v>
      </c>
      <c r="B607" s="55"/>
      <c r="C607" s="55" t="n">
        <v>208</v>
      </c>
      <c r="D607" s="55" t="n">
        <v>223</v>
      </c>
      <c r="E607" s="55"/>
      <c r="F607" s="55" t="n">
        <v>73</v>
      </c>
      <c r="G607" s="55"/>
      <c r="H607" s="55" t="n">
        <v>11</v>
      </c>
      <c r="I607" s="55" t="n">
        <v>278</v>
      </c>
      <c r="J607" s="55" t="n">
        <v>223</v>
      </c>
      <c r="K607" s="55" t="n">
        <v>3</v>
      </c>
      <c r="L607" s="55" t="n">
        <v>240</v>
      </c>
      <c r="M607" s="55" t="n">
        <v>13</v>
      </c>
      <c r="N607" s="54" t="n">
        <v>260</v>
      </c>
      <c r="O607" s="54"/>
      <c r="P607" s="54"/>
      <c r="Q607" s="55"/>
      <c r="R607" s="55" t="n">
        <v>219</v>
      </c>
      <c r="S607" s="55" t="n">
        <v>216</v>
      </c>
      <c r="T607" s="55" t="n">
        <v>158</v>
      </c>
      <c r="U607" s="55" t="n">
        <v>326</v>
      </c>
      <c r="V607" s="55" t="n">
        <v>152</v>
      </c>
      <c r="W607" s="55" t="n">
        <v>338</v>
      </c>
      <c r="X607" s="55" t="n">
        <v>128</v>
      </c>
      <c r="Y607" s="55" t="n">
        <v>360</v>
      </c>
      <c r="Z607" s="55" t="n">
        <v>285</v>
      </c>
      <c r="AA607" s="56" t="n">
        <v>197</v>
      </c>
      <c r="AB607" s="3"/>
      <c r="AC607" s="70" t="n">
        <v>69</v>
      </c>
      <c r="AD607" s="55" t="n">
        <v>684</v>
      </c>
      <c r="AE607" s="55" t="n">
        <v>523</v>
      </c>
      <c r="AF607" s="57" t="n">
        <f aca="false">(AE607/AD607)*100</f>
        <v>76.4619883040936</v>
      </c>
    </row>
    <row r="608" s="58" customFormat="true" ht="12.8" hidden="false" customHeight="false" outlineLevel="0" collapsed="false">
      <c r="A608" s="54" t="s">
        <v>357</v>
      </c>
      <c r="B608" s="55" t="n">
        <v>1</v>
      </c>
      <c r="C608" s="55" t="n">
        <v>196</v>
      </c>
      <c r="D608" s="55" t="n">
        <v>254</v>
      </c>
      <c r="E608" s="55"/>
      <c r="F608" s="55" t="n">
        <v>95</v>
      </c>
      <c r="G608" s="55" t="n">
        <v>4</v>
      </c>
      <c r="H608" s="55" t="n">
        <v>14</v>
      </c>
      <c r="I608" s="55" t="n">
        <v>299</v>
      </c>
      <c r="J608" s="55" t="n">
        <v>254</v>
      </c>
      <c r="K608" s="55" t="n">
        <v>3</v>
      </c>
      <c r="L608" s="55" t="n">
        <v>259</v>
      </c>
      <c r="M608" s="55" t="n">
        <v>28</v>
      </c>
      <c r="N608" s="54" t="n">
        <v>280</v>
      </c>
      <c r="O608" s="54"/>
      <c r="P608" s="54"/>
      <c r="Q608" s="55"/>
      <c r="R608" s="55" t="n">
        <v>228</v>
      </c>
      <c r="S608" s="55" t="n">
        <v>262</v>
      </c>
      <c r="T608" s="55" t="n">
        <v>206</v>
      </c>
      <c r="U608" s="55" t="n">
        <v>343</v>
      </c>
      <c r="V608" s="55" t="n">
        <v>168</v>
      </c>
      <c r="W608" s="55" t="n">
        <v>387</v>
      </c>
      <c r="X608" s="55" t="n">
        <v>179</v>
      </c>
      <c r="Y608" s="55" t="n">
        <v>377</v>
      </c>
      <c r="Z608" s="55" t="n">
        <v>313</v>
      </c>
      <c r="AA608" s="56" t="n">
        <v>233</v>
      </c>
      <c r="AB608" s="3"/>
      <c r="AC608" s="70" t="n">
        <v>111</v>
      </c>
      <c r="AD608" s="55" t="n">
        <v>762</v>
      </c>
      <c r="AE608" s="55" t="n">
        <v>581</v>
      </c>
      <c r="AF608" s="57" t="n">
        <f aca="false">(AE608/AD608)*100</f>
        <v>76.246719160105</v>
      </c>
    </row>
    <row r="609" s="58" customFormat="true" ht="12.8" hidden="false" customHeight="false" outlineLevel="0" collapsed="false">
      <c r="A609" s="54" t="s">
        <v>358</v>
      </c>
      <c r="B609" s="55" t="n">
        <v>1</v>
      </c>
      <c r="C609" s="55" t="n">
        <v>109</v>
      </c>
      <c r="D609" s="55" t="n">
        <v>166</v>
      </c>
      <c r="E609" s="55"/>
      <c r="F609" s="55" t="n">
        <v>61</v>
      </c>
      <c r="G609" s="55" t="n">
        <v>1</v>
      </c>
      <c r="H609" s="55" t="n">
        <v>7</v>
      </c>
      <c r="I609" s="55" t="n">
        <v>189</v>
      </c>
      <c r="J609" s="55" t="n">
        <v>147</v>
      </c>
      <c r="K609" s="55" t="n">
        <v>4</v>
      </c>
      <c r="L609" s="55" t="n">
        <v>165</v>
      </c>
      <c r="M609" s="55" t="n">
        <v>12</v>
      </c>
      <c r="N609" s="54" t="n">
        <v>170</v>
      </c>
      <c r="O609" s="54"/>
      <c r="P609" s="54"/>
      <c r="Q609" s="55"/>
      <c r="R609" s="55" t="n">
        <v>152</v>
      </c>
      <c r="S609" s="55" t="n">
        <v>145</v>
      </c>
      <c r="T609" s="55" t="n">
        <v>131</v>
      </c>
      <c r="U609" s="55" t="n">
        <v>201</v>
      </c>
      <c r="V609" s="55" t="n">
        <v>71</v>
      </c>
      <c r="W609" s="55" t="n">
        <v>267</v>
      </c>
      <c r="X609" s="55" t="n">
        <v>103</v>
      </c>
      <c r="Y609" s="55" t="n">
        <v>232</v>
      </c>
      <c r="Z609" s="55" t="n">
        <v>198</v>
      </c>
      <c r="AA609" s="56" t="n">
        <v>135</v>
      </c>
      <c r="AB609" s="3"/>
      <c r="AC609" s="70" t="n">
        <v>59</v>
      </c>
      <c r="AD609" s="55" t="n">
        <v>428</v>
      </c>
      <c r="AE609" s="55" t="n">
        <v>352</v>
      </c>
      <c r="AF609" s="57" t="n">
        <f aca="false">(AE609/AD609)*100</f>
        <v>82.2429906542056</v>
      </c>
    </row>
    <row r="610" s="58" customFormat="true" ht="12.8" hidden="false" customHeight="false" outlineLevel="0" collapsed="false">
      <c r="A610" s="54" t="s">
        <v>359</v>
      </c>
      <c r="B610" s="55" t="n">
        <v>3</v>
      </c>
      <c r="C610" s="55" t="n">
        <v>223</v>
      </c>
      <c r="D610" s="55" t="n">
        <v>305</v>
      </c>
      <c r="E610" s="55" t="n">
        <v>3</v>
      </c>
      <c r="F610" s="55" t="n">
        <v>90</v>
      </c>
      <c r="G610" s="55" t="n">
        <v>7</v>
      </c>
      <c r="H610" s="55" t="n">
        <v>9</v>
      </c>
      <c r="I610" s="55" t="n">
        <v>363</v>
      </c>
      <c r="J610" s="55" t="n">
        <v>263</v>
      </c>
      <c r="K610" s="55" t="n">
        <v>9</v>
      </c>
      <c r="L610" s="55" t="n">
        <v>328</v>
      </c>
      <c r="M610" s="55" t="n">
        <v>32</v>
      </c>
      <c r="N610" s="54" t="n">
        <v>288</v>
      </c>
      <c r="O610" s="54"/>
      <c r="P610" s="54"/>
      <c r="Q610" s="55"/>
      <c r="R610" s="55" t="n">
        <v>293</v>
      </c>
      <c r="S610" s="55" t="n">
        <v>273</v>
      </c>
      <c r="T610" s="55" t="n">
        <v>279</v>
      </c>
      <c r="U610" s="55" t="n">
        <v>357</v>
      </c>
      <c r="V610" s="55" t="n">
        <v>162</v>
      </c>
      <c r="W610" s="55" t="n">
        <v>472</v>
      </c>
      <c r="X610" s="55" t="n">
        <v>222</v>
      </c>
      <c r="Y610" s="55" t="n">
        <v>405</v>
      </c>
      <c r="Z610" s="55" t="n">
        <v>385</v>
      </c>
      <c r="AA610" s="56" t="n">
        <v>244</v>
      </c>
      <c r="AB610" s="3"/>
      <c r="AC610" s="70" t="n">
        <v>99</v>
      </c>
      <c r="AD610" s="55" t="n">
        <v>855</v>
      </c>
      <c r="AE610" s="55" t="n">
        <v>658</v>
      </c>
      <c r="AF610" s="57" t="n">
        <f aca="false">(AE610/AD610)*100</f>
        <v>76.9590643274854</v>
      </c>
    </row>
    <row r="611" s="58" customFormat="true" ht="12.8" hidden="false" customHeight="false" outlineLevel="0" collapsed="false">
      <c r="A611" s="54" t="s">
        <v>360</v>
      </c>
      <c r="B611" s="55" t="n">
        <v>1</v>
      </c>
      <c r="C611" s="55" t="n">
        <v>194</v>
      </c>
      <c r="D611" s="55" t="n">
        <v>399</v>
      </c>
      <c r="E611" s="55" t="n">
        <v>1</v>
      </c>
      <c r="F611" s="55" t="n">
        <v>75</v>
      </c>
      <c r="G611" s="55" t="n">
        <v>1</v>
      </c>
      <c r="H611" s="55" t="n">
        <v>7</v>
      </c>
      <c r="I611" s="55" t="n">
        <v>428</v>
      </c>
      <c r="J611" s="55" t="n">
        <v>243</v>
      </c>
      <c r="K611" s="55" t="n">
        <v>3</v>
      </c>
      <c r="L611" s="55" t="n">
        <v>376</v>
      </c>
      <c r="M611" s="55" t="n">
        <v>13</v>
      </c>
      <c r="N611" s="54" t="n">
        <v>289</v>
      </c>
      <c r="O611" s="54"/>
      <c r="P611" s="54"/>
      <c r="Q611" s="55"/>
      <c r="R611" s="55" t="n">
        <v>312</v>
      </c>
      <c r="S611" s="55" t="n">
        <v>269</v>
      </c>
      <c r="T611" s="55" t="n">
        <v>236</v>
      </c>
      <c r="U611" s="55" t="n">
        <v>410</v>
      </c>
      <c r="V611" s="55" t="n">
        <v>172</v>
      </c>
      <c r="W611" s="55" t="n">
        <v>475</v>
      </c>
      <c r="X611" s="55" t="n">
        <v>166</v>
      </c>
      <c r="Y611" s="55" t="n">
        <v>483</v>
      </c>
      <c r="Z611" s="55" t="n">
        <v>338</v>
      </c>
      <c r="AA611" s="56" t="n">
        <v>297</v>
      </c>
      <c r="AB611" s="3"/>
      <c r="AC611" s="70" t="n">
        <v>110</v>
      </c>
      <c r="AD611" s="55" t="n">
        <v>814</v>
      </c>
      <c r="AE611" s="55" t="n">
        <v>687</v>
      </c>
      <c r="AF611" s="57" t="n">
        <f aca="false">(AE611/AD611)*100</f>
        <v>84.3980343980344</v>
      </c>
    </row>
    <row r="612" s="58" customFormat="true" ht="12.8" hidden="false" customHeight="false" outlineLevel="0" collapsed="false">
      <c r="A612" s="54" t="s">
        <v>361</v>
      </c>
      <c r="B612" s="55" t="n">
        <v>3</v>
      </c>
      <c r="C612" s="55" t="n">
        <v>150</v>
      </c>
      <c r="D612" s="55" t="n">
        <v>319</v>
      </c>
      <c r="E612" s="55" t="n">
        <v>2</v>
      </c>
      <c r="F612" s="55" t="n">
        <v>91</v>
      </c>
      <c r="G612" s="55" t="n">
        <v>7</v>
      </c>
      <c r="H612" s="55" t="n">
        <v>10</v>
      </c>
      <c r="I612" s="55" t="n">
        <v>354</v>
      </c>
      <c r="J612" s="55" t="n">
        <v>214</v>
      </c>
      <c r="K612" s="55" t="n">
        <v>4</v>
      </c>
      <c r="L612" s="55" t="n">
        <v>339</v>
      </c>
      <c r="M612" s="55" t="n">
        <v>20</v>
      </c>
      <c r="N612" s="54" t="n">
        <v>217</v>
      </c>
      <c r="O612" s="54"/>
      <c r="P612" s="54"/>
      <c r="Q612" s="55"/>
      <c r="R612" s="55" t="n">
        <v>227</v>
      </c>
      <c r="S612" s="55" t="n">
        <v>267</v>
      </c>
      <c r="T612" s="55" t="n">
        <v>235</v>
      </c>
      <c r="U612" s="55" t="n">
        <v>327</v>
      </c>
      <c r="V612" s="55" t="n">
        <v>122</v>
      </c>
      <c r="W612" s="55" t="n">
        <v>441</v>
      </c>
      <c r="X612" s="55" t="n">
        <v>175</v>
      </c>
      <c r="Y612" s="55" t="n">
        <v>391</v>
      </c>
      <c r="Z612" s="55" t="n">
        <v>316</v>
      </c>
      <c r="AA612" s="56" t="n">
        <v>237</v>
      </c>
      <c r="AB612" s="3"/>
      <c r="AC612" s="70" t="n">
        <v>98</v>
      </c>
      <c r="AD612" s="55" t="n">
        <v>776</v>
      </c>
      <c r="AE612" s="55" t="n">
        <v>589</v>
      </c>
      <c r="AF612" s="57" t="n">
        <f aca="false">(AE612/AD612)*100</f>
        <v>75.9020618556701</v>
      </c>
    </row>
    <row r="613" s="58" customFormat="true" ht="12.8" hidden="false" customHeight="false" outlineLevel="0" collapsed="false">
      <c r="A613" s="54" t="s">
        <v>362</v>
      </c>
      <c r="B613" s="55" t="n">
        <v>4</v>
      </c>
      <c r="C613" s="55" t="n">
        <v>94</v>
      </c>
      <c r="D613" s="55" t="n">
        <v>287</v>
      </c>
      <c r="E613" s="55"/>
      <c r="F613" s="55" t="n">
        <v>55</v>
      </c>
      <c r="G613" s="55" t="n">
        <v>2</v>
      </c>
      <c r="H613" s="55" t="n">
        <v>9</v>
      </c>
      <c r="I613" s="55" t="n">
        <v>310</v>
      </c>
      <c r="J613" s="55" t="n">
        <v>123</v>
      </c>
      <c r="K613" s="55" t="n">
        <v>4</v>
      </c>
      <c r="L613" s="55" t="n">
        <v>297</v>
      </c>
      <c r="M613" s="55" t="n">
        <v>16</v>
      </c>
      <c r="N613" s="54" t="n">
        <v>131</v>
      </c>
      <c r="O613" s="54"/>
      <c r="P613" s="54"/>
      <c r="Q613" s="55"/>
      <c r="R613" s="55" t="n">
        <v>169</v>
      </c>
      <c r="S613" s="55" t="n">
        <v>216</v>
      </c>
      <c r="T613" s="55" t="n">
        <v>162</v>
      </c>
      <c r="U613" s="55" t="n">
        <v>281</v>
      </c>
      <c r="V613" s="55" t="n">
        <v>95</v>
      </c>
      <c r="W613" s="55" t="n">
        <v>342</v>
      </c>
      <c r="X613" s="55" t="n">
        <v>102</v>
      </c>
      <c r="Y613" s="55" t="n">
        <v>335</v>
      </c>
      <c r="Z613" s="55" t="n">
        <v>199</v>
      </c>
      <c r="AA613" s="56" t="n">
        <v>234</v>
      </c>
      <c r="AB613" s="3"/>
      <c r="AC613" s="70" t="n">
        <v>61</v>
      </c>
      <c r="AD613" s="55" t="n">
        <v>589</v>
      </c>
      <c r="AE613" s="55" t="n">
        <v>452</v>
      </c>
      <c r="AF613" s="57" t="n">
        <f aca="false">(AE613/AD613)*100</f>
        <v>76.7402376910017</v>
      </c>
    </row>
    <row r="614" s="58" customFormat="true" ht="12.8" hidden="false" customHeight="false" outlineLevel="0" collapsed="false">
      <c r="A614" s="54" t="s">
        <v>363</v>
      </c>
      <c r="B614" s="55" t="n">
        <v>2</v>
      </c>
      <c r="C614" s="55" t="n">
        <v>140</v>
      </c>
      <c r="D614" s="55" t="n">
        <v>278</v>
      </c>
      <c r="E614" s="55"/>
      <c r="F614" s="55" t="n">
        <v>45</v>
      </c>
      <c r="G614" s="55" t="n">
        <v>3</v>
      </c>
      <c r="H614" s="55" t="n">
        <v>9</v>
      </c>
      <c r="I614" s="55" t="n">
        <v>320</v>
      </c>
      <c r="J614" s="55" t="n">
        <v>148</v>
      </c>
      <c r="K614" s="55" t="n">
        <v>3</v>
      </c>
      <c r="L614" s="55" t="n">
        <v>286</v>
      </c>
      <c r="M614" s="55" t="n">
        <v>10</v>
      </c>
      <c r="N614" s="54" t="n">
        <v>180</v>
      </c>
      <c r="O614" s="54"/>
      <c r="P614" s="54"/>
      <c r="Q614" s="55"/>
      <c r="R614" s="55" t="n">
        <v>234</v>
      </c>
      <c r="S614" s="55" t="n">
        <v>171</v>
      </c>
      <c r="T614" s="55" t="n">
        <v>188</v>
      </c>
      <c r="U614" s="55" t="n">
        <v>275</v>
      </c>
      <c r="V614" s="55" t="n">
        <v>126</v>
      </c>
      <c r="W614" s="55" t="n">
        <v>332</v>
      </c>
      <c r="X614" s="55" t="n">
        <v>138</v>
      </c>
      <c r="Y614" s="55" t="n">
        <v>325</v>
      </c>
      <c r="Z614" s="55" t="n">
        <v>290</v>
      </c>
      <c r="AA614" s="56" t="n">
        <v>166</v>
      </c>
      <c r="AB614" s="3"/>
      <c r="AC614" s="70" t="n">
        <v>70</v>
      </c>
      <c r="AD614" s="55" t="n">
        <v>630</v>
      </c>
      <c r="AE614" s="55" t="n">
        <v>489</v>
      </c>
      <c r="AF614" s="57" t="n">
        <f aca="false">(AE614/AD614)*100</f>
        <v>77.6190476190476</v>
      </c>
    </row>
    <row r="615" s="58" customFormat="true" ht="12.8" hidden="false" customHeight="false" outlineLevel="0" collapsed="false">
      <c r="A615" s="54" t="s">
        <v>364</v>
      </c>
      <c r="B615" s="55" t="n">
        <v>3</v>
      </c>
      <c r="C615" s="55" t="n">
        <v>105</v>
      </c>
      <c r="D615" s="55" t="n">
        <v>239</v>
      </c>
      <c r="E615" s="55"/>
      <c r="F615" s="55" t="n">
        <v>51</v>
      </c>
      <c r="G615" s="55" t="n">
        <v>1</v>
      </c>
      <c r="H615" s="55" t="n">
        <v>7</v>
      </c>
      <c r="I615" s="55" t="n">
        <v>250</v>
      </c>
      <c r="J615" s="55" t="n">
        <v>145</v>
      </c>
      <c r="K615" s="55" t="n">
        <v>3</v>
      </c>
      <c r="L615" s="55" t="n">
        <v>222</v>
      </c>
      <c r="M615" s="55" t="n">
        <v>15</v>
      </c>
      <c r="N615" s="54" t="n">
        <v>164</v>
      </c>
      <c r="O615" s="54"/>
      <c r="P615" s="54"/>
      <c r="Q615" s="55"/>
      <c r="R615" s="55" t="n">
        <v>171</v>
      </c>
      <c r="S615" s="55" t="n">
        <v>173</v>
      </c>
      <c r="T615" s="55" t="n">
        <v>175</v>
      </c>
      <c r="U615" s="55" t="n">
        <v>217</v>
      </c>
      <c r="V615" s="55" t="n">
        <v>118</v>
      </c>
      <c r="W615" s="55" t="n">
        <v>272</v>
      </c>
      <c r="X615" s="55" t="n">
        <v>109</v>
      </c>
      <c r="Y615" s="55" t="n">
        <v>286</v>
      </c>
      <c r="Z615" s="55" t="n">
        <v>226</v>
      </c>
      <c r="AA615" s="56" t="n">
        <v>159</v>
      </c>
      <c r="AB615" s="3"/>
      <c r="AC615" s="70" t="n">
        <v>33</v>
      </c>
      <c r="AD615" s="55" t="n">
        <v>557</v>
      </c>
      <c r="AE615" s="55" t="n">
        <v>410</v>
      </c>
      <c r="AF615" s="57" t="n">
        <f aca="false">(AE615/AD615)*100</f>
        <v>73.6086175942549</v>
      </c>
    </row>
    <row r="616" s="58" customFormat="true" ht="12.8" hidden="false" customHeight="false" outlineLevel="0" collapsed="false">
      <c r="A616" s="54" t="s">
        <v>365</v>
      </c>
      <c r="B616" s="55" t="n">
        <v>4</v>
      </c>
      <c r="C616" s="55" t="n">
        <v>86</v>
      </c>
      <c r="D616" s="55" t="n">
        <v>143</v>
      </c>
      <c r="E616" s="55" t="n">
        <v>2</v>
      </c>
      <c r="F616" s="55" t="n">
        <v>34</v>
      </c>
      <c r="G616" s="55" t="n">
        <v>1</v>
      </c>
      <c r="H616" s="55"/>
      <c r="I616" s="55" t="n">
        <v>182</v>
      </c>
      <c r="J616" s="55" t="n">
        <v>99</v>
      </c>
      <c r="K616" s="55" t="n">
        <v>3</v>
      </c>
      <c r="L616" s="55" t="n">
        <v>161</v>
      </c>
      <c r="M616" s="55" t="n">
        <v>9</v>
      </c>
      <c r="N616" s="54" t="n">
        <v>109</v>
      </c>
      <c r="O616" s="54"/>
      <c r="P616" s="54"/>
      <c r="Q616" s="55"/>
      <c r="R616" s="55" t="n">
        <v>114</v>
      </c>
      <c r="S616" s="55" t="n">
        <v>121</v>
      </c>
      <c r="T616" s="55" t="n">
        <v>119</v>
      </c>
      <c r="U616" s="55" t="n">
        <v>139</v>
      </c>
      <c r="V616" s="55" t="n">
        <v>68</v>
      </c>
      <c r="W616" s="55" t="n">
        <v>200</v>
      </c>
      <c r="X616" s="55" t="n">
        <v>87</v>
      </c>
      <c r="Y616" s="55" t="n">
        <v>172</v>
      </c>
      <c r="Z616" s="55" t="n">
        <v>150</v>
      </c>
      <c r="AA616" s="56" t="n">
        <v>111</v>
      </c>
      <c r="AB616" s="3"/>
      <c r="AC616" s="70" t="n">
        <v>47</v>
      </c>
      <c r="AD616" s="55" t="n">
        <v>350</v>
      </c>
      <c r="AE616" s="55" t="n">
        <v>286</v>
      </c>
      <c r="AF616" s="57" t="n">
        <f aca="false">(AE616/AD616)*100</f>
        <v>81.7142857142857</v>
      </c>
    </row>
    <row r="617" s="58" customFormat="true" ht="12.8" hidden="false" customHeight="false" outlineLevel="0" collapsed="false">
      <c r="A617" s="54" t="s">
        <v>366</v>
      </c>
      <c r="B617" s="55"/>
      <c r="C617" s="55" t="n">
        <v>23</v>
      </c>
      <c r="D617" s="55" t="n">
        <v>53</v>
      </c>
      <c r="E617" s="55"/>
      <c r="F617" s="55" t="n">
        <v>8</v>
      </c>
      <c r="G617" s="55"/>
      <c r="H617" s="55"/>
      <c r="I617" s="55" t="n">
        <v>65</v>
      </c>
      <c r="J617" s="55" t="n">
        <v>24</v>
      </c>
      <c r="K617" s="55" t="n">
        <v>1</v>
      </c>
      <c r="L617" s="55" t="n">
        <v>57</v>
      </c>
      <c r="M617" s="55" t="n">
        <v>3</v>
      </c>
      <c r="N617" s="54" t="n">
        <v>29</v>
      </c>
      <c r="O617" s="54"/>
      <c r="P617" s="54"/>
      <c r="Q617" s="55"/>
      <c r="R617" s="55" t="n">
        <v>28</v>
      </c>
      <c r="S617" s="55" t="n">
        <v>47</v>
      </c>
      <c r="T617" s="55" t="n">
        <v>26</v>
      </c>
      <c r="U617" s="55" t="n">
        <v>59</v>
      </c>
      <c r="V617" s="55" t="n">
        <v>21</v>
      </c>
      <c r="W617" s="55" t="n">
        <v>64</v>
      </c>
      <c r="X617" s="55" t="n">
        <v>26</v>
      </c>
      <c r="Y617" s="55" t="n">
        <v>59</v>
      </c>
      <c r="Z617" s="55" t="n">
        <v>32</v>
      </c>
      <c r="AA617" s="56" t="n">
        <v>51</v>
      </c>
      <c r="AB617" s="3"/>
      <c r="AC617" s="70" t="n">
        <v>11</v>
      </c>
      <c r="AD617" s="55" t="n">
        <v>109</v>
      </c>
      <c r="AE617" s="55" t="n">
        <v>90</v>
      </c>
      <c r="AF617" s="57" t="n">
        <f aca="false">(AE617/AD617)*100</f>
        <v>82.5688073394496</v>
      </c>
    </row>
    <row r="618" s="58" customFormat="true" ht="12.8" hidden="false" customHeight="false" outlineLevel="0" collapsed="false">
      <c r="A618" s="54" t="s">
        <v>367</v>
      </c>
      <c r="B618" s="55" t="n">
        <v>3</v>
      </c>
      <c r="C618" s="55" t="n">
        <v>103</v>
      </c>
      <c r="D618" s="55" t="n">
        <v>213</v>
      </c>
      <c r="E618" s="55" t="n">
        <v>1</v>
      </c>
      <c r="F618" s="55" t="n">
        <v>27</v>
      </c>
      <c r="G618" s="55"/>
      <c r="H618" s="55" t="n">
        <v>9</v>
      </c>
      <c r="I618" s="55" t="n">
        <v>227</v>
      </c>
      <c r="J618" s="55" t="n">
        <v>112</v>
      </c>
      <c r="K618" s="55" t="n">
        <v>3</v>
      </c>
      <c r="L618" s="55" t="n">
        <v>204</v>
      </c>
      <c r="M618" s="55" t="n">
        <v>12</v>
      </c>
      <c r="N618" s="54" t="n">
        <v>137</v>
      </c>
      <c r="O618" s="54"/>
      <c r="P618" s="54"/>
      <c r="Q618" s="55"/>
      <c r="R618" s="55" t="n">
        <v>133</v>
      </c>
      <c r="S618" s="55" t="n">
        <v>147</v>
      </c>
      <c r="T618" s="55" t="n">
        <v>148</v>
      </c>
      <c r="U618" s="55" t="n">
        <v>166</v>
      </c>
      <c r="V618" s="55" t="n">
        <v>114</v>
      </c>
      <c r="W618" s="55" t="n">
        <v>202</v>
      </c>
      <c r="X618" s="55" t="n">
        <v>155</v>
      </c>
      <c r="Y618" s="55" t="n">
        <v>162</v>
      </c>
      <c r="Z618" s="55" t="n">
        <v>183</v>
      </c>
      <c r="AA618" s="56" t="n">
        <v>131</v>
      </c>
      <c r="AB618" s="3"/>
      <c r="AC618" s="70"/>
      <c r="AD618" s="55"/>
      <c r="AE618" s="55" t="n">
        <v>362</v>
      </c>
      <c r="AF618" s="57"/>
    </row>
    <row r="619" s="58" customFormat="true" ht="12.8" hidden="false" customHeight="false" outlineLevel="0" collapsed="false">
      <c r="A619" s="54" t="s">
        <v>368</v>
      </c>
      <c r="B619" s="55"/>
      <c r="C619" s="55" t="n">
        <v>47</v>
      </c>
      <c r="D619" s="55" t="n">
        <v>95</v>
      </c>
      <c r="E619" s="55"/>
      <c r="F619" s="55" t="n">
        <v>11</v>
      </c>
      <c r="G619" s="55"/>
      <c r="H619" s="55" t="n">
        <v>1</v>
      </c>
      <c r="I619" s="55" t="n">
        <v>101</v>
      </c>
      <c r="J619" s="55" t="n">
        <v>51</v>
      </c>
      <c r="K619" s="55" t="n">
        <v>1</v>
      </c>
      <c r="L619" s="55" t="n">
        <v>92</v>
      </c>
      <c r="M619" s="55" t="n">
        <v>6</v>
      </c>
      <c r="N619" s="54" t="n">
        <v>57</v>
      </c>
      <c r="O619" s="54"/>
      <c r="P619" s="54"/>
      <c r="Q619" s="55"/>
      <c r="R619" s="55" t="n">
        <v>60</v>
      </c>
      <c r="S619" s="55" t="n">
        <v>67</v>
      </c>
      <c r="T619" s="55" t="n">
        <v>75</v>
      </c>
      <c r="U619" s="55" t="n">
        <v>70</v>
      </c>
      <c r="V619" s="55" t="n">
        <v>57</v>
      </c>
      <c r="W619" s="55" t="n">
        <v>89</v>
      </c>
      <c r="X619" s="55" t="n">
        <v>74</v>
      </c>
      <c r="Y619" s="55" t="n">
        <v>74</v>
      </c>
      <c r="Z619" s="55" t="n">
        <v>78</v>
      </c>
      <c r="AA619" s="56" t="n">
        <v>64</v>
      </c>
      <c r="AB619" s="3"/>
      <c r="AC619" s="70"/>
      <c r="AD619" s="55"/>
      <c r="AE619" s="55" t="n">
        <v>155</v>
      </c>
      <c r="AF619" s="57"/>
    </row>
    <row r="620" s="53" customFormat="true" ht="12.8" hidden="false" customHeight="false" outlineLevel="0" collapsed="false">
      <c r="A620" s="60" t="s">
        <v>48</v>
      </c>
      <c r="B620" s="61" t="n">
        <f aca="false">SUM(B605:B619)</f>
        <v>26</v>
      </c>
      <c r="C620" s="61" t="n">
        <f aca="false">SUM(C605:C619)</f>
        <v>1968</v>
      </c>
      <c r="D620" s="61" t="n">
        <f aca="false">SUM(D605:D619)</f>
        <v>3362</v>
      </c>
      <c r="E620" s="61" t="n">
        <f aca="false">SUM(E605:E619)</f>
        <v>13</v>
      </c>
      <c r="F620" s="61" t="n">
        <f aca="false">SUM(F605:F619)</f>
        <v>833</v>
      </c>
      <c r="G620" s="61" t="n">
        <f aca="false">SUM(G605:G619)</f>
        <v>29</v>
      </c>
      <c r="H620" s="61" t="n">
        <f aca="false">SUM(H605:H619)</f>
        <v>101</v>
      </c>
      <c r="I620" s="61" t="n">
        <f aca="false">SUM(I605:I619)</f>
        <v>3799</v>
      </c>
      <c r="J620" s="61" t="n">
        <f aca="false">SUM(J605:J619)</f>
        <v>2407</v>
      </c>
      <c r="K620" s="61" t="n">
        <f aca="false">SUM(K605:K619)</f>
        <v>57</v>
      </c>
      <c r="L620" s="61" t="n">
        <f aca="false">SUM(L605:L619)</f>
        <v>3379</v>
      </c>
      <c r="M620" s="61" t="n">
        <f aca="false">SUM(M605:M619)</f>
        <v>226</v>
      </c>
      <c r="N620" s="61" t="n">
        <f aca="false">SUM(N605:N619)</f>
        <v>2733</v>
      </c>
      <c r="O620" s="61" t="n">
        <f aca="false">SUM(O605:O619)</f>
        <v>0</v>
      </c>
      <c r="P620" s="61" t="n">
        <f aca="false">SUM(P605:P619)</f>
        <v>0</v>
      </c>
      <c r="Q620" s="61" t="n">
        <f aca="false">SUM(Q605:Q619)</f>
        <v>0</v>
      </c>
      <c r="R620" s="61" t="n">
        <f aca="false">SUM(R605:R619)</f>
        <v>2682</v>
      </c>
      <c r="S620" s="61" t="n">
        <f aca="false">SUM(S605:S619)</f>
        <v>2721</v>
      </c>
      <c r="T620" s="61" t="n">
        <f aca="false">SUM(T605:T619)</f>
        <v>2425</v>
      </c>
      <c r="U620" s="61" t="n">
        <f aca="false">SUM(U605:U619)</f>
        <v>3660</v>
      </c>
      <c r="V620" s="61" t="n">
        <f aca="false">SUM(V605:V619)</f>
        <v>1682</v>
      </c>
      <c r="W620" s="61" t="n">
        <f aca="false">SUM(W605:W619)</f>
        <v>4416</v>
      </c>
      <c r="X620" s="61" t="n">
        <f aca="false">SUM(X605:X619)</f>
        <v>1920</v>
      </c>
      <c r="Y620" s="61" t="n">
        <f aca="false">SUM(Y605:Y619)</f>
        <v>4178</v>
      </c>
      <c r="Z620" s="62" t="n">
        <f aca="false">SUM(Z605:Z619)</f>
        <v>3440</v>
      </c>
      <c r="AA620" s="81" t="n">
        <f aca="false">SUM(AA605:AA619)</f>
        <v>2573</v>
      </c>
      <c r="AB620" s="82"/>
      <c r="AC620" s="61" t="n">
        <f aca="false">SUM(AC605:AC619)</f>
        <v>945</v>
      </c>
      <c r="AD620" s="61" t="n">
        <f aca="false">SUM(AD605:AD619)</f>
        <v>7710</v>
      </c>
      <c r="AE620" s="80" t="n">
        <f aca="false">SUM(AE605:AE619)</f>
        <v>6468</v>
      </c>
      <c r="AF620" s="63" t="n">
        <f aca="false">(AE620/AD620)*100</f>
        <v>83.8910505836576</v>
      </c>
    </row>
    <row r="621" s="53" customFormat="true" ht="12.8" hidden="false" customHeight="false" outlineLevel="0" collapsed="false">
      <c r="A621" s="6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65"/>
      <c r="AB621" s="2"/>
      <c r="AC621" s="2"/>
      <c r="AD621" s="2"/>
      <c r="AF621" s="66"/>
    </row>
    <row r="622" s="58" customFormat="true" ht="12.8" hidden="false" customHeight="false" outlineLevel="0" collapsed="false">
      <c r="A622" s="48" t="s">
        <v>369</v>
      </c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74"/>
    </row>
    <row r="623" s="58" customFormat="true" ht="12.8" hidden="false" customHeight="false" outlineLevel="0" collapsed="false">
      <c r="A623" s="54" t="s">
        <v>370</v>
      </c>
      <c r="B623" s="55" t="n">
        <v>3</v>
      </c>
      <c r="C623" s="55" t="n">
        <v>184</v>
      </c>
      <c r="D623" s="55" t="n">
        <v>226</v>
      </c>
      <c r="E623" s="55"/>
      <c r="F623" s="55" t="n">
        <v>100</v>
      </c>
      <c r="G623" s="55"/>
      <c r="H623" s="55" t="n">
        <v>16</v>
      </c>
      <c r="I623" s="55" t="n">
        <v>278</v>
      </c>
      <c r="J623" s="55" t="n">
        <v>225</v>
      </c>
      <c r="K623" s="55" t="n">
        <v>7</v>
      </c>
      <c r="L623" s="55"/>
      <c r="M623" s="55"/>
      <c r="N623" s="54"/>
      <c r="O623" s="54" t="n">
        <v>6</v>
      </c>
      <c r="P623" s="54" t="n">
        <v>322</v>
      </c>
      <c r="Q623" s="55" t="n">
        <v>194</v>
      </c>
      <c r="R623" s="55" t="n">
        <v>208</v>
      </c>
      <c r="S623" s="55" t="n">
        <v>240</v>
      </c>
      <c r="T623" s="55" t="n">
        <v>168</v>
      </c>
      <c r="U623" s="55" t="n">
        <v>346</v>
      </c>
      <c r="V623" s="55" t="n">
        <v>164</v>
      </c>
      <c r="W623" s="55" t="n">
        <v>343</v>
      </c>
      <c r="X623" s="55" t="n">
        <v>196</v>
      </c>
      <c r="Y623" s="55" t="n">
        <v>318</v>
      </c>
      <c r="Z623" s="55" t="n">
        <v>229</v>
      </c>
      <c r="AA623" s="56" t="n">
        <v>260</v>
      </c>
      <c r="AB623" s="3"/>
      <c r="AC623" s="70" t="n">
        <v>20</v>
      </c>
      <c r="AD623" s="55" t="n">
        <v>816</v>
      </c>
      <c r="AE623" s="55" t="n">
        <v>536</v>
      </c>
      <c r="AF623" s="57" t="n">
        <f aca="false">(AE623/AD623)*100</f>
        <v>65.6862745098039</v>
      </c>
    </row>
    <row r="624" s="58" customFormat="true" ht="12.8" hidden="false" customHeight="false" outlineLevel="0" collapsed="false">
      <c r="A624" s="54" t="s">
        <v>371</v>
      </c>
      <c r="B624" s="55" t="n">
        <v>4</v>
      </c>
      <c r="C624" s="55" t="n">
        <v>256</v>
      </c>
      <c r="D624" s="55" t="n">
        <v>289</v>
      </c>
      <c r="E624" s="55" t="n">
        <v>3</v>
      </c>
      <c r="F624" s="55" t="n">
        <v>134</v>
      </c>
      <c r="G624" s="55" t="n">
        <v>1</v>
      </c>
      <c r="H624" s="55" t="n">
        <v>24</v>
      </c>
      <c r="I624" s="55" t="n">
        <v>387</v>
      </c>
      <c r="J624" s="55" t="n">
        <v>297</v>
      </c>
      <c r="K624" s="55" t="n">
        <v>7</v>
      </c>
      <c r="L624" s="55"/>
      <c r="M624" s="55"/>
      <c r="N624" s="54"/>
      <c r="O624" s="54" t="n">
        <v>15</v>
      </c>
      <c r="P624" s="54" t="n">
        <v>425</v>
      </c>
      <c r="Q624" s="55" t="n">
        <v>278</v>
      </c>
      <c r="R624" s="55" t="n">
        <v>311</v>
      </c>
      <c r="S624" s="55" t="n">
        <v>298</v>
      </c>
      <c r="T624" s="55" t="n">
        <v>208</v>
      </c>
      <c r="U624" s="55" t="n">
        <v>484</v>
      </c>
      <c r="V624" s="55" t="n">
        <v>266</v>
      </c>
      <c r="W624" s="55" t="n">
        <v>417</v>
      </c>
      <c r="X624" s="55" t="n">
        <v>280</v>
      </c>
      <c r="Y624" s="55" t="n">
        <v>408</v>
      </c>
      <c r="Z624" s="55" t="n">
        <v>366</v>
      </c>
      <c r="AA624" s="56" t="n">
        <v>300</v>
      </c>
      <c r="AB624" s="3"/>
      <c r="AC624" s="70" t="n">
        <v>68</v>
      </c>
      <c r="AD624" s="55" t="n">
        <v>1085</v>
      </c>
      <c r="AE624" s="55" t="n">
        <v>737</v>
      </c>
      <c r="AF624" s="57" t="n">
        <f aca="false">(AE624/AD624)*100</f>
        <v>67.926267281106</v>
      </c>
    </row>
    <row r="625" s="58" customFormat="true" ht="12.8" hidden="false" customHeight="false" outlineLevel="0" collapsed="false">
      <c r="A625" s="54" t="s">
        <v>372</v>
      </c>
      <c r="B625" s="55" t="n">
        <v>1</v>
      </c>
      <c r="C625" s="55" t="n">
        <v>56</v>
      </c>
      <c r="D625" s="55" t="n">
        <v>185</v>
      </c>
      <c r="E625" s="55" t="n">
        <v>1</v>
      </c>
      <c r="F625" s="55" t="n">
        <v>40</v>
      </c>
      <c r="G625" s="55" t="n">
        <v>1</v>
      </c>
      <c r="H625" s="55" t="n">
        <v>8</v>
      </c>
      <c r="I625" s="55" t="n">
        <v>196</v>
      </c>
      <c r="J625" s="55" t="n">
        <v>86</v>
      </c>
      <c r="K625" s="55" t="n">
        <v>2</v>
      </c>
      <c r="L625" s="55"/>
      <c r="M625" s="55"/>
      <c r="N625" s="54"/>
      <c r="O625" s="54" t="n">
        <v>9</v>
      </c>
      <c r="P625" s="54" t="n">
        <v>205</v>
      </c>
      <c r="Q625" s="55" t="n">
        <v>77</v>
      </c>
      <c r="R625" s="55" t="n">
        <v>118</v>
      </c>
      <c r="S625" s="55" t="n">
        <v>133</v>
      </c>
      <c r="T625" s="55" t="n">
        <v>107</v>
      </c>
      <c r="U625" s="55" t="n">
        <v>177</v>
      </c>
      <c r="V625" s="55" t="n">
        <v>71</v>
      </c>
      <c r="W625" s="55" t="n">
        <v>215</v>
      </c>
      <c r="X625" s="55" t="n">
        <v>108</v>
      </c>
      <c r="Y625" s="55" t="n">
        <v>177</v>
      </c>
      <c r="Z625" s="55" t="n">
        <v>135</v>
      </c>
      <c r="AA625" s="56" t="n">
        <v>145</v>
      </c>
      <c r="AB625" s="3"/>
      <c r="AC625" s="70" t="n">
        <v>47</v>
      </c>
      <c r="AD625" s="55" t="n">
        <v>455</v>
      </c>
      <c r="AE625" s="55" t="n">
        <v>297</v>
      </c>
      <c r="AF625" s="57" t="n">
        <f aca="false">(AE625/AD625)*100</f>
        <v>65.2747252747253</v>
      </c>
    </row>
    <row r="626" s="58" customFormat="true" ht="12.8" hidden="false" customHeight="false" outlineLevel="0" collapsed="false">
      <c r="A626" s="54" t="s">
        <v>373</v>
      </c>
      <c r="B626" s="55" t="n">
        <v>4</v>
      </c>
      <c r="C626" s="55" t="n">
        <v>118</v>
      </c>
      <c r="D626" s="55" t="n">
        <v>234</v>
      </c>
      <c r="E626" s="55" t="n">
        <v>1</v>
      </c>
      <c r="F626" s="55" t="n">
        <v>78</v>
      </c>
      <c r="G626" s="55" t="n">
        <v>2</v>
      </c>
      <c r="H626" s="55" t="n">
        <v>2</v>
      </c>
      <c r="I626" s="55" t="n">
        <v>307</v>
      </c>
      <c r="J626" s="55" t="n">
        <v>121</v>
      </c>
      <c r="K626" s="55" t="n">
        <v>10</v>
      </c>
      <c r="L626" s="55"/>
      <c r="M626" s="55"/>
      <c r="N626" s="54"/>
      <c r="O626" s="54" t="n">
        <v>8</v>
      </c>
      <c r="P626" s="54" t="n">
        <v>314</v>
      </c>
      <c r="Q626" s="55" t="n">
        <v>113</v>
      </c>
      <c r="R626" s="55" t="n">
        <v>171</v>
      </c>
      <c r="S626" s="55" t="n">
        <v>208</v>
      </c>
      <c r="T626" s="55" t="n">
        <v>160</v>
      </c>
      <c r="U626" s="55" t="n">
        <v>276</v>
      </c>
      <c r="V626" s="55" t="n">
        <v>92</v>
      </c>
      <c r="W626" s="55" t="n">
        <v>341</v>
      </c>
      <c r="X626" s="55" t="n">
        <v>151</v>
      </c>
      <c r="Y626" s="55" t="n">
        <v>285</v>
      </c>
      <c r="Z626" s="55" t="n">
        <v>190</v>
      </c>
      <c r="AA626" s="56" t="n">
        <v>236</v>
      </c>
      <c r="AB626" s="3"/>
      <c r="AC626" s="70" t="n">
        <v>37</v>
      </c>
      <c r="AD626" s="55" t="n">
        <v>660</v>
      </c>
      <c r="AE626" s="55" t="n">
        <v>452</v>
      </c>
      <c r="AF626" s="57" t="n">
        <f aca="false">(AE626/AD626)*100</f>
        <v>68.4848484848485</v>
      </c>
    </row>
    <row r="627" s="58" customFormat="true" ht="12.8" hidden="false" customHeight="false" outlineLevel="0" collapsed="false">
      <c r="A627" s="54" t="s">
        <v>374</v>
      </c>
      <c r="B627" s="55" t="n">
        <v>3</v>
      </c>
      <c r="C627" s="55" t="n">
        <v>120</v>
      </c>
      <c r="D627" s="55" t="n">
        <v>243</v>
      </c>
      <c r="E627" s="55" t="n">
        <v>2</v>
      </c>
      <c r="F627" s="55" t="n">
        <v>105</v>
      </c>
      <c r="G627" s="55" t="n">
        <v>2</v>
      </c>
      <c r="H627" s="55" t="n">
        <v>13</v>
      </c>
      <c r="I627" s="55" t="n">
        <v>336</v>
      </c>
      <c r="J627" s="55" t="n">
        <v>122</v>
      </c>
      <c r="K627" s="55" t="n">
        <v>10</v>
      </c>
      <c r="L627" s="55"/>
      <c r="M627" s="55"/>
      <c r="N627" s="54"/>
      <c r="O627" s="54" t="n">
        <v>6</v>
      </c>
      <c r="P627" s="54" t="n">
        <v>341</v>
      </c>
      <c r="Q627" s="55" t="n">
        <v>135</v>
      </c>
      <c r="R627" s="55" t="n">
        <v>214</v>
      </c>
      <c r="S627" s="55" t="n">
        <v>188</v>
      </c>
      <c r="T627" s="55" t="n">
        <v>151</v>
      </c>
      <c r="U627" s="55" t="n">
        <v>322</v>
      </c>
      <c r="V627" s="55" t="n">
        <v>102</v>
      </c>
      <c r="W627" s="55" t="n">
        <v>368</v>
      </c>
      <c r="X627" s="55" t="n">
        <v>160</v>
      </c>
      <c r="Y627" s="55" t="n">
        <v>308</v>
      </c>
      <c r="Z627" s="55" t="n">
        <v>212</v>
      </c>
      <c r="AA627" s="56" t="n">
        <v>234</v>
      </c>
      <c r="AB627" s="3"/>
      <c r="AC627" s="70" t="n">
        <v>38</v>
      </c>
      <c r="AD627" s="55" t="n">
        <v>699</v>
      </c>
      <c r="AE627" s="55" t="n">
        <v>493</v>
      </c>
      <c r="AF627" s="57" t="n">
        <f aca="false">(AE627/AD627)*100</f>
        <v>70.5293276108727</v>
      </c>
    </row>
    <row r="628" s="58" customFormat="true" ht="12.8" hidden="false" customHeight="false" outlineLevel="0" collapsed="false">
      <c r="A628" s="54" t="s">
        <v>375</v>
      </c>
      <c r="B628" s="55"/>
      <c r="C628" s="55" t="n">
        <v>79</v>
      </c>
      <c r="D628" s="55" t="n">
        <v>158</v>
      </c>
      <c r="E628" s="55" t="n">
        <v>1</v>
      </c>
      <c r="F628" s="55" t="n">
        <v>55</v>
      </c>
      <c r="G628" s="55"/>
      <c r="H628" s="55" t="n">
        <v>13</v>
      </c>
      <c r="I628" s="55" t="n">
        <v>201</v>
      </c>
      <c r="J628" s="55" t="n">
        <v>87</v>
      </c>
      <c r="K628" s="55" t="n">
        <v>2</v>
      </c>
      <c r="L628" s="55"/>
      <c r="M628" s="55"/>
      <c r="N628" s="54"/>
      <c r="O628" s="54" t="n">
        <v>11</v>
      </c>
      <c r="P628" s="54" t="n">
        <v>215</v>
      </c>
      <c r="Q628" s="55" t="n">
        <v>77</v>
      </c>
      <c r="R628" s="55" t="n">
        <v>107</v>
      </c>
      <c r="S628" s="55" t="n">
        <v>162</v>
      </c>
      <c r="T628" s="55" t="n">
        <v>113</v>
      </c>
      <c r="U628" s="55" t="n">
        <v>187</v>
      </c>
      <c r="V628" s="55" t="n">
        <v>61</v>
      </c>
      <c r="W628" s="55" t="n">
        <v>232</v>
      </c>
      <c r="X628" s="55" t="n">
        <v>78</v>
      </c>
      <c r="Y628" s="55" t="n">
        <v>219</v>
      </c>
      <c r="Z628" s="55" t="n">
        <v>148</v>
      </c>
      <c r="AA628" s="56" t="n">
        <v>148</v>
      </c>
      <c r="AB628" s="3"/>
      <c r="AC628" s="70" t="n">
        <v>37</v>
      </c>
      <c r="AD628" s="55" t="n">
        <v>475</v>
      </c>
      <c r="AE628" s="55" t="n">
        <v>310</v>
      </c>
      <c r="AF628" s="57" t="n">
        <f aca="false">(AE628/AD628)*100</f>
        <v>65.2631578947369</v>
      </c>
    </row>
    <row r="629" s="58" customFormat="true" ht="12.8" hidden="false" customHeight="false" outlineLevel="0" collapsed="false">
      <c r="A629" s="54" t="s">
        <v>376</v>
      </c>
      <c r="B629" s="55" t="n">
        <v>2</v>
      </c>
      <c r="C629" s="55" t="n">
        <v>85</v>
      </c>
      <c r="D629" s="55" t="n">
        <v>191</v>
      </c>
      <c r="E629" s="55" t="n">
        <v>2</v>
      </c>
      <c r="F629" s="55" t="n">
        <v>60</v>
      </c>
      <c r="G629" s="55"/>
      <c r="H629" s="55" t="n">
        <v>7</v>
      </c>
      <c r="I629" s="55" t="n">
        <v>230</v>
      </c>
      <c r="J629" s="55" t="n">
        <v>104</v>
      </c>
      <c r="K629" s="55" t="n">
        <v>5</v>
      </c>
      <c r="L629" s="55"/>
      <c r="M629" s="55"/>
      <c r="N629" s="54"/>
      <c r="O629" s="54" t="n">
        <v>8</v>
      </c>
      <c r="P629" s="54" t="n">
        <v>238</v>
      </c>
      <c r="Q629" s="55" t="n">
        <v>95</v>
      </c>
      <c r="R629" s="55" t="n">
        <v>128</v>
      </c>
      <c r="S629" s="55" t="n">
        <v>167</v>
      </c>
      <c r="T629" s="55" t="n">
        <v>132</v>
      </c>
      <c r="U629" s="55" t="n">
        <v>209</v>
      </c>
      <c r="V629" s="55" t="n">
        <v>77</v>
      </c>
      <c r="W629" s="55" t="n">
        <v>264</v>
      </c>
      <c r="X629" s="55" t="n">
        <v>104</v>
      </c>
      <c r="Y629" s="55" t="n">
        <v>238</v>
      </c>
      <c r="Z629" s="55" t="n">
        <v>171</v>
      </c>
      <c r="AA629" s="56" t="n">
        <v>155</v>
      </c>
      <c r="AB629" s="3"/>
      <c r="AC629" s="70" t="n">
        <v>48</v>
      </c>
      <c r="AD629" s="55" t="n">
        <v>542</v>
      </c>
      <c r="AE629" s="55" t="n">
        <v>357</v>
      </c>
      <c r="AF629" s="57" t="n">
        <f aca="false">(AE629/AD629)*100</f>
        <v>65.8671586715867</v>
      </c>
    </row>
    <row r="630" s="58" customFormat="true" ht="12.8" hidden="false" customHeight="false" outlineLevel="0" collapsed="false">
      <c r="A630" s="54" t="s">
        <v>377</v>
      </c>
      <c r="B630" s="55" t="n">
        <v>1</v>
      </c>
      <c r="C630" s="55" t="n">
        <v>166</v>
      </c>
      <c r="D630" s="55" t="n">
        <v>264</v>
      </c>
      <c r="E630" s="55"/>
      <c r="F630" s="55" t="n">
        <v>100</v>
      </c>
      <c r="G630" s="55" t="n">
        <v>2</v>
      </c>
      <c r="H630" s="55" t="n">
        <v>10</v>
      </c>
      <c r="I630" s="55" t="n">
        <v>325</v>
      </c>
      <c r="J630" s="55" t="n">
        <v>196</v>
      </c>
      <c r="K630" s="55" t="n">
        <v>5</v>
      </c>
      <c r="L630" s="55"/>
      <c r="M630" s="55"/>
      <c r="N630" s="54"/>
      <c r="O630" s="54" t="n">
        <v>9</v>
      </c>
      <c r="P630" s="54" t="n">
        <v>346</v>
      </c>
      <c r="Q630" s="55" t="n">
        <v>178</v>
      </c>
      <c r="R630" s="55" t="n">
        <v>247</v>
      </c>
      <c r="S630" s="55" t="n">
        <v>227</v>
      </c>
      <c r="T630" s="55" t="n">
        <v>212</v>
      </c>
      <c r="U630" s="55" t="n">
        <v>324</v>
      </c>
      <c r="V630" s="55" t="n">
        <v>139</v>
      </c>
      <c r="W630" s="55" t="n">
        <v>392</v>
      </c>
      <c r="X630" s="55" t="n">
        <v>231</v>
      </c>
      <c r="Y630" s="55" t="n">
        <v>312</v>
      </c>
      <c r="Z630" s="55" t="n">
        <v>303</v>
      </c>
      <c r="AA630" s="56" t="n">
        <v>223</v>
      </c>
      <c r="AB630" s="3"/>
      <c r="AC630" s="70" t="n">
        <v>63</v>
      </c>
      <c r="AD630" s="55" t="n">
        <v>864</v>
      </c>
      <c r="AE630" s="55" t="n">
        <v>555</v>
      </c>
      <c r="AF630" s="57" t="n">
        <f aca="false">(AE630/AD630)*100</f>
        <v>64.2361111111111</v>
      </c>
    </row>
    <row r="631" s="58" customFormat="true" ht="12.8" hidden="false" customHeight="false" outlineLevel="0" collapsed="false">
      <c r="A631" s="54" t="s">
        <v>378</v>
      </c>
      <c r="B631" s="55"/>
      <c r="C631" s="55" t="n">
        <v>44</v>
      </c>
      <c r="D631" s="55" t="n">
        <v>100</v>
      </c>
      <c r="E631" s="55"/>
      <c r="F631" s="55" t="n">
        <v>34</v>
      </c>
      <c r="G631" s="55" t="n">
        <v>3</v>
      </c>
      <c r="H631" s="55" t="n">
        <v>2</v>
      </c>
      <c r="I631" s="55" t="n">
        <v>126</v>
      </c>
      <c r="J631" s="55" t="n">
        <v>54</v>
      </c>
      <c r="K631" s="55" t="n">
        <v>2</v>
      </c>
      <c r="L631" s="55"/>
      <c r="M631" s="55"/>
      <c r="N631" s="54"/>
      <c r="O631" s="54" t="n">
        <v>5</v>
      </c>
      <c r="P631" s="54" t="n">
        <v>132</v>
      </c>
      <c r="Q631" s="55" t="n">
        <v>45</v>
      </c>
      <c r="R631" s="55" t="n">
        <v>70</v>
      </c>
      <c r="S631" s="55" t="n">
        <v>90</v>
      </c>
      <c r="T631" s="55" t="n">
        <v>70</v>
      </c>
      <c r="U631" s="55" t="n">
        <v>110</v>
      </c>
      <c r="V631" s="55" t="n">
        <v>34</v>
      </c>
      <c r="W631" s="55" t="n">
        <v>141</v>
      </c>
      <c r="X631" s="55" t="n">
        <v>66</v>
      </c>
      <c r="Y631" s="55" t="n">
        <v>112</v>
      </c>
      <c r="Z631" s="55" t="n">
        <v>94</v>
      </c>
      <c r="AA631" s="56" t="n">
        <v>80</v>
      </c>
      <c r="AB631" s="3"/>
      <c r="AC631" s="70" t="n">
        <v>21</v>
      </c>
      <c r="AD631" s="55" t="n">
        <v>255</v>
      </c>
      <c r="AE631" s="55" t="n">
        <v>190</v>
      </c>
      <c r="AF631" s="57" t="n">
        <f aca="false">(AE631/AD631)*100</f>
        <v>74.5098039215686</v>
      </c>
    </row>
    <row r="632" s="58" customFormat="true" ht="12.8" hidden="false" customHeight="false" outlineLevel="0" collapsed="false">
      <c r="A632" s="54" t="s">
        <v>379</v>
      </c>
      <c r="B632" s="55" t="n">
        <v>1</v>
      </c>
      <c r="C632" s="55" t="n">
        <v>70</v>
      </c>
      <c r="D632" s="55" t="n">
        <v>214</v>
      </c>
      <c r="E632" s="55"/>
      <c r="F632" s="55" t="n">
        <v>49</v>
      </c>
      <c r="G632" s="55" t="n">
        <v>1</v>
      </c>
      <c r="H632" s="55" t="n">
        <v>11</v>
      </c>
      <c r="I632" s="55" t="n">
        <v>238</v>
      </c>
      <c r="J632" s="55" t="n">
        <v>82</v>
      </c>
      <c r="K632" s="55" t="n">
        <v>4</v>
      </c>
      <c r="L632" s="55"/>
      <c r="M632" s="55"/>
      <c r="N632" s="54"/>
      <c r="O632" s="54" t="n">
        <v>4</v>
      </c>
      <c r="P632" s="54" t="n">
        <v>261</v>
      </c>
      <c r="Q632" s="55" t="n">
        <v>72</v>
      </c>
      <c r="R632" s="55" t="n">
        <v>138</v>
      </c>
      <c r="S632" s="55" t="n">
        <v>155</v>
      </c>
      <c r="T632" s="55" t="n">
        <v>137</v>
      </c>
      <c r="U632" s="55" t="n">
        <v>200</v>
      </c>
      <c r="V632" s="55" t="n">
        <v>76</v>
      </c>
      <c r="W632" s="55" t="n">
        <v>255</v>
      </c>
      <c r="X632" s="55" t="n">
        <v>124</v>
      </c>
      <c r="Y632" s="55" t="n">
        <v>212</v>
      </c>
      <c r="Z632" s="55" t="n">
        <v>156</v>
      </c>
      <c r="AA632" s="56" t="n">
        <v>174</v>
      </c>
      <c r="AB632" s="3"/>
      <c r="AC632" s="70" t="n">
        <v>33</v>
      </c>
      <c r="AD632" s="55" t="n">
        <v>525</v>
      </c>
      <c r="AE632" s="55" t="n">
        <v>348</v>
      </c>
      <c r="AF632" s="57" t="n">
        <f aca="false">(AE632/AD632)*100</f>
        <v>66.2857142857143</v>
      </c>
    </row>
    <row r="633" s="58" customFormat="true" ht="12.8" hidden="false" customHeight="false" outlineLevel="0" collapsed="false">
      <c r="A633" s="54" t="s">
        <v>380</v>
      </c>
      <c r="B633" s="55"/>
      <c r="C633" s="55" t="n">
        <v>153</v>
      </c>
      <c r="D633" s="55" t="n">
        <v>226</v>
      </c>
      <c r="E633" s="55" t="n">
        <v>1</v>
      </c>
      <c r="F633" s="55" t="n">
        <v>133</v>
      </c>
      <c r="G633" s="55"/>
      <c r="H633" s="55" t="n">
        <v>18</v>
      </c>
      <c r="I633" s="55" t="n">
        <v>300</v>
      </c>
      <c r="J633" s="55" t="n">
        <v>197</v>
      </c>
      <c r="K633" s="55" t="n">
        <v>16</v>
      </c>
      <c r="L633" s="55"/>
      <c r="M633" s="55"/>
      <c r="N633" s="54"/>
      <c r="O633" s="54" t="n">
        <v>12</v>
      </c>
      <c r="P633" s="54" t="n">
        <v>305</v>
      </c>
      <c r="Q633" s="55" t="n">
        <v>207</v>
      </c>
      <c r="R633" s="55" t="n">
        <v>188</v>
      </c>
      <c r="S633" s="55" t="n">
        <v>251</v>
      </c>
      <c r="T633" s="55" t="n">
        <v>184</v>
      </c>
      <c r="U633" s="55" t="n">
        <v>326</v>
      </c>
      <c r="V633" s="55" t="n">
        <v>180</v>
      </c>
      <c r="W633" s="55" t="n">
        <v>321</v>
      </c>
      <c r="X633" s="55" t="n">
        <v>219</v>
      </c>
      <c r="Y633" s="55" t="n">
        <v>295</v>
      </c>
      <c r="Z633" s="55" t="n">
        <v>297</v>
      </c>
      <c r="AA633" s="56" t="n">
        <v>197</v>
      </c>
      <c r="AB633" s="3"/>
      <c r="AC633" s="70" t="n">
        <v>49</v>
      </c>
      <c r="AD633" s="55" t="n">
        <v>843</v>
      </c>
      <c r="AE633" s="55" t="n">
        <v>538</v>
      </c>
      <c r="AF633" s="57" t="n">
        <f aca="false">(AE633/AD633)*100</f>
        <v>63.8196915776987</v>
      </c>
    </row>
    <row r="634" s="58" customFormat="true" ht="12.8" hidden="false" customHeight="false" outlineLevel="0" collapsed="false">
      <c r="A634" s="54" t="s">
        <v>381</v>
      </c>
      <c r="B634" s="55" t="n">
        <v>1</v>
      </c>
      <c r="C634" s="55" t="n">
        <v>72</v>
      </c>
      <c r="D634" s="55" t="n">
        <v>104</v>
      </c>
      <c r="E634" s="55"/>
      <c r="F634" s="55" t="n">
        <v>42</v>
      </c>
      <c r="G634" s="55" t="n">
        <v>1</v>
      </c>
      <c r="H634" s="55" t="n">
        <v>3</v>
      </c>
      <c r="I634" s="55" t="n">
        <v>130</v>
      </c>
      <c r="J634" s="55" t="n">
        <v>92</v>
      </c>
      <c r="K634" s="55" t="n">
        <v>5</v>
      </c>
      <c r="L634" s="55"/>
      <c r="M634" s="55"/>
      <c r="N634" s="54"/>
      <c r="O634" s="54" t="n">
        <v>4</v>
      </c>
      <c r="P634" s="54" t="n">
        <v>133</v>
      </c>
      <c r="Q634" s="55" t="n">
        <v>91</v>
      </c>
      <c r="R634" s="55" t="n">
        <v>77</v>
      </c>
      <c r="S634" s="55" t="n">
        <v>114</v>
      </c>
      <c r="T634" s="55" t="n">
        <v>72</v>
      </c>
      <c r="U634" s="55" t="n">
        <v>146</v>
      </c>
      <c r="V634" s="55" t="n">
        <v>73</v>
      </c>
      <c r="W634" s="55" t="n">
        <v>144</v>
      </c>
      <c r="X634" s="55" t="n">
        <v>81</v>
      </c>
      <c r="Y634" s="55" t="n">
        <v>141</v>
      </c>
      <c r="Z634" s="55" t="n">
        <v>111</v>
      </c>
      <c r="AA634" s="56" t="n">
        <v>102</v>
      </c>
      <c r="AB634" s="3"/>
      <c r="AC634" s="70" t="n">
        <v>20</v>
      </c>
      <c r="AD634" s="55" t="n">
        <v>384</v>
      </c>
      <c r="AE634" s="55" t="n">
        <v>233</v>
      </c>
      <c r="AF634" s="57" t="n">
        <f aca="false">(AE634/AD634)*100</f>
        <v>60.6770833333333</v>
      </c>
    </row>
    <row r="635" s="58" customFormat="true" ht="12.8" hidden="false" customHeight="false" outlineLevel="0" collapsed="false">
      <c r="A635" s="54" t="s">
        <v>382</v>
      </c>
      <c r="B635" s="55" t="n">
        <v>1</v>
      </c>
      <c r="C635" s="55" t="n">
        <v>82</v>
      </c>
      <c r="D635" s="55" t="n">
        <v>159</v>
      </c>
      <c r="E635" s="55" t="n">
        <v>1</v>
      </c>
      <c r="F635" s="55" t="n">
        <v>43</v>
      </c>
      <c r="G635" s="55"/>
      <c r="H635" s="55" t="n">
        <v>12</v>
      </c>
      <c r="I635" s="55" t="n">
        <v>183</v>
      </c>
      <c r="J635" s="55" t="n">
        <v>92</v>
      </c>
      <c r="K635" s="55" t="n">
        <v>7</v>
      </c>
      <c r="L635" s="55"/>
      <c r="M635" s="55"/>
      <c r="N635" s="54"/>
      <c r="O635" s="54" t="n">
        <v>8</v>
      </c>
      <c r="P635" s="54" t="n">
        <v>200</v>
      </c>
      <c r="Q635" s="55" t="n">
        <v>80</v>
      </c>
      <c r="R635" s="55" t="n">
        <v>131</v>
      </c>
      <c r="S635" s="55" t="n">
        <v>114</v>
      </c>
      <c r="T635" s="55" t="n">
        <v>116</v>
      </c>
      <c r="U635" s="55" t="n">
        <v>161</v>
      </c>
      <c r="V635" s="55" t="n">
        <v>102</v>
      </c>
      <c r="W635" s="55" t="n">
        <v>175</v>
      </c>
      <c r="X635" s="55" t="n">
        <v>128</v>
      </c>
      <c r="Y635" s="55" t="n">
        <v>154</v>
      </c>
      <c r="Z635" s="55" t="n">
        <v>171</v>
      </c>
      <c r="AA635" s="56" t="n">
        <v>103</v>
      </c>
      <c r="AB635" s="3"/>
      <c r="AC635" s="70"/>
      <c r="AD635" s="55"/>
      <c r="AE635" s="55" t="n">
        <v>299</v>
      </c>
      <c r="AF635" s="57"/>
    </row>
    <row r="636" s="58" customFormat="true" ht="12.8" hidden="false" customHeight="false" outlineLevel="0" collapsed="false">
      <c r="A636" s="54" t="s">
        <v>383</v>
      </c>
      <c r="B636" s="55"/>
      <c r="C636" s="55" t="n">
        <v>18</v>
      </c>
      <c r="D636" s="55" t="n">
        <v>44</v>
      </c>
      <c r="E636" s="55"/>
      <c r="F636" s="55" t="n">
        <v>7</v>
      </c>
      <c r="G636" s="55"/>
      <c r="H636" s="55" t="n">
        <v>1</v>
      </c>
      <c r="I636" s="55" t="n">
        <v>40</v>
      </c>
      <c r="J636" s="55" t="n">
        <v>28</v>
      </c>
      <c r="K636" s="55" t="n">
        <v>1</v>
      </c>
      <c r="L636" s="55"/>
      <c r="M636" s="55"/>
      <c r="N636" s="54"/>
      <c r="O636" s="54" t="n">
        <v>1</v>
      </c>
      <c r="P636" s="54" t="n">
        <v>43</v>
      </c>
      <c r="Q636" s="55" t="n">
        <v>25</v>
      </c>
      <c r="R636" s="55" t="n">
        <v>30</v>
      </c>
      <c r="S636" s="55" t="n">
        <v>33</v>
      </c>
      <c r="T636" s="55" t="n">
        <v>26</v>
      </c>
      <c r="U636" s="55" t="n">
        <v>44</v>
      </c>
      <c r="V636" s="55" t="n">
        <v>26</v>
      </c>
      <c r="W636" s="55" t="n">
        <v>43</v>
      </c>
      <c r="X636" s="55" t="n">
        <v>36</v>
      </c>
      <c r="Y636" s="55" t="n">
        <v>35</v>
      </c>
      <c r="Z636" s="55" t="n">
        <v>44</v>
      </c>
      <c r="AA636" s="56" t="n">
        <v>27</v>
      </c>
      <c r="AB636" s="3"/>
      <c r="AC636" s="70"/>
      <c r="AD636" s="55"/>
      <c r="AE636" s="55" t="n">
        <v>71</v>
      </c>
      <c r="AF636" s="57"/>
    </row>
    <row r="637" s="53" customFormat="true" ht="12.8" hidden="false" customHeight="false" outlineLevel="0" collapsed="false">
      <c r="A637" s="60" t="s">
        <v>48</v>
      </c>
      <c r="B637" s="61" t="n">
        <f aca="false">SUM(B623:B636)</f>
        <v>21</v>
      </c>
      <c r="C637" s="61" t="n">
        <f aca="false">SUM(C623:C636)</f>
        <v>1503</v>
      </c>
      <c r="D637" s="61" t="n">
        <f aca="false">SUM(D623:D636)</f>
        <v>2637</v>
      </c>
      <c r="E637" s="61" t="n">
        <f aca="false">SUM(E623:E636)</f>
        <v>12</v>
      </c>
      <c r="F637" s="61" t="n">
        <f aca="false">SUM(F623:F636)</f>
        <v>980</v>
      </c>
      <c r="G637" s="61" t="n">
        <f aca="false">SUM(G623:G636)</f>
        <v>13</v>
      </c>
      <c r="H637" s="61" t="n">
        <f aca="false">SUM(H623:H636)</f>
        <v>140</v>
      </c>
      <c r="I637" s="61" t="n">
        <f aca="false">SUM(I623:I636)</f>
        <v>3277</v>
      </c>
      <c r="J637" s="61" t="n">
        <f aca="false">SUM(J623:J636)</f>
        <v>1783</v>
      </c>
      <c r="K637" s="61" t="n">
        <f aca="false">SUM(K623:K636)</f>
        <v>83</v>
      </c>
      <c r="L637" s="61" t="n">
        <f aca="false">SUM(L623:L636)</f>
        <v>0</v>
      </c>
      <c r="M637" s="61" t="n">
        <f aca="false">SUM(M623:M636)</f>
        <v>0</v>
      </c>
      <c r="N637" s="61" t="n">
        <f aca="false">SUM(N623:N636)</f>
        <v>0</v>
      </c>
      <c r="O637" s="61" t="n">
        <f aca="false">SUM(O623:O636)</f>
        <v>106</v>
      </c>
      <c r="P637" s="61" t="n">
        <f aca="false">SUM(P623:P636)</f>
        <v>3480</v>
      </c>
      <c r="Q637" s="61" t="n">
        <f aca="false">SUM(Q623:Q636)</f>
        <v>1667</v>
      </c>
      <c r="R637" s="61" t="n">
        <f aca="false">SUM(R623:R636)</f>
        <v>2138</v>
      </c>
      <c r="S637" s="61" t="n">
        <f aca="false">SUM(S623:S636)</f>
        <v>2380</v>
      </c>
      <c r="T637" s="61" t="n">
        <f aca="false">SUM(T623:T636)</f>
        <v>1856</v>
      </c>
      <c r="U637" s="61" t="n">
        <f aca="false">SUM(U623:U636)</f>
        <v>3312</v>
      </c>
      <c r="V637" s="61" t="n">
        <f aca="false">SUM(V623:V636)</f>
        <v>1463</v>
      </c>
      <c r="W637" s="61" t="n">
        <f aca="false">SUM(W623:W636)</f>
        <v>3651</v>
      </c>
      <c r="X637" s="61" t="n">
        <f aca="false">SUM(X623:X636)</f>
        <v>1962</v>
      </c>
      <c r="Y637" s="61" t="n">
        <f aca="false">SUM(Y623:Y636)</f>
        <v>3214</v>
      </c>
      <c r="Z637" s="62" t="n">
        <f aca="false">SUM(Z623:Z636)</f>
        <v>2627</v>
      </c>
      <c r="AA637" s="81" t="n">
        <f aca="false">SUM(AA623:AA636)</f>
        <v>2384</v>
      </c>
      <c r="AB637" s="82"/>
      <c r="AC637" s="61" t="n">
        <f aca="false">SUM(AC623:AC636)</f>
        <v>481</v>
      </c>
      <c r="AD637" s="61" t="n">
        <f aca="false">SUM(AD623:AD636)</f>
        <v>7603</v>
      </c>
      <c r="AE637" s="80" t="n">
        <f aca="false">SUM(AE623:AE636)</f>
        <v>5416</v>
      </c>
      <c r="AF637" s="63" t="n">
        <f aca="false">(AE637/AD637)*100</f>
        <v>71.2350388004735</v>
      </c>
    </row>
    <row r="638" s="53" customFormat="true" ht="12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3"/>
      <c r="AC638" s="65"/>
      <c r="AD638" s="65"/>
      <c r="AE638" s="65"/>
      <c r="AF638" s="66"/>
    </row>
    <row r="639" s="58" customFormat="true" ht="12.8" hidden="false" customHeight="false" outlineLevel="0" collapsed="false">
      <c r="A639" s="67" t="s">
        <v>384</v>
      </c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9"/>
    </row>
    <row r="640" s="58" customFormat="true" ht="12.8" hidden="false" customHeight="false" outlineLevel="0" collapsed="false">
      <c r="A640" s="54" t="s">
        <v>385</v>
      </c>
      <c r="B640" s="55"/>
      <c r="C640" s="55" t="n">
        <v>14</v>
      </c>
      <c r="D640" s="55" t="n">
        <v>42</v>
      </c>
      <c r="E640" s="55"/>
      <c r="F640" s="55" t="n">
        <v>8</v>
      </c>
      <c r="G640" s="55"/>
      <c r="H640" s="55" t="n">
        <v>1</v>
      </c>
      <c r="I640" s="55" t="n">
        <v>49</v>
      </c>
      <c r="J640" s="55" t="n">
        <v>15</v>
      </c>
      <c r="K640" s="55"/>
      <c r="L640" s="55" t="n">
        <v>47</v>
      </c>
      <c r="M640" s="55"/>
      <c r="N640" s="54" t="n">
        <v>15</v>
      </c>
      <c r="O640" s="54"/>
      <c r="P640" s="54"/>
      <c r="Q640" s="55"/>
      <c r="R640" s="55" t="n">
        <v>30</v>
      </c>
      <c r="S640" s="55" t="n">
        <v>27</v>
      </c>
      <c r="T640" s="55" t="n">
        <v>19</v>
      </c>
      <c r="U640" s="55" t="n">
        <v>43</v>
      </c>
      <c r="V640" s="55" t="n">
        <v>7</v>
      </c>
      <c r="W640" s="55" t="n">
        <v>57</v>
      </c>
      <c r="X640" s="55" t="n">
        <v>12</v>
      </c>
      <c r="Y640" s="55" t="n">
        <v>52</v>
      </c>
      <c r="Z640" s="55" t="n">
        <v>32</v>
      </c>
      <c r="AA640" s="56" t="n">
        <v>30</v>
      </c>
      <c r="AB640" s="3"/>
      <c r="AC640" s="70" t="n">
        <v>1</v>
      </c>
      <c r="AD640" s="55" t="n">
        <v>95</v>
      </c>
      <c r="AE640" s="55" t="n">
        <v>65</v>
      </c>
      <c r="AF640" s="57" t="n">
        <f aca="false">(AE640/AD640)*100</f>
        <v>68.421052631579</v>
      </c>
    </row>
    <row r="641" s="58" customFormat="true" ht="12.8" hidden="false" customHeight="false" outlineLevel="0" collapsed="false">
      <c r="A641" s="54" t="s">
        <v>386</v>
      </c>
      <c r="B641" s="55" t="n">
        <v>1</v>
      </c>
      <c r="C641" s="55" t="n">
        <v>28</v>
      </c>
      <c r="D641" s="55" t="n">
        <v>65</v>
      </c>
      <c r="E641" s="55"/>
      <c r="F641" s="55" t="n">
        <v>28</v>
      </c>
      <c r="G641" s="55" t="n">
        <v>1</v>
      </c>
      <c r="H641" s="55" t="n">
        <v>3</v>
      </c>
      <c r="I641" s="55" t="n">
        <v>86</v>
      </c>
      <c r="J641" s="55" t="n">
        <v>29</v>
      </c>
      <c r="K641" s="55" t="n">
        <v>3</v>
      </c>
      <c r="L641" s="55" t="n">
        <v>81</v>
      </c>
      <c r="M641" s="55" t="n">
        <v>2</v>
      </c>
      <c r="N641" s="54" t="n">
        <v>40</v>
      </c>
      <c r="O641" s="54"/>
      <c r="P641" s="54"/>
      <c r="Q641" s="55"/>
      <c r="R641" s="55" t="n">
        <v>55</v>
      </c>
      <c r="S641" s="55" t="n">
        <v>56</v>
      </c>
      <c r="T641" s="55" t="n">
        <v>58</v>
      </c>
      <c r="U641" s="55" t="n">
        <v>62</v>
      </c>
      <c r="V641" s="55" t="n">
        <v>36</v>
      </c>
      <c r="W641" s="55" t="n">
        <v>84</v>
      </c>
      <c r="X641" s="55" t="n">
        <v>40</v>
      </c>
      <c r="Y641" s="55" t="n">
        <v>78</v>
      </c>
      <c r="Z641" s="55" t="n">
        <v>54</v>
      </c>
      <c r="AA641" s="56" t="n">
        <v>61</v>
      </c>
      <c r="AB641" s="3"/>
      <c r="AC641" s="70" t="n">
        <v>10</v>
      </c>
      <c r="AD641" s="55" t="n">
        <v>180</v>
      </c>
      <c r="AE641" s="55" t="n">
        <v>127</v>
      </c>
      <c r="AF641" s="57" t="n">
        <f aca="false">(AE641/AD641)*100</f>
        <v>70.5555555555556</v>
      </c>
    </row>
    <row r="642" s="58" customFormat="true" ht="12.8" hidden="false" customHeight="false" outlineLevel="0" collapsed="false">
      <c r="A642" s="54" t="s">
        <v>387</v>
      </c>
      <c r="B642" s="55"/>
      <c r="C642" s="55" t="n">
        <v>56</v>
      </c>
      <c r="D642" s="55" t="n">
        <v>174</v>
      </c>
      <c r="E642" s="55"/>
      <c r="F642" s="55" t="n">
        <v>32</v>
      </c>
      <c r="G642" s="55" t="n">
        <v>9</v>
      </c>
      <c r="H642" s="55" t="n">
        <v>2</v>
      </c>
      <c r="I642" s="55" t="n">
        <v>211</v>
      </c>
      <c r="J642" s="55" t="n">
        <v>56</v>
      </c>
      <c r="K642" s="55"/>
      <c r="L642" s="55" t="n">
        <v>200</v>
      </c>
      <c r="M642" s="55" t="n">
        <v>1</v>
      </c>
      <c r="N642" s="54" t="n">
        <v>67</v>
      </c>
      <c r="O642" s="54"/>
      <c r="P642" s="54"/>
      <c r="Q642" s="55"/>
      <c r="R642" s="55" t="n">
        <v>113</v>
      </c>
      <c r="S642" s="55" t="n">
        <v>120</v>
      </c>
      <c r="T642" s="55" t="n">
        <v>114</v>
      </c>
      <c r="U642" s="55" t="n">
        <v>162</v>
      </c>
      <c r="V642" s="55" t="n">
        <v>48</v>
      </c>
      <c r="W642" s="55" t="n">
        <v>224</v>
      </c>
      <c r="X642" s="55" t="n">
        <v>75</v>
      </c>
      <c r="Y642" s="55" t="n">
        <v>187</v>
      </c>
      <c r="Z642" s="55" t="n">
        <v>117</v>
      </c>
      <c r="AA642" s="56" t="n">
        <v>142</v>
      </c>
      <c r="AB642" s="3"/>
      <c r="AC642" s="70" t="n">
        <v>26</v>
      </c>
      <c r="AD642" s="55" t="n">
        <v>370</v>
      </c>
      <c r="AE642" s="55" t="n">
        <v>277</v>
      </c>
      <c r="AF642" s="57" t="n">
        <f aca="false">(AE642/AD642)*100</f>
        <v>74.8648648648649</v>
      </c>
    </row>
    <row r="643" s="58" customFormat="true" ht="12.8" hidden="false" customHeight="false" outlineLevel="0" collapsed="false">
      <c r="A643" s="54" t="s">
        <v>388</v>
      </c>
      <c r="B643" s="55" t="n">
        <v>1</v>
      </c>
      <c r="C643" s="55" t="n">
        <v>83</v>
      </c>
      <c r="D643" s="55" t="n">
        <v>191</v>
      </c>
      <c r="E643" s="55"/>
      <c r="F643" s="55" t="n">
        <v>35</v>
      </c>
      <c r="G643" s="55" t="n">
        <v>2</v>
      </c>
      <c r="H643" s="55" t="n">
        <v>3</v>
      </c>
      <c r="I643" s="55" t="n">
        <v>223</v>
      </c>
      <c r="J643" s="55" t="n">
        <v>86</v>
      </c>
      <c r="K643" s="55" t="n">
        <v>2</v>
      </c>
      <c r="L643" s="55" t="n">
        <v>209</v>
      </c>
      <c r="M643" s="55" t="n">
        <v>5</v>
      </c>
      <c r="N643" s="54" t="n">
        <v>103</v>
      </c>
      <c r="O643" s="54"/>
      <c r="P643" s="54"/>
      <c r="Q643" s="55"/>
      <c r="R643" s="55" t="n">
        <v>167</v>
      </c>
      <c r="S643" s="55" t="n">
        <v>122</v>
      </c>
      <c r="T643" s="55" t="n">
        <v>121</v>
      </c>
      <c r="U643" s="55" t="n">
        <v>190</v>
      </c>
      <c r="V643" s="55" t="n">
        <v>74</v>
      </c>
      <c r="W643" s="55" t="n">
        <v>242</v>
      </c>
      <c r="X643" s="55" t="n">
        <v>103</v>
      </c>
      <c r="Y643" s="55" t="n">
        <v>200</v>
      </c>
      <c r="Z643" s="55" t="n">
        <v>140</v>
      </c>
      <c r="AA643" s="56" t="n">
        <v>151</v>
      </c>
      <c r="AB643" s="3"/>
      <c r="AC643" s="70" t="n">
        <v>37</v>
      </c>
      <c r="AD643" s="55" t="n">
        <v>459</v>
      </c>
      <c r="AE643" s="55" t="n">
        <v>330</v>
      </c>
      <c r="AF643" s="57" t="n">
        <f aca="false">(AE643/AD643)*100</f>
        <v>71.8954248366013</v>
      </c>
    </row>
    <row r="644" s="58" customFormat="true" ht="12.8" hidden="false" customHeight="false" outlineLevel="0" collapsed="false">
      <c r="A644" s="54" t="s">
        <v>389</v>
      </c>
      <c r="B644" s="55" t="n">
        <v>4</v>
      </c>
      <c r="C644" s="55" t="n">
        <v>64</v>
      </c>
      <c r="D644" s="55" t="n">
        <v>136</v>
      </c>
      <c r="E644" s="55" t="n">
        <v>3</v>
      </c>
      <c r="F644" s="55" t="n">
        <v>21</v>
      </c>
      <c r="G644" s="55"/>
      <c r="H644" s="55" t="n">
        <v>5</v>
      </c>
      <c r="I644" s="55" t="n">
        <v>157</v>
      </c>
      <c r="J644" s="55" t="n">
        <v>63</v>
      </c>
      <c r="K644" s="55" t="n">
        <v>3</v>
      </c>
      <c r="L644" s="55" t="n">
        <v>144</v>
      </c>
      <c r="M644" s="55" t="n">
        <v>7</v>
      </c>
      <c r="N644" s="54" t="n">
        <v>76</v>
      </c>
      <c r="O644" s="54"/>
      <c r="P644" s="54"/>
      <c r="Q644" s="55"/>
      <c r="R644" s="55" t="n">
        <v>133</v>
      </c>
      <c r="S644" s="55" t="n">
        <v>81</v>
      </c>
      <c r="T644" s="55" t="n">
        <v>112</v>
      </c>
      <c r="U644" s="55" t="n">
        <v>112</v>
      </c>
      <c r="V644" s="55" t="n">
        <v>48</v>
      </c>
      <c r="W644" s="55" t="n">
        <v>180</v>
      </c>
      <c r="X644" s="55" t="n">
        <v>107</v>
      </c>
      <c r="Y644" s="55" t="n">
        <v>118</v>
      </c>
      <c r="Z644" s="55" t="n">
        <v>119</v>
      </c>
      <c r="AA644" s="56" t="n">
        <v>102</v>
      </c>
      <c r="AB644" s="3"/>
      <c r="AC644" s="70" t="n">
        <v>31</v>
      </c>
      <c r="AD644" s="55" t="n">
        <v>422</v>
      </c>
      <c r="AE644" s="55" t="n">
        <v>235</v>
      </c>
      <c r="AF644" s="57" t="n">
        <f aca="false">(AE644/AD644)*100</f>
        <v>55.6872037914692</v>
      </c>
    </row>
    <row r="645" s="58" customFormat="true" ht="12.8" hidden="false" customHeight="false" outlineLevel="0" collapsed="false">
      <c r="A645" s="54" t="s">
        <v>390</v>
      </c>
      <c r="B645" s="55"/>
      <c r="C645" s="55" t="n">
        <v>29</v>
      </c>
      <c r="D645" s="55" t="n">
        <v>76</v>
      </c>
      <c r="E645" s="55"/>
      <c r="F645" s="55" t="n">
        <v>9</v>
      </c>
      <c r="G645" s="55"/>
      <c r="H645" s="55"/>
      <c r="I645" s="55" t="n">
        <v>89</v>
      </c>
      <c r="J645" s="55" t="n">
        <v>24</v>
      </c>
      <c r="K645" s="55"/>
      <c r="L645" s="55" t="n">
        <v>75</v>
      </c>
      <c r="M645" s="55"/>
      <c r="N645" s="54" t="n">
        <v>35</v>
      </c>
      <c r="O645" s="54"/>
      <c r="P645" s="54"/>
      <c r="Q645" s="55"/>
      <c r="R645" s="55" t="n">
        <v>64</v>
      </c>
      <c r="S645" s="55" t="n">
        <v>42</v>
      </c>
      <c r="T645" s="55" t="n">
        <v>46</v>
      </c>
      <c r="U645" s="55" t="n">
        <v>64</v>
      </c>
      <c r="V645" s="55" t="n">
        <v>26</v>
      </c>
      <c r="W645" s="55" t="n">
        <v>89</v>
      </c>
      <c r="X645" s="55" t="n">
        <v>26</v>
      </c>
      <c r="Y645" s="55" t="n">
        <v>86</v>
      </c>
      <c r="Z645" s="55" t="n">
        <v>54</v>
      </c>
      <c r="AA645" s="56" t="n">
        <v>55</v>
      </c>
      <c r="AB645" s="3"/>
      <c r="AC645" s="70" t="n">
        <v>7</v>
      </c>
      <c r="AD645" s="55" t="n">
        <v>161</v>
      </c>
      <c r="AE645" s="55" t="n">
        <v>117</v>
      </c>
      <c r="AF645" s="57" t="n">
        <f aca="false">(AE645/AD645)*100</f>
        <v>72.6708074534162</v>
      </c>
    </row>
    <row r="646" s="58" customFormat="true" ht="12.8" hidden="false" customHeight="false" outlineLevel="0" collapsed="false">
      <c r="A646" s="54" t="s">
        <v>391</v>
      </c>
      <c r="B646" s="55"/>
      <c r="C646" s="55" t="n">
        <v>40</v>
      </c>
      <c r="D646" s="55" t="n">
        <v>80</v>
      </c>
      <c r="E646" s="55" t="n">
        <v>2</v>
      </c>
      <c r="F646" s="55" t="n">
        <v>32</v>
      </c>
      <c r="G646" s="55"/>
      <c r="H646" s="55" t="n">
        <v>4</v>
      </c>
      <c r="I646" s="55" t="n">
        <v>98</v>
      </c>
      <c r="J646" s="55" t="n">
        <v>50</v>
      </c>
      <c r="K646" s="55" t="n">
        <v>1</v>
      </c>
      <c r="L646" s="55" t="n">
        <v>99</v>
      </c>
      <c r="M646" s="55" t="n">
        <v>1</v>
      </c>
      <c r="N646" s="54" t="n">
        <v>54</v>
      </c>
      <c r="O646" s="54"/>
      <c r="P646" s="54"/>
      <c r="Q646" s="55"/>
      <c r="R646" s="55" t="n">
        <v>74</v>
      </c>
      <c r="S646" s="55" t="n">
        <v>66</v>
      </c>
      <c r="T646" s="55" t="n">
        <v>46</v>
      </c>
      <c r="U646" s="55" t="n">
        <v>109</v>
      </c>
      <c r="V646" s="55" t="n">
        <v>46</v>
      </c>
      <c r="W646" s="55" t="n">
        <v>111</v>
      </c>
      <c r="X646" s="55" t="n">
        <v>40</v>
      </c>
      <c r="Y646" s="55" t="n">
        <v>109</v>
      </c>
      <c r="Z646" s="55" t="n">
        <v>66</v>
      </c>
      <c r="AA646" s="56" t="n">
        <v>79</v>
      </c>
      <c r="AB646" s="3"/>
      <c r="AC646" s="70" t="n">
        <v>11</v>
      </c>
      <c r="AD646" s="55" t="n">
        <v>245</v>
      </c>
      <c r="AE646" s="55" t="n">
        <v>160</v>
      </c>
      <c r="AF646" s="57" t="n">
        <f aca="false">(AE646/AD646)*100</f>
        <v>65.3061224489796</v>
      </c>
    </row>
    <row r="647" s="58" customFormat="true" ht="12.8" hidden="false" customHeight="false" outlineLevel="0" collapsed="false">
      <c r="A647" s="54" t="s">
        <v>392</v>
      </c>
      <c r="B647" s="55"/>
      <c r="C647" s="55" t="n">
        <v>45</v>
      </c>
      <c r="D647" s="55" t="n">
        <v>73</v>
      </c>
      <c r="E647" s="55"/>
      <c r="F647" s="55" t="n">
        <v>17</v>
      </c>
      <c r="G647" s="55" t="n">
        <v>1</v>
      </c>
      <c r="H647" s="55"/>
      <c r="I647" s="55" t="n">
        <v>98</v>
      </c>
      <c r="J647" s="55" t="n">
        <v>42</v>
      </c>
      <c r="K647" s="55" t="n">
        <v>1</v>
      </c>
      <c r="L647" s="55" t="n">
        <v>92</v>
      </c>
      <c r="M647" s="55"/>
      <c r="N647" s="54" t="n">
        <v>46</v>
      </c>
      <c r="O647" s="54"/>
      <c r="P647" s="54"/>
      <c r="Q647" s="55"/>
      <c r="R647" s="55" t="n">
        <v>46</v>
      </c>
      <c r="S647" s="55" t="n">
        <v>68</v>
      </c>
      <c r="T647" s="55" t="n">
        <v>35</v>
      </c>
      <c r="U647" s="55" t="n">
        <v>104</v>
      </c>
      <c r="V647" s="55" t="n">
        <v>27</v>
      </c>
      <c r="W647" s="55" t="n">
        <v>114</v>
      </c>
      <c r="X647" s="55" t="n">
        <v>29</v>
      </c>
      <c r="Y647" s="55" t="n">
        <v>108</v>
      </c>
      <c r="Z647" s="55" t="n">
        <v>51</v>
      </c>
      <c r="AA647" s="56" t="n">
        <v>79</v>
      </c>
      <c r="AB647" s="3"/>
      <c r="AC647" s="70" t="n">
        <v>3</v>
      </c>
      <c r="AD647" s="55" t="n">
        <v>187</v>
      </c>
      <c r="AE647" s="55" t="n">
        <v>146</v>
      </c>
      <c r="AF647" s="57" t="n">
        <f aca="false">(AE647/AD647)*100</f>
        <v>78.0748663101604</v>
      </c>
    </row>
    <row r="648" s="58" customFormat="true" ht="12.8" hidden="false" customHeight="false" outlineLevel="0" collapsed="false">
      <c r="A648" s="54" t="s">
        <v>393</v>
      </c>
      <c r="B648" s="55" t="n">
        <v>2</v>
      </c>
      <c r="C648" s="55" t="n">
        <v>18</v>
      </c>
      <c r="D648" s="55" t="n">
        <v>64</v>
      </c>
      <c r="E648" s="55" t="n">
        <v>1</v>
      </c>
      <c r="F648" s="55" t="n">
        <v>23</v>
      </c>
      <c r="G648" s="55" t="n">
        <v>5</v>
      </c>
      <c r="H648" s="55" t="n">
        <v>1</v>
      </c>
      <c r="I648" s="55" t="n">
        <v>86</v>
      </c>
      <c r="J648" s="55" t="n">
        <v>24</v>
      </c>
      <c r="K648" s="55" t="n">
        <v>1</v>
      </c>
      <c r="L648" s="55" t="n">
        <v>84</v>
      </c>
      <c r="M648" s="55" t="n">
        <v>2</v>
      </c>
      <c r="N648" s="54" t="n">
        <v>23</v>
      </c>
      <c r="O648" s="54"/>
      <c r="P648" s="54"/>
      <c r="Q648" s="55"/>
      <c r="R648" s="55" t="n">
        <v>46</v>
      </c>
      <c r="S648" s="55" t="n">
        <v>61</v>
      </c>
      <c r="T648" s="55" t="n">
        <v>60</v>
      </c>
      <c r="U648" s="55" t="n">
        <v>52</v>
      </c>
      <c r="V648" s="55" t="n">
        <v>19</v>
      </c>
      <c r="W648" s="55" t="n">
        <v>94</v>
      </c>
      <c r="X648" s="55" t="n">
        <v>43</v>
      </c>
      <c r="Y648" s="55" t="n">
        <v>70</v>
      </c>
      <c r="Z648" s="55" t="n">
        <v>55</v>
      </c>
      <c r="AA648" s="56" t="n">
        <v>56</v>
      </c>
      <c r="AB648" s="3"/>
      <c r="AC648" s="70" t="n">
        <v>14</v>
      </c>
      <c r="AD648" s="55" t="n">
        <v>147</v>
      </c>
      <c r="AE648" s="55" t="n">
        <v>114</v>
      </c>
      <c r="AF648" s="57" t="n">
        <f aca="false">(AE648/AD648)*100</f>
        <v>77.5510204081633</v>
      </c>
    </row>
    <row r="649" s="58" customFormat="true" ht="12.8" hidden="false" customHeight="false" outlineLevel="0" collapsed="false">
      <c r="A649" s="54" t="s">
        <v>394</v>
      </c>
      <c r="B649" s="55" t="n">
        <v>1</v>
      </c>
      <c r="C649" s="55" t="n">
        <v>112</v>
      </c>
      <c r="D649" s="55" t="n">
        <v>179</v>
      </c>
      <c r="E649" s="55"/>
      <c r="F649" s="55" t="n">
        <v>60</v>
      </c>
      <c r="G649" s="55" t="n">
        <v>3</v>
      </c>
      <c r="H649" s="55" t="n">
        <v>6</v>
      </c>
      <c r="I649" s="55" t="n">
        <v>225</v>
      </c>
      <c r="J649" s="55" t="n">
        <v>120</v>
      </c>
      <c r="K649" s="55" t="n">
        <v>4</v>
      </c>
      <c r="L649" s="55" t="n">
        <v>201</v>
      </c>
      <c r="M649" s="55" t="n">
        <v>7</v>
      </c>
      <c r="N649" s="54" t="n">
        <v>144</v>
      </c>
      <c r="O649" s="54"/>
      <c r="P649" s="54"/>
      <c r="Q649" s="55"/>
      <c r="R649" s="55" t="n">
        <v>189</v>
      </c>
      <c r="S649" s="55" t="n">
        <v>137</v>
      </c>
      <c r="T649" s="55" t="n">
        <v>124</v>
      </c>
      <c r="U649" s="55" t="n">
        <v>225</v>
      </c>
      <c r="V649" s="55" t="n">
        <v>101</v>
      </c>
      <c r="W649" s="55" t="n">
        <v>252</v>
      </c>
      <c r="X649" s="55" t="n">
        <v>132</v>
      </c>
      <c r="Y649" s="55" t="n">
        <v>214</v>
      </c>
      <c r="Z649" s="55" t="n">
        <v>180</v>
      </c>
      <c r="AA649" s="56" t="n">
        <v>160</v>
      </c>
      <c r="AB649" s="3"/>
      <c r="AC649" s="70" t="n">
        <v>41</v>
      </c>
      <c r="AD649" s="55" t="n">
        <v>550</v>
      </c>
      <c r="AE649" s="55" t="n">
        <v>362</v>
      </c>
      <c r="AF649" s="57" t="n">
        <f aca="false">(AE649/AD649)*100</f>
        <v>65.8181818181818</v>
      </c>
    </row>
    <row r="650" s="58" customFormat="true" ht="12.8" hidden="false" customHeight="false" outlineLevel="0" collapsed="false">
      <c r="A650" s="54" t="s">
        <v>395</v>
      </c>
      <c r="B650" s="55" t="n">
        <v>3</v>
      </c>
      <c r="C650" s="55" t="n">
        <v>119</v>
      </c>
      <c r="D650" s="55" t="n">
        <v>157</v>
      </c>
      <c r="E650" s="55"/>
      <c r="F650" s="55" t="n">
        <v>75</v>
      </c>
      <c r="G650" s="55"/>
      <c r="H650" s="55" t="n">
        <v>9</v>
      </c>
      <c r="I650" s="55" t="n">
        <v>206</v>
      </c>
      <c r="J650" s="55" t="n">
        <v>141</v>
      </c>
      <c r="K650" s="55" t="n">
        <v>2</v>
      </c>
      <c r="L650" s="55" t="n">
        <v>169</v>
      </c>
      <c r="M650" s="55" t="n">
        <v>7</v>
      </c>
      <c r="N650" s="54" t="n">
        <v>177</v>
      </c>
      <c r="O650" s="54"/>
      <c r="P650" s="54"/>
      <c r="Q650" s="55"/>
      <c r="R650" s="55" t="n">
        <v>227</v>
      </c>
      <c r="S650" s="55" t="n">
        <v>118</v>
      </c>
      <c r="T650" s="55" t="n">
        <v>130</v>
      </c>
      <c r="U650" s="55" t="n">
        <v>232</v>
      </c>
      <c r="V650" s="55" t="n">
        <v>118</v>
      </c>
      <c r="W650" s="55" t="n">
        <v>241</v>
      </c>
      <c r="X650" s="55" t="n">
        <v>137</v>
      </c>
      <c r="Y650" s="55" t="n">
        <v>228</v>
      </c>
      <c r="Z650" s="55" t="n">
        <v>204</v>
      </c>
      <c r="AA650" s="56" t="n">
        <v>147</v>
      </c>
      <c r="AB650" s="3"/>
      <c r="AC650" s="70" t="n">
        <v>32</v>
      </c>
      <c r="AD650" s="55" t="n">
        <v>607</v>
      </c>
      <c r="AE650" s="55" t="n">
        <v>372</v>
      </c>
      <c r="AF650" s="57" t="n">
        <f aca="false">(AE650/AD650)*100</f>
        <v>61.2850082372323</v>
      </c>
    </row>
    <row r="651" s="58" customFormat="true" ht="12.8" hidden="false" customHeight="false" outlineLevel="0" collapsed="false">
      <c r="A651" s="54" t="s">
        <v>396</v>
      </c>
      <c r="B651" s="55"/>
      <c r="C651" s="55" t="n">
        <v>115</v>
      </c>
      <c r="D651" s="55" t="n">
        <v>200</v>
      </c>
      <c r="E651" s="55" t="n">
        <v>2</v>
      </c>
      <c r="F651" s="55" t="n">
        <v>72</v>
      </c>
      <c r="G651" s="55" t="n">
        <v>3</v>
      </c>
      <c r="H651" s="55" t="n">
        <v>7</v>
      </c>
      <c r="I651" s="55" t="n">
        <v>219</v>
      </c>
      <c r="J651" s="55" t="n">
        <v>143</v>
      </c>
      <c r="K651" s="55" t="n">
        <v>3</v>
      </c>
      <c r="L651" s="55" t="n">
        <v>198</v>
      </c>
      <c r="M651" s="55" t="n">
        <v>9</v>
      </c>
      <c r="N651" s="54" t="n">
        <v>173</v>
      </c>
      <c r="O651" s="54"/>
      <c r="P651" s="54"/>
      <c r="Q651" s="55"/>
      <c r="R651" s="55" t="n">
        <v>248</v>
      </c>
      <c r="S651" s="55" t="n">
        <v>103</v>
      </c>
      <c r="T651" s="55" t="n">
        <v>122</v>
      </c>
      <c r="U651" s="55" t="n">
        <v>255</v>
      </c>
      <c r="V651" s="55" t="n">
        <v>138</v>
      </c>
      <c r="W651" s="55" t="n">
        <v>250</v>
      </c>
      <c r="X651" s="55" t="n">
        <v>137</v>
      </c>
      <c r="Y651" s="55" t="n">
        <v>243</v>
      </c>
      <c r="Z651" s="55" t="n">
        <v>177</v>
      </c>
      <c r="AA651" s="56" t="n">
        <v>194</v>
      </c>
      <c r="AB651" s="3"/>
      <c r="AC651" s="70" t="n">
        <v>17</v>
      </c>
      <c r="AD651" s="55" t="n">
        <v>606</v>
      </c>
      <c r="AE651" s="55" t="n">
        <v>401</v>
      </c>
      <c r="AF651" s="57" t="n">
        <f aca="false">(AE651/AD651)*100</f>
        <v>66.1716171617162</v>
      </c>
    </row>
    <row r="652" s="58" customFormat="true" ht="12.8" hidden="false" customHeight="false" outlineLevel="0" collapsed="false">
      <c r="A652" s="54" t="s">
        <v>397</v>
      </c>
      <c r="B652" s="55" t="n">
        <v>1</v>
      </c>
      <c r="C652" s="55" t="n">
        <v>151</v>
      </c>
      <c r="D652" s="55" t="n">
        <v>260</v>
      </c>
      <c r="E652" s="55"/>
      <c r="F652" s="55" t="n">
        <v>67</v>
      </c>
      <c r="G652" s="55"/>
      <c r="H652" s="55" t="n">
        <v>5</v>
      </c>
      <c r="I652" s="55" t="n">
        <v>297</v>
      </c>
      <c r="J652" s="55" t="n">
        <v>179</v>
      </c>
      <c r="K652" s="55" t="n">
        <v>1</v>
      </c>
      <c r="L652" s="55" t="n">
        <v>256</v>
      </c>
      <c r="M652" s="55" t="n">
        <v>3</v>
      </c>
      <c r="N652" s="54" t="n">
        <v>216</v>
      </c>
      <c r="O652" s="54"/>
      <c r="P652" s="54"/>
      <c r="Q652" s="55"/>
      <c r="R652" s="55" t="n">
        <v>314</v>
      </c>
      <c r="S652" s="55" t="n">
        <v>130</v>
      </c>
      <c r="T652" s="55" t="n">
        <v>149</v>
      </c>
      <c r="U652" s="55" t="n">
        <v>327</v>
      </c>
      <c r="V652" s="55" t="n">
        <v>178</v>
      </c>
      <c r="W652" s="55" t="n">
        <v>303</v>
      </c>
      <c r="X652" s="55" t="n">
        <v>173</v>
      </c>
      <c r="Y652" s="55" t="n">
        <v>302</v>
      </c>
      <c r="Z652" s="55" t="n">
        <v>238</v>
      </c>
      <c r="AA652" s="56" t="n">
        <v>221</v>
      </c>
      <c r="AB652" s="3"/>
      <c r="AC652" s="70" t="n">
        <v>31</v>
      </c>
      <c r="AD652" s="55" t="n">
        <v>702</v>
      </c>
      <c r="AE652" s="55" t="n">
        <v>503</v>
      </c>
      <c r="AF652" s="57" t="n">
        <f aca="false">(AE652/AD652)*100</f>
        <v>71.6524216524217</v>
      </c>
    </row>
    <row r="653" s="58" customFormat="true" ht="12.8" hidden="false" customHeight="false" outlineLevel="0" collapsed="false">
      <c r="A653" s="54" t="s">
        <v>398</v>
      </c>
      <c r="B653" s="55" t="n">
        <v>2</v>
      </c>
      <c r="C653" s="55" t="n">
        <v>136</v>
      </c>
      <c r="D653" s="55" t="n">
        <v>309</v>
      </c>
      <c r="E653" s="55" t="n">
        <v>1</v>
      </c>
      <c r="F653" s="55" t="n">
        <v>44</v>
      </c>
      <c r="G653" s="55"/>
      <c r="H653" s="55" t="n">
        <v>8</v>
      </c>
      <c r="I653" s="55" t="n">
        <v>330</v>
      </c>
      <c r="J653" s="55" t="n">
        <v>150</v>
      </c>
      <c r="K653" s="55"/>
      <c r="L653" s="55" t="n">
        <v>302</v>
      </c>
      <c r="M653" s="55" t="n">
        <v>7</v>
      </c>
      <c r="N653" s="54" t="n">
        <v>171</v>
      </c>
      <c r="O653" s="54"/>
      <c r="P653" s="54"/>
      <c r="Q653" s="55"/>
      <c r="R653" s="55" t="n">
        <v>332</v>
      </c>
      <c r="S653" s="55" t="n">
        <v>122</v>
      </c>
      <c r="T653" s="55" t="n">
        <v>156</v>
      </c>
      <c r="U653" s="55" t="n">
        <v>328</v>
      </c>
      <c r="V653" s="55" t="n">
        <v>160</v>
      </c>
      <c r="W653" s="55" t="n">
        <v>330</v>
      </c>
      <c r="X653" s="55" t="n">
        <v>175</v>
      </c>
      <c r="Y653" s="55" t="n">
        <v>308</v>
      </c>
      <c r="Z653" s="55" t="n">
        <v>253</v>
      </c>
      <c r="AA653" s="56" t="n">
        <v>223</v>
      </c>
      <c r="AB653" s="3"/>
      <c r="AC653" s="70" t="n">
        <v>22</v>
      </c>
      <c r="AD653" s="55" t="n">
        <v>683</v>
      </c>
      <c r="AE653" s="55" t="n">
        <v>502</v>
      </c>
      <c r="AF653" s="57" t="n">
        <f aca="false">(AE653/AD653)*100</f>
        <v>73.4992679355783</v>
      </c>
    </row>
    <row r="654" s="58" customFormat="true" ht="12.8" hidden="false" customHeight="false" outlineLevel="0" collapsed="false">
      <c r="A654" s="54" t="s">
        <v>399</v>
      </c>
      <c r="B654" s="55" t="n">
        <v>2</v>
      </c>
      <c r="C654" s="55" t="n">
        <v>44</v>
      </c>
      <c r="D654" s="55" t="n">
        <v>82</v>
      </c>
      <c r="E654" s="55" t="n">
        <v>4</v>
      </c>
      <c r="F654" s="55" t="n">
        <v>28</v>
      </c>
      <c r="G654" s="55" t="n">
        <v>5</v>
      </c>
      <c r="H654" s="55" t="n">
        <v>3</v>
      </c>
      <c r="I654" s="55" t="n">
        <v>108</v>
      </c>
      <c r="J654" s="55" t="n">
        <v>57</v>
      </c>
      <c r="K654" s="55" t="n">
        <v>6</v>
      </c>
      <c r="L654" s="55" t="n">
        <v>108</v>
      </c>
      <c r="M654" s="55" t="n">
        <v>6</v>
      </c>
      <c r="N654" s="54" t="n">
        <v>59</v>
      </c>
      <c r="O654" s="54"/>
      <c r="P654" s="54"/>
      <c r="Q654" s="55"/>
      <c r="R654" s="55" t="n">
        <v>80</v>
      </c>
      <c r="S654" s="55" t="n">
        <v>80</v>
      </c>
      <c r="T654" s="55" t="n">
        <v>68</v>
      </c>
      <c r="U654" s="55" t="n">
        <v>100</v>
      </c>
      <c r="V654" s="55" t="n">
        <v>52</v>
      </c>
      <c r="W654" s="55" t="n">
        <v>119</v>
      </c>
      <c r="X654" s="55" t="n">
        <v>64</v>
      </c>
      <c r="Y654" s="55" t="n">
        <v>105</v>
      </c>
      <c r="Z654" s="55" t="n">
        <v>76</v>
      </c>
      <c r="AA654" s="56" t="n">
        <v>84</v>
      </c>
      <c r="AB654" s="3"/>
      <c r="AC654" s="70" t="n">
        <v>22</v>
      </c>
      <c r="AD654" s="55" t="n">
        <v>266</v>
      </c>
      <c r="AE654" s="55" t="n">
        <v>176</v>
      </c>
      <c r="AF654" s="57" t="n">
        <f aca="false">(AE654/AD654)*100</f>
        <v>66.1654135338346</v>
      </c>
    </row>
    <row r="655" s="58" customFormat="true" ht="12.8" hidden="false" customHeight="false" outlineLevel="0" collapsed="false">
      <c r="A655" s="54" t="s">
        <v>400</v>
      </c>
      <c r="B655" s="55"/>
      <c r="C655" s="55" t="n">
        <v>3</v>
      </c>
      <c r="D655" s="55" t="n">
        <v>13</v>
      </c>
      <c r="E655" s="55"/>
      <c r="F655" s="55" t="n">
        <v>3</v>
      </c>
      <c r="G655" s="55"/>
      <c r="H655" s="55"/>
      <c r="I655" s="55" t="n">
        <v>17</v>
      </c>
      <c r="J655" s="55" t="n">
        <v>2</v>
      </c>
      <c r="K655" s="55"/>
      <c r="L655" s="55" t="n">
        <v>15</v>
      </c>
      <c r="M655" s="55"/>
      <c r="N655" s="54" t="n">
        <v>5</v>
      </c>
      <c r="O655" s="54"/>
      <c r="P655" s="54"/>
      <c r="Q655" s="55"/>
      <c r="R655" s="55" t="n">
        <v>7</v>
      </c>
      <c r="S655" s="55" t="n">
        <v>12</v>
      </c>
      <c r="T655" s="55" t="n">
        <v>8</v>
      </c>
      <c r="U655" s="55" t="n">
        <v>12</v>
      </c>
      <c r="V655" s="55" t="n">
        <v>4</v>
      </c>
      <c r="W655" s="55" t="n">
        <v>16</v>
      </c>
      <c r="X655" s="55" t="n">
        <v>9</v>
      </c>
      <c r="Y655" s="55" t="n">
        <v>11</v>
      </c>
      <c r="Z655" s="55" t="n">
        <v>10</v>
      </c>
      <c r="AA655" s="56" t="n">
        <v>9</v>
      </c>
      <c r="AB655" s="3"/>
      <c r="AC655" s="70" t="n">
        <v>0</v>
      </c>
      <c r="AD655" s="55" t="n">
        <v>22</v>
      </c>
      <c r="AE655" s="55" t="n">
        <v>20</v>
      </c>
      <c r="AF655" s="57" t="n">
        <f aca="false">(AE655/AD655)*100</f>
        <v>90.9090909090909</v>
      </c>
    </row>
    <row r="656" s="58" customFormat="true" ht="12.8" hidden="false" customHeight="false" outlineLevel="0" collapsed="false">
      <c r="A656" s="54" t="s">
        <v>401</v>
      </c>
      <c r="B656" s="55" t="n">
        <v>2</v>
      </c>
      <c r="C656" s="55" t="n">
        <v>181</v>
      </c>
      <c r="D656" s="55" t="n">
        <v>279</v>
      </c>
      <c r="E656" s="55" t="n">
        <v>1</v>
      </c>
      <c r="F656" s="55" t="n">
        <v>131</v>
      </c>
      <c r="G656" s="55" t="n">
        <v>9</v>
      </c>
      <c r="H656" s="55" t="n">
        <v>8</v>
      </c>
      <c r="I656" s="55" t="n">
        <v>358</v>
      </c>
      <c r="J656" s="55" t="n">
        <v>221</v>
      </c>
      <c r="K656" s="55" t="n">
        <v>3</v>
      </c>
      <c r="L656" s="55" t="n">
        <v>354</v>
      </c>
      <c r="M656" s="55" t="n">
        <v>10</v>
      </c>
      <c r="N656" s="54" t="n">
        <v>225</v>
      </c>
      <c r="O656" s="54"/>
      <c r="P656" s="54"/>
      <c r="Q656" s="55"/>
      <c r="R656" s="55" t="n">
        <v>321</v>
      </c>
      <c r="S656" s="55" t="n">
        <v>238</v>
      </c>
      <c r="T656" s="55" t="n">
        <v>256</v>
      </c>
      <c r="U656" s="55" t="n">
        <v>340</v>
      </c>
      <c r="V656" s="55" t="n">
        <v>156</v>
      </c>
      <c r="W656" s="55" t="n">
        <v>451</v>
      </c>
      <c r="X656" s="55" t="n">
        <v>252</v>
      </c>
      <c r="Y656" s="55" t="n">
        <v>342</v>
      </c>
      <c r="Z656" s="55" t="n">
        <v>290</v>
      </c>
      <c r="AA656" s="56" t="n">
        <v>294</v>
      </c>
      <c r="AB656" s="3"/>
      <c r="AC656" s="70" t="n">
        <v>107</v>
      </c>
      <c r="AD656" s="55" t="n">
        <v>958</v>
      </c>
      <c r="AE656" s="55" t="n">
        <v>614</v>
      </c>
      <c r="AF656" s="57" t="n">
        <f aca="false">(AE656/AD656)*100</f>
        <v>64.0918580375783</v>
      </c>
    </row>
    <row r="657" s="58" customFormat="true" ht="12.8" hidden="false" customHeight="false" outlineLevel="0" collapsed="false">
      <c r="A657" s="54" t="s">
        <v>402</v>
      </c>
      <c r="B657" s="55" t="n">
        <v>2</v>
      </c>
      <c r="C657" s="55" t="n">
        <v>32</v>
      </c>
      <c r="D657" s="55" t="n">
        <v>101</v>
      </c>
      <c r="E657" s="55"/>
      <c r="F657" s="55" t="n">
        <v>17</v>
      </c>
      <c r="G657" s="55" t="n">
        <v>1</v>
      </c>
      <c r="H657" s="55"/>
      <c r="I657" s="55" t="n">
        <v>120</v>
      </c>
      <c r="J657" s="55" t="n">
        <v>39</v>
      </c>
      <c r="K657" s="55"/>
      <c r="L657" s="55" t="n">
        <v>110</v>
      </c>
      <c r="M657" s="55" t="n">
        <v>1</v>
      </c>
      <c r="N657" s="54" t="n">
        <v>49</v>
      </c>
      <c r="O657" s="54"/>
      <c r="P657" s="54"/>
      <c r="Q657" s="55"/>
      <c r="R657" s="55" t="n">
        <v>74</v>
      </c>
      <c r="S657" s="55" t="n">
        <v>64</v>
      </c>
      <c r="T657" s="55" t="n">
        <v>80</v>
      </c>
      <c r="U657" s="55" t="n">
        <v>74</v>
      </c>
      <c r="V657" s="55" t="n">
        <v>32</v>
      </c>
      <c r="W657" s="55" t="n">
        <v>128</v>
      </c>
      <c r="X657" s="55" t="n">
        <v>49</v>
      </c>
      <c r="Y657" s="55" t="n">
        <v>106</v>
      </c>
      <c r="Z657" s="55" t="n">
        <v>70</v>
      </c>
      <c r="AA657" s="56" t="n">
        <v>79</v>
      </c>
      <c r="AB657" s="3"/>
      <c r="AC657" s="70" t="n">
        <v>14</v>
      </c>
      <c r="AD657" s="55" t="n">
        <v>240</v>
      </c>
      <c r="AE657" s="55" t="n">
        <v>163</v>
      </c>
      <c r="AF657" s="57" t="n">
        <f aca="false">(AE657/AD657)*100</f>
        <v>67.9166666666667</v>
      </c>
    </row>
    <row r="658" s="58" customFormat="true" ht="12.8" hidden="false" customHeight="false" outlineLevel="0" collapsed="false">
      <c r="A658" s="54" t="s">
        <v>403</v>
      </c>
      <c r="B658" s="55" t="n">
        <v>8</v>
      </c>
      <c r="C658" s="55" t="n">
        <v>205</v>
      </c>
      <c r="D658" s="55" t="n">
        <v>296</v>
      </c>
      <c r="E658" s="55" t="n">
        <v>3</v>
      </c>
      <c r="F658" s="55" t="n">
        <v>108</v>
      </c>
      <c r="G658" s="55" t="n">
        <v>30</v>
      </c>
      <c r="H658" s="55" t="n">
        <v>11</v>
      </c>
      <c r="I658" s="55" t="n">
        <v>406</v>
      </c>
      <c r="J658" s="55" t="n">
        <v>236</v>
      </c>
      <c r="K658" s="55" t="n">
        <v>8</v>
      </c>
      <c r="L658" s="55" t="n">
        <v>410</v>
      </c>
      <c r="M658" s="55" t="n">
        <v>11</v>
      </c>
      <c r="N658" s="54" t="n">
        <v>238</v>
      </c>
      <c r="O658" s="54"/>
      <c r="P658" s="54"/>
      <c r="Q658" s="55"/>
      <c r="R658" s="55" t="n">
        <v>307</v>
      </c>
      <c r="S658" s="55" t="n">
        <v>310</v>
      </c>
      <c r="T658" s="55" t="n">
        <v>338</v>
      </c>
      <c r="U658" s="55" t="n">
        <v>313</v>
      </c>
      <c r="V658" s="55" t="n">
        <v>194</v>
      </c>
      <c r="W658" s="55" t="n">
        <v>476</v>
      </c>
      <c r="X658" s="55" t="n">
        <v>279</v>
      </c>
      <c r="Y658" s="55" t="n">
        <v>368</v>
      </c>
      <c r="Z658" s="55" t="n">
        <v>342</v>
      </c>
      <c r="AA658" s="56" t="n">
        <v>297</v>
      </c>
      <c r="AB658" s="3"/>
      <c r="AC658" s="70" t="n">
        <v>98</v>
      </c>
      <c r="AD658" s="55" t="n">
        <v>1043</v>
      </c>
      <c r="AE658" s="55" t="n">
        <v>682</v>
      </c>
      <c r="AF658" s="57" t="n">
        <f aca="false">(AE658/AD658)*100</f>
        <v>65.3883029721956</v>
      </c>
    </row>
    <row r="659" s="58" customFormat="true" ht="12.8" hidden="false" customHeight="false" outlineLevel="0" collapsed="false">
      <c r="A659" s="54" t="s">
        <v>404</v>
      </c>
      <c r="B659" s="55"/>
      <c r="C659" s="55" t="n">
        <v>29</v>
      </c>
      <c r="D659" s="55" t="n">
        <v>50</v>
      </c>
      <c r="E659" s="55"/>
      <c r="F659" s="55" t="n">
        <v>11</v>
      </c>
      <c r="G659" s="55" t="n">
        <v>1</v>
      </c>
      <c r="H659" s="55" t="n">
        <v>1</v>
      </c>
      <c r="I659" s="55" t="n">
        <v>51</v>
      </c>
      <c r="J659" s="55" t="n">
        <v>37</v>
      </c>
      <c r="K659" s="55" t="n">
        <v>1</v>
      </c>
      <c r="L659" s="55" t="n">
        <v>49</v>
      </c>
      <c r="M659" s="55"/>
      <c r="N659" s="54" t="n">
        <v>43</v>
      </c>
      <c r="O659" s="54"/>
      <c r="P659" s="54"/>
      <c r="Q659" s="55"/>
      <c r="R659" s="55" t="n">
        <v>39</v>
      </c>
      <c r="S659" s="55" t="n">
        <v>49</v>
      </c>
      <c r="T659" s="55" t="n">
        <v>42</v>
      </c>
      <c r="U659" s="55" t="n">
        <v>48</v>
      </c>
      <c r="V659" s="55" t="n">
        <v>26</v>
      </c>
      <c r="W659" s="55" t="n">
        <v>67</v>
      </c>
      <c r="X659" s="55" t="n">
        <v>49</v>
      </c>
      <c r="Y659" s="55" t="n">
        <v>43</v>
      </c>
      <c r="Z659" s="55" t="n">
        <v>47</v>
      </c>
      <c r="AA659" s="56" t="n">
        <v>41</v>
      </c>
      <c r="AB659" s="3"/>
      <c r="AC659" s="70" t="n">
        <v>2</v>
      </c>
      <c r="AD659" s="55" t="n">
        <v>156</v>
      </c>
      <c r="AE659" s="55" t="n">
        <v>93</v>
      </c>
      <c r="AF659" s="57" t="n">
        <f aca="false">(AE659/AD659)*100</f>
        <v>59.6153846153846</v>
      </c>
    </row>
    <row r="660" s="58" customFormat="true" ht="12.8" hidden="false" customHeight="false" outlineLevel="0" collapsed="false">
      <c r="A660" s="54" t="s">
        <v>405</v>
      </c>
      <c r="B660" s="55" t="n">
        <v>1</v>
      </c>
      <c r="C660" s="55" t="n">
        <v>51</v>
      </c>
      <c r="D660" s="55" t="n">
        <v>136</v>
      </c>
      <c r="E660" s="55"/>
      <c r="F660" s="55" t="n">
        <v>26</v>
      </c>
      <c r="G660" s="55" t="n">
        <v>1</v>
      </c>
      <c r="H660" s="55" t="n">
        <v>2</v>
      </c>
      <c r="I660" s="55" t="n">
        <v>157</v>
      </c>
      <c r="J660" s="55" t="n">
        <v>58</v>
      </c>
      <c r="K660" s="55" t="n">
        <v>3</v>
      </c>
      <c r="L660" s="55" t="n">
        <v>142</v>
      </c>
      <c r="M660" s="55" t="n">
        <v>5</v>
      </c>
      <c r="N660" s="54" t="n">
        <v>72</v>
      </c>
      <c r="O660" s="54"/>
      <c r="P660" s="54"/>
      <c r="Q660" s="55"/>
      <c r="R660" s="55" t="n">
        <v>123</v>
      </c>
      <c r="S660" s="55" t="n">
        <v>81</v>
      </c>
      <c r="T660" s="55" t="n">
        <v>101</v>
      </c>
      <c r="U660" s="55" t="n">
        <v>115</v>
      </c>
      <c r="V660" s="55" t="n">
        <v>49</v>
      </c>
      <c r="W660" s="55" t="n">
        <v>170</v>
      </c>
      <c r="X660" s="55" t="n">
        <v>87</v>
      </c>
      <c r="Y660" s="55" t="n">
        <v>133</v>
      </c>
      <c r="Z660" s="55" t="n">
        <v>123</v>
      </c>
      <c r="AA660" s="56" t="n">
        <v>93</v>
      </c>
      <c r="AB660" s="3"/>
      <c r="AC660" s="70" t="n">
        <v>25</v>
      </c>
      <c r="AD660" s="55" t="n">
        <v>359</v>
      </c>
      <c r="AE660" s="55" t="n">
        <v>223</v>
      </c>
      <c r="AF660" s="57" t="n">
        <f aca="false">(AE660/AD660)*100</f>
        <v>62.116991643454</v>
      </c>
    </row>
    <row r="661" s="58" customFormat="true" ht="12.8" hidden="false" customHeight="false" outlineLevel="0" collapsed="false">
      <c r="A661" s="54" t="s">
        <v>406</v>
      </c>
      <c r="B661" s="55" t="n">
        <v>5</v>
      </c>
      <c r="C661" s="55" t="n">
        <v>75</v>
      </c>
      <c r="D661" s="55" t="n">
        <v>183</v>
      </c>
      <c r="E661" s="55" t="n">
        <v>2</v>
      </c>
      <c r="F661" s="55" t="n">
        <v>63</v>
      </c>
      <c r="G661" s="55" t="n">
        <v>2</v>
      </c>
      <c r="H661" s="55" t="n">
        <v>4</v>
      </c>
      <c r="I661" s="55" t="n">
        <v>231</v>
      </c>
      <c r="J661" s="55" t="n">
        <v>86</v>
      </c>
      <c r="K661" s="55" t="n">
        <v>5</v>
      </c>
      <c r="L661" s="55" t="n">
        <v>200</v>
      </c>
      <c r="M661" s="55" t="n">
        <v>8</v>
      </c>
      <c r="N661" s="54" t="n">
        <v>110</v>
      </c>
      <c r="O661" s="54"/>
      <c r="P661" s="54"/>
      <c r="Q661" s="55"/>
      <c r="R661" s="55" t="n">
        <v>159</v>
      </c>
      <c r="S661" s="55" t="n">
        <v>133</v>
      </c>
      <c r="T661" s="55" t="n">
        <v>157</v>
      </c>
      <c r="U661" s="55" t="n">
        <v>168</v>
      </c>
      <c r="V661" s="55" t="n">
        <v>73</v>
      </c>
      <c r="W661" s="55" t="n">
        <v>261</v>
      </c>
      <c r="X661" s="55" t="n">
        <v>122</v>
      </c>
      <c r="Y661" s="55" t="n">
        <v>201</v>
      </c>
      <c r="Z661" s="55" t="n">
        <v>172</v>
      </c>
      <c r="AA661" s="56" t="n">
        <v>144</v>
      </c>
      <c r="AB661" s="3"/>
      <c r="AC661" s="70" t="n">
        <v>42</v>
      </c>
      <c r="AD661" s="55" t="n">
        <v>642</v>
      </c>
      <c r="AE661" s="55" t="n">
        <v>342</v>
      </c>
      <c r="AF661" s="57" t="n">
        <f aca="false">(AE661/AD661)*100</f>
        <v>53.2710280373832</v>
      </c>
    </row>
    <row r="662" s="58" customFormat="true" ht="12.8" hidden="false" customHeight="false" outlineLevel="0" collapsed="false">
      <c r="A662" s="54" t="s">
        <v>407</v>
      </c>
      <c r="B662" s="55"/>
      <c r="C662" s="55" t="n">
        <v>14</v>
      </c>
      <c r="D662" s="55" t="n">
        <v>56</v>
      </c>
      <c r="E662" s="55"/>
      <c r="F662" s="55" t="n">
        <v>15</v>
      </c>
      <c r="G662" s="55" t="n">
        <v>1</v>
      </c>
      <c r="H662" s="55"/>
      <c r="I662" s="55" t="n">
        <v>66</v>
      </c>
      <c r="J662" s="55" t="n">
        <v>18</v>
      </c>
      <c r="K662" s="55" t="n">
        <v>1</v>
      </c>
      <c r="L662" s="55" t="n">
        <v>63</v>
      </c>
      <c r="M662" s="55" t="n">
        <v>2</v>
      </c>
      <c r="N662" s="54" t="n">
        <v>20</v>
      </c>
      <c r="O662" s="54"/>
      <c r="P662" s="54"/>
      <c r="Q662" s="55"/>
      <c r="R662" s="55" t="n">
        <v>44</v>
      </c>
      <c r="S662" s="55" t="n">
        <v>37</v>
      </c>
      <c r="T662" s="55" t="n">
        <v>47</v>
      </c>
      <c r="U662" s="55" t="n">
        <v>39</v>
      </c>
      <c r="V662" s="55" t="n">
        <v>10</v>
      </c>
      <c r="W662" s="55" t="n">
        <v>77</v>
      </c>
      <c r="X662" s="55" t="n">
        <v>30</v>
      </c>
      <c r="Y662" s="55" t="n">
        <v>57</v>
      </c>
      <c r="Z662" s="55" t="n">
        <v>49</v>
      </c>
      <c r="AA662" s="56" t="n">
        <v>35</v>
      </c>
      <c r="AB662" s="3"/>
      <c r="AC662" s="70" t="n">
        <v>10</v>
      </c>
      <c r="AD662" s="55" t="n">
        <v>141</v>
      </c>
      <c r="AE662" s="55" t="n">
        <v>88</v>
      </c>
      <c r="AF662" s="57" t="n">
        <f aca="false">(AE662/AD662)*100</f>
        <v>62.4113475177305</v>
      </c>
    </row>
    <row r="663" s="58" customFormat="true" ht="12.8" hidden="false" customHeight="false" outlineLevel="0" collapsed="false">
      <c r="A663" s="54" t="s">
        <v>408</v>
      </c>
      <c r="B663" s="55"/>
      <c r="C663" s="55" t="n">
        <v>66</v>
      </c>
      <c r="D663" s="55" t="n">
        <v>126</v>
      </c>
      <c r="E663" s="55" t="n">
        <v>1</v>
      </c>
      <c r="F663" s="55" t="n">
        <v>47</v>
      </c>
      <c r="G663" s="55" t="n">
        <v>2</v>
      </c>
      <c r="H663" s="55" t="n">
        <v>5</v>
      </c>
      <c r="I663" s="55" t="n">
        <v>161</v>
      </c>
      <c r="J663" s="55" t="n">
        <v>72</v>
      </c>
      <c r="K663" s="55" t="n">
        <v>2</v>
      </c>
      <c r="L663" s="55" t="n">
        <v>167</v>
      </c>
      <c r="M663" s="55" t="n">
        <v>1</v>
      </c>
      <c r="N663" s="54" t="n">
        <v>72</v>
      </c>
      <c r="O663" s="54"/>
      <c r="P663" s="54"/>
      <c r="Q663" s="55"/>
      <c r="R663" s="55" t="n">
        <v>121</v>
      </c>
      <c r="S663" s="55" t="n">
        <v>108</v>
      </c>
      <c r="T663" s="55" t="n">
        <v>113</v>
      </c>
      <c r="U663" s="55" t="n">
        <v>131</v>
      </c>
      <c r="V663" s="55" t="n">
        <v>66</v>
      </c>
      <c r="W663" s="55" t="n">
        <v>185</v>
      </c>
      <c r="X663" s="55" t="n">
        <v>104</v>
      </c>
      <c r="Y663" s="55" t="n">
        <v>138</v>
      </c>
      <c r="Z663" s="55" t="n">
        <v>134</v>
      </c>
      <c r="AA663" s="56" t="n">
        <v>104</v>
      </c>
      <c r="AB663" s="3"/>
      <c r="AC663" s="70" t="n">
        <v>50</v>
      </c>
      <c r="AD663" s="55" t="n">
        <v>356</v>
      </c>
      <c r="AE663" s="55" t="n">
        <v>251</v>
      </c>
      <c r="AF663" s="57" t="n">
        <f aca="false">(AE663/AD663)*100</f>
        <v>70.5056179775281</v>
      </c>
    </row>
    <row r="664" s="58" customFormat="true" ht="12.8" hidden="false" customHeight="false" outlineLevel="0" collapsed="false">
      <c r="A664" s="54" t="s">
        <v>409</v>
      </c>
      <c r="B664" s="55" t="n">
        <v>2</v>
      </c>
      <c r="C664" s="55" t="n">
        <v>37</v>
      </c>
      <c r="D664" s="55" t="n">
        <v>84</v>
      </c>
      <c r="E664" s="55"/>
      <c r="F664" s="55" t="n">
        <v>35</v>
      </c>
      <c r="G664" s="55"/>
      <c r="H664" s="55" t="n">
        <v>5</v>
      </c>
      <c r="I664" s="55" t="n">
        <v>102</v>
      </c>
      <c r="J664" s="55" t="n">
        <v>51</v>
      </c>
      <c r="K664" s="55" t="n">
        <v>3</v>
      </c>
      <c r="L664" s="55" t="n">
        <v>104</v>
      </c>
      <c r="M664" s="55" t="n">
        <v>3</v>
      </c>
      <c r="N664" s="54" t="n">
        <v>54</v>
      </c>
      <c r="O664" s="54"/>
      <c r="P664" s="54"/>
      <c r="Q664" s="55"/>
      <c r="R664" s="55" t="n">
        <v>83</v>
      </c>
      <c r="S664" s="55" t="n">
        <v>63</v>
      </c>
      <c r="T664" s="55" t="n">
        <v>73</v>
      </c>
      <c r="U664" s="55" t="n">
        <v>86</v>
      </c>
      <c r="V664" s="55" t="n">
        <v>42</v>
      </c>
      <c r="W664" s="55" t="n">
        <v>122</v>
      </c>
      <c r="X664" s="55" t="n">
        <v>56</v>
      </c>
      <c r="Y664" s="55" t="n">
        <v>103</v>
      </c>
      <c r="Z664" s="55" t="n">
        <v>93</v>
      </c>
      <c r="AA664" s="56" t="n">
        <v>60</v>
      </c>
      <c r="AB664" s="3"/>
      <c r="AC664" s="70" t="n">
        <v>17</v>
      </c>
      <c r="AD664" s="55" t="n">
        <v>262</v>
      </c>
      <c r="AE664" s="55" t="n">
        <v>166</v>
      </c>
      <c r="AF664" s="57" t="n">
        <f aca="false">(AE664/AD664)*100</f>
        <v>63.3587786259542</v>
      </c>
    </row>
    <row r="665" s="58" customFormat="true" ht="12.8" hidden="false" customHeight="false" outlineLevel="0" collapsed="false">
      <c r="A665" s="54" t="s">
        <v>410</v>
      </c>
      <c r="B665" s="55" t="n">
        <v>2</v>
      </c>
      <c r="C665" s="55" t="n">
        <v>13</v>
      </c>
      <c r="D665" s="55" t="n">
        <v>42</v>
      </c>
      <c r="E665" s="55"/>
      <c r="F665" s="55" t="n">
        <v>14</v>
      </c>
      <c r="G665" s="55" t="n">
        <v>11</v>
      </c>
      <c r="H665" s="55" t="n">
        <v>3</v>
      </c>
      <c r="I665" s="55" t="n">
        <v>65</v>
      </c>
      <c r="J665" s="55" t="n">
        <v>18</v>
      </c>
      <c r="K665" s="55" t="n">
        <v>2</v>
      </c>
      <c r="L665" s="55" t="n">
        <v>74</v>
      </c>
      <c r="M665" s="55"/>
      <c r="N665" s="54" t="n">
        <v>16</v>
      </c>
      <c r="O665" s="54"/>
      <c r="P665" s="54"/>
      <c r="Q665" s="55"/>
      <c r="R665" s="55" t="n">
        <v>46</v>
      </c>
      <c r="S665" s="55" t="n">
        <v>40</v>
      </c>
      <c r="T665" s="55" t="n">
        <v>54</v>
      </c>
      <c r="U665" s="55" t="n">
        <v>35</v>
      </c>
      <c r="V665" s="55" t="n">
        <v>20</v>
      </c>
      <c r="W665" s="55" t="n">
        <v>69</v>
      </c>
      <c r="X665" s="55" t="n">
        <v>35</v>
      </c>
      <c r="Y665" s="55" t="n">
        <v>54</v>
      </c>
      <c r="Z665" s="55" t="n">
        <v>49</v>
      </c>
      <c r="AA665" s="56" t="n">
        <v>40</v>
      </c>
      <c r="AB665" s="3"/>
      <c r="AC665" s="70" t="n">
        <v>14</v>
      </c>
      <c r="AD665" s="55" t="n">
        <v>118</v>
      </c>
      <c r="AE665" s="55" t="n">
        <v>91</v>
      </c>
      <c r="AF665" s="57" t="n">
        <f aca="false">(AE665/AD665)*100</f>
        <v>77.1186440677966</v>
      </c>
    </row>
    <row r="666" s="53" customFormat="true" ht="12.8" hidden="false" customHeight="false" outlineLevel="0" collapsed="false">
      <c r="A666" s="54" t="s">
        <v>179</v>
      </c>
      <c r="B666" s="55" t="n">
        <v>2</v>
      </c>
      <c r="C666" s="55" t="n">
        <v>79</v>
      </c>
      <c r="D666" s="55" t="n">
        <v>180</v>
      </c>
      <c r="E666" s="55" t="n">
        <v>2</v>
      </c>
      <c r="F666" s="55" t="n">
        <v>22</v>
      </c>
      <c r="G666" s="55" t="n">
        <v>13</v>
      </c>
      <c r="H666" s="55" t="n">
        <v>6</v>
      </c>
      <c r="I666" s="55" t="n">
        <v>206</v>
      </c>
      <c r="J666" s="55" t="n">
        <v>87</v>
      </c>
      <c r="K666" s="55" t="n">
        <v>2</v>
      </c>
      <c r="L666" s="55" t="n">
        <v>202</v>
      </c>
      <c r="M666" s="55" t="n">
        <v>6</v>
      </c>
      <c r="N666" s="54" t="n">
        <v>91</v>
      </c>
      <c r="O666" s="54"/>
      <c r="P666" s="54"/>
      <c r="Q666" s="55"/>
      <c r="R666" s="55" t="n">
        <v>144</v>
      </c>
      <c r="S666" s="55" t="n">
        <v>124</v>
      </c>
      <c r="T666" s="55" t="n">
        <v>153</v>
      </c>
      <c r="U666" s="55" t="n">
        <v>133</v>
      </c>
      <c r="V666" s="55" t="n">
        <v>99</v>
      </c>
      <c r="W666" s="55" t="n">
        <v>203</v>
      </c>
      <c r="X666" s="55" t="n">
        <v>169</v>
      </c>
      <c r="Y666" s="55" t="n">
        <v>127</v>
      </c>
      <c r="Z666" s="55" t="n">
        <v>165</v>
      </c>
      <c r="AA666" s="56" t="n">
        <v>125</v>
      </c>
      <c r="AB666" s="3"/>
      <c r="AC666" s="70" t="n">
        <v>0</v>
      </c>
      <c r="AD666" s="55" t="n">
        <v>0</v>
      </c>
      <c r="AE666" s="55" t="n">
        <v>321</v>
      </c>
      <c r="AF666" s="57"/>
    </row>
    <row r="667" s="53" customFormat="true" ht="12.8" hidden="false" customHeight="false" outlineLevel="0" collapsed="false">
      <c r="A667" s="54" t="s">
        <v>179</v>
      </c>
      <c r="B667" s="55" t="n">
        <v>1</v>
      </c>
      <c r="C667" s="55" t="n">
        <v>140</v>
      </c>
      <c r="D667" s="55" t="n">
        <v>237</v>
      </c>
      <c r="E667" s="55"/>
      <c r="F667" s="55" t="n">
        <v>40</v>
      </c>
      <c r="G667" s="55" t="n">
        <v>1</v>
      </c>
      <c r="H667" s="55" t="n">
        <v>10</v>
      </c>
      <c r="I667" s="55" t="n">
        <v>255</v>
      </c>
      <c r="J667" s="55" t="n">
        <v>150</v>
      </c>
      <c r="K667" s="55" t="n">
        <v>1</v>
      </c>
      <c r="L667" s="55" t="n">
        <v>229</v>
      </c>
      <c r="M667" s="55" t="n">
        <v>5</v>
      </c>
      <c r="N667" s="54" t="n">
        <v>174</v>
      </c>
      <c r="O667" s="54"/>
      <c r="P667" s="54"/>
      <c r="Q667" s="55"/>
      <c r="R667" s="55" t="n">
        <v>254</v>
      </c>
      <c r="S667" s="55" t="n">
        <v>132</v>
      </c>
      <c r="T667" s="55" t="n">
        <v>194</v>
      </c>
      <c r="U667" s="55" t="n">
        <v>209</v>
      </c>
      <c r="V667" s="55" t="n">
        <v>175</v>
      </c>
      <c r="W667" s="55" t="n">
        <v>241</v>
      </c>
      <c r="X667" s="55" t="n">
        <v>231</v>
      </c>
      <c r="Y667" s="55" t="n">
        <v>178</v>
      </c>
      <c r="Z667" s="55" t="n">
        <v>238</v>
      </c>
      <c r="AA667" s="56" t="n">
        <v>160</v>
      </c>
      <c r="AB667" s="3"/>
      <c r="AC667" s="70" t="n">
        <v>0</v>
      </c>
      <c r="AD667" s="55" t="n">
        <v>0</v>
      </c>
      <c r="AE667" s="55" t="n">
        <v>448</v>
      </c>
      <c r="AF667" s="57"/>
    </row>
    <row r="668" s="53" customFormat="true" ht="12.8" hidden="false" customHeight="false" outlineLevel="0" collapsed="false">
      <c r="A668" s="60" t="s">
        <v>48</v>
      </c>
      <c r="B668" s="61" t="n">
        <f aca="false">SUM(B640:B667)</f>
        <v>42</v>
      </c>
      <c r="C668" s="61" t="n">
        <f aca="false">SUM(C640:C667)</f>
        <v>1979</v>
      </c>
      <c r="D668" s="61" t="n">
        <f aca="false">SUM(D640:D667)</f>
        <v>3871</v>
      </c>
      <c r="E668" s="61" t="n">
        <f aca="false">SUM(E640:E667)</f>
        <v>22</v>
      </c>
      <c r="F668" s="61" t="n">
        <f aca="false">SUM(F640:F667)</f>
        <v>1083</v>
      </c>
      <c r="G668" s="61" t="n">
        <f aca="false">SUM(G640:G667)</f>
        <v>101</v>
      </c>
      <c r="H668" s="61" t="n">
        <f aca="false">SUM(H640:H667)</f>
        <v>112</v>
      </c>
      <c r="I668" s="61" t="n">
        <f aca="false">SUM(I640:I667)</f>
        <v>4677</v>
      </c>
      <c r="J668" s="61" t="n">
        <f aca="false">SUM(J640:J667)</f>
        <v>2254</v>
      </c>
      <c r="K668" s="61" t="n">
        <f aca="false">SUM(K640:K667)</f>
        <v>58</v>
      </c>
      <c r="L668" s="61" t="n">
        <f aca="false">SUM(L640:L667)</f>
        <v>4384</v>
      </c>
      <c r="M668" s="61" t="n">
        <f aca="false">SUM(M640:M667)</f>
        <v>109</v>
      </c>
      <c r="N668" s="61" t="n">
        <f aca="false">SUM(N640:N667)</f>
        <v>2568</v>
      </c>
      <c r="O668" s="61" t="n">
        <f aca="false">SUM(O640:O667)</f>
        <v>0</v>
      </c>
      <c r="P668" s="61" t="n">
        <f aca="false">SUM(P640:P667)</f>
        <v>0</v>
      </c>
      <c r="Q668" s="61" t="n">
        <f aca="false">SUM(Q640:Q667)</f>
        <v>0</v>
      </c>
      <c r="R668" s="61" t="n">
        <f aca="false">SUM(R640:R667)</f>
        <v>3840</v>
      </c>
      <c r="S668" s="61" t="n">
        <f aca="false">SUM(S640:S667)</f>
        <v>2724</v>
      </c>
      <c r="T668" s="61" t="n">
        <f aca="false">SUM(T640:T667)</f>
        <v>2976</v>
      </c>
      <c r="U668" s="61" t="n">
        <f aca="false">SUM(U640:U667)</f>
        <v>4068</v>
      </c>
      <c r="V668" s="61" t="n">
        <f aca="false">SUM(V640:V667)</f>
        <v>2024</v>
      </c>
      <c r="W668" s="61" t="n">
        <f aca="false">SUM(W640:W667)</f>
        <v>5156</v>
      </c>
      <c r="X668" s="61" t="n">
        <f aca="false">SUM(X640:X667)</f>
        <v>2765</v>
      </c>
      <c r="Y668" s="61" t="n">
        <f aca="false">SUM(Y640:Y667)</f>
        <v>4269</v>
      </c>
      <c r="Z668" s="62" t="n">
        <f aca="false">SUM(Z640:Z667)</f>
        <v>3598</v>
      </c>
      <c r="AA668" s="81" t="n">
        <f aca="false">SUM(AA640:AA667)</f>
        <v>3265</v>
      </c>
      <c r="AB668" s="82"/>
      <c r="AC668" s="61" t="n">
        <f aca="false">SUM(AC640:AC667)</f>
        <v>684</v>
      </c>
      <c r="AD668" s="61" t="n">
        <f aca="false">SUM(AD640:AD667)</f>
        <v>9977</v>
      </c>
      <c r="AE668" s="80" t="n">
        <f aca="false">SUM(AE640:AE667)</f>
        <v>7389</v>
      </c>
      <c r="AF668" s="63" t="n">
        <f aca="false">(AE668/AD668)*100</f>
        <v>74.0603387791922</v>
      </c>
    </row>
    <row r="669" s="53" customFormat="true" ht="12.8" hidden="false" customHeight="false" outlineLevel="0" collapsed="false">
      <c r="A669" s="6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65"/>
      <c r="AB669" s="2"/>
      <c r="AC669" s="2"/>
      <c r="AD669" s="2"/>
      <c r="AF669" s="66"/>
    </row>
    <row r="670" s="58" customFormat="true" ht="12.8" hidden="false" customHeight="false" outlineLevel="0" collapsed="false">
      <c r="A670" s="89" t="s">
        <v>411</v>
      </c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74"/>
    </row>
    <row r="671" s="58" customFormat="true" ht="12.8" hidden="false" customHeight="false" outlineLevel="0" collapsed="false">
      <c r="A671" s="54" t="s">
        <v>412</v>
      </c>
      <c r="B671" s="55" t="n">
        <v>3</v>
      </c>
      <c r="C671" s="55" t="n">
        <v>43</v>
      </c>
      <c r="D671" s="55" t="n">
        <v>174</v>
      </c>
      <c r="E671" s="55" t="n">
        <v>0</v>
      </c>
      <c r="F671" s="55" t="n">
        <v>26</v>
      </c>
      <c r="G671" s="55" t="n">
        <v>1</v>
      </c>
      <c r="H671" s="55" t="n">
        <v>4</v>
      </c>
      <c r="I671" s="55" t="n">
        <v>188</v>
      </c>
      <c r="J671" s="55" t="n">
        <v>51</v>
      </c>
      <c r="K671" s="55" t="n">
        <v>2</v>
      </c>
      <c r="L671" s="55"/>
      <c r="M671" s="55"/>
      <c r="N671" s="55"/>
      <c r="O671" s="55" t="n">
        <v>4</v>
      </c>
      <c r="P671" s="55" t="n">
        <v>210</v>
      </c>
      <c r="Q671" s="55" t="n">
        <v>33</v>
      </c>
      <c r="R671" s="55" t="n">
        <v>110</v>
      </c>
      <c r="S671" s="55" t="n">
        <v>119</v>
      </c>
      <c r="T671" s="55" t="n">
        <v>88</v>
      </c>
      <c r="U671" s="55" t="n">
        <v>161</v>
      </c>
      <c r="V671" s="55" t="n">
        <v>42</v>
      </c>
      <c r="W671" s="55" t="n">
        <v>205</v>
      </c>
      <c r="X671" s="55" t="n">
        <v>47</v>
      </c>
      <c r="Y671" s="55" t="n">
        <v>200</v>
      </c>
      <c r="Z671" s="55" t="n">
        <v>108</v>
      </c>
      <c r="AA671" s="56" t="n">
        <v>131</v>
      </c>
      <c r="AB671" s="3"/>
      <c r="AC671" s="55" t="n">
        <v>42</v>
      </c>
      <c r="AD671" s="55" t="n">
        <v>329</v>
      </c>
      <c r="AE671" s="55" t="n">
        <v>253</v>
      </c>
      <c r="AF671" s="57" t="n">
        <f aca="false">(AE671/AD671)*100</f>
        <v>76.8996960486322</v>
      </c>
    </row>
    <row r="672" s="58" customFormat="true" ht="12.8" hidden="false" customHeight="false" outlineLevel="0" collapsed="false">
      <c r="A672" s="54" t="s">
        <v>413</v>
      </c>
      <c r="B672" s="55" t="n">
        <v>1</v>
      </c>
      <c r="C672" s="55" t="n">
        <v>95</v>
      </c>
      <c r="D672" s="55" t="n">
        <v>249</v>
      </c>
      <c r="E672" s="55" t="n">
        <v>0</v>
      </c>
      <c r="F672" s="55" t="n">
        <v>47</v>
      </c>
      <c r="G672" s="55" t="n">
        <v>1</v>
      </c>
      <c r="H672" s="55" t="n">
        <v>11</v>
      </c>
      <c r="I672" s="55" t="n">
        <v>278</v>
      </c>
      <c r="J672" s="55" t="n">
        <v>106</v>
      </c>
      <c r="K672" s="55" t="n">
        <v>6</v>
      </c>
      <c r="L672" s="55"/>
      <c r="M672" s="55"/>
      <c r="N672" s="55"/>
      <c r="O672" s="55" t="n">
        <v>6</v>
      </c>
      <c r="P672" s="55" t="n">
        <v>317</v>
      </c>
      <c r="Q672" s="55" t="n">
        <v>74</v>
      </c>
      <c r="R672" s="55" t="n">
        <v>170</v>
      </c>
      <c r="S672" s="55" t="n">
        <v>196</v>
      </c>
      <c r="T672" s="55" t="n">
        <v>114</v>
      </c>
      <c r="U672" s="55" t="n">
        <v>277</v>
      </c>
      <c r="V672" s="55" t="n">
        <v>79</v>
      </c>
      <c r="W672" s="55" t="n">
        <v>312</v>
      </c>
      <c r="X672" s="55" t="n">
        <v>68</v>
      </c>
      <c r="Y672" s="55" t="n">
        <v>324</v>
      </c>
      <c r="Z672" s="55" t="n">
        <v>208</v>
      </c>
      <c r="AA672" s="56" t="n">
        <v>181</v>
      </c>
      <c r="AB672" s="3"/>
      <c r="AC672" s="55" t="n">
        <v>60</v>
      </c>
      <c r="AD672" s="55" t="n">
        <v>536</v>
      </c>
      <c r="AE672" s="55" t="n">
        <v>404</v>
      </c>
      <c r="AF672" s="57" t="n">
        <f aca="false">(AE672/AD672)*100</f>
        <v>75.3731343283582</v>
      </c>
    </row>
    <row r="673" s="58" customFormat="true" ht="12.8" hidden="false" customHeight="false" outlineLevel="0" collapsed="false">
      <c r="A673" s="54" t="s">
        <v>414</v>
      </c>
      <c r="B673" s="55" t="n">
        <v>2</v>
      </c>
      <c r="C673" s="55" t="n">
        <v>79</v>
      </c>
      <c r="D673" s="55" t="n">
        <v>420</v>
      </c>
      <c r="E673" s="55" t="n">
        <v>1</v>
      </c>
      <c r="F673" s="55" t="n">
        <v>73</v>
      </c>
      <c r="G673" s="55" t="n">
        <v>0</v>
      </c>
      <c r="H673" s="55" t="n">
        <v>8</v>
      </c>
      <c r="I673" s="55" t="n">
        <v>454</v>
      </c>
      <c r="J673" s="55" t="n">
        <v>117</v>
      </c>
      <c r="K673" s="55" t="n">
        <v>5</v>
      </c>
      <c r="L673" s="55"/>
      <c r="M673" s="55"/>
      <c r="N673" s="55"/>
      <c r="O673" s="55" t="n">
        <v>7</v>
      </c>
      <c r="P673" s="55" t="n">
        <v>498</v>
      </c>
      <c r="Q673" s="55" t="n">
        <v>77</v>
      </c>
      <c r="R673" s="55" t="n">
        <v>245</v>
      </c>
      <c r="S673" s="55" t="n">
        <v>296</v>
      </c>
      <c r="T673" s="55" t="n">
        <v>177</v>
      </c>
      <c r="U673" s="55" t="n">
        <v>401</v>
      </c>
      <c r="V673" s="55" t="n">
        <v>106</v>
      </c>
      <c r="W673" s="55" t="n">
        <v>471</v>
      </c>
      <c r="X673" s="55" t="n">
        <v>96</v>
      </c>
      <c r="Y673" s="55" t="n">
        <v>489</v>
      </c>
      <c r="Z673" s="55" t="n">
        <v>260</v>
      </c>
      <c r="AA673" s="56" t="n">
        <v>315</v>
      </c>
      <c r="AB673" s="3"/>
      <c r="AC673" s="55" t="n">
        <v>111</v>
      </c>
      <c r="AD673" s="55" t="n">
        <v>828</v>
      </c>
      <c r="AE673" s="55" t="n">
        <v>592</v>
      </c>
      <c r="AF673" s="57" t="n">
        <f aca="false">(AE673/AD673)*100</f>
        <v>71.4975845410628</v>
      </c>
    </row>
    <row r="674" s="58" customFormat="true" ht="12.8" hidden="false" customHeight="false" outlineLevel="0" collapsed="false">
      <c r="A674" s="54" t="s">
        <v>415</v>
      </c>
      <c r="B674" s="55" t="n">
        <v>0</v>
      </c>
      <c r="C674" s="55" t="n">
        <v>46</v>
      </c>
      <c r="D674" s="55" t="n">
        <v>266</v>
      </c>
      <c r="E674" s="55" t="n">
        <v>1</v>
      </c>
      <c r="F674" s="55" t="n">
        <v>55</v>
      </c>
      <c r="G674" s="55" t="n">
        <v>0</v>
      </c>
      <c r="H674" s="55" t="n">
        <v>11</v>
      </c>
      <c r="I674" s="55" t="n">
        <v>284</v>
      </c>
      <c r="J674" s="55" t="n">
        <v>71</v>
      </c>
      <c r="K674" s="55" t="n">
        <v>8</v>
      </c>
      <c r="L674" s="55"/>
      <c r="M674" s="55"/>
      <c r="N674" s="55"/>
      <c r="O674" s="55" t="n">
        <v>6</v>
      </c>
      <c r="P674" s="55" t="n">
        <v>320</v>
      </c>
      <c r="Q674" s="55" t="n">
        <v>45</v>
      </c>
      <c r="R674" s="55" t="n">
        <v>170</v>
      </c>
      <c r="S674" s="55" t="n">
        <v>182</v>
      </c>
      <c r="T674" s="55" t="n">
        <v>140</v>
      </c>
      <c r="U674" s="55" t="n">
        <v>238</v>
      </c>
      <c r="V674" s="55" t="n">
        <v>59</v>
      </c>
      <c r="W674" s="55" t="n">
        <v>313</v>
      </c>
      <c r="X674" s="55" t="n">
        <v>54</v>
      </c>
      <c r="Y674" s="55" t="n">
        <v>320</v>
      </c>
      <c r="Z674" s="55" t="n">
        <v>177</v>
      </c>
      <c r="AA674" s="56" t="n">
        <v>198</v>
      </c>
      <c r="AB674" s="3"/>
      <c r="AC674" s="55" t="n">
        <v>54</v>
      </c>
      <c r="AD674" s="55" t="n">
        <v>525</v>
      </c>
      <c r="AE674" s="55" t="n">
        <v>381</v>
      </c>
      <c r="AF674" s="57" t="n">
        <f aca="false">(AE674/AD674)*100</f>
        <v>72.5714285714286</v>
      </c>
    </row>
    <row r="675" s="58" customFormat="true" ht="12.8" hidden="false" customHeight="false" outlineLevel="0" collapsed="false">
      <c r="A675" s="54" t="s">
        <v>416</v>
      </c>
      <c r="B675" s="55" t="n">
        <v>0</v>
      </c>
      <c r="C675" s="55" t="n">
        <v>19</v>
      </c>
      <c r="D675" s="55" t="n">
        <v>181</v>
      </c>
      <c r="E675" s="55" t="n">
        <v>0</v>
      </c>
      <c r="F675" s="55" t="n">
        <v>22</v>
      </c>
      <c r="G675" s="55" t="n">
        <v>0</v>
      </c>
      <c r="H675" s="55" t="n">
        <v>1</v>
      </c>
      <c r="I675" s="55" t="n">
        <v>199</v>
      </c>
      <c r="J675" s="55" t="n">
        <v>21</v>
      </c>
      <c r="K675" s="55" t="n">
        <v>3</v>
      </c>
      <c r="L675" s="55"/>
      <c r="M675" s="55"/>
      <c r="N675" s="55"/>
      <c r="O675" s="55" t="n">
        <v>3</v>
      </c>
      <c r="P675" s="55" t="n">
        <v>208</v>
      </c>
      <c r="Q675" s="55" t="n">
        <v>11</v>
      </c>
      <c r="R675" s="55" t="n">
        <v>94</v>
      </c>
      <c r="S675" s="55" t="n">
        <v>114</v>
      </c>
      <c r="T675" s="55" t="n">
        <v>91</v>
      </c>
      <c r="U675" s="55" t="n">
        <v>130</v>
      </c>
      <c r="V675" s="55" t="n">
        <v>15</v>
      </c>
      <c r="W675" s="55" t="n">
        <v>200</v>
      </c>
      <c r="X675" s="55" t="n">
        <v>29</v>
      </c>
      <c r="Y675" s="55" t="n">
        <v>192</v>
      </c>
      <c r="Z675" s="55" t="n">
        <v>82</v>
      </c>
      <c r="AA675" s="56" t="n">
        <v>138</v>
      </c>
      <c r="AB675" s="3"/>
      <c r="AC675" s="55" t="n">
        <v>29</v>
      </c>
      <c r="AD675" s="55" t="n">
        <v>293</v>
      </c>
      <c r="AE675" s="55" t="n">
        <v>224</v>
      </c>
      <c r="AF675" s="57" t="n">
        <f aca="false">(AE675/AD675)*100</f>
        <v>76.4505119453925</v>
      </c>
    </row>
    <row r="676" s="58" customFormat="true" ht="12.8" hidden="false" customHeight="false" outlineLevel="0" collapsed="false">
      <c r="A676" s="54" t="s">
        <v>417</v>
      </c>
      <c r="B676" s="55" t="n">
        <v>2</v>
      </c>
      <c r="C676" s="55" t="n">
        <v>61</v>
      </c>
      <c r="D676" s="55" t="n">
        <v>280</v>
      </c>
      <c r="E676" s="55" t="n">
        <v>0</v>
      </c>
      <c r="F676" s="55" t="n">
        <v>52</v>
      </c>
      <c r="G676" s="55" t="n">
        <v>0</v>
      </c>
      <c r="H676" s="55" t="n">
        <v>4</v>
      </c>
      <c r="I676" s="55" t="n">
        <v>308</v>
      </c>
      <c r="J676" s="55" t="n">
        <v>80</v>
      </c>
      <c r="K676" s="55" t="n">
        <v>5</v>
      </c>
      <c r="L676" s="55"/>
      <c r="M676" s="55"/>
      <c r="N676" s="55"/>
      <c r="O676" s="55" t="n">
        <v>1</v>
      </c>
      <c r="P676" s="55" t="n">
        <v>340</v>
      </c>
      <c r="Q676" s="55" t="n">
        <v>59</v>
      </c>
      <c r="R676" s="55" t="n">
        <v>167</v>
      </c>
      <c r="S676" s="55" t="n">
        <v>186</v>
      </c>
      <c r="T676" s="55" t="n">
        <v>160</v>
      </c>
      <c r="U676" s="55" t="n">
        <v>232</v>
      </c>
      <c r="V676" s="55" t="n">
        <v>82</v>
      </c>
      <c r="W676" s="55" t="n">
        <v>313</v>
      </c>
      <c r="X676" s="55" t="n">
        <v>61</v>
      </c>
      <c r="Y676" s="55" t="n">
        <v>335</v>
      </c>
      <c r="Z676" s="55" t="n">
        <v>189</v>
      </c>
      <c r="AA676" s="56" t="n">
        <v>203</v>
      </c>
      <c r="AB676" s="3"/>
      <c r="AC676" s="55" t="n">
        <v>60</v>
      </c>
      <c r="AD676" s="55" t="n">
        <v>546</v>
      </c>
      <c r="AE676" s="55" t="n">
        <v>405</v>
      </c>
      <c r="AF676" s="57" t="n">
        <f aca="false">(AE676/AD676)*100</f>
        <v>74.1758241758242</v>
      </c>
    </row>
    <row r="677" s="58" customFormat="true" ht="12.8" hidden="false" customHeight="false" outlineLevel="0" collapsed="false">
      <c r="A677" s="54" t="s">
        <v>418</v>
      </c>
      <c r="B677" s="55" t="n">
        <v>2</v>
      </c>
      <c r="C677" s="55" t="n">
        <v>89</v>
      </c>
      <c r="D677" s="55" t="n">
        <v>340</v>
      </c>
      <c r="E677" s="55" t="n">
        <v>2</v>
      </c>
      <c r="F677" s="55" t="n">
        <v>58</v>
      </c>
      <c r="G677" s="55" t="n">
        <v>1</v>
      </c>
      <c r="H677" s="55" t="n">
        <v>10</v>
      </c>
      <c r="I677" s="55" t="n">
        <v>364</v>
      </c>
      <c r="J677" s="55" t="n">
        <v>116</v>
      </c>
      <c r="K677" s="55" t="n">
        <v>5</v>
      </c>
      <c r="L677" s="55"/>
      <c r="M677" s="55"/>
      <c r="N677" s="55"/>
      <c r="O677" s="55" t="n">
        <v>5</v>
      </c>
      <c r="P677" s="55" t="n">
        <v>416</v>
      </c>
      <c r="Q677" s="55" t="n">
        <v>77</v>
      </c>
      <c r="R677" s="55" t="n">
        <v>198</v>
      </c>
      <c r="S677" s="55" t="n">
        <v>243</v>
      </c>
      <c r="T677" s="55" t="n">
        <v>169</v>
      </c>
      <c r="U677" s="55" t="n">
        <v>315</v>
      </c>
      <c r="V677" s="55" t="n">
        <v>94</v>
      </c>
      <c r="W677" s="55" t="n">
        <v>389</v>
      </c>
      <c r="X677" s="55" t="n">
        <v>75</v>
      </c>
      <c r="Y677" s="55" t="n">
        <v>414</v>
      </c>
      <c r="Z677" s="55" t="n">
        <v>212</v>
      </c>
      <c r="AA677" s="56" t="n">
        <v>267</v>
      </c>
      <c r="AB677" s="3"/>
      <c r="AC677" s="55" t="n">
        <v>85</v>
      </c>
      <c r="AD677" s="55" t="n">
        <v>677</v>
      </c>
      <c r="AE677" s="55" t="n">
        <v>501</v>
      </c>
      <c r="AF677" s="57" t="n">
        <f aca="false">(AE677/AD677)*100</f>
        <v>74.0029542097489</v>
      </c>
    </row>
    <row r="678" s="58" customFormat="true" ht="12.8" hidden="false" customHeight="false" outlineLevel="0" collapsed="false">
      <c r="A678" s="54" t="s">
        <v>419</v>
      </c>
      <c r="B678" s="55" t="n">
        <v>0</v>
      </c>
      <c r="C678" s="55" t="n">
        <v>30</v>
      </c>
      <c r="D678" s="55" t="n">
        <v>93</v>
      </c>
      <c r="E678" s="55" t="n">
        <v>0</v>
      </c>
      <c r="F678" s="55" t="n">
        <v>25</v>
      </c>
      <c r="G678" s="55" t="n">
        <v>1</v>
      </c>
      <c r="H678" s="55" t="n">
        <v>3</v>
      </c>
      <c r="I678" s="55" t="n">
        <v>108</v>
      </c>
      <c r="J678" s="55" t="n">
        <v>40</v>
      </c>
      <c r="K678" s="55" t="n">
        <v>1</v>
      </c>
      <c r="L678" s="55"/>
      <c r="M678" s="55"/>
      <c r="N678" s="55"/>
      <c r="O678" s="55" t="n">
        <v>1</v>
      </c>
      <c r="P678" s="55" t="n">
        <v>118</v>
      </c>
      <c r="Q678" s="55" t="n">
        <v>34</v>
      </c>
      <c r="R678" s="55" t="n">
        <v>81</v>
      </c>
      <c r="S678" s="55" t="n">
        <v>62</v>
      </c>
      <c r="T678" s="55" t="n">
        <v>52</v>
      </c>
      <c r="U678" s="55" t="n">
        <v>99</v>
      </c>
      <c r="V678" s="55" t="n">
        <v>38</v>
      </c>
      <c r="W678" s="55" t="n">
        <v>114</v>
      </c>
      <c r="X678" s="55" t="n">
        <v>33</v>
      </c>
      <c r="Y678" s="55" t="n">
        <v>120</v>
      </c>
      <c r="Z678" s="55" t="n">
        <v>81</v>
      </c>
      <c r="AA678" s="56" t="n">
        <v>70</v>
      </c>
      <c r="AB678" s="3"/>
      <c r="AC678" s="55" t="n">
        <v>19</v>
      </c>
      <c r="AD678" s="55" t="n">
        <v>204</v>
      </c>
      <c r="AE678" s="55" t="n">
        <v>155</v>
      </c>
      <c r="AF678" s="57" t="n">
        <f aca="false">(AE678/AD678)*100</f>
        <v>75.9803921568627</v>
      </c>
    </row>
    <row r="679" s="58" customFormat="true" ht="12.8" hidden="false" customHeight="false" outlineLevel="0" collapsed="false">
      <c r="A679" s="54" t="s">
        <v>420</v>
      </c>
      <c r="B679" s="55" t="n">
        <v>2</v>
      </c>
      <c r="C679" s="55" t="n">
        <v>103</v>
      </c>
      <c r="D679" s="55" t="n">
        <v>392</v>
      </c>
      <c r="E679" s="55" t="n">
        <v>0</v>
      </c>
      <c r="F679" s="55" t="n">
        <v>65</v>
      </c>
      <c r="G679" s="55" t="n">
        <v>1</v>
      </c>
      <c r="H679" s="55" t="n">
        <v>15</v>
      </c>
      <c r="I679" s="55" t="n">
        <v>403</v>
      </c>
      <c r="J679" s="55" t="n">
        <v>145</v>
      </c>
      <c r="K679" s="55" t="n">
        <v>10</v>
      </c>
      <c r="L679" s="55"/>
      <c r="M679" s="55"/>
      <c r="N679" s="55"/>
      <c r="O679" s="55" t="n">
        <v>6</v>
      </c>
      <c r="P679" s="55" t="n">
        <v>461</v>
      </c>
      <c r="Q679" s="55" t="n">
        <v>98</v>
      </c>
      <c r="R679" s="55" t="n">
        <v>237</v>
      </c>
      <c r="S679" s="55" t="n">
        <v>299</v>
      </c>
      <c r="T679" s="55" t="n">
        <v>166</v>
      </c>
      <c r="U679" s="55" t="n">
        <v>402</v>
      </c>
      <c r="V679" s="55" t="n">
        <v>93</v>
      </c>
      <c r="W679" s="55" t="n">
        <v>474</v>
      </c>
      <c r="X679" s="55" t="n">
        <v>100</v>
      </c>
      <c r="Y679" s="55" t="n">
        <v>469</v>
      </c>
      <c r="Z679" s="55" t="n">
        <v>264</v>
      </c>
      <c r="AA679" s="56" t="n">
        <v>309</v>
      </c>
      <c r="AB679" s="3"/>
      <c r="AC679" s="55" t="n">
        <v>60</v>
      </c>
      <c r="AD679" s="55" t="n">
        <v>774</v>
      </c>
      <c r="AE679" s="55" t="n">
        <v>583</v>
      </c>
      <c r="AF679" s="57" t="n">
        <f aca="false">(AE679/AD679)*100</f>
        <v>75.3229974160207</v>
      </c>
    </row>
    <row r="680" s="58" customFormat="true" ht="12.8" hidden="false" customHeight="false" outlineLevel="0" collapsed="false">
      <c r="A680" s="54" t="s">
        <v>421</v>
      </c>
      <c r="B680" s="55" t="n">
        <v>2</v>
      </c>
      <c r="C680" s="55" t="n">
        <v>23</v>
      </c>
      <c r="D680" s="55" t="n">
        <v>124</v>
      </c>
      <c r="E680" s="55" t="n">
        <v>0</v>
      </c>
      <c r="F680" s="55" t="n">
        <v>13</v>
      </c>
      <c r="G680" s="55" t="n">
        <v>2</v>
      </c>
      <c r="H680" s="55" t="n">
        <v>5</v>
      </c>
      <c r="I680" s="55" t="n">
        <v>128</v>
      </c>
      <c r="J680" s="55" t="n">
        <v>28</v>
      </c>
      <c r="K680" s="55" t="n">
        <v>4</v>
      </c>
      <c r="L680" s="55"/>
      <c r="M680" s="55"/>
      <c r="N680" s="55"/>
      <c r="O680" s="55" t="n">
        <v>2</v>
      </c>
      <c r="P680" s="55" t="n">
        <v>141</v>
      </c>
      <c r="Q680" s="55" t="n">
        <v>23</v>
      </c>
      <c r="R680" s="55" t="n">
        <v>61</v>
      </c>
      <c r="S680" s="55" t="n">
        <v>88</v>
      </c>
      <c r="T680" s="55" t="n">
        <v>77</v>
      </c>
      <c r="U680" s="55" t="n">
        <v>84</v>
      </c>
      <c r="V680" s="55" t="n">
        <v>16</v>
      </c>
      <c r="W680" s="55" t="n">
        <v>142</v>
      </c>
      <c r="X680" s="55" t="n">
        <v>29</v>
      </c>
      <c r="Y680" s="55" t="n">
        <v>136</v>
      </c>
      <c r="Z680" s="55" t="n">
        <v>71</v>
      </c>
      <c r="AA680" s="56" t="n">
        <v>92</v>
      </c>
      <c r="AB680" s="3"/>
      <c r="AC680" s="55" t="n">
        <v>13</v>
      </c>
      <c r="AD680" s="55" t="n">
        <v>247</v>
      </c>
      <c r="AE680" s="55" t="n">
        <v>166</v>
      </c>
      <c r="AF680" s="57" t="n">
        <f aca="false">(AE680/AD680)*100</f>
        <v>67.2064777327935</v>
      </c>
    </row>
    <row r="681" s="58" customFormat="true" ht="12.8" hidden="false" customHeight="false" outlineLevel="0" collapsed="false">
      <c r="A681" s="54" t="s">
        <v>422</v>
      </c>
      <c r="B681" s="55" t="n">
        <v>1</v>
      </c>
      <c r="C681" s="55" t="n">
        <v>123</v>
      </c>
      <c r="D681" s="55" t="n">
        <v>251</v>
      </c>
      <c r="E681" s="55" t="n">
        <v>0</v>
      </c>
      <c r="F681" s="55" t="n">
        <v>76</v>
      </c>
      <c r="G681" s="55" t="n">
        <v>1</v>
      </c>
      <c r="H681" s="55" t="n">
        <v>15</v>
      </c>
      <c r="I681" s="55" t="n">
        <v>287</v>
      </c>
      <c r="J681" s="55" t="n">
        <v>152</v>
      </c>
      <c r="K681" s="55" t="n">
        <v>6</v>
      </c>
      <c r="L681" s="55"/>
      <c r="M681" s="55"/>
      <c r="N681" s="55"/>
      <c r="O681" s="55" t="n">
        <v>12</v>
      </c>
      <c r="P681" s="55" t="n">
        <v>332</v>
      </c>
      <c r="Q681" s="55" t="n">
        <v>107</v>
      </c>
      <c r="R681" s="55" t="n">
        <v>209</v>
      </c>
      <c r="S681" s="55" t="n">
        <v>205</v>
      </c>
      <c r="T681" s="55" t="n">
        <v>132</v>
      </c>
      <c r="U681" s="55" t="n">
        <v>326</v>
      </c>
      <c r="V681" s="55" t="n">
        <v>113</v>
      </c>
      <c r="W681" s="55" t="n">
        <v>341</v>
      </c>
      <c r="X681" s="55" t="n">
        <v>105</v>
      </c>
      <c r="Y681" s="55" t="n">
        <v>353</v>
      </c>
      <c r="Z681" s="55" t="n">
        <v>242</v>
      </c>
      <c r="AA681" s="56" t="n">
        <v>212</v>
      </c>
      <c r="AB681" s="3"/>
      <c r="AC681" s="55" t="n">
        <v>59</v>
      </c>
      <c r="AD681" s="55" t="n">
        <v>696</v>
      </c>
      <c r="AE681" s="55" t="n">
        <v>468</v>
      </c>
      <c r="AF681" s="57" t="n">
        <f aca="false">(AE681/AD681)*100</f>
        <v>67.2413793103448</v>
      </c>
    </row>
    <row r="682" s="58" customFormat="true" ht="12.8" hidden="false" customHeight="false" outlineLevel="0" collapsed="false">
      <c r="A682" s="54" t="s">
        <v>423</v>
      </c>
      <c r="B682" s="55" t="n">
        <v>1</v>
      </c>
      <c r="C682" s="55" t="n">
        <v>58</v>
      </c>
      <c r="D682" s="55" t="n">
        <v>139</v>
      </c>
      <c r="E682" s="55" t="n">
        <v>0</v>
      </c>
      <c r="F682" s="55" t="n">
        <v>54</v>
      </c>
      <c r="G682" s="55" t="n">
        <v>1</v>
      </c>
      <c r="H682" s="55" t="n">
        <v>6</v>
      </c>
      <c r="I682" s="55" t="n">
        <v>161</v>
      </c>
      <c r="J682" s="55" t="n">
        <v>84</v>
      </c>
      <c r="K682" s="55" t="n">
        <v>1</v>
      </c>
      <c r="L682" s="55"/>
      <c r="M682" s="55"/>
      <c r="N682" s="55"/>
      <c r="O682" s="55" t="n">
        <v>2</v>
      </c>
      <c r="P682" s="55" t="n">
        <v>180</v>
      </c>
      <c r="Q682" s="55" t="n">
        <v>67</v>
      </c>
      <c r="R682" s="55" t="n">
        <v>110</v>
      </c>
      <c r="S682" s="55" t="n">
        <v>117</v>
      </c>
      <c r="T682" s="55" t="n">
        <v>66</v>
      </c>
      <c r="U682" s="55" t="n">
        <v>181</v>
      </c>
      <c r="V682" s="55" t="n">
        <v>70</v>
      </c>
      <c r="W682" s="55" t="n">
        <v>176</v>
      </c>
      <c r="X682" s="55" t="n">
        <v>64</v>
      </c>
      <c r="Y682" s="55" t="n">
        <v>187</v>
      </c>
      <c r="Z682" s="55" t="n">
        <v>146</v>
      </c>
      <c r="AA682" s="56" t="n">
        <v>104</v>
      </c>
      <c r="AB682" s="3"/>
      <c r="AC682" s="55" t="n">
        <v>37</v>
      </c>
      <c r="AD682" s="55" t="n">
        <v>418</v>
      </c>
      <c r="AE682" s="55" t="n">
        <v>261</v>
      </c>
      <c r="AF682" s="57" t="n">
        <f aca="false">(AE682/AD682)*100</f>
        <v>62.4401913875598</v>
      </c>
    </row>
    <row r="683" s="58" customFormat="true" ht="12.8" hidden="false" customHeight="false" outlineLevel="0" collapsed="false">
      <c r="A683" s="54" t="s">
        <v>424</v>
      </c>
      <c r="B683" s="55" t="n">
        <v>3</v>
      </c>
      <c r="C683" s="55" t="n">
        <v>144</v>
      </c>
      <c r="D683" s="55" t="n">
        <v>414</v>
      </c>
      <c r="E683" s="55" t="n">
        <v>0</v>
      </c>
      <c r="F683" s="55" t="n">
        <v>128</v>
      </c>
      <c r="G683" s="55" t="n">
        <v>3</v>
      </c>
      <c r="H683" s="55" t="n">
        <v>24</v>
      </c>
      <c r="I683" s="55" t="n">
        <v>494</v>
      </c>
      <c r="J683" s="55" t="n">
        <v>188</v>
      </c>
      <c r="K683" s="55" t="n">
        <v>11</v>
      </c>
      <c r="L683" s="55"/>
      <c r="M683" s="55"/>
      <c r="N683" s="55"/>
      <c r="O683" s="55" t="n">
        <v>12</v>
      </c>
      <c r="P683" s="55" t="n">
        <v>562</v>
      </c>
      <c r="Q683" s="55" t="n">
        <v>136</v>
      </c>
      <c r="R683" s="55" t="n">
        <v>297</v>
      </c>
      <c r="S683" s="55" t="n">
        <v>340</v>
      </c>
      <c r="T683" s="55" t="n">
        <v>216</v>
      </c>
      <c r="U683" s="55" t="n">
        <v>485</v>
      </c>
      <c r="V683" s="55" t="n">
        <v>185</v>
      </c>
      <c r="W683" s="55" t="n">
        <v>506</v>
      </c>
      <c r="X683" s="55" t="n">
        <v>144</v>
      </c>
      <c r="Y683" s="55" t="n">
        <v>564</v>
      </c>
      <c r="Z683" s="55" t="n">
        <v>369</v>
      </c>
      <c r="AA683" s="56" t="n">
        <v>328</v>
      </c>
      <c r="AB683" s="3"/>
      <c r="AC683" s="55" t="n">
        <v>119</v>
      </c>
      <c r="AD683" s="55" t="n">
        <v>1016</v>
      </c>
      <c r="AE683" s="55" t="n">
        <v>722</v>
      </c>
      <c r="AF683" s="57" t="n">
        <f aca="false">(AE683/AD683)*100</f>
        <v>71.0629921259843</v>
      </c>
    </row>
    <row r="684" s="58" customFormat="true" ht="12.8" hidden="false" customHeight="false" outlineLevel="0" collapsed="false">
      <c r="A684" s="54" t="s">
        <v>425</v>
      </c>
      <c r="B684" s="55" t="n">
        <v>1</v>
      </c>
      <c r="C684" s="55" t="n">
        <v>111</v>
      </c>
      <c r="D684" s="55" t="n">
        <v>358</v>
      </c>
      <c r="E684" s="55" t="n">
        <v>1</v>
      </c>
      <c r="F684" s="55" t="n">
        <v>74</v>
      </c>
      <c r="G684" s="55" t="n">
        <v>1</v>
      </c>
      <c r="H684" s="55" t="n">
        <v>16</v>
      </c>
      <c r="I684" s="55" t="n">
        <v>399</v>
      </c>
      <c r="J684" s="55" t="n">
        <v>130</v>
      </c>
      <c r="K684" s="55" t="n">
        <v>5</v>
      </c>
      <c r="L684" s="55"/>
      <c r="M684" s="55"/>
      <c r="N684" s="55"/>
      <c r="O684" s="55" t="n">
        <v>4</v>
      </c>
      <c r="P684" s="55" t="n">
        <v>458</v>
      </c>
      <c r="Q684" s="55" t="n">
        <v>89</v>
      </c>
      <c r="R684" s="55" t="n">
        <v>208</v>
      </c>
      <c r="S684" s="55" t="n">
        <v>298</v>
      </c>
      <c r="T684" s="55" t="n">
        <v>148</v>
      </c>
      <c r="U684" s="55" t="n">
        <v>402</v>
      </c>
      <c r="V684" s="55" t="n">
        <v>114</v>
      </c>
      <c r="W684" s="55" t="n">
        <v>428</v>
      </c>
      <c r="X684" s="55" t="n">
        <v>93</v>
      </c>
      <c r="Y684" s="55" t="n">
        <v>456</v>
      </c>
      <c r="Z684" s="55" t="n">
        <v>256</v>
      </c>
      <c r="AA684" s="56" t="n">
        <v>290</v>
      </c>
      <c r="AB684" s="3"/>
      <c r="AC684" s="55" t="n">
        <v>71</v>
      </c>
      <c r="AD684" s="55" t="n">
        <v>798</v>
      </c>
      <c r="AE684" s="55" t="n">
        <v>563</v>
      </c>
      <c r="AF684" s="57" t="n">
        <f aca="false">(AE684/AD684)*100</f>
        <v>70.5513784461153</v>
      </c>
    </row>
    <row r="685" s="58" customFormat="true" ht="12.8" hidden="false" customHeight="false" outlineLevel="0" collapsed="false">
      <c r="A685" s="54" t="s">
        <v>426</v>
      </c>
      <c r="B685" s="55" t="n">
        <v>3</v>
      </c>
      <c r="C685" s="55" t="n">
        <v>121</v>
      </c>
      <c r="D685" s="55" t="n">
        <v>346</v>
      </c>
      <c r="E685" s="55" t="n">
        <v>1</v>
      </c>
      <c r="F685" s="55" t="n">
        <v>77</v>
      </c>
      <c r="G685" s="55" t="n">
        <v>1</v>
      </c>
      <c r="H685" s="55" t="n">
        <v>16</v>
      </c>
      <c r="I685" s="55" t="n">
        <v>367</v>
      </c>
      <c r="J685" s="55" t="n">
        <v>162</v>
      </c>
      <c r="K685" s="55" t="n">
        <v>7</v>
      </c>
      <c r="L685" s="55"/>
      <c r="M685" s="55"/>
      <c r="N685" s="55"/>
      <c r="O685" s="55" t="n">
        <v>5</v>
      </c>
      <c r="P685" s="55" t="n">
        <v>450</v>
      </c>
      <c r="Q685" s="55" t="n">
        <v>101</v>
      </c>
      <c r="R685" s="55" t="n">
        <v>257</v>
      </c>
      <c r="S685" s="55" t="n">
        <v>261</v>
      </c>
      <c r="T685" s="55" t="n">
        <v>200</v>
      </c>
      <c r="U685" s="55" t="n">
        <v>353</v>
      </c>
      <c r="V685" s="55" t="n">
        <v>112</v>
      </c>
      <c r="W685" s="55" t="n">
        <v>436</v>
      </c>
      <c r="X685" s="55" t="n">
        <v>121</v>
      </c>
      <c r="Y685" s="55" t="n">
        <v>435</v>
      </c>
      <c r="Z685" s="55" t="n">
        <v>300</v>
      </c>
      <c r="AA685" s="56" t="n">
        <v>251</v>
      </c>
      <c r="AB685" s="3"/>
      <c r="AC685" s="55" t="n">
        <v>86</v>
      </c>
      <c r="AD685" s="55" t="n">
        <v>788</v>
      </c>
      <c r="AE685" s="55" t="n">
        <v>564</v>
      </c>
      <c r="AF685" s="57" t="n">
        <f aca="false">(AE685/AD685)*100</f>
        <v>71.5736040609137</v>
      </c>
    </row>
    <row r="686" s="58" customFormat="true" ht="12.8" hidden="false" customHeight="false" outlineLevel="0" collapsed="false">
      <c r="A686" s="54" t="s">
        <v>427</v>
      </c>
      <c r="B686" s="55" t="n">
        <v>1</v>
      </c>
      <c r="C686" s="55" t="n">
        <v>102</v>
      </c>
      <c r="D686" s="55" t="n">
        <v>218</v>
      </c>
      <c r="E686" s="55" t="n">
        <v>0</v>
      </c>
      <c r="F686" s="55" t="n">
        <v>66</v>
      </c>
      <c r="G686" s="55" t="n">
        <v>3</v>
      </c>
      <c r="H686" s="55" t="n">
        <v>15</v>
      </c>
      <c r="I686" s="55" t="n">
        <v>239</v>
      </c>
      <c r="J686" s="55" t="n">
        <v>137</v>
      </c>
      <c r="K686" s="55" t="n">
        <v>5</v>
      </c>
      <c r="L686" s="55"/>
      <c r="M686" s="55"/>
      <c r="N686" s="55"/>
      <c r="O686" s="55" t="n">
        <v>9</v>
      </c>
      <c r="P686" s="55" t="n">
        <v>279</v>
      </c>
      <c r="Q686" s="55" t="n">
        <v>98</v>
      </c>
      <c r="R686" s="55" t="n">
        <v>176</v>
      </c>
      <c r="S686" s="55" t="n">
        <v>191</v>
      </c>
      <c r="T686" s="55" t="n">
        <v>142</v>
      </c>
      <c r="U686" s="55" t="n">
        <v>250</v>
      </c>
      <c r="V686" s="55" t="n">
        <v>56</v>
      </c>
      <c r="W686" s="55" t="n">
        <v>329</v>
      </c>
      <c r="X686" s="55" t="n">
        <v>81</v>
      </c>
      <c r="Y686" s="55" t="n">
        <v>308</v>
      </c>
      <c r="Z686" s="55" t="n">
        <v>214</v>
      </c>
      <c r="AA686" s="56" t="n">
        <v>179</v>
      </c>
      <c r="AB686" s="3"/>
      <c r="AC686" s="55" t="n">
        <v>55</v>
      </c>
      <c r="AD686" s="55" t="n">
        <v>560</v>
      </c>
      <c r="AE686" s="55" t="n">
        <v>401</v>
      </c>
      <c r="AF686" s="57" t="n">
        <f aca="false">(AE686/AD686)*100</f>
        <v>71.6071428571429</v>
      </c>
    </row>
    <row r="687" s="53" customFormat="true" ht="12.8" hidden="false" customHeight="false" outlineLevel="0" collapsed="false">
      <c r="A687" s="54" t="s">
        <v>428</v>
      </c>
      <c r="B687" s="55" t="n">
        <v>0</v>
      </c>
      <c r="C687" s="55" t="n">
        <v>81</v>
      </c>
      <c r="D687" s="55" t="n">
        <v>332</v>
      </c>
      <c r="E687" s="55" t="n">
        <v>1</v>
      </c>
      <c r="F687" s="55" t="n">
        <v>38</v>
      </c>
      <c r="G687" s="55" t="n">
        <v>5</v>
      </c>
      <c r="H687" s="55" t="n">
        <v>13</v>
      </c>
      <c r="I687" s="55" t="n">
        <v>346</v>
      </c>
      <c r="J687" s="55" t="n">
        <v>97</v>
      </c>
      <c r="K687" s="55" t="n">
        <v>6</v>
      </c>
      <c r="L687" s="55"/>
      <c r="M687" s="55"/>
      <c r="N687" s="55"/>
      <c r="O687" s="55" t="n">
        <v>3</v>
      </c>
      <c r="P687" s="55" t="n">
        <v>386</v>
      </c>
      <c r="Q687" s="55" t="n">
        <v>72</v>
      </c>
      <c r="R687" s="55" t="n">
        <v>180</v>
      </c>
      <c r="S687" s="55" t="n">
        <v>239</v>
      </c>
      <c r="T687" s="55" t="n">
        <v>169</v>
      </c>
      <c r="U687" s="55" t="n">
        <v>287</v>
      </c>
      <c r="V687" s="55" t="n">
        <v>50</v>
      </c>
      <c r="W687" s="55" t="n">
        <v>407</v>
      </c>
      <c r="X687" s="55" t="n">
        <v>68</v>
      </c>
      <c r="Y687" s="55" t="n">
        <v>392</v>
      </c>
      <c r="Z687" s="55" t="n">
        <v>217</v>
      </c>
      <c r="AA687" s="56" t="n">
        <v>245</v>
      </c>
      <c r="AB687" s="3"/>
      <c r="AC687" s="55" t="n">
        <v>53</v>
      </c>
      <c r="AD687" s="55" t="n">
        <v>628</v>
      </c>
      <c r="AE687" s="55" t="n">
        <v>471</v>
      </c>
      <c r="AF687" s="57" t="n">
        <f aca="false">(AE687/AD687)*100</f>
        <v>75</v>
      </c>
    </row>
    <row r="688" s="53" customFormat="true" ht="12.8" hidden="false" customHeight="false" outlineLevel="0" collapsed="false">
      <c r="A688" s="54" t="s">
        <v>179</v>
      </c>
      <c r="B688" s="55" t="n">
        <v>3</v>
      </c>
      <c r="C688" s="55" t="n">
        <v>99</v>
      </c>
      <c r="D688" s="55" t="n">
        <v>348</v>
      </c>
      <c r="E688" s="55" t="n">
        <v>0</v>
      </c>
      <c r="F688" s="55" t="n">
        <v>45</v>
      </c>
      <c r="G688" s="55" t="n">
        <v>1</v>
      </c>
      <c r="H688" s="55" t="n">
        <v>8</v>
      </c>
      <c r="I688" s="55" t="n">
        <v>375</v>
      </c>
      <c r="J688" s="55" t="n">
        <v>110</v>
      </c>
      <c r="K688" s="55" t="n">
        <v>2</v>
      </c>
      <c r="L688" s="55"/>
      <c r="M688" s="55"/>
      <c r="N688" s="55"/>
      <c r="O688" s="55" t="n">
        <v>3</v>
      </c>
      <c r="P688" s="55" t="n">
        <v>399</v>
      </c>
      <c r="Q688" s="55" t="n">
        <v>89</v>
      </c>
      <c r="R688" s="55" t="n">
        <v>179</v>
      </c>
      <c r="S688" s="55" t="n">
        <v>231</v>
      </c>
      <c r="T688" s="55" t="n">
        <v>228</v>
      </c>
      <c r="U688" s="55" t="n">
        <v>241</v>
      </c>
      <c r="V688" s="55" t="n">
        <v>149</v>
      </c>
      <c r="W688" s="55" t="n">
        <v>306</v>
      </c>
      <c r="X688" s="55" t="n">
        <v>150</v>
      </c>
      <c r="Y688" s="55" t="n">
        <v>312</v>
      </c>
      <c r="Z688" s="55" t="n">
        <v>234</v>
      </c>
      <c r="AA688" s="56" t="n">
        <v>224</v>
      </c>
      <c r="AB688" s="3"/>
      <c r="AC688" s="55"/>
      <c r="AD688" s="55"/>
      <c r="AE688" s="55" t="n">
        <v>506</v>
      </c>
      <c r="AF688" s="57"/>
    </row>
    <row r="689" s="58" customFormat="true" ht="12.8" hidden="false" customHeight="false" outlineLevel="0" collapsed="false">
      <c r="A689" s="60" t="s">
        <v>48</v>
      </c>
      <c r="B689" s="61" t="n">
        <f aca="false">SUM(B671:B688)</f>
        <v>27</v>
      </c>
      <c r="C689" s="61" t="n">
        <f aca="false">SUM(C671:C688)</f>
        <v>1427</v>
      </c>
      <c r="D689" s="61" t="n">
        <f aca="false">SUM(D671:D688)</f>
        <v>4925</v>
      </c>
      <c r="E689" s="61" t="n">
        <f aca="false">SUM(E671:E688)</f>
        <v>7</v>
      </c>
      <c r="F689" s="61" t="n">
        <f aca="false">SUM(F671:F688)</f>
        <v>994</v>
      </c>
      <c r="G689" s="61" t="n">
        <f aca="false">SUM(G671:G688)</f>
        <v>23</v>
      </c>
      <c r="H689" s="61" t="n">
        <f aca="false">SUM(H671:H688)</f>
        <v>185</v>
      </c>
      <c r="I689" s="61" t="n">
        <f aca="false">SUM(I671:I688)</f>
        <v>5382</v>
      </c>
      <c r="J689" s="61" t="n">
        <f aca="false">SUM(J671:J688)</f>
        <v>1835</v>
      </c>
      <c r="K689" s="61" t="n">
        <f aca="false">SUM(K671:K688)</f>
        <v>92</v>
      </c>
      <c r="L689" s="61" t="n">
        <f aca="false">SUM(L671:L688)</f>
        <v>0</v>
      </c>
      <c r="M689" s="61" t="n">
        <f aca="false">SUM(M671:M688)</f>
        <v>0</v>
      </c>
      <c r="N689" s="61" t="n">
        <f aca="false">SUM(N671:N688)</f>
        <v>0</v>
      </c>
      <c r="O689" s="61" t="n">
        <f aca="false">SUM(O671:O688)</f>
        <v>91</v>
      </c>
      <c r="P689" s="61" t="n">
        <f aca="false">SUM(P671:P688)</f>
        <v>6075</v>
      </c>
      <c r="Q689" s="61" t="n">
        <f aca="false">SUM(Q671:Q688)</f>
        <v>1290</v>
      </c>
      <c r="R689" s="61" t="n">
        <f aca="false">SUM(R671:R688)</f>
        <v>3149</v>
      </c>
      <c r="S689" s="61" t="n">
        <f aca="false">SUM(S671:S688)</f>
        <v>3667</v>
      </c>
      <c r="T689" s="61" t="n">
        <f aca="false">SUM(T671:T688)</f>
        <v>2535</v>
      </c>
      <c r="U689" s="61" t="n">
        <f aca="false">SUM(U671:U688)</f>
        <v>4864</v>
      </c>
      <c r="V689" s="61" t="n">
        <f aca="false">SUM(V671:V688)</f>
        <v>1473</v>
      </c>
      <c r="W689" s="61" t="n">
        <f aca="false">SUM(W671:W688)</f>
        <v>5862</v>
      </c>
      <c r="X689" s="61" t="n">
        <f aca="false">SUM(X671:X688)</f>
        <v>1418</v>
      </c>
      <c r="Y689" s="61" t="n">
        <f aca="false">SUM(Y671:Y688)</f>
        <v>6006</v>
      </c>
      <c r="Z689" s="62" t="n">
        <f aca="false">SUM(Z671:Z688)</f>
        <v>3630</v>
      </c>
      <c r="AA689" s="81" t="n">
        <f aca="false">SUM(AA671:AA688)</f>
        <v>3737</v>
      </c>
      <c r="AB689" s="82"/>
      <c r="AC689" s="61" t="n">
        <f aca="false">SUM(AC671:AC688)</f>
        <v>1013</v>
      </c>
      <c r="AD689" s="61" t="n">
        <f aca="false">SUM(AD671:AD688)</f>
        <v>9863</v>
      </c>
      <c r="AE689" s="80" t="n">
        <f aca="false">SUM(AE671:AE688)</f>
        <v>7620</v>
      </c>
      <c r="AF689" s="63" t="n">
        <f aca="false">(AE689/AD689)*100</f>
        <v>77.2584406367231</v>
      </c>
    </row>
    <row r="690" s="53" customFormat="true" ht="12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3"/>
      <c r="AC690" s="65"/>
      <c r="AD690" s="65"/>
      <c r="AE690" s="65"/>
      <c r="AF690" s="66"/>
    </row>
    <row r="691" s="58" customFormat="true" ht="12.8" hidden="false" customHeight="false" outlineLevel="0" collapsed="false">
      <c r="A691" s="48" t="s">
        <v>429</v>
      </c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74"/>
    </row>
    <row r="692" s="58" customFormat="true" ht="12.8" hidden="false" customHeight="false" outlineLevel="0" collapsed="false">
      <c r="A692" s="54" t="s">
        <v>430</v>
      </c>
      <c r="B692" s="55" t="n">
        <v>3</v>
      </c>
      <c r="C692" s="55" t="n">
        <v>78</v>
      </c>
      <c r="D692" s="55" t="n">
        <v>159</v>
      </c>
      <c r="E692" s="55"/>
      <c r="F692" s="55" t="n">
        <v>54</v>
      </c>
      <c r="G692" s="55" t="n">
        <v>2</v>
      </c>
      <c r="H692" s="55" t="n">
        <v>4</v>
      </c>
      <c r="I692" s="55" t="n">
        <v>180</v>
      </c>
      <c r="J692" s="55" t="n">
        <v>116</v>
      </c>
      <c r="K692" s="55" t="n">
        <v>3</v>
      </c>
      <c r="L692" s="55"/>
      <c r="M692" s="55"/>
      <c r="N692" s="54"/>
      <c r="O692" s="54" t="n">
        <v>4</v>
      </c>
      <c r="P692" s="54" t="n">
        <v>197</v>
      </c>
      <c r="Q692" s="55" t="n">
        <v>96</v>
      </c>
      <c r="R692" s="55" t="n">
        <v>116</v>
      </c>
      <c r="S692" s="55" t="n">
        <v>158</v>
      </c>
      <c r="T692" s="55" t="n">
        <v>121</v>
      </c>
      <c r="U692" s="55" t="n">
        <v>179</v>
      </c>
      <c r="V692" s="55" t="n">
        <v>82</v>
      </c>
      <c r="W692" s="55" t="n">
        <v>215</v>
      </c>
      <c r="X692" s="55" t="n">
        <v>109</v>
      </c>
      <c r="Y692" s="55" t="n">
        <v>191</v>
      </c>
      <c r="Z692" s="55" t="n">
        <v>139</v>
      </c>
      <c r="AA692" s="56" t="n">
        <v>152</v>
      </c>
      <c r="AB692" s="3"/>
      <c r="AC692" s="70" t="n">
        <v>22</v>
      </c>
      <c r="AD692" s="55" t="n">
        <f aca="false">441+22</f>
        <v>463</v>
      </c>
      <c r="AE692" s="55" t="n">
        <v>308</v>
      </c>
      <c r="AF692" s="57" t="n">
        <f aca="false">(AE692/AD692)*100</f>
        <v>66.5226781857452</v>
      </c>
    </row>
    <row r="693" s="58" customFormat="true" ht="12.8" hidden="false" customHeight="false" outlineLevel="0" collapsed="false">
      <c r="A693" s="54" t="s">
        <v>431</v>
      </c>
      <c r="B693" s="55" t="n">
        <v>4</v>
      </c>
      <c r="C693" s="55" t="n">
        <v>181</v>
      </c>
      <c r="D693" s="55" t="n">
        <v>486</v>
      </c>
      <c r="E693" s="55" t="n">
        <v>2</v>
      </c>
      <c r="F693" s="55" t="n">
        <v>116</v>
      </c>
      <c r="G693" s="55" t="n">
        <v>5</v>
      </c>
      <c r="H693" s="55" t="n">
        <v>11</v>
      </c>
      <c r="I693" s="55" t="n">
        <v>541</v>
      </c>
      <c r="J693" s="55" t="n">
        <v>253</v>
      </c>
      <c r="K693" s="55" t="n">
        <v>5</v>
      </c>
      <c r="L693" s="55"/>
      <c r="M693" s="55"/>
      <c r="N693" s="54"/>
      <c r="O693" s="54" t="n">
        <v>9</v>
      </c>
      <c r="P693" s="54" t="n">
        <v>582</v>
      </c>
      <c r="Q693" s="55" t="n">
        <v>213</v>
      </c>
      <c r="R693" s="55" t="n">
        <v>359</v>
      </c>
      <c r="S693" s="55" t="n">
        <v>344</v>
      </c>
      <c r="T693" s="55" t="n">
        <v>307</v>
      </c>
      <c r="U693" s="55" t="n">
        <v>500</v>
      </c>
      <c r="V693" s="55" t="n">
        <v>223</v>
      </c>
      <c r="W693" s="55" t="n">
        <v>580</v>
      </c>
      <c r="X693" s="55" t="n">
        <v>315</v>
      </c>
      <c r="Y693" s="55" t="n">
        <v>493</v>
      </c>
      <c r="Z693" s="55" t="n">
        <v>403</v>
      </c>
      <c r="AA693" s="56" t="n">
        <v>382</v>
      </c>
      <c r="AB693" s="3"/>
      <c r="AC693" s="70" t="n">
        <v>67</v>
      </c>
      <c r="AD693" s="55" t="n">
        <f aca="false">1116+67</f>
        <v>1183</v>
      </c>
      <c r="AE693" s="55" t="n">
        <v>831</v>
      </c>
      <c r="AF693" s="57" t="n">
        <f aca="false">(AE693/AD693)*100</f>
        <v>70.2451394759087</v>
      </c>
    </row>
    <row r="694" s="58" customFormat="true" ht="12.8" hidden="false" customHeight="false" outlineLevel="0" collapsed="false">
      <c r="A694" s="54" t="s">
        <v>432</v>
      </c>
      <c r="B694" s="55"/>
      <c r="C694" s="55" t="n">
        <v>98</v>
      </c>
      <c r="D694" s="55" t="n">
        <v>116</v>
      </c>
      <c r="E694" s="55"/>
      <c r="F694" s="55" t="n">
        <v>36</v>
      </c>
      <c r="G694" s="55"/>
      <c r="H694" s="55" t="n">
        <v>8</v>
      </c>
      <c r="I694" s="55" t="n">
        <v>138</v>
      </c>
      <c r="J694" s="55" t="n">
        <v>105</v>
      </c>
      <c r="K694" s="55" t="n">
        <v>4</v>
      </c>
      <c r="L694" s="55"/>
      <c r="M694" s="55"/>
      <c r="N694" s="54"/>
      <c r="O694" s="54" t="n">
        <v>4</v>
      </c>
      <c r="P694" s="54" t="n">
        <v>140</v>
      </c>
      <c r="Q694" s="55" t="n">
        <v>101</v>
      </c>
      <c r="R694" s="55" t="n">
        <v>101</v>
      </c>
      <c r="S694" s="55" t="n">
        <v>114</v>
      </c>
      <c r="T694" s="55" t="n">
        <v>72</v>
      </c>
      <c r="U694" s="55" t="n">
        <v>175</v>
      </c>
      <c r="V694" s="55" t="n">
        <v>79</v>
      </c>
      <c r="W694" s="55" t="n">
        <v>168</v>
      </c>
      <c r="X694" s="55" t="n">
        <v>96</v>
      </c>
      <c r="Y694" s="55" t="n">
        <v>148</v>
      </c>
      <c r="Z694" s="55" t="n">
        <v>119</v>
      </c>
      <c r="AA694" s="56" t="n">
        <v>117</v>
      </c>
      <c r="AB694" s="3"/>
      <c r="AC694" s="70" t="n">
        <v>23</v>
      </c>
      <c r="AD694" s="55" t="n">
        <f aca="false">392+23</f>
        <v>415</v>
      </c>
      <c r="AE694" s="55" t="n">
        <v>265</v>
      </c>
      <c r="AF694" s="57" t="n">
        <f aca="false">(AE694/AD694)*100</f>
        <v>63.855421686747</v>
      </c>
    </row>
    <row r="695" s="58" customFormat="true" ht="12.8" hidden="false" customHeight="false" outlineLevel="0" collapsed="false">
      <c r="A695" s="54" t="s">
        <v>433</v>
      </c>
      <c r="B695" s="55"/>
      <c r="C695" s="55" t="n">
        <v>89</v>
      </c>
      <c r="D695" s="55" t="n">
        <v>207</v>
      </c>
      <c r="E695" s="55" t="n">
        <v>1</v>
      </c>
      <c r="F695" s="55" t="n">
        <v>50</v>
      </c>
      <c r="G695" s="55" t="n">
        <v>2</v>
      </c>
      <c r="H695" s="55" t="n">
        <v>7</v>
      </c>
      <c r="I695" s="55" t="n">
        <v>225</v>
      </c>
      <c r="J695" s="55" t="n">
        <v>114</v>
      </c>
      <c r="K695" s="55" t="n">
        <v>7</v>
      </c>
      <c r="L695" s="55"/>
      <c r="M695" s="55"/>
      <c r="N695" s="54"/>
      <c r="O695" s="54" t="n">
        <v>7</v>
      </c>
      <c r="P695" s="54" t="n">
        <v>243</v>
      </c>
      <c r="Q695" s="55" t="n">
        <v>99</v>
      </c>
      <c r="R695" s="55" t="n">
        <v>138</v>
      </c>
      <c r="S695" s="55" t="n">
        <v>149</v>
      </c>
      <c r="T695" s="55" t="n">
        <v>107</v>
      </c>
      <c r="U695" s="55" t="n">
        <v>228</v>
      </c>
      <c r="V695" s="55" t="n">
        <v>96</v>
      </c>
      <c r="W695" s="55" t="n">
        <v>234</v>
      </c>
      <c r="X695" s="55" t="n">
        <v>103</v>
      </c>
      <c r="Y695" s="55" t="n">
        <v>230</v>
      </c>
      <c r="Z695" s="55" t="n">
        <v>154</v>
      </c>
      <c r="AA695" s="56" t="n">
        <v>177</v>
      </c>
      <c r="AB695" s="3"/>
      <c r="AC695" s="70" t="n">
        <v>35</v>
      </c>
      <c r="AD695" s="55" t="n">
        <f aca="false">530+35</f>
        <v>565</v>
      </c>
      <c r="AE695" s="55" t="n">
        <v>365</v>
      </c>
      <c r="AF695" s="57" t="n">
        <f aca="false">(AE695/AD695)*100</f>
        <v>64.6017699115044</v>
      </c>
    </row>
    <row r="696" s="58" customFormat="true" ht="12.8" hidden="false" customHeight="false" outlineLevel="0" collapsed="false">
      <c r="A696" s="54" t="s">
        <v>434</v>
      </c>
      <c r="B696" s="55"/>
      <c r="C696" s="55" t="n">
        <v>77</v>
      </c>
      <c r="D696" s="55" t="n">
        <v>181</v>
      </c>
      <c r="E696" s="55"/>
      <c r="F696" s="55" t="n">
        <v>55</v>
      </c>
      <c r="G696" s="55"/>
      <c r="H696" s="55" t="n">
        <v>5</v>
      </c>
      <c r="I696" s="55" t="n">
        <v>208</v>
      </c>
      <c r="J696" s="55" t="n">
        <v>100</v>
      </c>
      <c r="K696" s="55" t="n">
        <v>2</v>
      </c>
      <c r="L696" s="55"/>
      <c r="M696" s="55"/>
      <c r="N696" s="54"/>
      <c r="O696" s="54" t="n">
        <v>1</v>
      </c>
      <c r="P696" s="54" t="n">
        <v>224</v>
      </c>
      <c r="Q696" s="55" t="n">
        <v>90</v>
      </c>
      <c r="R696" s="55" t="n">
        <v>141</v>
      </c>
      <c r="S696" s="55" t="n">
        <v>121</v>
      </c>
      <c r="T696" s="55" t="n">
        <v>101</v>
      </c>
      <c r="U696" s="55" t="n">
        <v>207</v>
      </c>
      <c r="V696" s="55" t="n">
        <v>79</v>
      </c>
      <c r="W696" s="55" t="n">
        <v>231</v>
      </c>
      <c r="X696" s="55" t="n">
        <v>114</v>
      </c>
      <c r="Y696" s="55" t="n">
        <v>194</v>
      </c>
      <c r="Z696" s="55" t="n">
        <v>130</v>
      </c>
      <c r="AA696" s="56" t="n">
        <v>162</v>
      </c>
      <c r="AB696" s="3"/>
      <c r="AC696" s="70" t="n">
        <v>23</v>
      </c>
      <c r="AD696" s="55" t="n">
        <f aca="false">463+23</f>
        <v>486</v>
      </c>
      <c r="AE696" s="55" t="n">
        <v>320</v>
      </c>
      <c r="AF696" s="57" t="n">
        <f aca="false">(AE696/AD696)*100</f>
        <v>65.843621399177</v>
      </c>
    </row>
    <row r="697" s="58" customFormat="true" ht="12.8" hidden="false" customHeight="false" outlineLevel="0" collapsed="false">
      <c r="A697" s="54" t="s">
        <v>435</v>
      </c>
      <c r="B697" s="55" t="n">
        <v>3</v>
      </c>
      <c r="C697" s="55" t="n">
        <v>60</v>
      </c>
      <c r="D697" s="55" t="n">
        <v>155</v>
      </c>
      <c r="E697" s="55"/>
      <c r="F697" s="55" t="n">
        <v>46</v>
      </c>
      <c r="G697" s="55"/>
      <c r="H697" s="55" t="n">
        <v>5</v>
      </c>
      <c r="I697" s="55" t="n">
        <v>171</v>
      </c>
      <c r="J697" s="55" t="n">
        <v>86</v>
      </c>
      <c r="K697" s="55" t="n">
        <v>6</v>
      </c>
      <c r="L697" s="55"/>
      <c r="M697" s="55"/>
      <c r="N697" s="54"/>
      <c r="O697" s="54" t="n">
        <v>7</v>
      </c>
      <c r="P697" s="54" t="n">
        <v>184</v>
      </c>
      <c r="Q697" s="55" t="n">
        <v>64</v>
      </c>
      <c r="R697" s="55" t="n">
        <v>101</v>
      </c>
      <c r="S697" s="55" t="n">
        <v>124</v>
      </c>
      <c r="T697" s="55" t="n">
        <v>94</v>
      </c>
      <c r="U697" s="55" t="n">
        <v>169</v>
      </c>
      <c r="V697" s="55" t="n">
        <v>66</v>
      </c>
      <c r="W697" s="55" t="n">
        <v>197</v>
      </c>
      <c r="X697" s="55" t="n">
        <v>97</v>
      </c>
      <c r="Y697" s="55" t="n">
        <v>164</v>
      </c>
      <c r="Z697" s="55" t="n">
        <v>137</v>
      </c>
      <c r="AA697" s="56" t="n">
        <v>118</v>
      </c>
      <c r="AB697" s="3"/>
      <c r="AC697" s="70" t="n">
        <v>15</v>
      </c>
      <c r="AD697" s="55" t="n">
        <f aca="false">365+15</f>
        <v>380</v>
      </c>
      <c r="AE697" s="55" t="n">
        <v>271</v>
      </c>
      <c r="AF697" s="57" t="n">
        <f aca="false">(AE697/AD697)*100</f>
        <v>71.3157894736842</v>
      </c>
    </row>
    <row r="698" s="58" customFormat="true" ht="12.8" hidden="false" customHeight="false" outlineLevel="0" collapsed="false">
      <c r="A698" s="54" t="s">
        <v>436</v>
      </c>
      <c r="B698" s="55" t="n">
        <v>5</v>
      </c>
      <c r="C698" s="55" t="n">
        <v>159</v>
      </c>
      <c r="D698" s="55" t="n">
        <v>389</v>
      </c>
      <c r="E698" s="55"/>
      <c r="F698" s="55" t="n">
        <v>90</v>
      </c>
      <c r="G698" s="55" t="n">
        <v>7</v>
      </c>
      <c r="H698" s="55" t="n">
        <v>19</v>
      </c>
      <c r="I698" s="55" t="n">
        <v>456</v>
      </c>
      <c r="J698" s="55" t="n">
        <v>191</v>
      </c>
      <c r="K698" s="55" t="n">
        <v>5</v>
      </c>
      <c r="L698" s="55"/>
      <c r="M698" s="55"/>
      <c r="N698" s="54"/>
      <c r="O698" s="54" t="n">
        <v>13</v>
      </c>
      <c r="P698" s="54" t="n">
        <v>498</v>
      </c>
      <c r="Q698" s="55" t="n">
        <v>158</v>
      </c>
      <c r="R698" s="55" t="n">
        <v>243</v>
      </c>
      <c r="S698" s="55" t="n">
        <v>349</v>
      </c>
      <c r="T698" s="55" t="n">
        <v>212</v>
      </c>
      <c r="U698" s="55" t="n">
        <v>455</v>
      </c>
      <c r="V698" s="55" t="n">
        <v>154</v>
      </c>
      <c r="W698" s="55" t="n">
        <v>512</v>
      </c>
      <c r="X698" s="55" t="n">
        <v>206</v>
      </c>
      <c r="Y698" s="55" t="n">
        <v>465</v>
      </c>
      <c r="Z698" s="55" t="n">
        <v>270</v>
      </c>
      <c r="AA698" s="56" t="n">
        <v>362</v>
      </c>
      <c r="AB698" s="3"/>
      <c r="AC698" s="70" t="n">
        <v>81</v>
      </c>
      <c r="AD698" s="55" t="n">
        <f aca="false">944+81</f>
        <v>1025</v>
      </c>
      <c r="AE698" s="55" t="n">
        <v>696</v>
      </c>
      <c r="AF698" s="57" t="n">
        <f aca="false">(AE698/AD698)*100</f>
        <v>67.9024390243903</v>
      </c>
    </row>
    <row r="699" s="58" customFormat="true" ht="12.8" hidden="false" customHeight="false" outlineLevel="0" collapsed="false">
      <c r="A699" s="54" t="s">
        <v>437</v>
      </c>
      <c r="B699" s="55" t="n">
        <v>3</v>
      </c>
      <c r="C699" s="55" t="n">
        <v>221</v>
      </c>
      <c r="D699" s="55" t="n">
        <v>333</v>
      </c>
      <c r="E699" s="55"/>
      <c r="F699" s="55" t="n">
        <v>114</v>
      </c>
      <c r="G699" s="55" t="n">
        <v>7</v>
      </c>
      <c r="H699" s="55" t="n">
        <v>15</v>
      </c>
      <c r="I699" s="55" t="n">
        <v>413</v>
      </c>
      <c r="J699" s="55" t="n">
        <v>282</v>
      </c>
      <c r="K699" s="55" t="n">
        <v>4</v>
      </c>
      <c r="L699" s="55"/>
      <c r="M699" s="55"/>
      <c r="N699" s="54"/>
      <c r="O699" s="54" t="n">
        <v>7</v>
      </c>
      <c r="P699" s="54" t="n">
        <v>454</v>
      </c>
      <c r="Q699" s="55" t="n">
        <v>238</v>
      </c>
      <c r="R699" s="55" t="n">
        <v>254</v>
      </c>
      <c r="S699" s="55" t="n">
        <v>322</v>
      </c>
      <c r="T699" s="55" t="n">
        <v>271</v>
      </c>
      <c r="U699" s="55" t="n">
        <v>419</v>
      </c>
      <c r="V699" s="55" t="n">
        <v>228</v>
      </c>
      <c r="W699" s="55" t="n">
        <v>461</v>
      </c>
      <c r="X699" s="55" t="n">
        <v>250</v>
      </c>
      <c r="Y699" s="55" t="n">
        <v>437</v>
      </c>
      <c r="Z699" s="55" t="n">
        <v>321</v>
      </c>
      <c r="AA699" s="56" t="n">
        <v>336</v>
      </c>
      <c r="AB699" s="3"/>
      <c r="AC699" s="70" t="n">
        <v>72</v>
      </c>
      <c r="AD699" s="55" t="n">
        <f aca="false">1120+72</f>
        <v>1192</v>
      </c>
      <c r="AE699" s="55" t="n">
        <v>730</v>
      </c>
      <c r="AF699" s="57" t="n">
        <f aca="false">(AE699/AD699)*100</f>
        <v>61.241610738255</v>
      </c>
    </row>
    <row r="700" s="58" customFormat="true" ht="12.8" hidden="false" customHeight="false" outlineLevel="0" collapsed="false">
      <c r="A700" s="54" t="s">
        <v>438</v>
      </c>
      <c r="B700" s="55" t="n">
        <v>4</v>
      </c>
      <c r="C700" s="55" t="n">
        <v>147</v>
      </c>
      <c r="D700" s="55" t="n">
        <v>212</v>
      </c>
      <c r="E700" s="55" t="n">
        <v>2</v>
      </c>
      <c r="F700" s="55" t="n">
        <v>113</v>
      </c>
      <c r="G700" s="55" t="n">
        <v>1</v>
      </c>
      <c r="H700" s="55" t="n">
        <v>12</v>
      </c>
      <c r="I700" s="55" t="n">
        <v>278</v>
      </c>
      <c r="J700" s="55" t="n">
        <v>207</v>
      </c>
      <c r="K700" s="55" t="n">
        <v>12</v>
      </c>
      <c r="L700" s="55"/>
      <c r="M700" s="55"/>
      <c r="N700" s="54"/>
      <c r="O700" s="54" t="n">
        <v>5</v>
      </c>
      <c r="P700" s="54" t="n">
        <v>309</v>
      </c>
      <c r="Q700" s="55" t="n">
        <v>185</v>
      </c>
      <c r="R700" s="55" t="n">
        <v>180</v>
      </c>
      <c r="S700" s="55" t="n">
        <v>271</v>
      </c>
      <c r="T700" s="55" t="n">
        <v>204</v>
      </c>
      <c r="U700" s="55" t="n">
        <v>298</v>
      </c>
      <c r="V700" s="55" t="n">
        <v>149</v>
      </c>
      <c r="W700" s="55" t="n">
        <v>357</v>
      </c>
      <c r="X700" s="55" t="n">
        <v>216</v>
      </c>
      <c r="Y700" s="55" t="n">
        <v>288</v>
      </c>
      <c r="Z700" s="55" t="n">
        <v>253</v>
      </c>
      <c r="AA700" s="56" t="n">
        <v>234</v>
      </c>
      <c r="AB700" s="3"/>
      <c r="AC700" s="70" t="n">
        <v>61</v>
      </c>
      <c r="AD700" s="55" t="n">
        <f aca="false">796+61</f>
        <v>857</v>
      </c>
      <c r="AE700" s="55" t="n">
        <v>532</v>
      </c>
      <c r="AF700" s="57" t="n">
        <f aca="false">(AE700/AD700)*100</f>
        <v>62.0770128354726</v>
      </c>
    </row>
    <row r="701" s="58" customFormat="true" ht="12.8" hidden="false" customHeight="false" outlineLevel="0" collapsed="false">
      <c r="A701" s="54" t="s">
        <v>439</v>
      </c>
      <c r="B701" s="55" t="n">
        <v>2</v>
      </c>
      <c r="C701" s="55" t="n">
        <v>137</v>
      </c>
      <c r="D701" s="55" t="n">
        <v>309</v>
      </c>
      <c r="E701" s="55" t="n">
        <v>2</v>
      </c>
      <c r="F701" s="55" t="n">
        <v>105</v>
      </c>
      <c r="G701" s="55" t="n">
        <v>1</v>
      </c>
      <c r="H701" s="55" t="n">
        <v>20</v>
      </c>
      <c r="I701" s="55" t="n">
        <v>344</v>
      </c>
      <c r="J701" s="55" t="n">
        <v>198</v>
      </c>
      <c r="K701" s="55" t="n">
        <v>10</v>
      </c>
      <c r="L701" s="55"/>
      <c r="M701" s="55"/>
      <c r="N701" s="54"/>
      <c r="O701" s="54" t="n">
        <v>9</v>
      </c>
      <c r="P701" s="54" t="n">
        <v>370</v>
      </c>
      <c r="Q701" s="55" t="n">
        <v>179</v>
      </c>
      <c r="R701" s="55" t="n">
        <v>245</v>
      </c>
      <c r="S701" s="55" t="n">
        <v>263</v>
      </c>
      <c r="T701" s="55" t="n">
        <v>232</v>
      </c>
      <c r="U701" s="55" t="n">
        <v>339</v>
      </c>
      <c r="V701" s="55" t="n">
        <v>166</v>
      </c>
      <c r="W701" s="55" t="n">
        <v>398</v>
      </c>
      <c r="X701" s="55" t="n">
        <v>218</v>
      </c>
      <c r="Y701" s="55" t="n">
        <v>349</v>
      </c>
      <c r="Z701" s="55" t="n">
        <v>291</v>
      </c>
      <c r="AA701" s="56" t="n">
        <v>260</v>
      </c>
      <c r="AB701" s="3"/>
      <c r="AC701" s="70" t="n">
        <v>47</v>
      </c>
      <c r="AD701" s="55" t="n">
        <f aca="false">812+47</f>
        <v>859</v>
      </c>
      <c r="AE701" s="55" t="n">
        <v>583</v>
      </c>
      <c r="AF701" s="57" t="n">
        <f aca="false">(AE701/AD701)*100</f>
        <v>67.8696158323632</v>
      </c>
    </row>
    <row r="702" s="53" customFormat="true" ht="12.8" hidden="false" customHeight="false" outlineLevel="0" collapsed="false">
      <c r="A702" s="54" t="s">
        <v>440</v>
      </c>
      <c r="B702" s="55" t="n">
        <v>1</v>
      </c>
      <c r="C702" s="55" t="n">
        <v>122</v>
      </c>
      <c r="D702" s="55" t="n">
        <v>212</v>
      </c>
      <c r="E702" s="55" t="n">
        <v>3</v>
      </c>
      <c r="F702" s="55" t="n">
        <v>88</v>
      </c>
      <c r="G702" s="55" t="n">
        <v>3</v>
      </c>
      <c r="H702" s="55" t="n">
        <v>12</v>
      </c>
      <c r="I702" s="55" t="n">
        <v>233</v>
      </c>
      <c r="J702" s="55" t="n">
        <v>190</v>
      </c>
      <c r="K702" s="55" t="n">
        <v>7</v>
      </c>
      <c r="L702" s="55"/>
      <c r="M702" s="55"/>
      <c r="N702" s="54"/>
      <c r="O702" s="54" t="n">
        <v>8</v>
      </c>
      <c r="P702" s="54" t="n">
        <v>282</v>
      </c>
      <c r="Q702" s="55" t="n">
        <v>144</v>
      </c>
      <c r="R702" s="55" t="n">
        <v>195</v>
      </c>
      <c r="S702" s="55" t="n">
        <v>192</v>
      </c>
      <c r="T702" s="55" t="n">
        <v>149</v>
      </c>
      <c r="U702" s="55" t="n">
        <v>285</v>
      </c>
      <c r="V702" s="55" t="n">
        <v>140</v>
      </c>
      <c r="W702" s="55" t="n">
        <v>296</v>
      </c>
      <c r="X702" s="55" t="n">
        <v>187</v>
      </c>
      <c r="Y702" s="55" t="n">
        <v>251</v>
      </c>
      <c r="Z702" s="55" t="n">
        <v>218</v>
      </c>
      <c r="AA702" s="56" t="n">
        <v>203</v>
      </c>
      <c r="AB702" s="3"/>
      <c r="AC702" s="70" t="n">
        <v>61</v>
      </c>
      <c r="AD702" s="55" t="n">
        <f aca="false">620+61</f>
        <v>681</v>
      </c>
      <c r="AE702" s="55" t="n">
        <v>452</v>
      </c>
      <c r="AF702" s="57" t="n">
        <f aca="false">(AE702/AD702)*100</f>
        <v>66.3729809104259</v>
      </c>
    </row>
    <row r="703" s="53" customFormat="true" ht="12.8" hidden="false" customHeight="false" outlineLevel="0" collapsed="false">
      <c r="A703" s="54" t="s">
        <v>441</v>
      </c>
      <c r="B703" s="55" t="n">
        <v>1</v>
      </c>
      <c r="C703" s="55" t="n">
        <v>166</v>
      </c>
      <c r="D703" s="55" t="n">
        <v>319</v>
      </c>
      <c r="E703" s="55"/>
      <c r="F703" s="55" t="n">
        <v>113</v>
      </c>
      <c r="G703" s="55" t="n">
        <v>5</v>
      </c>
      <c r="H703" s="55" t="n">
        <v>12</v>
      </c>
      <c r="I703" s="55" t="n">
        <v>385</v>
      </c>
      <c r="J703" s="55" t="n">
        <v>222</v>
      </c>
      <c r="K703" s="55" t="n">
        <v>7</v>
      </c>
      <c r="L703" s="55"/>
      <c r="M703" s="55"/>
      <c r="N703" s="54"/>
      <c r="O703" s="54" t="n">
        <v>11</v>
      </c>
      <c r="P703" s="54" t="n">
        <v>425</v>
      </c>
      <c r="Q703" s="55" t="n">
        <v>181</v>
      </c>
      <c r="R703" s="55" t="n">
        <v>244</v>
      </c>
      <c r="S703" s="55" t="n">
        <v>297</v>
      </c>
      <c r="T703" s="55" t="n">
        <v>240</v>
      </c>
      <c r="U703" s="55" t="n">
        <v>373</v>
      </c>
      <c r="V703" s="55" t="n">
        <v>189</v>
      </c>
      <c r="W703" s="55" t="n">
        <v>429</v>
      </c>
      <c r="X703" s="55" t="n">
        <v>238</v>
      </c>
      <c r="Y703" s="55" t="n">
        <v>376</v>
      </c>
      <c r="Z703" s="55" t="n">
        <v>334</v>
      </c>
      <c r="AA703" s="56" t="n">
        <v>269</v>
      </c>
      <c r="AB703" s="3"/>
      <c r="AC703" s="70" t="n">
        <v>56</v>
      </c>
      <c r="AD703" s="55" t="n">
        <f aca="false">923+56</f>
        <v>979</v>
      </c>
      <c r="AE703" s="55" t="n">
        <v>645</v>
      </c>
      <c r="AF703" s="57" t="n">
        <f aca="false">(AE703/AD703)*100</f>
        <v>65.8835546475996</v>
      </c>
    </row>
    <row r="704" s="58" customFormat="true" ht="12.8" hidden="false" customHeight="false" outlineLevel="0" collapsed="false">
      <c r="A704" s="54" t="s">
        <v>179</v>
      </c>
      <c r="B704" s="55" t="n">
        <v>2</v>
      </c>
      <c r="C704" s="55" t="n">
        <v>144</v>
      </c>
      <c r="D704" s="55" t="n">
        <v>280</v>
      </c>
      <c r="E704" s="55" t="n">
        <v>1</v>
      </c>
      <c r="F704" s="55" t="n">
        <v>34</v>
      </c>
      <c r="G704" s="55" t="n">
        <v>2</v>
      </c>
      <c r="H704" s="55" t="n">
        <v>7</v>
      </c>
      <c r="I704" s="55" t="n">
        <v>293</v>
      </c>
      <c r="J704" s="55" t="n">
        <v>157</v>
      </c>
      <c r="K704" s="55" t="n">
        <v>7</v>
      </c>
      <c r="L704" s="55"/>
      <c r="M704" s="55"/>
      <c r="N704" s="54"/>
      <c r="O704" s="54" t="n">
        <v>7</v>
      </c>
      <c r="P704" s="54" t="n">
        <v>348</v>
      </c>
      <c r="Q704" s="55" t="n">
        <v>107</v>
      </c>
      <c r="R704" s="55" t="n">
        <v>197</v>
      </c>
      <c r="S704" s="55" t="n">
        <v>185</v>
      </c>
      <c r="T704" s="55" t="n">
        <v>210</v>
      </c>
      <c r="U704" s="55" t="n">
        <v>235</v>
      </c>
      <c r="V704" s="55" t="n">
        <v>177</v>
      </c>
      <c r="W704" s="55" t="n">
        <v>281</v>
      </c>
      <c r="X704" s="55" t="n">
        <v>206</v>
      </c>
      <c r="Y704" s="55" t="n">
        <v>243</v>
      </c>
      <c r="Z704" s="55" t="n">
        <v>248</v>
      </c>
      <c r="AA704" s="56" t="n">
        <v>193</v>
      </c>
      <c r="AB704" s="3"/>
      <c r="AC704" s="70"/>
      <c r="AD704" s="55"/>
      <c r="AE704" s="55" t="n">
        <v>533</v>
      </c>
      <c r="AF704" s="57"/>
    </row>
    <row r="705" s="58" customFormat="true" ht="12.8" hidden="false" customHeight="false" outlineLevel="0" collapsed="false">
      <c r="A705" s="60" t="s">
        <v>48</v>
      </c>
      <c r="B705" s="61" t="n">
        <f aca="false">SUM(B692:B704)</f>
        <v>28</v>
      </c>
      <c r="C705" s="61" t="n">
        <f aca="false">SUM(C692:C704)</f>
        <v>1679</v>
      </c>
      <c r="D705" s="61" t="n">
        <f aca="false">SUM(D692:D704)</f>
        <v>3358</v>
      </c>
      <c r="E705" s="61" t="n">
        <f aca="false">SUM(E692:E704)</f>
        <v>11</v>
      </c>
      <c r="F705" s="61" t="n">
        <f aca="false">SUM(F692:F704)</f>
        <v>1014</v>
      </c>
      <c r="G705" s="61" t="n">
        <f aca="false">SUM(G692:G704)</f>
        <v>35</v>
      </c>
      <c r="H705" s="61" t="n">
        <f aca="false">SUM(H692:H704)</f>
        <v>137</v>
      </c>
      <c r="I705" s="61" t="n">
        <f aca="false">SUM(I692:I704)</f>
        <v>3865</v>
      </c>
      <c r="J705" s="61" t="n">
        <f aca="false">SUM(J692:J704)</f>
        <v>2221</v>
      </c>
      <c r="K705" s="61" t="n">
        <f aca="false">SUM(K692:K704)</f>
        <v>79</v>
      </c>
      <c r="L705" s="61" t="n">
        <f aca="false">SUM(L692:L704)</f>
        <v>0</v>
      </c>
      <c r="M705" s="61" t="n">
        <f aca="false">SUM(M692:M704)</f>
        <v>0</v>
      </c>
      <c r="N705" s="61" t="n">
        <f aca="false">SUM(N692:N704)</f>
        <v>0</v>
      </c>
      <c r="O705" s="61" t="n">
        <f aca="false">SUM(O692:O704)</f>
        <v>92</v>
      </c>
      <c r="P705" s="61" t="n">
        <f aca="false">SUM(P692:P704)</f>
        <v>4256</v>
      </c>
      <c r="Q705" s="61" t="n">
        <f aca="false">SUM(Q692:Q704)</f>
        <v>1855</v>
      </c>
      <c r="R705" s="61" t="n">
        <f aca="false">SUM(R692:R704)</f>
        <v>2514</v>
      </c>
      <c r="S705" s="61" t="n">
        <f aca="false">SUM(S692:S704)</f>
        <v>2889</v>
      </c>
      <c r="T705" s="61" t="n">
        <f aca="false">SUM(T692:T704)</f>
        <v>2320</v>
      </c>
      <c r="U705" s="61" t="n">
        <f aca="false">SUM(U692:U704)</f>
        <v>3862</v>
      </c>
      <c r="V705" s="61" t="n">
        <f aca="false">SUM(V692:V704)</f>
        <v>1828</v>
      </c>
      <c r="W705" s="61" t="n">
        <f aca="false">SUM(W692:W704)</f>
        <v>4359</v>
      </c>
      <c r="X705" s="61" t="n">
        <f aca="false">SUM(X692:X704)</f>
        <v>2355</v>
      </c>
      <c r="Y705" s="61" t="n">
        <f aca="false">SUM(Y692:Y704)</f>
        <v>3829</v>
      </c>
      <c r="Z705" s="62" t="n">
        <f aca="false">SUM(Z692:Z704)</f>
        <v>3017</v>
      </c>
      <c r="AA705" s="81" t="n">
        <f aca="false">SUM(AA692:AA704)</f>
        <v>2965</v>
      </c>
      <c r="AB705" s="82"/>
      <c r="AC705" s="61" t="n">
        <f aca="false">SUM(AC692:AC704)</f>
        <v>563</v>
      </c>
      <c r="AD705" s="61" t="n">
        <f aca="false">SUM(AD692:AD704)</f>
        <v>9085</v>
      </c>
      <c r="AE705" s="80" t="n">
        <f aca="false">SUM(AE692:AE704)</f>
        <v>6531</v>
      </c>
      <c r="AF705" s="63" t="n">
        <f aca="false">(AE705/AD705)*100</f>
        <v>71.8877270225647</v>
      </c>
    </row>
    <row r="706" s="53" customFormat="true" ht="12.8" hidden="false" customHeight="false" outlineLevel="0" collapsed="false">
      <c r="A706" s="6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3"/>
      <c r="AC706" s="65"/>
      <c r="AD706" s="65"/>
      <c r="AE706" s="65"/>
      <c r="AF706" s="66"/>
    </row>
    <row r="707" s="58" customFormat="true" ht="12.8" hidden="false" customHeight="false" outlineLevel="0" collapsed="false">
      <c r="A707" s="67" t="s">
        <v>442</v>
      </c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9"/>
    </row>
    <row r="708" s="58" customFormat="true" ht="12.8" hidden="false" customHeight="false" outlineLevel="0" collapsed="false">
      <c r="A708" s="54" t="n">
        <v>1</v>
      </c>
      <c r="B708" s="55" t="n">
        <v>3</v>
      </c>
      <c r="C708" s="55" t="n">
        <v>309</v>
      </c>
      <c r="D708" s="55" t="n">
        <v>383</v>
      </c>
      <c r="E708" s="55" t="n">
        <v>1</v>
      </c>
      <c r="F708" s="55" t="n">
        <v>195</v>
      </c>
      <c r="G708" s="55" t="n">
        <v>3</v>
      </c>
      <c r="H708" s="55" t="n">
        <v>21</v>
      </c>
      <c r="I708" s="55" t="n">
        <v>430</v>
      </c>
      <c r="J708" s="55" t="n">
        <v>450</v>
      </c>
      <c r="K708" s="55" t="n">
        <v>7</v>
      </c>
      <c r="L708" s="55" t="n">
        <v>422</v>
      </c>
      <c r="M708" s="55" t="n">
        <v>35</v>
      </c>
      <c r="N708" s="54" t="n">
        <v>450</v>
      </c>
      <c r="O708" s="54"/>
      <c r="P708" s="54"/>
      <c r="Q708" s="55"/>
      <c r="R708" s="55" t="n">
        <v>421</v>
      </c>
      <c r="S708" s="55" t="n">
        <v>349</v>
      </c>
      <c r="T708" s="55" t="n">
        <v>484</v>
      </c>
      <c r="U708" s="55" t="n">
        <v>398</v>
      </c>
      <c r="V708" s="55" t="n">
        <v>433</v>
      </c>
      <c r="W708" s="55" t="n">
        <v>482</v>
      </c>
      <c r="X708" s="55" t="n">
        <v>473</v>
      </c>
      <c r="Y708" s="55" t="n">
        <v>406</v>
      </c>
      <c r="Z708" s="55" t="n">
        <v>572</v>
      </c>
      <c r="AA708" s="56" t="n">
        <v>305</v>
      </c>
      <c r="AB708" s="3"/>
      <c r="AC708" s="70" t="n">
        <v>53</v>
      </c>
      <c r="AD708" s="55" t="n">
        <v>1737</v>
      </c>
      <c r="AE708" s="55" t="n">
        <v>931</v>
      </c>
      <c r="AF708" s="57" t="n">
        <f aca="false">(AE708/AD708)*100</f>
        <v>53.5981577432355</v>
      </c>
    </row>
    <row r="709" s="58" customFormat="true" ht="12.8" hidden="false" customHeight="false" outlineLevel="0" collapsed="false">
      <c r="A709" s="54" t="n">
        <v>2</v>
      </c>
      <c r="B709" s="55" t="n">
        <v>6</v>
      </c>
      <c r="C709" s="55" t="n">
        <v>263</v>
      </c>
      <c r="D709" s="55" t="n">
        <v>298</v>
      </c>
      <c r="E709" s="55" t="n">
        <v>2</v>
      </c>
      <c r="F709" s="55" t="n">
        <v>147</v>
      </c>
      <c r="G709" s="55" t="n">
        <v>5</v>
      </c>
      <c r="H709" s="55" t="n">
        <v>18</v>
      </c>
      <c r="I709" s="55" t="n">
        <v>369</v>
      </c>
      <c r="J709" s="55" t="n">
        <v>344</v>
      </c>
      <c r="K709" s="55" t="n">
        <v>8</v>
      </c>
      <c r="L709" s="55" t="n">
        <v>336</v>
      </c>
      <c r="M709" s="55" t="n">
        <v>16</v>
      </c>
      <c r="N709" s="54" t="n">
        <v>374</v>
      </c>
      <c r="O709" s="54"/>
      <c r="P709" s="54"/>
      <c r="Q709" s="55"/>
      <c r="R709" s="55" t="n">
        <v>329</v>
      </c>
      <c r="S709" s="55" t="n">
        <v>270</v>
      </c>
      <c r="T709" s="55" t="n">
        <v>405</v>
      </c>
      <c r="U709" s="55" t="n">
        <v>277</v>
      </c>
      <c r="V709" s="55" t="n">
        <v>340</v>
      </c>
      <c r="W709" s="55" t="n">
        <v>394</v>
      </c>
      <c r="X709" s="55" t="n">
        <v>379</v>
      </c>
      <c r="Y709" s="55" t="n">
        <v>332</v>
      </c>
      <c r="Z709" s="55" t="n">
        <v>488</v>
      </c>
      <c r="AA709" s="56" t="n">
        <v>214</v>
      </c>
      <c r="AB709" s="3"/>
      <c r="AC709" s="70" t="n">
        <v>88</v>
      </c>
      <c r="AD709" s="55" t="n">
        <v>1329</v>
      </c>
      <c r="AE709" s="55" t="n">
        <v>751</v>
      </c>
      <c r="AF709" s="57" t="n">
        <f aca="false">(AE709/AD709)*100</f>
        <v>56.5086531226486</v>
      </c>
    </row>
    <row r="710" s="58" customFormat="true" ht="12.8" hidden="false" customHeight="false" outlineLevel="0" collapsed="false">
      <c r="A710" s="54" t="n">
        <v>3</v>
      </c>
      <c r="B710" s="55" t="n">
        <v>2</v>
      </c>
      <c r="C710" s="55" t="n">
        <v>99</v>
      </c>
      <c r="D710" s="55" t="n">
        <v>205</v>
      </c>
      <c r="E710" s="55" t="n">
        <v>1</v>
      </c>
      <c r="F710" s="55" t="n">
        <v>117</v>
      </c>
      <c r="G710" s="55" t="n">
        <v>3</v>
      </c>
      <c r="H710" s="55" t="n">
        <v>15</v>
      </c>
      <c r="I710" s="55" t="n">
        <v>257</v>
      </c>
      <c r="J710" s="55" t="n">
        <v>155</v>
      </c>
      <c r="K710" s="55" t="n">
        <v>4</v>
      </c>
      <c r="L710" s="55" t="n">
        <v>256</v>
      </c>
      <c r="M710" s="55" t="n">
        <v>14</v>
      </c>
      <c r="N710" s="54" t="n">
        <v>157</v>
      </c>
      <c r="O710" s="54"/>
      <c r="P710" s="54"/>
      <c r="Q710" s="55"/>
      <c r="R710" s="55" t="n">
        <v>189</v>
      </c>
      <c r="S710" s="55" t="n">
        <v>175</v>
      </c>
      <c r="T710" s="55" t="n">
        <v>243</v>
      </c>
      <c r="U710" s="55" t="n">
        <v>174</v>
      </c>
      <c r="V710" s="55" t="n">
        <v>170</v>
      </c>
      <c r="W710" s="55" t="n">
        <v>261</v>
      </c>
      <c r="X710" s="55" t="n">
        <v>222</v>
      </c>
      <c r="Y710" s="55" t="n">
        <v>193</v>
      </c>
      <c r="Z710" s="55" t="n">
        <v>265</v>
      </c>
      <c r="AA710" s="56" t="n">
        <v>140</v>
      </c>
      <c r="AB710" s="3"/>
      <c r="AC710" s="70" t="n">
        <v>37</v>
      </c>
      <c r="AD710" s="55" t="n">
        <v>825</v>
      </c>
      <c r="AE710" s="55" t="n">
        <v>440</v>
      </c>
      <c r="AF710" s="57" t="n">
        <f aca="false">(AE710/AD710)*100</f>
        <v>53.3333333333333</v>
      </c>
    </row>
    <row r="711" s="58" customFormat="true" ht="12.8" hidden="false" customHeight="false" outlineLevel="0" collapsed="false">
      <c r="A711" s="54" t="n">
        <v>4</v>
      </c>
      <c r="B711" s="55" t="n">
        <v>8</v>
      </c>
      <c r="C711" s="55" t="n">
        <v>262</v>
      </c>
      <c r="D711" s="55" t="n">
        <v>413</v>
      </c>
      <c r="E711" s="55" t="n">
        <v>3</v>
      </c>
      <c r="F711" s="55" t="n">
        <v>155</v>
      </c>
      <c r="G711" s="55" t="n">
        <v>16</v>
      </c>
      <c r="H711" s="55" t="n">
        <v>15</v>
      </c>
      <c r="I711" s="55" t="n">
        <v>502</v>
      </c>
      <c r="J711" s="55" t="n">
        <v>381</v>
      </c>
      <c r="K711" s="55" t="n">
        <v>5</v>
      </c>
      <c r="L711" s="55" t="n">
        <v>468</v>
      </c>
      <c r="M711" s="55" t="n">
        <v>19</v>
      </c>
      <c r="N711" s="54" t="n">
        <v>421</v>
      </c>
      <c r="O711" s="54"/>
      <c r="P711" s="54"/>
      <c r="Q711" s="55"/>
      <c r="R711" s="55" t="n">
        <v>375</v>
      </c>
      <c r="S711" s="55" t="n">
        <v>340</v>
      </c>
      <c r="T711" s="55" t="n">
        <v>481</v>
      </c>
      <c r="U711" s="55" t="n">
        <v>365</v>
      </c>
      <c r="V711" s="55" t="n">
        <v>405</v>
      </c>
      <c r="W711" s="55" t="n">
        <v>504</v>
      </c>
      <c r="X711" s="55" t="n">
        <v>464</v>
      </c>
      <c r="Y711" s="55" t="n">
        <v>421</v>
      </c>
      <c r="Z711" s="55" t="n">
        <v>550</v>
      </c>
      <c r="AA711" s="56" t="n">
        <v>315</v>
      </c>
      <c r="AB711" s="3"/>
      <c r="AC711" s="70" t="n">
        <v>68</v>
      </c>
      <c r="AD711" s="55" t="n">
        <v>1513</v>
      </c>
      <c r="AE711" s="55" t="n">
        <v>923</v>
      </c>
      <c r="AF711" s="57" t="n">
        <f aca="false">(AE711/AD711)*100</f>
        <v>61.004626569729</v>
      </c>
    </row>
    <row r="712" s="58" customFormat="true" ht="12.8" hidden="false" customHeight="false" outlineLevel="0" collapsed="false">
      <c r="A712" s="54" t="n">
        <v>5</v>
      </c>
      <c r="B712" s="55" t="n">
        <v>3</v>
      </c>
      <c r="C712" s="55" t="n">
        <v>261</v>
      </c>
      <c r="D712" s="55" t="n">
        <v>343</v>
      </c>
      <c r="E712" s="55" t="n">
        <v>2</v>
      </c>
      <c r="F712" s="55" t="n">
        <v>137</v>
      </c>
      <c r="G712" s="55" t="n">
        <v>3</v>
      </c>
      <c r="H712" s="55" t="n">
        <v>16</v>
      </c>
      <c r="I712" s="55" t="n">
        <v>420</v>
      </c>
      <c r="J712" s="55" t="n">
        <v>322</v>
      </c>
      <c r="K712" s="55" t="n">
        <v>5</v>
      </c>
      <c r="L712" s="55" t="n">
        <v>377</v>
      </c>
      <c r="M712" s="55" t="n">
        <v>21</v>
      </c>
      <c r="N712" s="54" t="n">
        <v>358</v>
      </c>
      <c r="O712" s="54"/>
      <c r="P712" s="54"/>
      <c r="Q712" s="55"/>
      <c r="R712" s="55" t="n">
        <v>359</v>
      </c>
      <c r="S712" s="55" t="n">
        <v>308</v>
      </c>
      <c r="T712" s="55" t="n">
        <v>392</v>
      </c>
      <c r="U712" s="55" t="n">
        <v>340</v>
      </c>
      <c r="V712" s="55" t="n">
        <v>369</v>
      </c>
      <c r="W712" s="55" t="n">
        <v>389</v>
      </c>
      <c r="X712" s="55" t="n">
        <v>360</v>
      </c>
      <c r="Y712" s="55" t="n">
        <v>375</v>
      </c>
      <c r="Z712" s="55" t="n">
        <v>496</v>
      </c>
      <c r="AA712" s="56" t="n">
        <v>238</v>
      </c>
      <c r="AB712" s="3"/>
      <c r="AC712" s="70" t="n">
        <v>90</v>
      </c>
      <c r="AD712" s="55" t="n">
        <v>1340</v>
      </c>
      <c r="AE712" s="55" t="n">
        <v>773</v>
      </c>
      <c r="AF712" s="57" t="n">
        <f aca="false">(AE712/AD712)*100</f>
        <v>57.6865671641791</v>
      </c>
    </row>
    <row r="713" s="58" customFormat="true" ht="12.8" hidden="false" customHeight="false" outlineLevel="0" collapsed="false">
      <c r="A713" s="54" t="n">
        <v>6</v>
      </c>
      <c r="B713" s="55" t="n">
        <v>5</v>
      </c>
      <c r="C713" s="55" t="n">
        <v>330</v>
      </c>
      <c r="D713" s="55" t="n">
        <v>463</v>
      </c>
      <c r="E713" s="55" t="n">
        <v>1</v>
      </c>
      <c r="F713" s="55" t="n">
        <v>230</v>
      </c>
      <c r="G713" s="55" t="n">
        <v>3</v>
      </c>
      <c r="H713" s="55" t="n">
        <v>23</v>
      </c>
      <c r="I713" s="55" t="n">
        <v>544</v>
      </c>
      <c r="J713" s="55" t="n">
        <v>482</v>
      </c>
      <c r="K713" s="55" t="n">
        <v>3</v>
      </c>
      <c r="L713" s="55" t="n">
        <v>508</v>
      </c>
      <c r="M713" s="55" t="n">
        <v>22</v>
      </c>
      <c r="N713" s="54" t="n">
        <v>518</v>
      </c>
      <c r="O713" s="54"/>
      <c r="P713" s="54"/>
      <c r="Q713" s="55"/>
      <c r="R713" s="55" t="n">
        <v>463</v>
      </c>
      <c r="S713" s="55" t="n">
        <v>395</v>
      </c>
      <c r="T713" s="55" t="n">
        <v>475</v>
      </c>
      <c r="U713" s="55" t="n">
        <v>515</v>
      </c>
      <c r="V713" s="55" t="n">
        <v>428</v>
      </c>
      <c r="W713" s="55" t="n">
        <v>614</v>
      </c>
      <c r="X713" s="55" t="n">
        <v>527</v>
      </c>
      <c r="Y713" s="55" t="n">
        <v>493</v>
      </c>
      <c r="Z713" s="55" t="n">
        <v>662</v>
      </c>
      <c r="AA713" s="56" t="n">
        <v>342</v>
      </c>
      <c r="AB713" s="3"/>
      <c r="AC713" s="70" t="n">
        <v>111</v>
      </c>
      <c r="AD713" s="55" t="n">
        <v>1841</v>
      </c>
      <c r="AE713" s="55" t="n">
        <v>1073</v>
      </c>
      <c r="AF713" s="57" t="n">
        <f aca="false">(AE713/AD713)*100</f>
        <v>58.2835415535035</v>
      </c>
    </row>
    <row r="714" s="58" customFormat="true" ht="12.8" hidden="false" customHeight="false" outlineLevel="0" collapsed="false">
      <c r="A714" s="54" t="n">
        <v>7</v>
      </c>
      <c r="B714" s="55" t="n">
        <v>10</v>
      </c>
      <c r="C714" s="55" t="n">
        <v>234</v>
      </c>
      <c r="D714" s="55" t="n">
        <v>472</v>
      </c>
      <c r="E714" s="55" t="n">
        <v>4</v>
      </c>
      <c r="F714" s="55" t="n">
        <v>200</v>
      </c>
      <c r="G714" s="55" t="n">
        <v>6</v>
      </c>
      <c r="H714" s="55" t="n">
        <v>22</v>
      </c>
      <c r="I714" s="55" t="n">
        <v>550</v>
      </c>
      <c r="J714" s="55" t="n">
        <v>362</v>
      </c>
      <c r="K714" s="55" t="n">
        <v>10</v>
      </c>
      <c r="L714" s="55" t="n">
        <v>522</v>
      </c>
      <c r="M714" s="55" t="n">
        <v>25</v>
      </c>
      <c r="N714" s="54" t="n">
        <v>393</v>
      </c>
      <c r="O714" s="54"/>
      <c r="P714" s="54"/>
      <c r="Q714" s="55"/>
      <c r="R714" s="55" t="n">
        <v>392</v>
      </c>
      <c r="S714" s="55" t="n">
        <v>313</v>
      </c>
      <c r="T714" s="55" t="n">
        <v>528</v>
      </c>
      <c r="U714" s="55" t="n">
        <v>344</v>
      </c>
      <c r="V714" s="55" t="n">
        <v>392</v>
      </c>
      <c r="W714" s="55" t="n">
        <v>545</v>
      </c>
      <c r="X714" s="55" t="n">
        <v>465</v>
      </c>
      <c r="Y714" s="55" t="n">
        <v>435</v>
      </c>
      <c r="Z714" s="55" t="n">
        <v>598</v>
      </c>
      <c r="AA714" s="56" t="n">
        <v>296</v>
      </c>
      <c r="AB714" s="3"/>
      <c r="AC714" s="70" t="n">
        <v>102</v>
      </c>
      <c r="AD714" s="55" t="n">
        <v>1493</v>
      </c>
      <c r="AE714" s="55" t="n">
        <v>963</v>
      </c>
      <c r="AF714" s="57" t="n">
        <f aca="false">(AE714/AD714)*100</f>
        <v>64.5010046885465</v>
      </c>
    </row>
    <row r="715" s="58" customFormat="true" ht="12.8" hidden="false" customHeight="false" outlineLevel="0" collapsed="false">
      <c r="A715" s="54" t="n">
        <v>8</v>
      </c>
      <c r="B715" s="55" t="n">
        <v>3</v>
      </c>
      <c r="C715" s="55" t="n">
        <v>201</v>
      </c>
      <c r="D715" s="55" t="n">
        <v>347</v>
      </c>
      <c r="E715" s="55" t="n">
        <v>1</v>
      </c>
      <c r="F715" s="55" t="n">
        <v>101</v>
      </c>
      <c r="G715" s="55" t="n">
        <v>13</v>
      </c>
      <c r="H715" s="55" t="n">
        <v>9</v>
      </c>
      <c r="I715" s="55" t="n">
        <v>398</v>
      </c>
      <c r="J715" s="55" t="n">
        <v>260</v>
      </c>
      <c r="K715" s="55" t="n">
        <v>3</v>
      </c>
      <c r="L715" s="55" t="n">
        <v>382</v>
      </c>
      <c r="M715" s="55" t="n">
        <v>12</v>
      </c>
      <c r="N715" s="54" t="n">
        <v>279</v>
      </c>
      <c r="O715" s="54"/>
      <c r="P715" s="54"/>
      <c r="Q715" s="55"/>
      <c r="R715" s="55" t="n">
        <v>321</v>
      </c>
      <c r="S715" s="55" t="n">
        <v>271</v>
      </c>
      <c r="T715" s="55" t="n">
        <v>334</v>
      </c>
      <c r="U715" s="55" t="n">
        <v>324</v>
      </c>
      <c r="V715" s="55" t="n">
        <v>301</v>
      </c>
      <c r="W715" s="55" t="n">
        <v>369</v>
      </c>
      <c r="X715" s="55" t="n">
        <v>293</v>
      </c>
      <c r="Y715" s="55" t="n">
        <v>365</v>
      </c>
      <c r="Z715" s="55" t="n">
        <v>406</v>
      </c>
      <c r="AA715" s="56" t="n">
        <v>241</v>
      </c>
      <c r="AB715" s="3"/>
      <c r="AC715" s="70" t="n">
        <v>88</v>
      </c>
      <c r="AD715" s="55" t="n">
        <v>1107</v>
      </c>
      <c r="AE715" s="55" t="n">
        <v>688</v>
      </c>
      <c r="AF715" s="57" t="n">
        <f aca="false">(AE715/AD715)*100</f>
        <v>62.1499548328817</v>
      </c>
    </row>
    <row r="716" s="58" customFormat="true" ht="12.8" hidden="false" customHeight="false" outlineLevel="0" collapsed="false">
      <c r="A716" s="54" t="n">
        <v>9</v>
      </c>
      <c r="B716" s="55" t="n">
        <v>3</v>
      </c>
      <c r="C716" s="55" t="n">
        <v>242</v>
      </c>
      <c r="D716" s="55" t="n">
        <v>415</v>
      </c>
      <c r="E716" s="55" t="n">
        <v>1</v>
      </c>
      <c r="F716" s="55" t="n">
        <v>108</v>
      </c>
      <c r="G716" s="55" t="n">
        <v>6</v>
      </c>
      <c r="H716" s="55" t="n">
        <v>7</v>
      </c>
      <c r="I716" s="55" t="n">
        <v>483</v>
      </c>
      <c r="J716" s="55" t="n">
        <v>290</v>
      </c>
      <c r="K716" s="55" t="n">
        <v>3</v>
      </c>
      <c r="L716" s="55" t="n">
        <v>426</v>
      </c>
      <c r="M716" s="55" t="n">
        <v>17</v>
      </c>
      <c r="N716" s="54" t="n">
        <v>331</v>
      </c>
      <c r="O716" s="54"/>
      <c r="P716" s="54"/>
      <c r="Q716" s="55"/>
      <c r="R716" s="55" t="n">
        <v>397</v>
      </c>
      <c r="S716" s="55" t="n">
        <v>271</v>
      </c>
      <c r="T716" s="55" t="n">
        <v>351</v>
      </c>
      <c r="U716" s="55" t="n">
        <v>412</v>
      </c>
      <c r="V716" s="55" t="n">
        <v>383</v>
      </c>
      <c r="W716" s="55" t="n">
        <v>395</v>
      </c>
      <c r="X716" s="55" t="n">
        <v>390</v>
      </c>
      <c r="Y716" s="55" t="n">
        <v>362</v>
      </c>
      <c r="Z716" s="55" t="n">
        <v>472</v>
      </c>
      <c r="AA716" s="56" t="n">
        <v>279</v>
      </c>
      <c r="AB716" s="3"/>
      <c r="AC716" s="70" t="n">
        <v>81</v>
      </c>
      <c r="AD716" s="55" t="n">
        <v>1290</v>
      </c>
      <c r="AE716" s="55" t="n">
        <v>793</v>
      </c>
      <c r="AF716" s="57" t="n">
        <f aca="false">(AE716/AD716)*100</f>
        <v>61.4728682170543</v>
      </c>
    </row>
    <row r="717" s="58" customFormat="true" ht="12.8" hidden="false" customHeight="false" outlineLevel="0" collapsed="false">
      <c r="A717" s="54" t="n">
        <v>10</v>
      </c>
      <c r="B717" s="55" t="n">
        <v>5</v>
      </c>
      <c r="C717" s="55" t="n">
        <v>236</v>
      </c>
      <c r="D717" s="55" t="n">
        <v>490</v>
      </c>
      <c r="E717" s="55" t="n">
        <v>3</v>
      </c>
      <c r="F717" s="55" t="n">
        <v>172</v>
      </c>
      <c r="G717" s="55" t="n">
        <v>3</v>
      </c>
      <c r="H717" s="55" t="n">
        <v>13</v>
      </c>
      <c r="I717" s="55" t="n">
        <v>588</v>
      </c>
      <c r="J717" s="55" t="n">
        <v>325</v>
      </c>
      <c r="K717" s="55" t="n">
        <v>6</v>
      </c>
      <c r="L717" s="55" t="n">
        <v>522</v>
      </c>
      <c r="M717" s="55" t="n">
        <v>30</v>
      </c>
      <c r="N717" s="54" t="n">
        <v>385</v>
      </c>
      <c r="O717" s="54"/>
      <c r="P717" s="54"/>
      <c r="Q717" s="55"/>
      <c r="R717" s="55" t="n">
        <v>414</v>
      </c>
      <c r="S717" s="55" t="n">
        <v>350</v>
      </c>
      <c r="T717" s="55" t="n">
        <v>439</v>
      </c>
      <c r="U717" s="55" t="n">
        <v>456</v>
      </c>
      <c r="V717" s="55" t="n">
        <v>415</v>
      </c>
      <c r="W717" s="55" t="n">
        <v>507</v>
      </c>
      <c r="X717" s="55" t="n">
        <v>443</v>
      </c>
      <c r="Y717" s="55" t="n">
        <v>461</v>
      </c>
      <c r="Z717" s="55" t="n">
        <v>575</v>
      </c>
      <c r="AA717" s="56" t="n">
        <v>306</v>
      </c>
      <c r="AB717" s="3"/>
      <c r="AC717" s="70" t="n">
        <v>138</v>
      </c>
      <c r="AD717" s="55" t="n">
        <v>1604</v>
      </c>
      <c r="AE717" s="55" t="n">
        <v>950</v>
      </c>
      <c r="AF717" s="57" t="n">
        <f aca="false">(AE717/AD717)*100</f>
        <v>59.2269326683292</v>
      </c>
    </row>
    <row r="718" s="58" customFormat="true" ht="12.8" hidden="false" customHeight="false" outlineLevel="0" collapsed="false">
      <c r="A718" s="54" t="n">
        <v>11</v>
      </c>
      <c r="B718" s="55" t="n">
        <v>2</v>
      </c>
      <c r="C718" s="55" t="n">
        <v>284</v>
      </c>
      <c r="D718" s="55" t="n">
        <v>387</v>
      </c>
      <c r="E718" s="55" t="n">
        <v>2</v>
      </c>
      <c r="F718" s="55" t="n">
        <v>121</v>
      </c>
      <c r="G718" s="55" t="n">
        <v>7</v>
      </c>
      <c r="H718" s="55" t="n">
        <v>15</v>
      </c>
      <c r="I718" s="55" t="n">
        <v>437</v>
      </c>
      <c r="J718" s="55" t="n">
        <v>353</v>
      </c>
      <c r="K718" s="55" t="n">
        <v>5</v>
      </c>
      <c r="L718" s="55" t="n">
        <v>404</v>
      </c>
      <c r="M718" s="55" t="n">
        <v>19</v>
      </c>
      <c r="N718" s="54" t="n">
        <v>385</v>
      </c>
      <c r="O718" s="54"/>
      <c r="P718" s="54"/>
      <c r="Q718" s="55"/>
      <c r="R718" s="55" t="n">
        <v>354</v>
      </c>
      <c r="S718" s="55" t="n">
        <v>236</v>
      </c>
      <c r="T718" s="55" t="n">
        <v>367</v>
      </c>
      <c r="U718" s="55" t="n">
        <v>373</v>
      </c>
      <c r="V718" s="55" t="n">
        <v>416</v>
      </c>
      <c r="W718" s="55" t="n">
        <v>375</v>
      </c>
      <c r="X718" s="55" t="n">
        <v>370</v>
      </c>
      <c r="Y718" s="55" t="n">
        <v>396</v>
      </c>
      <c r="Z718" s="55" t="n">
        <v>474</v>
      </c>
      <c r="AA718" s="56" t="n">
        <v>274</v>
      </c>
      <c r="AB718" s="3"/>
      <c r="AC718" s="70" t="n">
        <v>134</v>
      </c>
      <c r="AD718" s="55" t="n">
        <v>1367</v>
      </c>
      <c r="AE718" s="55" t="n">
        <v>830</v>
      </c>
      <c r="AF718" s="57" t="n">
        <f aca="false">(AE718/AD718)*100</f>
        <v>60.7168983174835</v>
      </c>
    </row>
    <row r="719" s="58" customFormat="true" ht="12.8" hidden="false" customHeight="false" outlineLevel="0" collapsed="false">
      <c r="A719" s="54" t="n">
        <v>12</v>
      </c>
      <c r="B719" s="55" t="n">
        <v>7</v>
      </c>
      <c r="C719" s="55" t="n">
        <v>216</v>
      </c>
      <c r="D719" s="55" t="n">
        <v>489</v>
      </c>
      <c r="E719" s="55" t="n">
        <v>1</v>
      </c>
      <c r="F719" s="55" t="n">
        <v>101</v>
      </c>
      <c r="G719" s="55" t="n">
        <v>2</v>
      </c>
      <c r="H719" s="55" t="n">
        <v>7</v>
      </c>
      <c r="I719" s="55" t="n">
        <v>536</v>
      </c>
      <c r="J719" s="55" t="n">
        <v>273</v>
      </c>
      <c r="K719" s="55" t="n">
        <v>3</v>
      </c>
      <c r="L719" s="55" t="n">
        <v>472</v>
      </c>
      <c r="M719" s="55" t="n">
        <v>19</v>
      </c>
      <c r="N719" s="54" t="n">
        <v>329</v>
      </c>
      <c r="O719" s="54"/>
      <c r="P719" s="54"/>
      <c r="Q719" s="55"/>
      <c r="R719" s="55" t="n">
        <v>413</v>
      </c>
      <c r="S719" s="55" t="n">
        <v>239</v>
      </c>
      <c r="T719" s="55" t="n">
        <v>387</v>
      </c>
      <c r="U719" s="55" t="n">
        <v>412</v>
      </c>
      <c r="V719" s="55" t="n">
        <v>441</v>
      </c>
      <c r="W719" s="55" t="n">
        <v>367</v>
      </c>
      <c r="X719" s="55" t="n">
        <v>363</v>
      </c>
      <c r="Y719" s="55" t="n">
        <v>429</v>
      </c>
      <c r="Z719" s="55" t="n">
        <v>508</v>
      </c>
      <c r="AA719" s="56" t="n">
        <v>267</v>
      </c>
      <c r="AB719" s="3"/>
      <c r="AC719" s="70" t="n">
        <v>77</v>
      </c>
      <c r="AD719" s="55" t="n">
        <v>1379</v>
      </c>
      <c r="AE719" s="55" t="n">
        <v>829</v>
      </c>
      <c r="AF719" s="57" t="n">
        <f aca="false">(AE719/AD719)*100</f>
        <v>60.1160261058738</v>
      </c>
    </row>
    <row r="720" s="58" customFormat="true" ht="12.8" hidden="false" customHeight="false" outlineLevel="0" collapsed="false">
      <c r="A720" s="54" t="n">
        <v>13</v>
      </c>
      <c r="B720" s="55" t="n">
        <v>8</v>
      </c>
      <c r="C720" s="55" t="n">
        <v>257</v>
      </c>
      <c r="D720" s="55" t="n">
        <v>665</v>
      </c>
      <c r="E720" s="55" t="n">
        <v>4</v>
      </c>
      <c r="F720" s="55" t="n">
        <v>128</v>
      </c>
      <c r="G720" s="55" t="n">
        <v>1</v>
      </c>
      <c r="H720" s="55" t="n">
        <v>14</v>
      </c>
      <c r="I720" s="55" t="n">
        <v>716</v>
      </c>
      <c r="J720" s="55" t="n">
        <v>329</v>
      </c>
      <c r="K720" s="55" t="n">
        <v>4</v>
      </c>
      <c r="L720" s="55" t="n">
        <v>645</v>
      </c>
      <c r="M720" s="55" t="n">
        <v>16</v>
      </c>
      <c r="N720" s="54" t="n">
        <v>401</v>
      </c>
      <c r="O720" s="54"/>
      <c r="P720" s="54"/>
      <c r="Q720" s="55"/>
      <c r="R720" s="55" t="n">
        <v>523</v>
      </c>
      <c r="S720" s="55" t="n">
        <v>309</v>
      </c>
      <c r="T720" s="55" t="n">
        <v>598</v>
      </c>
      <c r="U720" s="55" t="n">
        <v>430</v>
      </c>
      <c r="V720" s="55" t="n">
        <v>585</v>
      </c>
      <c r="W720" s="55" t="n">
        <v>467</v>
      </c>
      <c r="X720" s="55" t="n">
        <v>512</v>
      </c>
      <c r="Y720" s="55" t="n">
        <v>508</v>
      </c>
      <c r="Z720" s="55" t="n">
        <v>698</v>
      </c>
      <c r="AA720" s="56" t="n">
        <v>307</v>
      </c>
      <c r="AB720" s="3"/>
      <c r="AC720" s="70" t="n">
        <v>129</v>
      </c>
      <c r="AD720" s="55" t="n">
        <v>1660</v>
      </c>
      <c r="AE720" s="55" t="n">
        <v>1080</v>
      </c>
      <c r="AF720" s="57" t="n">
        <f aca="false">(AE720/AD720)*100</f>
        <v>65.0602409638554</v>
      </c>
    </row>
    <row r="721" s="58" customFormat="true" ht="12.8" hidden="false" customHeight="false" outlineLevel="0" collapsed="false">
      <c r="A721" s="54" t="n">
        <v>14</v>
      </c>
      <c r="B721" s="55" t="n">
        <v>6</v>
      </c>
      <c r="C721" s="55" t="n">
        <v>300</v>
      </c>
      <c r="D721" s="55" t="n">
        <v>249</v>
      </c>
      <c r="E721" s="55" t="n">
        <v>0</v>
      </c>
      <c r="F721" s="55" t="n">
        <v>132</v>
      </c>
      <c r="G721" s="55" t="n">
        <v>10</v>
      </c>
      <c r="H721" s="55" t="n">
        <v>18</v>
      </c>
      <c r="I721" s="55" t="n">
        <v>317</v>
      </c>
      <c r="J721" s="55" t="n">
        <v>373</v>
      </c>
      <c r="K721" s="55" t="n">
        <v>3</v>
      </c>
      <c r="L721" s="55" t="n">
        <v>310</v>
      </c>
      <c r="M721" s="55" t="n">
        <v>19</v>
      </c>
      <c r="N721" s="54" t="n">
        <v>380</v>
      </c>
      <c r="O721" s="54"/>
      <c r="P721" s="54"/>
      <c r="Q721" s="55"/>
      <c r="R721" s="55" t="n">
        <v>317</v>
      </c>
      <c r="S721" s="55" t="n">
        <v>251</v>
      </c>
      <c r="T721" s="55" t="n">
        <v>316</v>
      </c>
      <c r="U721" s="55" t="n">
        <v>338</v>
      </c>
      <c r="V721" s="55" t="n">
        <v>325</v>
      </c>
      <c r="W721" s="55" t="n">
        <v>374</v>
      </c>
      <c r="X721" s="55" t="n">
        <v>364</v>
      </c>
      <c r="Y721" s="55" t="n">
        <v>327</v>
      </c>
      <c r="Z721" s="55" t="n">
        <v>447</v>
      </c>
      <c r="AA721" s="56" t="n">
        <v>230</v>
      </c>
      <c r="AB721" s="3"/>
      <c r="AC721" s="70" t="n">
        <v>82</v>
      </c>
      <c r="AD721" s="55" t="n">
        <v>1230</v>
      </c>
      <c r="AE721" s="55" t="n">
        <v>725</v>
      </c>
      <c r="AF721" s="57" t="n">
        <f aca="false">(AE721/AD721)*100</f>
        <v>58.9430894308943</v>
      </c>
    </row>
    <row r="722" s="58" customFormat="true" ht="12.8" hidden="false" customHeight="false" outlineLevel="0" collapsed="false">
      <c r="A722" s="54" t="n">
        <v>15</v>
      </c>
      <c r="B722" s="55" t="n">
        <v>2</v>
      </c>
      <c r="C722" s="55" t="n">
        <v>282</v>
      </c>
      <c r="D722" s="55" t="n">
        <v>336</v>
      </c>
      <c r="E722" s="55" t="n">
        <v>2</v>
      </c>
      <c r="F722" s="55" t="n">
        <v>142</v>
      </c>
      <c r="G722" s="55" t="n">
        <v>6</v>
      </c>
      <c r="H722" s="55" t="n">
        <v>7</v>
      </c>
      <c r="I722" s="55" t="n">
        <v>395</v>
      </c>
      <c r="J722" s="55" t="n">
        <v>382</v>
      </c>
      <c r="K722" s="55" t="n">
        <v>3</v>
      </c>
      <c r="L722" s="55" t="n">
        <v>368</v>
      </c>
      <c r="M722" s="55" t="n">
        <v>13</v>
      </c>
      <c r="N722" s="54" t="n">
        <v>399</v>
      </c>
      <c r="O722" s="54"/>
      <c r="P722" s="54"/>
      <c r="Q722" s="55"/>
      <c r="R722" s="55" t="n">
        <v>365</v>
      </c>
      <c r="S722" s="55" t="n">
        <v>273</v>
      </c>
      <c r="T722" s="55" t="n">
        <v>388</v>
      </c>
      <c r="U722" s="55" t="n">
        <v>349</v>
      </c>
      <c r="V722" s="55" t="n">
        <v>356</v>
      </c>
      <c r="W722" s="55" t="n">
        <v>418</v>
      </c>
      <c r="X722" s="55" t="n">
        <v>414</v>
      </c>
      <c r="Y722" s="55" t="n">
        <v>338</v>
      </c>
      <c r="Z722" s="55" t="n">
        <v>516</v>
      </c>
      <c r="AA722" s="56" t="n">
        <v>234</v>
      </c>
      <c r="AB722" s="3"/>
      <c r="AC722" s="70" t="n">
        <v>128</v>
      </c>
      <c r="AD722" s="55" t="n">
        <v>1284</v>
      </c>
      <c r="AE722" s="55" t="n">
        <v>806</v>
      </c>
      <c r="AF722" s="57" t="n">
        <f aca="false">(AE722/AD722)*100</f>
        <v>62.7725856697819</v>
      </c>
    </row>
    <row r="723" s="58" customFormat="true" ht="12.8" hidden="false" customHeight="false" outlineLevel="0" collapsed="false">
      <c r="A723" s="54" t="n">
        <v>16</v>
      </c>
      <c r="B723" s="55" t="n">
        <v>5</v>
      </c>
      <c r="C723" s="55" t="n">
        <v>352</v>
      </c>
      <c r="D723" s="55" t="n">
        <v>346</v>
      </c>
      <c r="E723" s="55" t="n">
        <v>1</v>
      </c>
      <c r="F723" s="55" t="n">
        <v>161</v>
      </c>
      <c r="G723" s="55" t="n">
        <v>14</v>
      </c>
      <c r="H723" s="55" t="n">
        <v>10</v>
      </c>
      <c r="I723" s="55" t="n">
        <v>428</v>
      </c>
      <c r="J723" s="55" t="n">
        <v>480</v>
      </c>
      <c r="K723" s="55" t="n">
        <v>9</v>
      </c>
      <c r="L723" s="55" t="n">
        <v>398</v>
      </c>
      <c r="M723" s="55" t="n">
        <v>13</v>
      </c>
      <c r="N723" s="54" t="n">
        <v>515</v>
      </c>
      <c r="O723" s="54"/>
      <c r="P723" s="54"/>
      <c r="Q723" s="55"/>
      <c r="R723" s="55" t="n">
        <v>466</v>
      </c>
      <c r="S723" s="55" t="n">
        <v>314</v>
      </c>
      <c r="T723" s="55" t="n">
        <v>444</v>
      </c>
      <c r="U723" s="55" t="n">
        <v>459</v>
      </c>
      <c r="V723" s="55" t="n">
        <v>426</v>
      </c>
      <c r="W723" s="55" t="n">
        <v>489</v>
      </c>
      <c r="X723" s="55" t="n">
        <v>466</v>
      </c>
      <c r="Y723" s="55" t="n">
        <v>431</v>
      </c>
      <c r="Z723" s="55" t="n">
        <v>577</v>
      </c>
      <c r="AA723" s="56" t="n">
        <v>306</v>
      </c>
      <c r="AB723" s="3"/>
      <c r="AC723" s="70" t="n">
        <v>95</v>
      </c>
      <c r="AD723" s="55" t="n">
        <v>1622</v>
      </c>
      <c r="AE723" s="55" t="n">
        <v>947</v>
      </c>
      <c r="AF723" s="57" t="n">
        <f aca="false">(AE723/AD723)*100</f>
        <v>58.3847102342787</v>
      </c>
    </row>
    <row r="724" s="58" customFormat="true" ht="12.8" hidden="false" customHeight="false" outlineLevel="0" collapsed="false">
      <c r="A724" s="54" t="n">
        <v>17</v>
      </c>
      <c r="B724" s="55" t="n">
        <v>5</v>
      </c>
      <c r="C724" s="55" t="n">
        <v>355</v>
      </c>
      <c r="D724" s="55" t="n">
        <v>468</v>
      </c>
      <c r="E724" s="55" t="n">
        <v>0</v>
      </c>
      <c r="F724" s="55" t="n">
        <v>163</v>
      </c>
      <c r="G724" s="55" t="n">
        <v>20</v>
      </c>
      <c r="H724" s="55" t="n">
        <v>26</v>
      </c>
      <c r="I724" s="55" t="n">
        <v>520</v>
      </c>
      <c r="J724" s="55" t="n">
        <v>453</v>
      </c>
      <c r="K724" s="55" t="n">
        <v>10</v>
      </c>
      <c r="L724" s="55" t="n">
        <v>463</v>
      </c>
      <c r="M724" s="55" t="n">
        <v>27</v>
      </c>
      <c r="N724" s="54" t="n">
        <v>509</v>
      </c>
      <c r="O724" s="54"/>
      <c r="P724" s="54"/>
      <c r="Q724" s="55"/>
      <c r="R724" s="55" t="n">
        <v>473</v>
      </c>
      <c r="S724" s="55" t="n">
        <v>379</v>
      </c>
      <c r="T724" s="55" t="n">
        <v>470</v>
      </c>
      <c r="U724" s="55" t="n">
        <v>519</v>
      </c>
      <c r="V724" s="55" t="n">
        <v>475</v>
      </c>
      <c r="W724" s="55" t="n">
        <v>545</v>
      </c>
      <c r="X724" s="55" t="n">
        <v>518</v>
      </c>
      <c r="Y724" s="55" t="n">
        <v>480</v>
      </c>
      <c r="Z724" s="55" t="n">
        <v>652</v>
      </c>
      <c r="AA724" s="56" t="n">
        <v>321</v>
      </c>
      <c r="AB724" s="3"/>
      <c r="AC724" s="70" t="n">
        <v>147</v>
      </c>
      <c r="AD724" s="55" t="n">
        <v>1785</v>
      </c>
      <c r="AE724" s="55" t="n">
        <v>1038</v>
      </c>
      <c r="AF724" s="57" t="n">
        <f aca="false">(AE724/AD724)*100</f>
        <v>58.1512605042017</v>
      </c>
    </row>
    <row r="725" s="58" customFormat="true" ht="12.8" hidden="false" customHeight="false" outlineLevel="0" collapsed="false">
      <c r="A725" s="54" t="n">
        <v>18</v>
      </c>
      <c r="B725" s="55" t="n">
        <v>0</v>
      </c>
      <c r="C725" s="55" t="n">
        <v>50</v>
      </c>
      <c r="D725" s="55" t="n">
        <v>70</v>
      </c>
      <c r="E725" s="55" t="n">
        <v>0</v>
      </c>
      <c r="F725" s="55" t="n">
        <v>23</v>
      </c>
      <c r="G725" s="55" t="n">
        <v>2</v>
      </c>
      <c r="H725" s="55" t="n">
        <v>1</v>
      </c>
      <c r="I725" s="55" t="n">
        <v>80</v>
      </c>
      <c r="J725" s="55" t="n">
        <v>71</v>
      </c>
      <c r="K725" s="55" t="n">
        <v>0</v>
      </c>
      <c r="L725" s="55" t="n">
        <v>79</v>
      </c>
      <c r="M725" s="55" t="n">
        <v>1</v>
      </c>
      <c r="N725" s="54" t="n">
        <v>71</v>
      </c>
      <c r="O725" s="54"/>
      <c r="P725" s="54"/>
      <c r="Q725" s="55"/>
      <c r="R725" s="55" t="n">
        <v>72</v>
      </c>
      <c r="S725" s="55" t="n">
        <v>54</v>
      </c>
      <c r="T725" s="55" t="n">
        <v>72</v>
      </c>
      <c r="U725" s="55" t="n">
        <v>68</v>
      </c>
      <c r="V725" s="55" t="n">
        <v>54</v>
      </c>
      <c r="W725" s="55" t="n">
        <v>94</v>
      </c>
      <c r="X725" s="55" t="n">
        <v>77</v>
      </c>
      <c r="Y725" s="55" t="n">
        <v>63</v>
      </c>
      <c r="Z725" s="55" t="n">
        <v>91</v>
      </c>
      <c r="AA725" s="56" t="n">
        <v>48</v>
      </c>
      <c r="AB725" s="3"/>
      <c r="AC725" s="70" t="n">
        <v>12</v>
      </c>
      <c r="AD725" s="55" t="n">
        <v>272</v>
      </c>
      <c r="AE725" s="55" t="n">
        <v>152</v>
      </c>
      <c r="AF725" s="57" t="n">
        <f aca="false">(AE725/AD725)*100</f>
        <v>55.8823529411765</v>
      </c>
    </row>
    <row r="726" s="58" customFormat="true" ht="12.8" hidden="false" customHeight="false" outlineLevel="0" collapsed="false">
      <c r="A726" s="54" t="n">
        <v>19</v>
      </c>
      <c r="B726" s="55" t="n">
        <v>0</v>
      </c>
      <c r="C726" s="55" t="n">
        <v>117</v>
      </c>
      <c r="D726" s="55" t="n">
        <v>231</v>
      </c>
      <c r="E726" s="55" t="n">
        <v>2</v>
      </c>
      <c r="F726" s="55" t="n">
        <v>48</v>
      </c>
      <c r="G726" s="55" t="n">
        <v>10</v>
      </c>
      <c r="H726" s="55" t="n">
        <v>6</v>
      </c>
      <c r="I726" s="55" t="n">
        <v>261</v>
      </c>
      <c r="J726" s="55" t="n">
        <v>135</v>
      </c>
      <c r="K726" s="55" t="n">
        <v>4</v>
      </c>
      <c r="L726" s="55" t="n">
        <v>248</v>
      </c>
      <c r="M726" s="55" t="n">
        <v>4</v>
      </c>
      <c r="N726" s="54" t="n">
        <v>149</v>
      </c>
      <c r="O726" s="54"/>
      <c r="P726" s="54"/>
      <c r="Q726" s="55"/>
      <c r="R726" s="55" t="n">
        <v>198</v>
      </c>
      <c r="S726" s="55" t="n">
        <v>146</v>
      </c>
      <c r="T726" s="55" t="n">
        <v>219</v>
      </c>
      <c r="U726" s="55" t="n">
        <v>175</v>
      </c>
      <c r="V726" s="55" t="n">
        <v>198</v>
      </c>
      <c r="W726" s="55" t="n">
        <v>201</v>
      </c>
      <c r="X726" s="55" t="n">
        <v>175</v>
      </c>
      <c r="Y726" s="55" t="n">
        <v>216</v>
      </c>
      <c r="Z726" s="55" t="n">
        <v>243</v>
      </c>
      <c r="AA726" s="56" t="n">
        <v>138</v>
      </c>
      <c r="AB726" s="3"/>
      <c r="AC726" s="70" t="n">
        <v>50</v>
      </c>
      <c r="AD726" s="55" t="n">
        <v>705</v>
      </c>
      <c r="AE726" s="55" t="n">
        <v>416</v>
      </c>
      <c r="AF726" s="57" t="n">
        <f aca="false">(AE726/AD726)*100</f>
        <v>59.0070921985816</v>
      </c>
    </row>
    <row r="727" s="58" customFormat="true" ht="12.8" hidden="false" customHeight="false" outlineLevel="0" collapsed="false">
      <c r="A727" s="54" t="n">
        <v>20</v>
      </c>
      <c r="B727" s="55" t="n">
        <v>2</v>
      </c>
      <c r="C727" s="55" t="n">
        <v>237</v>
      </c>
      <c r="D727" s="55" t="n">
        <v>390</v>
      </c>
      <c r="E727" s="55" t="n">
        <v>0</v>
      </c>
      <c r="F727" s="55" t="n">
        <v>123</v>
      </c>
      <c r="G727" s="55" t="n">
        <v>7</v>
      </c>
      <c r="H727" s="55" t="n">
        <v>9</v>
      </c>
      <c r="I727" s="55" t="n">
        <v>438</v>
      </c>
      <c r="J727" s="55" t="n">
        <v>325</v>
      </c>
      <c r="K727" s="55" t="n">
        <v>4</v>
      </c>
      <c r="L727" s="55" t="n">
        <v>415</v>
      </c>
      <c r="M727" s="55" t="n">
        <v>7</v>
      </c>
      <c r="N727" s="54" t="n">
        <v>356</v>
      </c>
      <c r="O727" s="54"/>
      <c r="P727" s="54"/>
      <c r="Q727" s="55"/>
      <c r="R727" s="55" t="n">
        <v>392</v>
      </c>
      <c r="S727" s="55" t="n">
        <v>226</v>
      </c>
      <c r="T727" s="55" t="n">
        <v>345</v>
      </c>
      <c r="U727" s="55" t="n">
        <v>381</v>
      </c>
      <c r="V727" s="55" t="n">
        <v>399</v>
      </c>
      <c r="W727" s="55" t="n">
        <v>377</v>
      </c>
      <c r="X727" s="55" t="n">
        <v>386</v>
      </c>
      <c r="Y727" s="55" t="n">
        <v>367</v>
      </c>
      <c r="Z727" s="55" t="n">
        <v>509</v>
      </c>
      <c r="AA727" s="56" t="n">
        <v>232</v>
      </c>
      <c r="AB727" s="3"/>
      <c r="AC727" s="70" t="n">
        <v>83</v>
      </c>
      <c r="AD727" s="55" t="n">
        <v>1363</v>
      </c>
      <c r="AE727" s="55" t="n">
        <v>796</v>
      </c>
      <c r="AF727" s="57" t="n">
        <f aca="false">(AE727/AD727)*100</f>
        <v>58.4005869405723</v>
      </c>
    </row>
    <row r="728" s="58" customFormat="true" ht="12.8" hidden="false" customHeight="false" outlineLevel="0" collapsed="false">
      <c r="A728" s="54" t="n">
        <v>21</v>
      </c>
      <c r="B728" s="55" t="n">
        <v>3</v>
      </c>
      <c r="C728" s="55" t="n">
        <v>164</v>
      </c>
      <c r="D728" s="55" t="n">
        <v>193</v>
      </c>
      <c r="E728" s="55" t="n">
        <v>0</v>
      </c>
      <c r="F728" s="55" t="n">
        <v>74</v>
      </c>
      <c r="G728" s="55" t="n">
        <v>1</v>
      </c>
      <c r="H728" s="55" t="n">
        <v>3</v>
      </c>
      <c r="I728" s="55" t="n">
        <v>225</v>
      </c>
      <c r="J728" s="55" t="n">
        <v>219</v>
      </c>
      <c r="K728" s="55" t="n">
        <v>1</v>
      </c>
      <c r="L728" s="55" t="n">
        <v>194</v>
      </c>
      <c r="M728" s="55" t="n">
        <v>6</v>
      </c>
      <c r="N728" s="54" t="n">
        <v>246</v>
      </c>
      <c r="O728" s="54"/>
      <c r="P728" s="54"/>
      <c r="Q728" s="55"/>
      <c r="R728" s="55" t="n">
        <v>201</v>
      </c>
      <c r="S728" s="55" t="n">
        <v>154</v>
      </c>
      <c r="T728" s="55" t="n">
        <v>194</v>
      </c>
      <c r="U728" s="55" t="n">
        <v>229</v>
      </c>
      <c r="V728" s="55" t="n">
        <v>255</v>
      </c>
      <c r="W728" s="55" t="n">
        <v>187</v>
      </c>
      <c r="X728" s="55" t="n">
        <v>221</v>
      </c>
      <c r="Y728" s="55" t="n">
        <v>204</v>
      </c>
      <c r="Z728" s="55" t="n">
        <v>277</v>
      </c>
      <c r="AA728" s="56" t="n">
        <v>144</v>
      </c>
      <c r="AB728" s="3"/>
      <c r="AC728" s="70" t="n">
        <v>114</v>
      </c>
      <c r="AD728" s="55" t="n">
        <v>772</v>
      </c>
      <c r="AE728" s="55" t="n">
        <v>458</v>
      </c>
      <c r="AF728" s="57" t="n">
        <f aca="false">(AE728/AD728)*100</f>
        <v>59.3264248704663</v>
      </c>
    </row>
    <row r="729" s="58" customFormat="true" ht="12.8" hidden="false" customHeight="false" outlineLevel="0" collapsed="false">
      <c r="A729" s="54" t="n">
        <v>22</v>
      </c>
      <c r="B729" s="55" t="n">
        <v>2</v>
      </c>
      <c r="C729" s="55" t="n">
        <v>153</v>
      </c>
      <c r="D729" s="55" t="n">
        <v>264</v>
      </c>
      <c r="E729" s="55" t="n">
        <v>2</v>
      </c>
      <c r="F729" s="55" t="n">
        <v>64</v>
      </c>
      <c r="G729" s="55" t="n">
        <v>1</v>
      </c>
      <c r="H729" s="55" t="n">
        <v>8</v>
      </c>
      <c r="I729" s="55" t="n">
        <v>294</v>
      </c>
      <c r="J729" s="55" t="n">
        <v>187</v>
      </c>
      <c r="K729" s="55" t="n">
        <v>2</v>
      </c>
      <c r="L729" s="55" t="n">
        <v>260</v>
      </c>
      <c r="M729" s="55" t="n">
        <v>9</v>
      </c>
      <c r="N729" s="54" t="n">
        <v>219</v>
      </c>
      <c r="O729" s="54"/>
      <c r="P729" s="54"/>
      <c r="Q729" s="55"/>
      <c r="R729" s="55" t="n">
        <v>248</v>
      </c>
      <c r="S729" s="55" t="n">
        <v>136</v>
      </c>
      <c r="T729" s="55" t="n">
        <v>230</v>
      </c>
      <c r="U729" s="55" t="n">
        <v>242</v>
      </c>
      <c r="V729" s="55" t="n">
        <v>254</v>
      </c>
      <c r="W729" s="55" t="n">
        <v>227</v>
      </c>
      <c r="X729" s="55" t="n">
        <v>226</v>
      </c>
      <c r="Y729" s="55" t="n">
        <v>241</v>
      </c>
      <c r="Z729" s="55" t="n">
        <v>299</v>
      </c>
      <c r="AA729" s="56" t="n">
        <v>159</v>
      </c>
      <c r="AB729" s="3"/>
      <c r="AC729" s="70" t="n">
        <v>57</v>
      </c>
      <c r="AD729" s="55" t="n">
        <v>861</v>
      </c>
      <c r="AE729" s="55" t="n">
        <v>498</v>
      </c>
      <c r="AF729" s="57" t="n">
        <f aca="false">(AE729/AD729)*100</f>
        <v>57.8397212543554</v>
      </c>
    </row>
    <row r="730" s="58" customFormat="true" ht="12.8" hidden="false" customHeight="false" outlineLevel="0" collapsed="false">
      <c r="A730" s="54" t="n">
        <v>23</v>
      </c>
      <c r="B730" s="55" t="n">
        <v>3</v>
      </c>
      <c r="C730" s="55" t="n">
        <v>157</v>
      </c>
      <c r="D730" s="55" t="n">
        <v>308</v>
      </c>
      <c r="E730" s="55" t="n">
        <v>2</v>
      </c>
      <c r="F730" s="55" t="n">
        <v>108</v>
      </c>
      <c r="G730" s="55" t="n">
        <v>2</v>
      </c>
      <c r="H730" s="55" t="n">
        <v>7</v>
      </c>
      <c r="I730" s="55" t="n">
        <v>385</v>
      </c>
      <c r="J730" s="55" t="n">
        <v>213</v>
      </c>
      <c r="K730" s="55" t="n">
        <v>1</v>
      </c>
      <c r="L730" s="55" t="n">
        <v>344</v>
      </c>
      <c r="M730" s="55" t="n">
        <v>6</v>
      </c>
      <c r="N730" s="54" t="n">
        <v>256</v>
      </c>
      <c r="O730" s="54"/>
      <c r="P730" s="54"/>
      <c r="Q730" s="55"/>
      <c r="R730" s="55" t="n">
        <v>280</v>
      </c>
      <c r="S730" s="55" t="n">
        <v>207</v>
      </c>
      <c r="T730" s="55" t="n">
        <v>321</v>
      </c>
      <c r="U730" s="55" t="n">
        <v>263</v>
      </c>
      <c r="V730" s="55" t="n">
        <v>266</v>
      </c>
      <c r="W730" s="55" t="n">
        <v>335</v>
      </c>
      <c r="X730" s="55" t="n">
        <v>296</v>
      </c>
      <c r="Y730" s="55" t="n">
        <v>289</v>
      </c>
      <c r="Z730" s="55" t="n">
        <v>360</v>
      </c>
      <c r="AA730" s="56" t="n">
        <v>213</v>
      </c>
      <c r="AB730" s="3"/>
      <c r="AC730" s="70" t="n">
        <v>58</v>
      </c>
      <c r="AD730" s="55" t="n">
        <v>936</v>
      </c>
      <c r="AE730" s="55" t="n">
        <v>614</v>
      </c>
      <c r="AF730" s="57" t="n">
        <f aca="false">(AE730/AD730)*100</f>
        <v>65.5982905982906</v>
      </c>
    </row>
    <row r="731" s="58" customFormat="true" ht="12.8" hidden="false" customHeight="false" outlineLevel="0" collapsed="false">
      <c r="A731" s="54" t="n">
        <v>24</v>
      </c>
      <c r="B731" s="55" t="n">
        <v>2</v>
      </c>
      <c r="C731" s="55" t="n">
        <v>156</v>
      </c>
      <c r="D731" s="55" t="n">
        <v>304</v>
      </c>
      <c r="E731" s="55" t="n">
        <v>1</v>
      </c>
      <c r="F731" s="55" t="n">
        <v>103</v>
      </c>
      <c r="G731" s="55" t="n">
        <v>1</v>
      </c>
      <c r="H731" s="55" t="n">
        <v>11</v>
      </c>
      <c r="I731" s="55" t="n">
        <v>347</v>
      </c>
      <c r="J731" s="55" t="n">
        <v>217</v>
      </c>
      <c r="K731" s="55" t="n">
        <v>2</v>
      </c>
      <c r="L731" s="55" t="n">
        <v>317</v>
      </c>
      <c r="M731" s="55" t="n">
        <v>9</v>
      </c>
      <c r="N731" s="54" t="n">
        <v>248</v>
      </c>
      <c r="O731" s="54"/>
      <c r="P731" s="54"/>
      <c r="Q731" s="55"/>
      <c r="R731" s="55" t="n">
        <v>251</v>
      </c>
      <c r="S731" s="55" t="n">
        <v>193</v>
      </c>
      <c r="T731" s="55" t="n">
        <v>294</v>
      </c>
      <c r="U731" s="55" t="n">
        <v>240</v>
      </c>
      <c r="V731" s="55" t="n">
        <v>262</v>
      </c>
      <c r="W731" s="55" t="n">
        <v>308</v>
      </c>
      <c r="X731" s="55" t="n">
        <v>260</v>
      </c>
      <c r="Y731" s="55" t="n">
        <v>294</v>
      </c>
      <c r="Z731" s="55" t="n">
        <v>361</v>
      </c>
      <c r="AA731" s="56" t="n">
        <v>184</v>
      </c>
      <c r="AB731" s="3"/>
      <c r="AC731" s="70" t="n">
        <v>72</v>
      </c>
      <c r="AD731" s="55" t="n">
        <v>971</v>
      </c>
      <c r="AE731" s="55" t="n">
        <v>589</v>
      </c>
      <c r="AF731" s="57" t="n">
        <f aca="false">(AE731/AD731)*100</f>
        <v>60.659114315139</v>
      </c>
    </row>
    <row r="732" s="58" customFormat="true" ht="12.8" hidden="false" customHeight="false" outlineLevel="0" collapsed="false">
      <c r="A732" s="54" t="n">
        <v>25</v>
      </c>
      <c r="B732" s="55" t="n">
        <v>7</v>
      </c>
      <c r="C732" s="55" t="n">
        <v>403</v>
      </c>
      <c r="D732" s="55" t="n">
        <v>411</v>
      </c>
      <c r="E732" s="55" t="n">
        <v>4</v>
      </c>
      <c r="F732" s="55" t="n">
        <v>181</v>
      </c>
      <c r="G732" s="55" t="n">
        <v>19</v>
      </c>
      <c r="H732" s="55" t="n">
        <v>15</v>
      </c>
      <c r="I732" s="55" t="n">
        <v>506</v>
      </c>
      <c r="J732" s="55" t="n">
        <v>509</v>
      </c>
      <c r="K732" s="55" t="n">
        <v>7</v>
      </c>
      <c r="L732" s="55" t="n">
        <v>457</v>
      </c>
      <c r="M732" s="55" t="n">
        <v>21</v>
      </c>
      <c r="N732" s="54" t="n">
        <v>559</v>
      </c>
      <c r="O732" s="54"/>
      <c r="P732" s="54"/>
      <c r="Q732" s="55"/>
      <c r="R732" s="55" t="n">
        <v>497</v>
      </c>
      <c r="S732" s="55" t="n">
        <v>354</v>
      </c>
      <c r="T732" s="55" t="n">
        <v>488</v>
      </c>
      <c r="U732" s="55" t="n">
        <v>496</v>
      </c>
      <c r="V732" s="55" t="n">
        <v>537</v>
      </c>
      <c r="W732" s="55" t="n">
        <v>499</v>
      </c>
      <c r="X732" s="55" t="n">
        <v>547</v>
      </c>
      <c r="Y732" s="55" t="n">
        <v>456</v>
      </c>
      <c r="Z732" s="55" t="n">
        <v>640</v>
      </c>
      <c r="AA732" s="56" t="n">
        <v>348</v>
      </c>
      <c r="AB732" s="3"/>
      <c r="AC732" s="70" t="n">
        <v>111</v>
      </c>
      <c r="AD732" s="55" t="n">
        <v>1820</v>
      </c>
      <c r="AE732" s="55" t="n">
        <v>1070</v>
      </c>
      <c r="AF732" s="57" t="n">
        <f aca="false">(AE732/AD732)*100</f>
        <v>58.7912087912088</v>
      </c>
    </row>
    <row r="733" s="58" customFormat="true" ht="12.8" hidden="false" customHeight="false" outlineLevel="0" collapsed="false">
      <c r="A733" s="54" t="n">
        <v>26</v>
      </c>
      <c r="B733" s="55" t="n">
        <v>0</v>
      </c>
      <c r="C733" s="55" t="n">
        <v>222</v>
      </c>
      <c r="D733" s="55" t="n">
        <v>443</v>
      </c>
      <c r="E733" s="55" t="n">
        <v>1</v>
      </c>
      <c r="F733" s="55" t="n">
        <v>135</v>
      </c>
      <c r="G733" s="55" t="n">
        <v>13</v>
      </c>
      <c r="H733" s="55" t="n">
        <v>14</v>
      </c>
      <c r="I733" s="55" t="n">
        <v>503</v>
      </c>
      <c r="J733" s="55" t="n">
        <v>299</v>
      </c>
      <c r="K733" s="55" t="n">
        <v>3</v>
      </c>
      <c r="L733" s="55" t="n">
        <v>451</v>
      </c>
      <c r="M733" s="55" t="n">
        <v>12</v>
      </c>
      <c r="N733" s="54" t="n">
        <v>362</v>
      </c>
      <c r="O733" s="54"/>
      <c r="P733" s="54"/>
      <c r="Q733" s="55"/>
      <c r="R733" s="55" t="n">
        <v>388</v>
      </c>
      <c r="S733" s="55" t="n">
        <v>306</v>
      </c>
      <c r="T733" s="55" t="n">
        <v>395</v>
      </c>
      <c r="U733" s="55" t="n">
        <v>410</v>
      </c>
      <c r="V733" s="55" t="n">
        <v>439</v>
      </c>
      <c r="W733" s="55" t="n">
        <v>385</v>
      </c>
      <c r="X733" s="55" t="n">
        <v>404</v>
      </c>
      <c r="Y733" s="55" t="n">
        <v>405</v>
      </c>
      <c r="Z733" s="55" t="n">
        <v>527</v>
      </c>
      <c r="AA733" s="56" t="n">
        <v>264</v>
      </c>
      <c r="AB733" s="3"/>
      <c r="AC733" s="70" t="n">
        <v>100</v>
      </c>
      <c r="AD733" s="55" t="n">
        <v>1436</v>
      </c>
      <c r="AE733" s="55" t="n">
        <v>843</v>
      </c>
      <c r="AF733" s="57" t="n">
        <f aca="false">(AE733/AD733)*100</f>
        <v>58.7047353760446</v>
      </c>
    </row>
    <row r="734" s="58" customFormat="true" ht="12.8" hidden="false" customHeight="false" outlineLevel="0" collapsed="false">
      <c r="A734" s="54" t="n">
        <v>27</v>
      </c>
      <c r="B734" s="55" t="n">
        <v>8</v>
      </c>
      <c r="C734" s="55" t="n">
        <v>203</v>
      </c>
      <c r="D734" s="55" t="n">
        <v>374</v>
      </c>
      <c r="E734" s="55" t="n">
        <v>1</v>
      </c>
      <c r="F734" s="55" t="n">
        <v>81</v>
      </c>
      <c r="G734" s="55" t="n">
        <v>13</v>
      </c>
      <c r="H734" s="55" t="n">
        <v>8</v>
      </c>
      <c r="I734" s="55" t="n">
        <v>419</v>
      </c>
      <c r="J734" s="55" t="n">
        <v>258</v>
      </c>
      <c r="K734" s="55" t="n">
        <v>1</v>
      </c>
      <c r="L734" s="55" t="n">
        <v>386</v>
      </c>
      <c r="M734" s="55" t="n">
        <v>5</v>
      </c>
      <c r="N734" s="54" t="n">
        <v>295</v>
      </c>
      <c r="O734" s="54"/>
      <c r="P734" s="54"/>
      <c r="Q734" s="55"/>
      <c r="R734" s="55" t="n">
        <v>331</v>
      </c>
      <c r="S734" s="55" t="n">
        <v>230</v>
      </c>
      <c r="T734" s="55" t="n">
        <v>356</v>
      </c>
      <c r="U734" s="55" t="n">
        <v>299</v>
      </c>
      <c r="V734" s="55" t="n">
        <v>366</v>
      </c>
      <c r="W734" s="55" t="n">
        <v>306</v>
      </c>
      <c r="X734" s="55" t="n">
        <v>338</v>
      </c>
      <c r="Y734" s="55" t="n">
        <v>321</v>
      </c>
      <c r="Z734" s="55" t="n">
        <v>443</v>
      </c>
      <c r="AA734" s="56" t="n">
        <v>208</v>
      </c>
      <c r="AB734" s="3"/>
      <c r="AC734" s="70" t="n">
        <v>71</v>
      </c>
      <c r="AD734" s="55" t="n">
        <v>1062</v>
      </c>
      <c r="AE734" s="55" t="n">
        <v>697</v>
      </c>
      <c r="AF734" s="57" t="n">
        <f aca="false">(AE734/AD734)*100</f>
        <v>65.6308851224105</v>
      </c>
    </row>
    <row r="735" s="58" customFormat="true" ht="12.8" hidden="false" customHeight="false" outlineLevel="0" collapsed="false">
      <c r="A735" s="54" t="n">
        <v>28</v>
      </c>
      <c r="B735" s="55" t="n">
        <v>7</v>
      </c>
      <c r="C735" s="55" t="n">
        <v>339</v>
      </c>
      <c r="D735" s="55" t="n">
        <v>471</v>
      </c>
      <c r="E735" s="55" t="n">
        <v>1</v>
      </c>
      <c r="F735" s="55" t="n">
        <v>129</v>
      </c>
      <c r="G735" s="55" t="n">
        <v>12</v>
      </c>
      <c r="H735" s="55" t="n">
        <v>8</v>
      </c>
      <c r="I735" s="55" t="n">
        <v>534</v>
      </c>
      <c r="J735" s="55" t="n">
        <v>425</v>
      </c>
      <c r="K735" s="55" t="n">
        <v>7</v>
      </c>
      <c r="L735" s="55" t="n">
        <v>474</v>
      </c>
      <c r="M735" s="55" t="n">
        <v>17</v>
      </c>
      <c r="N735" s="54" t="n">
        <v>476</v>
      </c>
      <c r="O735" s="54"/>
      <c r="P735" s="54"/>
      <c r="Q735" s="55"/>
      <c r="R735" s="55" t="n">
        <v>501</v>
      </c>
      <c r="S735" s="55" t="n">
        <v>296</v>
      </c>
      <c r="T735" s="55" t="n">
        <v>381</v>
      </c>
      <c r="U735" s="55" t="n">
        <v>559</v>
      </c>
      <c r="V735" s="55" t="n">
        <v>542</v>
      </c>
      <c r="W735" s="55" t="n">
        <v>415</v>
      </c>
      <c r="X735" s="55" t="n">
        <v>459</v>
      </c>
      <c r="Y735" s="55" t="n">
        <v>465</v>
      </c>
      <c r="Z735" s="55" t="n">
        <v>563</v>
      </c>
      <c r="AA735" s="56" t="n">
        <v>341</v>
      </c>
      <c r="AB735" s="3"/>
      <c r="AC735" s="70" t="n">
        <v>144</v>
      </c>
      <c r="AD735" s="55" t="n">
        <v>1777</v>
      </c>
      <c r="AE735" s="55" t="n">
        <v>995</v>
      </c>
      <c r="AF735" s="57" t="n">
        <f aca="false">(AE735/AD735)*100</f>
        <v>55.9932470455824</v>
      </c>
    </row>
    <row r="736" s="58" customFormat="true" ht="12.8" hidden="false" customHeight="false" outlineLevel="0" collapsed="false">
      <c r="A736" s="54" t="n">
        <v>29</v>
      </c>
      <c r="B736" s="55" t="n">
        <v>4</v>
      </c>
      <c r="C736" s="55" t="n">
        <v>220</v>
      </c>
      <c r="D736" s="55" t="n">
        <v>202</v>
      </c>
      <c r="E736" s="55" t="n">
        <v>3</v>
      </c>
      <c r="F736" s="55" t="n">
        <v>82</v>
      </c>
      <c r="G736" s="55" t="n">
        <v>1</v>
      </c>
      <c r="H736" s="55" t="n">
        <v>8</v>
      </c>
      <c r="I736" s="55" t="n">
        <v>256</v>
      </c>
      <c r="J736" s="55" t="n">
        <v>255</v>
      </c>
      <c r="K736" s="55" t="n">
        <v>8</v>
      </c>
      <c r="L736" s="55" t="n">
        <v>228</v>
      </c>
      <c r="M736" s="55" t="n">
        <v>14</v>
      </c>
      <c r="N736" s="54" t="n">
        <v>286</v>
      </c>
      <c r="O736" s="54"/>
      <c r="P736" s="54"/>
      <c r="Q736" s="55"/>
      <c r="R736" s="55" t="n">
        <v>228</v>
      </c>
      <c r="S736" s="55" t="n">
        <v>191</v>
      </c>
      <c r="T736" s="55" t="n">
        <v>211</v>
      </c>
      <c r="U736" s="55" t="n">
        <v>266</v>
      </c>
      <c r="V736" s="55" t="n">
        <v>267</v>
      </c>
      <c r="W736" s="55" t="n">
        <v>247</v>
      </c>
      <c r="X736" s="55" t="n">
        <v>248</v>
      </c>
      <c r="Y736" s="55" t="n">
        <v>253</v>
      </c>
      <c r="Z736" s="55" t="n">
        <v>326</v>
      </c>
      <c r="AA736" s="56" t="n">
        <v>162</v>
      </c>
      <c r="AB736" s="3"/>
      <c r="AC736" s="70" t="n">
        <v>103</v>
      </c>
      <c r="AD736" s="55" t="n">
        <v>1172</v>
      </c>
      <c r="AE736" s="55" t="n">
        <v>540</v>
      </c>
      <c r="AF736" s="57" t="n">
        <f aca="false">(AE736/AD736)*100</f>
        <v>46.0750853242321</v>
      </c>
    </row>
    <row r="737" s="58" customFormat="true" ht="12.8" hidden="false" customHeight="false" outlineLevel="0" collapsed="false">
      <c r="A737" s="54" t="n">
        <v>30</v>
      </c>
      <c r="B737" s="55" t="n">
        <v>4</v>
      </c>
      <c r="C737" s="55" t="n">
        <v>159</v>
      </c>
      <c r="D737" s="55" t="n">
        <v>164</v>
      </c>
      <c r="E737" s="55" t="n">
        <v>2</v>
      </c>
      <c r="F737" s="55" t="n">
        <v>61</v>
      </c>
      <c r="G737" s="55" t="n">
        <v>1</v>
      </c>
      <c r="H737" s="55" t="n">
        <v>9</v>
      </c>
      <c r="I737" s="55" t="n">
        <v>191</v>
      </c>
      <c r="J737" s="55" t="n">
        <v>203</v>
      </c>
      <c r="K737" s="55" t="n">
        <v>2</v>
      </c>
      <c r="L737" s="55" t="n">
        <v>175</v>
      </c>
      <c r="M737" s="55" t="n">
        <v>8</v>
      </c>
      <c r="N737" s="54" t="n">
        <v>218</v>
      </c>
      <c r="O737" s="54"/>
      <c r="P737" s="54"/>
      <c r="Q737" s="55"/>
      <c r="R737" s="55" t="n">
        <v>201</v>
      </c>
      <c r="S737" s="55" t="n">
        <v>125</v>
      </c>
      <c r="T737" s="55" t="n">
        <v>188</v>
      </c>
      <c r="U737" s="55" t="n">
        <v>201</v>
      </c>
      <c r="V737" s="55" t="n">
        <v>201</v>
      </c>
      <c r="W737" s="55" t="n">
        <v>194</v>
      </c>
      <c r="X737" s="55" t="n">
        <v>183</v>
      </c>
      <c r="Y737" s="55" t="n">
        <v>201</v>
      </c>
      <c r="Z737" s="55" t="n">
        <v>248</v>
      </c>
      <c r="AA737" s="56" t="n">
        <v>132</v>
      </c>
      <c r="AB737" s="3"/>
      <c r="AC737" s="70" t="n">
        <v>59</v>
      </c>
      <c r="AD737" s="55" t="n">
        <v>701</v>
      </c>
      <c r="AE737" s="55" t="n">
        <v>410</v>
      </c>
      <c r="AF737" s="57" t="n">
        <f aca="false">(AE737/AD737)*100</f>
        <v>58.4878744650499</v>
      </c>
    </row>
    <row r="738" s="53" customFormat="true" ht="12.8" hidden="false" customHeight="false" outlineLevel="0" collapsed="false">
      <c r="A738" s="54" t="n">
        <v>31</v>
      </c>
      <c r="B738" s="55" t="n">
        <v>6</v>
      </c>
      <c r="C738" s="55" t="n">
        <v>210</v>
      </c>
      <c r="D738" s="55" t="n">
        <v>187</v>
      </c>
      <c r="E738" s="55" t="n">
        <v>2</v>
      </c>
      <c r="F738" s="55" t="n">
        <v>72</v>
      </c>
      <c r="G738" s="55" t="n">
        <v>8</v>
      </c>
      <c r="H738" s="55" t="n">
        <v>9</v>
      </c>
      <c r="I738" s="55" t="n">
        <v>237</v>
      </c>
      <c r="J738" s="55" t="n">
        <v>247</v>
      </c>
      <c r="K738" s="55" t="n">
        <v>4</v>
      </c>
      <c r="L738" s="55" t="n">
        <v>218</v>
      </c>
      <c r="M738" s="55" t="n">
        <v>11</v>
      </c>
      <c r="N738" s="54" t="n">
        <v>266</v>
      </c>
      <c r="O738" s="54"/>
      <c r="P738" s="54"/>
      <c r="Q738" s="55"/>
      <c r="R738" s="55" t="n">
        <v>227</v>
      </c>
      <c r="S738" s="55" t="n">
        <v>176</v>
      </c>
      <c r="T738" s="55" t="n">
        <v>189</v>
      </c>
      <c r="U738" s="55" t="n">
        <v>281</v>
      </c>
      <c r="V738" s="55" t="n">
        <v>243</v>
      </c>
      <c r="W738" s="55" t="n">
        <v>244</v>
      </c>
      <c r="X738" s="55" t="n">
        <v>243</v>
      </c>
      <c r="Y738" s="55" t="n">
        <v>236</v>
      </c>
      <c r="Z738" s="55" t="n">
        <v>301</v>
      </c>
      <c r="AA738" s="56" t="n">
        <v>174</v>
      </c>
      <c r="AB738" s="3"/>
      <c r="AC738" s="70" t="n">
        <v>57</v>
      </c>
      <c r="AD738" s="55" t="n">
        <v>1036</v>
      </c>
      <c r="AE738" s="55" t="n">
        <v>508</v>
      </c>
      <c r="AF738" s="57" t="n">
        <f aca="false">(AE738/AD738)*100</f>
        <v>49.034749034749</v>
      </c>
    </row>
    <row r="739" s="53" customFormat="true" ht="12.8" hidden="false" customHeight="false" outlineLevel="0" collapsed="false">
      <c r="A739" s="54" t="n">
        <v>32</v>
      </c>
      <c r="B739" s="55" t="n">
        <v>9</v>
      </c>
      <c r="C739" s="55" t="n">
        <v>367</v>
      </c>
      <c r="D739" s="55" t="n">
        <v>422</v>
      </c>
      <c r="E739" s="55" t="n">
        <v>1</v>
      </c>
      <c r="F739" s="55" t="n">
        <v>175</v>
      </c>
      <c r="G739" s="55" t="n">
        <v>6</v>
      </c>
      <c r="H739" s="55" t="n">
        <v>16</v>
      </c>
      <c r="I739" s="55" t="n">
        <v>515</v>
      </c>
      <c r="J739" s="55" t="n">
        <v>471</v>
      </c>
      <c r="K739" s="55" t="n">
        <v>3</v>
      </c>
      <c r="L739" s="55" t="n">
        <v>452</v>
      </c>
      <c r="M739" s="55" t="n">
        <v>27</v>
      </c>
      <c r="N739" s="54" t="n">
        <v>516</v>
      </c>
      <c r="O739" s="54"/>
      <c r="P739" s="54"/>
      <c r="Q739" s="55"/>
      <c r="R739" s="55" t="n">
        <v>493</v>
      </c>
      <c r="S739" s="55" t="n">
        <v>337</v>
      </c>
      <c r="T739" s="55" t="n">
        <v>408</v>
      </c>
      <c r="U739" s="55" t="n">
        <v>567</v>
      </c>
      <c r="V739" s="55" t="n">
        <v>527</v>
      </c>
      <c r="W739" s="55" t="n">
        <v>462</v>
      </c>
      <c r="X739" s="55" t="n">
        <v>468</v>
      </c>
      <c r="Y739" s="55" t="n">
        <v>486</v>
      </c>
      <c r="Z739" s="55" t="n">
        <v>625</v>
      </c>
      <c r="AA739" s="56" t="n">
        <v>322</v>
      </c>
      <c r="AB739" s="3"/>
      <c r="AC739" s="70" t="n">
        <v>139</v>
      </c>
      <c r="AD739" s="55" t="n">
        <v>1693</v>
      </c>
      <c r="AE739" s="55" t="n">
        <v>1016</v>
      </c>
      <c r="AF739" s="57" t="n">
        <f aca="false">(AE739/AD739)*100</f>
        <v>60.0118133490845</v>
      </c>
    </row>
    <row r="740" s="58" customFormat="true" ht="12.8" hidden="false" customHeight="false" outlineLevel="0" collapsed="false">
      <c r="A740" s="54" t="n">
        <v>33</v>
      </c>
      <c r="B740" s="55" t="n">
        <v>6</v>
      </c>
      <c r="C740" s="55" t="n">
        <v>193</v>
      </c>
      <c r="D740" s="55" t="n">
        <v>258</v>
      </c>
      <c r="E740" s="55" t="n">
        <v>1</v>
      </c>
      <c r="F740" s="55" t="n">
        <v>79</v>
      </c>
      <c r="G740" s="55" t="n">
        <v>1</v>
      </c>
      <c r="H740" s="55" t="n">
        <v>16</v>
      </c>
      <c r="I740" s="55" t="n">
        <v>293</v>
      </c>
      <c r="J740" s="55" t="n">
        <v>234</v>
      </c>
      <c r="K740" s="55" t="n">
        <v>1</v>
      </c>
      <c r="L740" s="55" t="n">
        <v>264</v>
      </c>
      <c r="M740" s="55" t="n">
        <v>16</v>
      </c>
      <c r="N740" s="54" t="n">
        <v>265</v>
      </c>
      <c r="O740" s="54"/>
      <c r="P740" s="54"/>
      <c r="Q740" s="55"/>
      <c r="R740" s="55" t="n">
        <v>271</v>
      </c>
      <c r="S740" s="55" t="n">
        <v>181</v>
      </c>
      <c r="T740" s="55" t="n">
        <v>232</v>
      </c>
      <c r="U740" s="55" t="n">
        <v>295</v>
      </c>
      <c r="V740" s="55" t="n">
        <v>278</v>
      </c>
      <c r="W740" s="55" t="n">
        <v>258</v>
      </c>
      <c r="X740" s="55" t="n">
        <v>264</v>
      </c>
      <c r="Y740" s="55" t="n">
        <v>253</v>
      </c>
      <c r="Z740" s="55" t="n">
        <v>330</v>
      </c>
      <c r="AA740" s="56" t="n">
        <v>179</v>
      </c>
      <c r="AB740" s="3"/>
      <c r="AC740" s="70" t="n">
        <v>63</v>
      </c>
      <c r="AD740" s="55" t="n">
        <v>935</v>
      </c>
      <c r="AE740" s="55" t="n">
        <v>554</v>
      </c>
      <c r="AF740" s="57" t="n">
        <f aca="false">(AE740/AD740)*100</f>
        <v>59.2513368983957</v>
      </c>
    </row>
    <row r="741" s="58" customFormat="true" ht="12.8" hidden="false" customHeight="false" outlineLevel="0" collapsed="false">
      <c r="A741" s="54" t="n">
        <v>34</v>
      </c>
      <c r="B741" s="55" t="n">
        <v>16</v>
      </c>
      <c r="C741" s="55" t="n">
        <v>300</v>
      </c>
      <c r="D741" s="55" t="n">
        <v>475</v>
      </c>
      <c r="E741" s="55" t="n">
        <v>3</v>
      </c>
      <c r="F741" s="55" t="n">
        <v>133</v>
      </c>
      <c r="G741" s="55" t="n">
        <v>4</v>
      </c>
      <c r="H741" s="55" t="n">
        <v>10</v>
      </c>
      <c r="I741" s="55" t="n">
        <v>578</v>
      </c>
      <c r="J741" s="55" t="n">
        <v>354</v>
      </c>
      <c r="K741" s="55" t="n">
        <v>6</v>
      </c>
      <c r="L741" s="55" t="n">
        <v>501</v>
      </c>
      <c r="M741" s="55" t="n">
        <v>19</v>
      </c>
      <c r="N741" s="54" t="n">
        <v>414</v>
      </c>
      <c r="O741" s="54"/>
      <c r="P741" s="54"/>
      <c r="Q741" s="55"/>
      <c r="R741" s="55" t="n">
        <v>438</v>
      </c>
      <c r="S741" s="55" t="n">
        <v>288</v>
      </c>
      <c r="T741" s="55" t="n">
        <v>402</v>
      </c>
      <c r="U741" s="55" t="n">
        <v>487</v>
      </c>
      <c r="V741" s="55" t="n">
        <v>505</v>
      </c>
      <c r="W741" s="55" t="n">
        <v>421</v>
      </c>
      <c r="X741" s="55" t="n">
        <v>445</v>
      </c>
      <c r="Y741" s="55" t="n">
        <v>463</v>
      </c>
      <c r="Z741" s="55" t="n">
        <v>589</v>
      </c>
      <c r="AA741" s="56" t="n">
        <v>305</v>
      </c>
      <c r="AB741" s="3"/>
      <c r="AC741" s="70" t="n">
        <v>120</v>
      </c>
      <c r="AD741" s="55" t="n">
        <v>1558</v>
      </c>
      <c r="AE741" s="55" t="n">
        <v>960</v>
      </c>
      <c r="AF741" s="57" t="n">
        <f aca="false">(AE741/AD741)*100</f>
        <v>61.617458279846</v>
      </c>
    </row>
    <row r="742" s="58" customFormat="true" ht="12.8" hidden="false" customHeight="false" outlineLevel="0" collapsed="false">
      <c r="A742" s="54" t="n">
        <v>35</v>
      </c>
      <c r="B742" s="55" t="n">
        <v>3</v>
      </c>
      <c r="C742" s="55" t="n">
        <v>249</v>
      </c>
      <c r="D742" s="55" t="n">
        <v>200</v>
      </c>
      <c r="E742" s="55" t="n">
        <v>2</v>
      </c>
      <c r="F742" s="55" t="n">
        <v>72</v>
      </c>
      <c r="G742" s="55" t="n">
        <v>4</v>
      </c>
      <c r="H742" s="55" t="n">
        <v>7</v>
      </c>
      <c r="I742" s="55" t="n">
        <v>246</v>
      </c>
      <c r="J742" s="55" t="n">
        <v>285</v>
      </c>
      <c r="K742" s="55" t="n">
        <v>7</v>
      </c>
      <c r="L742" s="55" t="n">
        <v>220</v>
      </c>
      <c r="M742" s="55" t="n">
        <v>17</v>
      </c>
      <c r="N742" s="54" t="n">
        <v>300</v>
      </c>
      <c r="O742" s="54"/>
      <c r="P742" s="54"/>
      <c r="Q742" s="55"/>
      <c r="R742" s="55" t="n">
        <v>243</v>
      </c>
      <c r="S742" s="55" t="n">
        <v>201</v>
      </c>
      <c r="T742" s="55" t="n">
        <v>227</v>
      </c>
      <c r="U742" s="55" t="n">
        <v>303</v>
      </c>
      <c r="V742" s="55" t="n">
        <v>275</v>
      </c>
      <c r="W742" s="55" t="n">
        <v>253</v>
      </c>
      <c r="X742" s="55" t="n">
        <v>262</v>
      </c>
      <c r="Y742" s="55" t="n">
        <v>257</v>
      </c>
      <c r="Z742" s="55" t="n">
        <v>321</v>
      </c>
      <c r="AA742" s="56" t="n">
        <v>182</v>
      </c>
      <c r="AB742" s="3"/>
      <c r="AC742" s="70" t="n">
        <v>96</v>
      </c>
      <c r="AD742" s="55" t="n">
        <v>1190</v>
      </c>
      <c r="AE742" s="55" t="n">
        <v>551</v>
      </c>
      <c r="AF742" s="57" t="n">
        <f aca="false">(AE742/AD742)*100</f>
        <v>46.3025210084034</v>
      </c>
    </row>
    <row r="743" s="58" customFormat="true" ht="12.8" hidden="false" customHeight="false" outlineLevel="0" collapsed="false">
      <c r="A743" s="54" t="n">
        <v>36</v>
      </c>
      <c r="B743" s="55" t="n">
        <v>7</v>
      </c>
      <c r="C743" s="55" t="n">
        <v>202</v>
      </c>
      <c r="D743" s="55" t="n">
        <v>243</v>
      </c>
      <c r="E743" s="55" t="n">
        <v>2</v>
      </c>
      <c r="F743" s="55" t="n">
        <v>95</v>
      </c>
      <c r="G743" s="55" t="n">
        <v>1</v>
      </c>
      <c r="H743" s="55" t="n">
        <v>11</v>
      </c>
      <c r="I743" s="55" t="n">
        <v>305</v>
      </c>
      <c r="J743" s="55" t="n">
        <v>242</v>
      </c>
      <c r="K743" s="55" t="n">
        <v>3</v>
      </c>
      <c r="L743" s="55" t="n">
        <v>249</v>
      </c>
      <c r="M743" s="55" t="n">
        <v>20</v>
      </c>
      <c r="N743" s="54" t="n">
        <v>288</v>
      </c>
      <c r="O743" s="54"/>
      <c r="P743" s="54"/>
      <c r="Q743" s="55"/>
      <c r="R743" s="55" t="n">
        <v>260</v>
      </c>
      <c r="S743" s="55" t="n">
        <v>198</v>
      </c>
      <c r="T743" s="55" t="n">
        <v>226</v>
      </c>
      <c r="U743" s="55" t="n">
        <v>311</v>
      </c>
      <c r="V743" s="55" t="n">
        <v>308</v>
      </c>
      <c r="W743" s="55" t="n">
        <v>248</v>
      </c>
      <c r="X743" s="55" t="n">
        <v>284</v>
      </c>
      <c r="Y743" s="55" t="n">
        <v>263</v>
      </c>
      <c r="Z743" s="55" t="n">
        <v>339</v>
      </c>
      <c r="AA743" s="56" t="n">
        <v>188</v>
      </c>
      <c r="AB743" s="3"/>
      <c r="AC743" s="70" t="n">
        <v>85</v>
      </c>
      <c r="AD743" s="55" t="n">
        <v>1041</v>
      </c>
      <c r="AE743" s="55" t="n">
        <v>570</v>
      </c>
      <c r="AF743" s="57" t="n">
        <f aca="false">(AE743/AD743)*100</f>
        <v>54.7550432276657</v>
      </c>
    </row>
    <row r="744" s="58" customFormat="true" ht="12.8" hidden="false" customHeight="false" outlineLevel="0" collapsed="false">
      <c r="A744" s="54" t="n">
        <v>37</v>
      </c>
      <c r="B744" s="55" t="n">
        <v>2</v>
      </c>
      <c r="C744" s="55" t="n">
        <v>210</v>
      </c>
      <c r="D744" s="55" t="n">
        <v>302</v>
      </c>
      <c r="E744" s="55" t="n">
        <v>1</v>
      </c>
      <c r="F744" s="55" t="n">
        <v>98</v>
      </c>
      <c r="G744" s="55" t="n">
        <v>25</v>
      </c>
      <c r="H744" s="55" t="n">
        <v>8</v>
      </c>
      <c r="I744" s="55" t="n">
        <v>340</v>
      </c>
      <c r="J744" s="55" t="n">
        <v>279</v>
      </c>
      <c r="K744" s="55" t="n">
        <v>1</v>
      </c>
      <c r="L744" s="55" t="n">
        <v>358</v>
      </c>
      <c r="M744" s="55" t="n">
        <v>9</v>
      </c>
      <c r="N744" s="54" t="n">
        <v>277</v>
      </c>
      <c r="O744" s="54"/>
      <c r="P744" s="54"/>
      <c r="Q744" s="55"/>
      <c r="R744" s="55" t="n">
        <v>303</v>
      </c>
      <c r="S744" s="55" t="n">
        <v>237</v>
      </c>
      <c r="T744" s="55" t="n">
        <v>363</v>
      </c>
      <c r="U744" s="55" t="n">
        <v>258</v>
      </c>
      <c r="V744" s="55" t="n">
        <v>329</v>
      </c>
      <c r="W744" s="55" t="n">
        <v>319</v>
      </c>
      <c r="X744" s="55" t="n">
        <v>342</v>
      </c>
      <c r="Y744" s="55" t="n">
        <v>291</v>
      </c>
      <c r="Z744" s="55" t="n">
        <v>393</v>
      </c>
      <c r="AA744" s="56" t="n">
        <v>229</v>
      </c>
      <c r="AB744" s="3"/>
      <c r="AC744" s="70" t="n">
        <v>55</v>
      </c>
      <c r="AD744" s="55" t="n">
        <v>1012</v>
      </c>
      <c r="AE744" s="55" t="n">
        <v>659</v>
      </c>
      <c r="AF744" s="57" t="n">
        <f aca="false">(AE744/AD744)*100</f>
        <v>65.1185770750988</v>
      </c>
    </row>
    <row r="745" s="58" customFormat="true" ht="12.8" hidden="false" customHeight="false" outlineLevel="0" collapsed="false">
      <c r="A745" s="54" t="n">
        <v>38</v>
      </c>
      <c r="B745" s="55" t="n">
        <v>8</v>
      </c>
      <c r="C745" s="55" t="n">
        <v>248</v>
      </c>
      <c r="D745" s="55" t="n">
        <v>451</v>
      </c>
      <c r="E745" s="55" t="n">
        <v>2</v>
      </c>
      <c r="F745" s="55" t="n">
        <v>151</v>
      </c>
      <c r="G745" s="55" t="n">
        <v>9</v>
      </c>
      <c r="H745" s="55" t="n">
        <v>11</v>
      </c>
      <c r="I745" s="55" t="n">
        <v>525</v>
      </c>
      <c r="J745" s="55" t="n">
        <v>335</v>
      </c>
      <c r="K745" s="55" t="n">
        <v>4</v>
      </c>
      <c r="L745" s="55" t="n">
        <v>494</v>
      </c>
      <c r="M745" s="55" t="n">
        <v>15</v>
      </c>
      <c r="N745" s="54" t="n">
        <v>365</v>
      </c>
      <c r="O745" s="54"/>
      <c r="P745" s="54"/>
      <c r="Q745" s="55"/>
      <c r="R745" s="55" t="n">
        <v>404</v>
      </c>
      <c r="S745" s="55" t="n">
        <v>325</v>
      </c>
      <c r="T745" s="55" t="n">
        <v>512</v>
      </c>
      <c r="U745" s="55" t="n">
        <v>337</v>
      </c>
      <c r="V745" s="55" t="n">
        <v>463</v>
      </c>
      <c r="W745" s="55" t="n">
        <v>412</v>
      </c>
      <c r="X745" s="55" t="n">
        <v>439</v>
      </c>
      <c r="Y745" s="55" t="n">
        <v>420</v>
      </c>
      <c r="Z745" s="55" t="n">
        <v>567</v>
      </c>
      <c r="AA745" s="56" t="n">
        <v>276</v>
      </c>
      <c r="AB745" s="3"/>
      <c r="AC745" s="70" t="n">
        <v>78</v>
      </c>
      <c r="AD745" s="55" t="n">
        <v>1428</v>
      </c>
      <c r="AE745" s="55" t="n">
        <v>888</v>
      </c>
      <c r="AF745" s="57" t="n">
        <f aca="false">(AE745/AD745)*100</f>
        <v>62.1848739495798</v>
      </c>
    </row>
    <row r="746" s="58" customFormat="true" ht="12.8" hidden="false" customHeight="false" outlineLevel="0" collapsed="false">
      <c r="A746" s="54" t="n">
        <v>39</v>
      </c>
      <c r="B746" s="55" t="n">
        <v>5</v>
      </c>
      <c r="C746" s="55" t="n">
        <v>305</v>
      </c>
      <c r="D746" s="55" t="n">
        <v>243</v>
      </c>
      <c r="E746" s="55" t="n">
        <v>4</v>
      </c>
      <c r="F746" s="55" t="n">
        <v>136</v>
      </c>
      <c r="G746" s="55" t="n">
        <v>4</v>
      </c>
      <c r="H746" s="55" t="n">
        <v>21</v>
      </c>
      <c r="I746" s="55" t="n">
        <v>296</v>
      </c>
      <c r="J746" s="55" t="n">
        <v>386</v>
      </c>
      <c r="K746" s="55" t="n">
        <v>11</v>
      </c>
      <c r="L746" s="55" t="n">
        <v>258</v>
      </c>
      <c r="M746" s="55" t="n">
        <v>24</v>
      </c>
      <c r="N746" s="54" t="n">
        <v>424</v>
      </c>
      <c r="O746" s="54"/>
      <c r="P746" s="54"/>
      <c r="Q746" s="55"/>
      <c r="R746" s="55" t="n">
        <v>312</v>
      </c>
      <c r="S746" s="55" t="n">
        <v>242</v>
      </c>
      <c r="T746" s="55" t="n">
        <v>281</v>
      </c>
      <c r="U746" s="55" t="n">
        <v>398</v>
      </c>
      <c r="V746" s="55" t="n">
        <v>420</v>
      </c>
      <c r="W746" s="55" t="n">
        <v>279</v>
      </c>
      <c r="X746" s="55" t="n">
        <v>347</v>
      </c>
      <c r="Y746" s="55" t="n">
        <v>327</v>
      </c>
      <c r="Z746" s="55" t="n">
        <v>408</v>
      </c>
      <c r="AA746" s="56" t="n">
        <v>257</v>
      </c>
      <c r="AB746" s="3"/>
      <c r="AC746" s="70" t="n">
        <v>130</v>
      </c>
      <c r="AD746" s="55" t="n">
        <v>1586</v>
      </c>
      <c r="AE746" s="55" t="n">
        <v>726</v>
      </c>
      <c r="AF746" s="57" t="n">
        <f aca="false">(AE746/AD746)*100</f>
        <v>45.7755359394704</v>
      </c>
    </row>
    <row r="747" s="58" customFormat="true" ht="12.8" hidden="false" customHeight="false" outlineLevel="0" collapsed="false">
      <c r="A747" s="54" t="n">
        <v>40</v>
      </c>
      <c r="B747" s="55" t="n">
        <v>9</v>
      </c>
      <c r="C747" s="55" t="n">
        <v>340</v>
      </c>
      <c r="D747" s="55" t="n">
        <v>303</v>
      </c>
      <c r="E747" s="55" t="n">
        <v>4</v>
      </c>
      <c r="F747" s="55" t="n">
        <v>153</v>
      </c>
      <c r="G747" s="55" t="n">
        <v>3</v>
      </c>
      <c r="H747" s="55" t="n">
        <v>11</v>
      </c>
      <c r="I747" s="55" t="n">
        <v>367</v>
      </c>
      <c r="J747" s="55" t="n">
        <v>445</v>
      </c>
      <c r="K747" s="55" t="n">
        <v>10</v>
      </c>
      <c r="L747" s="55" t="n">
        <v>316</v>
      </c>
      <c r="M747" s="55" t="n">
        <v>24</v>
      </c>
      <c r="N747" s="54" t="n">
        <v>486</v>
      </c>
      <c r="O747" s="54"/>
      <c r="P747" s="54"/>
      <c r="Q747" s="55"/>
      <c r="R747" s="55" t="n">
        <v>420</v>
      </c>
      <c r="S747" s="55" t="n">
        <v>259</v>
      </c>
      <c r="T747" s="55" t="n">
        <v>343</v>
      </c>
      <c r="U747" s="55" t="n">
        <v>459</v>
      </c>
      <c r="V747" s="55" t="n">
        <v>437</v>
      </c>
      <c r="W747" s="55" t="n">
        <v>378</v>
      </c>
      <c r="X747" s="55" t="n">
        <v>406</v>
      </c>
      <c r="Y747" s="55" t="n">
        <v>393</v>
      </c>
      <c r="Z747" s="55" t="n">
        <v>483</v>
      </c>
      <c r="AA747" s="56" t="n">
        <v>291</v>
      </c>
      <c r="AB747" s="3"/>
      <c r="AC747" s="70" t="n">
        <v>97</v>
      </c>
      <c r="AD747" s="55" t="n">
        <v>1504</v>
      </c>
      <c r="AE747" s="55" t="n">
        <v>852</v>
      </c>
      <c r="AF747" s="57" t="n">
        <f aca="false">(AE747/AD747)*100</f>
        <v>56.6489361702128</v>
      </c>
    </row>
    <row r="748" s="58" customFormat="true" ht="12.8" hidden="false" customHeight="false" outlineLevel="0" collapsed="false">
      <c r="A748" s="54" t="n">
        <v>41</v>
      </c>
      <c r="B748" s="55" t="n">
        <v>8</v>
      </c>
      <c r="C748" s="55" t="n">
        <v>155</v>
      </c>
      <c r="D748" s="55" t="n">
        <v>181</v>
      </c>
      <c r="E748" s="55" t="n">
        <v>3</v>
      </c>
      <c r="F748" s="55" t="n">
        <v>72</v>
      </c>
      <c r="G748" s="55" t="n">
        <v>1</v>
      </c>
      <c r="H748" s="55" t="n">
        <v>5</v>
      </c>
      <c r="I748" s="55" t="n">
        <v>210</v>
      </c>
      <c r="J748" s="55" t="n">
        <v>198</v>
      </c>
      <c r="K748" s="55" t="n">
        <v>9</v>
      </c>
      <c r="L748" s="55" t="n">
        <v>189</v>
      </c>
      <c r="M748" s="55" t="n">
        <v>12</v>
      </c>
      <c r="N748" s="54" t="n">
        <v>218</v>
      </c>
      <c r="O748" s="54"/>
      <c r="P748" s="54"/>
      <c r="Q748" s="55"/>
      <c r="R748" s="55" t="n">
        <v>221</v>
      </c>
      <c r="S748" s="55" t="n">
        <v>127</v>
      </c>
      <c r="T748" s="55" t="n">
        <v>152</v>
      </c>
      <c r="U748" s="55" t="n">
        <v>263</v>
      </c>
      <c r="V748" s="55" t="n">
        <v>263</v>
      </c>
      <c r="W748" s="55" t="n">
        <v>160</v>
      </c>
      <c r="X748" s="55" t="n">
        <v>219</v>
      </c>
      <c r="Y748" s="55" t="n">
        <v>192</v>
      </c>
      <c r="Z748" s="55" t="n">
        <v>258</v>
      </c>
      <c r="AA748" s="56" t="n">
        <v>134</v>
      </c>
      <c r="AB748" s="3"/>
      <c r="AC748" s="70" t="n">
        <v>74</v>
      </c>
      <c r="AD748" s="55" t="n">
        <v>888</v>
      </c>
      <c r="AE748" s="55" t="n">
        <v>435</v>
      </c>
      <c r="AF748" s="57" t="n">
        <f aca="false">(AE748/AD748)*100</f>
        <v>48.9864864864865</v>
      </c>
    </row>
    <row r="749" s="58" customFormat="true" ht="12.8" hidden="false" customHeight="false" outlineLevel="0" collapsed="false">
      <c r="A749" s="54" t="n">
        <v>42</v>
      </c>
      <c r="B749" s="55" t="n">
        <v>11</v>
      </c>
      <c r="C749" s="55" t="n">
        <v>302</v>
      </c>
      <c r="D749" s="55" t="n">
        <v>240</v>
      </c>
      <c r="E749" s="55" t="n">
        <v>1</v>
      </c>
      <c r="F749" s="55" t="n">
        <v>122</v>
      </c>
      <c r="G749" s="55" t="n">
        <v>6</v>
      </c>
      <c r="H749" s="55" t="n">
        <v>14</v>
      </c>
      <c r="I749" s="55" t="n">
        <v>310</v>
      </c>
      <c r="J749" s="55" t="n">
        <v>359</v>
      </c>
      <c r="K749" s="55" t="n">
        <v>13</v>
      </c>
      <c r="L749" s="55" t="n">
        <v>258</v>
      </c>
      <c r="M749" s="55" t="n">
        <v>24</v>
      </c>
      <c r="N749" s="54" t="n">
        <v>418</v>
      </c>
      <c r="O749" s="54"/>
      <c r="P749" s="54"/>
      <c r="Q749" s="55"/>
      <c r="R749" s="55" t="n">
        <v>343</v>
      </c>
      <c r="S749" s="55" t="n">
        <v>228</v>
      </c>
      <c r="T749" s="55" t="n">
        <v>259</v>
      </c>
      <c r="U749" s="55" t="n">
        <v>411</v>
      </c>
      <c r="V749" s="55" t="n">
        <v>422</v>
      </c>
      <c r="W749" s="55" t="n">
        <v>268</v>
      </c>
      <c r="X749" s="55" t="n">
        <v>386</v>
      </c>
      <c r="Y749" s="55" t="n">
        <v>289</v>
      </c>
      <c r="Z749" s="55" t="n">
        <v>405</v>
      </c>
      <c r="AA749" s="56" t="n">
        <v>254</v>
      </c>
      <c r="AB749" s="3"/>
      <c r="AC749" s="70" t="n">
        <v>103</v>
      </c>
      <c r="AD749" s="55" t="n">
        <v>1442</v>
      </c>
      <c r="AE749" s="55" t="n">
        <v>711</v>
      </c>
      <c r="AF749" s="57" t="n">
        <f aca="false">(AE749/AD749)*100</f>
        <v>49.3065187239945</v>
      </c>
    </row>
    <row r="750" s="58" customFormat="true" ht="12.8" hidden="false" customHeight="false" outlineLevel="0" collapsed="false">
      <c r="A750" s="54" t="n">
        <v>43</v>
      </c>
      <c r="B750" s="55" t="n">
        <v>5</v>
      </c>
      <c r="C750" s="55" t="n">
        <v>171</v>
      </c>
      <c r="D750" s="55" t="n">
        <v>155</v>
      </c>
      <c r="E750" s="55" t="n">
        <v>4</v>
      </c>
      <c r="F750" s="55" t="n">
        <v>99</v>
      </c>
      <c r="G750" s="55" t="n">
        <v>4</v>
      </c>
      <c r="H750" s="55" t="n">
        <v>11</v>
      </c>
      <c r="I750" s="55" t="n">
        <v>183</v>
      </c>
      <c r="J750" s="55" t="n">
        <v>243</v>
      </c>
      <c r="K750" s="55" t="n">
        <v>6</v>
      </c>
      <c r="L750" s="55" t="n">
        <v>185</v>
      </c>
      <c r="M750" s="55" t="n">
        <v>17</v>
      </c>
      <c r="N750" s="54" t="n">
        <v>250</v>
      </c>
      <c r="O750" s="54"/>
      <c r="P750" s="54"/>
      <c r="Q750" s="55"/>
      <c r="R750" s="55" t="n">
        <v>213</v>
      </c>
      <c r="S750" s="55" t="n">
        <v>154</v>
      </c>
      <c r="T750" s="55" t="n">
        <v>222</v>
      </c>
      <c r="U750" s="55" t="n">
        <v>205</v>
      </c>
      <c r="V750" s="55" t="n">
        <v>260</v>
      </c>
      <c r="W750" s="55" t="n">
        <v>193</v>
      </c>
      <c r="X750" s="55" t="n">
        <v>250</v>
      </c>
      <c r="Y750" s="55" t="n">
        <v>193</v>
      </c>
      <c r="Z750" s="55" t="n">
        <v>281</v>
      </c>
      <c r="AA750" s="56" t="n">
        <v>155</v>
      </c>
      <c r="AB750" s="3"/>
      <c r="AC750" s="70" t="n">
        <v>58</v>
      </c>
      <c r="AD750" s="55" t="n">
        <v>876</v>
      </c>
      <c r="AE750" s="55" t="n">
        <v>460</v>
      </c>
      <c r="AF750" s="57" t="n">
        <f aca="false">(AE750/AD750)*100</f>
        <v>52.5114155251142</v>
      </c>
    </row>
    <row r="751" s="58" customFormat="true" ht="12.8" hidden="false" customHeight="false" outlineLevel="0" collapsed="false">
      <c r="A751" s="54" t="n">
        <v>44</v>
      </c>
      <c r="B751" s="55" t="n">
        <v>8</v>
      </c>
      <c r="C751" s="55" t="n">
        <v>177</v>
      </c>
      <c r="D751" s="55" t="n">
        <v>356</v>
      </c>
      <c r="E751" s="55" t="n">
        <v>2</v>
      </c>
      <c r="F751" s="55" t="n">
        <v>90</v>
      </c>
      <c r="G751" s="55" t="n">
        <v>1</v>
      </c>
      <c r="H751" s="55" t="n">
        <v>11</v>
      </c>
      <c r="I751" s="55" t="n">
        <v>392</v>
      </c>
      <c r="J751" s="55" t="n">
        <v>237</v>
      </c>
      <c r="K751" s="55" t="n">
        <v>2</v>
      </c>
      <c r="L751" s="55" t="n">
        <v>353</v>
      </c>
      <c r="M751" s="55" t="n">
        <v>15</v>
      </c>
      <c r="N751" s="54" t="n">
        <v>269</v>
      </c>
      <c r="O751" s="54"/>
      <c r="P751" s="54"/>
      <c r="Q751" s="55"/>
      <c r="R751" s="55" t="n">
        <v>311</v>
      </c>
      <c r="S751" s="55" t="n">
        <v>215</v>
      </c>
      <c r="T751" s="55" t="n">
        <v>337</v>
      </c>
      <c r="U751" s="55" t="n">
        <v>283</v>
      </c>
      <c r="V751" s="55" t="n">
        <v>321</v>
      </c>
      <c r="W751" s="55" t="n">
        <v>325</v>
      </c>
      <c r="X751" s="55" t="n">
        <v>274</v>
      </c>
      <c r="Y751" s="55" t="n">
        <v>337</v>
      </c>
      <c r="Z751" s="55" t="n">
        <v>393</v>
      </c>
      <c r="AA751" s="56" t="n">
        <v>218</v>
      </c>
      <c r="AB751" s="3"/>
      <c r="AC751" s="70" t="n">
        <v>80</v>
      </c>
      <c r="AD751" s="55" t="n">
        <v>1102</v>
      </c>
      <c r="AE751" s="55" t="n">
        <v>657</v>
      </c>
      <c r="AF751" s="57" t="n">
        <f aca="false">(AE751/AD751)*100</f>
        <v>59.6188747731397</v>
      </c>
    </row>
    <row r="752" s="58" customFormat="true" ht="12.8" hidden="false" customHeight="false" outlineLevel="0" collapsed="false">
      <c r="A752" s="54" t="n">
        <v>45</v>
      </c>
      <c r="B752" s="55" t="n">
        <v>2</v>
      </c>
      <c r="C752" s="55" t="n">
        <v>118</v>
      </c>
      <c r="D752" s="55" t="n">
        <v>148</v>
      </c>
      <c r="E752" s="55" t="n">
        <v>1</v>
      </c>
      <c r="F752" s="55" t="n">
        <v>90</v>
      </c>
      <c r="G752" s="55" t="n">
        <v>1</v>
      </c>
      <c r="H752" s="55" t="n">
        <v>7</v>
      </c>
      <c r="I752" s="55" t="n">
        <v>197</v>
      </c>
      <c r="J752" s="55" t="n">
        <v>164</v>
      </c>
      <c r="K752" s="55" t="n">
        <v>3</v>
      </c>
      <c r="L752" s="55" t="n">
        <v>191</v>
      </c>
      <c r="M752" s="55" t="n">
        <v>5</v>
      </c>
      <c r="N752" s="54" t="n">
        <v>168</v>
      </c>
      <c r="O752" s="54"/>
      <c r="P752" s="54"/>
      <c r="Q752" s="55"/>
      <c r="R752" s="55" t="n">
        <v>171</v>
      </c>
      <c r="S752" s="55" t="n">
        <v>125</v>
      </c>
      <c r="T752" s="55" t="n">
        <v>177</v>
      </c>
      <c r="U752" s="55" t="n">
        <v>188</v>
      </c>
      <c r="V752" s="55" t="n">
        <v>167</v>
      </c>
      <c r="W752" s="55" t="n">
        <v>204</v>
      </c>
      <c r="X752" s="55" t="n">
        <v>203</v>
      </c>
      <c r="Y752" s="55" t="n">
        <v>161</v>
      </c>
      <c r="Z752" s="55" t="n">
        <v>237</v>
      </c>
      <c r="AA752" s="56" t="n">
        <v>116</v>
      </c>
      <c r="AB752" s="3"/>
      <c r="AC752" s="70" t="n">
        <v>42</v>
      </c>
      <c r="AD752" s="55" t="n">
        <v>565</v>
      </c>
      <c r="AE752" s="55" t="n">
        <v>384</v>
      </c>
      <c r="AF752" s="57" t="n">
        <f aca="false">(AE752/AD752)*100</f>
        <v>67.9646017699115</v>
      </c>
    </row>
    <row r="753" s="58" customFormat="true" ht="12.8" hidden="false" customHeight="false" outlineLevel="0" collapsed="false">
      <c r="A753" s="54" t="n">
        <v>46</v>
      </c>
      <c r="B753" s="55" t="n">
        <v>3</v>
      </c>
      <c r="C753" s="55" t="n">
        <v>147</v>
      </c>
      <c r="D753" s="55" t="n">
        <v>331</v>
      </c>
      <c r="E753" s="55" t="n">
        <v>5</v>
      </c>
      <c r="F753" s="55" t="n">
        <v>63</v>
      </c>
      <c r="G753" s="55" t="n">
        <v>5</v>
      </c>
      <c r="H753" s="55" t="n">
        <v>6</v>
      </c>
      <c r="I753" s="55" t="n">
        <v>364</v>
      </c>
      <c r="J753" s="55" t="n">
        <v>186</v>
      </c>
      <c r="K753" s="55" t="n">
        <v>5</v>
      </c>
      <c r="L753" s="55" t="n">
        <v>325</v>
      </c>
      <c r="M753" s="55" t="n">
        <v>8</v>
      </c>
      <c r="N753" s="54" t="n">
        <v>224</v>
      </c>
      <c r="O753" s="54"/>
      <c r="P753" s="54"/>
      <c r="Q753" s="55"/>
      <c r="R753" s="55" t="n">
        <v>261</v>
      </c>
      <c r="S753" s="55" t="n">
        <v>187</v>
      </c>
      <c r="T753" s="55" t="n">
        <v>312</v>
      </c>
      <c r="U753" s="55" t="n">
        <v>228</v>
      </c>
      <c r="V753" s="55" t="n">
        <v>229</v>
      </c>
      <c r="W753" s="55" t="n">
        <v>329</v>
      </c>
      <c r="X753" s="55" t="n">
        <v>239</v>
      </c>
      <c r="Y753" s="55" t="n">
        <v>291</v>
      </c>
      <c r="Z753" s="55" t="n">
        <v>330</v>
      </c>
      <c r="AA753" s="56" t="n">
        <v>203</v>
      </c>
      <c r="AB753" s="3"/>
      <c r="AC753" s="70" t="n">
        <v>48</v>
      </c>
      <c r="AD753" s="55" t="n">
        <v>865</v>
      </c>
      <c r="AE753" s="55" t="n">
        <v>569</v>
      </c>
      <c r="AF753" s="57" t="n">
        <f aca="false">(AE753/AD753)*100</f>
        <v>65.7803468208092</v>
      </c>
    </row>
    <row r="754" s="58" customFormat="true" ht="12.8" hidden="false" customHeight="false" outlineLevel="0" collapsed="false">
      <c r="A754" s="54" t="n">
        <v>47</v>
      </c>
      <c r="B754" s="55" t="n">
        <v>2</v>
      </c>
      <c r="C754" s="55" t="n">
        <v>139</v>
      </c>
      <c r="D754" s="55" t="n">
        <v>168</v>
      </c>
      <c r="E754" s="55" t="n">
        <v>4</v>
      </c>
      <c r="F754" s="55" t="n">
        <v>86</v>
      </c>
      <c r="G754" s="55" t="n">
        <v>12</v>
      </c>
      <c r="H754" s="55" t="n">
        <v>9</v>
      </c>
      <c r="I754" s="55" t="n">
        <v>210</v>
      </c>
      <c r="J754" s="55" t="n">
        <v>189</v>
      </c>
      <c r="K754" s="55" t="n">
        <v>4</v>
      </c>
      <c r="L754" s="55" t="n">
        <v>195</v>
      </c>
      <c r="M754" s="55" t="n">
        <v>9</v>
      </c>
      <c r="N754" s="54" t="n">
        <v>205</v>
      </c>
      <c r="O754" s="54"/>
      <c r="P754" s="54"/>
      <c r="Q754" s="55"/>
      <c r="R754" s="55" t="n">
        <v>198</v>
      </c>
      <c r="S754" s="55" t="n">
        <v>131</v>
      </c>
      <c r="T754" s="55" t="n">
        <v>212</v>
      </c>
      <c r="U754" s="55" t="n">
        <v>183</v>
      </c>
      <c r="V754" s="55" t="n">
        <v>184</v>
      </c>
      <c r="W754" s="55" t="n">
        <v>220</v>
      </c>
      <c r="X754" s="55" t="n">
        <v>195</v>
      </c>
      <c r="Y754" s="55" t="n">
        <v>194</v>
      </c>
      <c r="Z754" s="55" t="n">
        <v>229</v>
      </c>
      <c r="AA754" s="56" t="n">
        <v>148</v>
      </c>
      <c r="AB754" s="3"/>
      <c r="AC754" s="70" t="n">
        <v>27</v>
      </c>
      <c r="AD754" s="55" t="n">
        <v>698</v>
      </c>
      <c r="AE754" s="55" t="n">
        <v>425</v>
      </c>
      <c r="AF754" s="57" t="n">
        <f aca="false">(AE754/AD754)*100</f>
        <v>60.8882521489971</v>
      </c>
    </row>
    <row r="755" s="58" customFormat="true" ht="12.8" hidden="false" customHeight="false" outlineLevel="0" collapsed="false">
      <c r="A755" s="54" t="n">
        <v>48</v>
      </c>
      <c r="B755" s="55" t="n">
        <v>4</v>
      </c>
      <c r="C755" s="55" t="n">
        <v>86</v>
      </c>
      <c r="D755" s="55" t="n">
        <v>83</v>
      </c>
      <c r="E755" s="55" t="n">
        <v>3</v>
      </c>
      <c r="F755" s="55" t="n">
        <v>67</v>
      </c>
      <c r="G755" s="55" t="n">
        <v>3</v>
      </c>
      <c r="H755" s="55" t="n">
        <v>7</v>
      </c>
      <c r="I755" s="55" t="n">
        <v>123</v>
      </c>
      <c r="J755" s="55" t="n">
        <v>122</v>
      </c>
      <c r="K755" s="55" t="n">
        <v>1</v>
      </c>
      <c r="L755" s="55" t="n">
        <v>126</v>
      </c>
      <c r="M755" s="55" t="n">
        <v>3</v>
      </c>
      <c r="N755" s="54" t="n">
        <v>125</v>
      </c>
      <c r="O755" s="54"/>
      <c r="P755" s="54"/>
      <c r="Q755" s="55"/>
      <c r="R755" s="55" t="n">
        <v>129</v>
      </c>
      <c r="S755" s="55" t="n">
        <v>92</v>
      </c>
      <c r="T755" s="55" t="n">
        <v>114</v>
      </c>
      <c r="U755" s="55" t="n">
        <v>135</v>
      </c>
      <c r="V755" s="55" t="n">
        <v>104</v>
      </c>
      <c r="W755" s="55" t="n">
        <v>150</v>
      </c>
      <c r="X755" s="55" t="n">
        <v>135</v>
      </c>
      <c r="Y755" s="55" t="n">
        <v>107</v>
      </c>
      <c r="Z755" s="55" t="n">
        <v>143</v>
      </c>
      <c r="AA755" s="56" t="n">
        <v>99</v>
      </c>
      <c r="AB755" s="3"/>
      <c r="AC755" s="70" t="n">
        <v>16</v>
      </c>
      <c r="AD755" s="55" t="n">
        <v>370</v>
      </c>
      <c r="AE755" s="55" t="n">
        <v>255</v>
      </c>
      <c r="AF755" s="57" t="n">
        <f aca="false">(AE755/AD755)*100</f>
        <v>68.9189189189189</v>
      </c>
    </row>
    <row r="756" s="58" customFormat="true" ht="12.8" hidden="false" customHeight="false" outlineLevel="0" collapsed="false">
      <c r="A756" s="54" t="n">
        <v>49</v>
      </c>
      <c r="B756" s="55" t="n">
        <v>0</v>
      </c>
      <c r="C756" s="55" t="n">
        <v>164</v>
      </c>
      <c r="D756" s="55" t="n">
        <v>135</v>
      </c>
      <c r="E756" s="55" t="n">
        <v>0</v>
      </c>
      <c r="F756" s="55" t="n">
        <v>44</v>
      </c>
      <c r="G756" s="55" t="n">
        <v>2</v>
      </c>
      <c r="H756" s="55" t="n">
        <v>6</v>
      </c>
      <c r="I756" s="55" t="n">
        <v>150</v>
      </c>
      <c r="J756" s="55" t="n">
        <v>189</v>
      </c>
      <c r="K756" s="55" t="n">
        <v>2</v>
      </c>
      <c r="L756" s="55" t="n">
        <v>144</v>
      </c>
      <c r="M756" s="55" t="n">
        <v>7</v>
      </c>
      <c r="N756" s="54" t="n">
        <v>198</v>
      </c>
      <c r="O756" s="54"/>
      <c r="P756" s="54"/>
      <c r="Q756" s="55"/>
      <c r="R756" s="55" t="n">
        <v>155</v>
      </c>
      <c r="S756" s="55" t="n">
        <v>133</v>
      </c>
      <c r="T756" s="55" t="n">
        <v>163</v>
      </c>
      <c r="U756" s="55" t="n">
        <v>171</v>
      </c>
      <c r="V756" s="55" t="n">
        <v>182</v>
      </c>
      <c r="W756" s="55" t="n">
        <v>169</v>
      </c>
      <c r="X756" s="55" t="n">
        <v>184</v>
      </c>
      <c r="Y756" s="55" t="n">
        <v>148</v>
      </c>
      <c r="Z756" s="55" t="n">
        <v>204</v>
      </c>
      <c r="AA756" s="56" t="n">
        <v>133</v>
      </c>
      <c r="AB756" s="3"/>
      <c r="AC756" s="70" t="n">
        <v>58</v>
      </c>
      <c r="AD756" s="55" t="n">
        <v>527</v>
      </c>
      <c r="AE756" s="55" t="n">
        <v>362</v>
      </c>
      <c r="AF756" s="57" t="n">
        <f aca="false">(AE756/AD756)*100</f>
        <v>68.6907020872865</v>
      </c>
    </row>
    <row r="757" s="58" customFormat="true" ht="12.8" hidden="false" customHeight="false" outlineLevel="0" collapsed="false">
      <c r="A757" s="54" t="s">
        <v>179</v>
      </c>
      <c r="B757" s="55" t="n">
        <v>7</v>
      </c>
      <c r="C757" s="55" t="n">
        <v>602</v>
      </c>
      <c r="D757" s="55" t="n">
        <v>901</v>
      </c>
      <c r="E757" s="55" t="n">
        <v>3</v>
      </c>
      <c r="F757" s="55" t="n">
        <v>143</v>
      </c>
      <c r="G757" s="55" t="n">
        <v>11</v>
      </c>
      <c r="H757" s="55" t="n">
        <v>33</v>
      </c>
      <c r="I757" s="55" t="n">
        <v>930</v>
      </c>
      <c r="J757" s="55" t="n">
        <v>718</v>
      </c>
      <c r="K757" s="55" t="n">
        <v>13</v>
      </c>
      <c r="L757" s="55" t="n">
        <v>895</v>
      </c>
      <c r="M757" s="55" t="n">
        <v>30</v>
      </c>
      <c r="N757" s="54" t="n">
        <v>767</v>
      </c>
      <c r="O757" s="54"/>
      <c r="P757" s="54"/>
      <c r="Q757" s="55"/>
      <c r="R757" s="55" t="n">
        <v>729</v>
      </c>
      <c r="S757" s="55" t="n">
        <v>620</v>
      </c>
      <c r="T757" s="55" t="n">
        <v>985</v>
      </c>
      <c r="U757" s="55" t="n">
        <v>623</v>
      </c>
      <c r="V757" s="55" t="n">
        <v>934</v>
      </c>
      <c r="W757" s="55" t="n">
        <v>722</v>
      </c>
      <c r="X757" s="55" t="n">
        <v>1009</v>
      </c>
      <c r="Y757" s="55" t="n">
        <v>605</v>
      </c>
      <c r="Z757" s="55" t="n">
        <v>1082</v>
      </c>
      <c r="AA757" s="56" t="n">
        <v>524</v>
      </c>
      <c r="AB757" s="3"/>
      <c r="AC757" s="70"/>
      <c r="AD757" s="55"/>
      <c r="AE757" s="55" t="n">
        <v>1725</v>
      </c>
      <c r="AF757" s="57"/>
    </row>
    <row r="758" s="58" customFormat="true" ht="12.8" hidden="false" customHeight="false" outlineLevel="0" collapsed="false">
      <c r="A758" s="54" t="s">
        <v>179</v>
      </c>
      <c r="B758" s="55" t="n">
        <v>17</v>
      </c>
      <c r="C758" s="55" t="n">
        <v>1306</v>
      </c>
      <c r="D758" s="55" t="n">
        <v>1536</v>
      </c>
      <c r="E758" s="55" t="n">
        <v>7</v>
      </c>
      <c r="F758" s="55" t="n">
        <v>194</v>
      </c>
      <c r="G758" s="55" t="n">
        <v>14</v>
      </c>
      <c r="H758" s="55" t="n">
        <v>62</v>
      </c>
      <c r="I758" s="55" t="n">
        <v>1626</v>
      </c>
      <c r="J758" s="55" t="n">
        <v>1408</v>
      </c>
      <c r="K758" s="55" t="n">
        <v>17</v>
      </c>
      <c r="L758" s="55" t="n">
        <v>1498</v>
      </c>
      <c r="M758" s="55" t="n">
        <v>54</v>
      </c>
      <c r="N758" s="54" t="n">
        <v>1543</v>
      </c>
      <c r="O758" s="54"/>
      <c r="P758" s="54"/>
      <c r="Q758" s="55"/>
      <c r="R758" s="55" t="n">
        <v>1535</v>
      </c>
      <c r="S758" s="55" t="n">
        <v>889</v>
      </c>
      <c r="T758" s="55" t="n">
        <v>1552</v>
      </c>
      <c r="U758" s="55" t="n">
        <v>1333</v>
      </c>
      <c r="V758" s="55" t="n">
        <v>1886</v>
      </c>
      <c r="W758" s="55" t="n">
        <v>1101</v>
      </c>
      <c r="X758" s="55" t="n">
        <v>1674</v>
      </c>
      <c r="Y758" s="55" t="n">
        <v>1206</v>
      </c>
      <c r="Z758" s="55" t="n">
        <v>1956</v>
      </c>
      <c r="AA758" s="56" t="n">
        <v>951</v>
      </c>
      <c r="AB758" s="3"/>
      <c r="AC758" s="70"/>
      <c r="AD758" s="55"/>
      <c r="AE758" s="55" t="n">
        <v>3192</v>
      </c>
      <c r="AF758" s="57"/>
    </row>
    <row r="759" s="58" customFormat="true" ht="12.8" hidden="false" customHeight="false" outlineLevel="0" collapsed="false">
      <c r="A759" s="54" t="s">
        <v>179</v>
      </c>
      <c r="B759" s="55" t="n">
        <v>13</v>
      </c>
      <c r="C759" s="55" t="n">
        <v>573</v>
      </c>
      <c r="D759" s="55" t="n">
        <v>828</v>
      </c>
      <c r="E759" s="55" t="n">
        <v>6</v>
      </c>
      <c r="F759" s="55" t="n">
        <v>127</v>
      </c>
      <c r="G759" s="55" t="n">
        <v>22</v>
      </c>
      <c r="H759" s="55" t="n">
        <v>28</v>
      </c>
      <c r="I759" s="55" t="n">
        <v>885</v>
      </c>
      <c r="J759" s="55" t="n">
        <v>641</v>
      </c>
      <c r="K759" s="55" t="n">
        <v>14</v>
      </c>
      <c r="L759" s="55" t="n">
        <v>844</v>
      </c>
      <c r="M759" s="55" t="n">
        <v>24</v>
      </c>
      <c r="N759" s="54" t="n">
        <v>691</v>
      </c>
      <c r="O759" s="54"/>
      <c r="P759" s="54"/>
      <c r="Q759" s="55"/>
      <c r="R759" s="55" t="n">
        <v>749</v>
      </c>
      <c r="S759" s="55" t="n">
        <v>470</v>
      </c>
      <c r="T759" s="55" t="n">
        <v>907</v>
      </c>
      <c r="U759" s="55" t="n">
        <v>596</v>
      </c>
      <c r="V759" s="55" t="n">
        <v>939</v>
      </c>
      <c r="W759" s="55" t="n">
        <v>599</v>
      </c>
      <c r="X759" s="55" t="n">
        <v>942</v>
      </c>
      <c r="Y759" s="55" t="n">
        <v>555</v>
      </c>
      <c r="Z759" s="55" t="n">
        <v>1004</v>
      </c>
      <c r="AA759" s="56" t="n">
        <v>484</v>
      </c>
      <c r="AB759" s="3"/>
      <c r="AC759" s="70"/>
      <c r="AD759" s="55"/>
      <c r="AE759" s="55" t="n">
        <v>1602</v>
      </c>
      <c r="AF759" s="57"/>
    </row>
    <row r="760" s="58" customFormat="true" ht="12.8" hidden="false" customHeight="false" outlineLevel="0" collapsed="false">
      <c r="A760" s="60" t="s">
        <v>48</v>
      </c>
      <c r="B760" s="61" t="n">
        <f aca="false">SUM(B708:B759)</f>
        <v>276</v>
      </c>
      <c r="C760" s="61" t="n">
        <f aca="false">SUM(C708:C759)</f>
        <v>13627</v>
      </c>
      <c r="D760" s="61" t="n">
        <f aca="false">SUM(D708:D759)</f>
        <v>18740</v>
      </c>
      <c r="E760" s="61" t="n">
        <f aca="false">SUM(E708:E759)</f>
        <v>109</v>
      </c>
      <c r="F760" s="61" t="n">
        <f aca="false">SUM(F708:F759)</f>
        <v>6083</v>
      </c>
      <c r="G760" s="61" t="n">
        <f aca="false">SUM(G708:G759)</f>
        <v>351</v>
      </c>
      <c r="H760" s="61" t="n">
        <f aca="false">SUM(H708:H759)</f>
        <v>682</v>
      </c>
      <c r="I760" s="61" t="n">
        <f aca="false">SUM(I708:I759)</f>
        <v>21611</v>
      </c>
      <c r="J760" s="61" t="n">
        <f aca="false">SUM(J708:J759)</f>
        <v>17262</v>
      </c>
      <c r="K760" s="61" t="n">
        <f aca="false">SUM(K708:K759)</f>
        <v>272</v>
      </c>
      <c r="L760" s="61" t="n">
        <f aca="false">SUM(L708:L759)</f>
        <v>19840</v>
      </c>
      <c r="M760" s="61" t="n">
        <f aca="false">SUM(M708:M759)</f>
        <v>846</v>
      </c>
      <c r="N760" s="61" t="n">
        <f aca="false">SUM(N708:N759)</f>
        <v>19002</v>
      </c>
      <c r="O760" s="61" t="n">
        <f aca="false">SUM(O708:O759)</f>
        <v>0</v>
      </c>
      <c r="P760" s="61" t="n">
        <f aca="false">SUM(P708:P759)</f>
        <v>0</v>
      </c>
      <c r="Q760" s="61" t="n">
        <f aca="false">SUM(Q708:Q759)</f>
        <v>0</v>
      </c>
      <c r="R760" s="61" t="n">
        <f aca="false">SUM(R708:R759)</f>
        <v>18745</v>
      </c>
      <c r="S760" s="61" t="n">
        <f aca="false">SUM(S708:S759)</f>
        <v>13476</v>
      </c>
      <c r="T760" s="61" t="n">
        <f aca="false">SUM(T708:T759)</f>
        <v>19371</v>
      </c>
      <c r="U760" s="61" t="n">
        <f aca="false">SUM(U708:U759)</f>
        <v>18629</v>
      </c>
      <c r="V760" s="61" t="n">
        <f aca="false">SUM(V708:V759)</f>
        <v>20376</v>
      </c>
      <c r="W760" s="61" t="n">
        <f aca="false">SUM(W708:W759)</f>
        <v>18984</v>
      </c>
      <c r="X760" s="61" t="n">
        <f aca="false">SUM(X708:X759)</f>
        <v>20053</v>
      </c>
      <c r="Y760" s="61" t="n">
        <f aca="false">SUM(Y708:Y759)</f>
        <v>18194</v>
      </c>
      <c r="Z760" s="62" t="n">
        <f aca="false">SUM(Z708:Z759)</f>
        <v>24721</v>
      </c>
      <c r="AA760" s="81" t="n">
        <f aca="false">SUM(AA708:AA759)</f>
        <v>13010</v>
      </c>
      <c r="AB760" s="82"/>
      <c r="AC760" s="61" t="n">
        <f aca="false">SUM(AC708:AC759)</f>
        <v>4108</v>
      </c>
      <c r="AD760" s="61" t="n">
        <f aca="false">SUM(AD708:AD759)</f>
        <v>58570</v>
      </c>
      <c r="AE760" s="80" t="n">
        <f aca="false">SUM(AE708:AE759)</f>
        <v>40679</v>
      </c>
      <c r="AF760" s="63" t="n">
        <f aca="false">(AE760/AD760)*100</f>
        <v>69.4536452108588</v>
      </c>
    </row>
    <row r="761" s="53" customFormat="true" ht="12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3"/>
      <c r="AC761" s="65"/>
      <c r="AD761" s="65"/>
      <c r="AE761" s="65"/>
      <c r="AF761" s="66"/>
    </row>
    <row r="762" s="58" customFormat="true" ht="12.8" hidden="false" customHeight="false" outlineLevel="0" collapsed="false">
      <c r="A762" s="67" t="s">
        <v>443</v>
      </c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9"/>
    </row>
    <row r="763" s="58" customFormat="true" ht="12.8" hidden="false" customHeight="false" outlineLevel="0" collapsed="false">
      <c r="A763" s="54" t="n">
        <v>1</v>
      </c>
      <c r="B763" s="55" t="n">
        <v>10</v>
      </c>
      <c r="C763" s="55" t="n">
        <v>281</v>
      </c>
      <c r="D763" s="55" t="n">
        <v>211</v>
      </c>
      <c r="E763" s="55" t="n">
        <v>3</v>
      </c>
      <c r="F763" s="55" t="n">
        <v>82</v>
      </c>
      <c r="G763" s="55" t="n">
        <v>1</v>
      </c>
      <c r="H763" s="55" t="n">
        <v>14</v>
      </c>
      <c r="I763" s="55" t="n">
        <v>253</v>
      </c>
      <c r="J763" s="55" t="n">
        <v>301</v>
      </c>
      <c r="K763" s="55" t="n">
        <v>9</v>
      </c>
      <c r="L763" s="55" t="n">
        <v>164</v>
      </c>
      <c r="M763" s="55" t="n">
        <v>29</v>
      </c>
      <c r="N763" s="54" t="n">
        <v>381</v>
      </c>
      <c r="O763" s="54"/>
      <c r="P763" s="54"/>
      <c r="Q763" s="55"/>
      <c r="R763" s="55" t="n">
        <v>275</v>
      </c>
      <c r="S763" s="55" t="n">
        <v>155</v>
      </c>
      <c r="T763" s="55" t="n">
        <v>55</v>
      </c>
      <c r="U763" s="55" t="n">
        <v>528</v>
      </c>
      <c r="V763" s="55" t="n">
        <v>369</v>
      </c>
      <c r="W763" s="55" t="n">
        <v>190</v>
      </c>
      <c r="X763" s="55" t="n">
        <v>333</v>
      </c>
      <c r="Y763" s="55" t="n">
        <v>224</v>
      </c>
      <c r="Z763" s="55" t="n">
        <v>277</v>
      </c>
      <c r="AA763" s="56" t="n">
        <v>255</v>
      </c>
      <c r="AB763" s="3"/>
      <c r="AC763" s="70" t="n">
        <v>275</v>
      </c>
      <c r="AD763" s="55" t="n">
        <v>990</v>
      </c>
      <c r="AE763" s="55" t="n">
        <v>598</v>
      </c>
      <c r="AF763" s="57" t="n">
        <f aca="false">(AE763/AD763)*100</f>
        <v>60.4040404040404</v>
      </c>
    </row>
    <row r="764" s="58" customFormat="true" ht="12.8" hidden="false" customHeight="false" outlineLevel="0" collapsed="false">
      <c r="A764" s="54" t="n">
        <v>2</v>
      </c>
      <c r="B764" s="55" t="n">
        <v>34</v>
      </c>
      <c r="C764" s="55" t="n">
        <v>512</v>
      </c>
      <c r="D764" s="55" t="n">
        <v>365</v>
      </c>
      <c r="E764" s="55" t="n">
        <v>7</v>
      </c>
      <c r="F764" s="55" t="n">
        <v>130</v>
      </c>
      <c r="G764" s="55" t="n">
        <v>9</v>
      </c>
      <c r="H764" s="55" t="n">
        <v>26</v>
      </c>
      <c r="I764" s="55" t="n">
        <v>440</v>
      </c>
      <c r="J764" s="55" t="n">
        <v>599</v>
      </c>
      <c r="K764" s="55" t="n">
        <v>9</v>
      </c>
      <c r="L764" s="55" t="n">
        <v>318</v>
      </c>
      <c r="M764" s="55" t="n">
        <v>39</v>
      </c>
      <c r="N764" s="54" t="n">
        <v>712</v>
      </c>
      <c r="O764" s="54"/>
      <c r="P764" s="54"/>
      <c r="Q764" s="55"/>
      <c r="R764" s="55" t="n">
        <v>557</v>
      </c>
      <c r="S764" s="55" t="n">
        <v>306</v>
      </c>
      <c r="T764" s="55" t="n">
        <v>212</v>
      </c>
      <c r="U764" s="55" t="n">
        <v>849</v>
      </c>
      <c r="V764" s="55" t="n">
        <v>635</v>
      </c>
      <c r="W764" s="55" t="n">
        <v>409</v>
      </c>
      <c r="X764" s="55" t="n">
        <v>589</v>
      </c>
      <c r="Y764" s="55" t="n">
        <v>441</v>
      </c>
      <c r="Z764" s="55" t="n">
        <v>510</v>
      </c>
      <c r="AA764" s="56" t="n">
        <v>487</v>
      </c>
      <c r="AB764" s="3"/>
      <c r="AC764" s="70" t="n">
        <v>361</v>
      </c>
      <c r="AD764" s="55" t="n">
        <v>1598</v>
      </c>
      <c r="AE764" s="55" t="n">
        <v>1097</v>
      </c>
      <c r="AF764" s="57" t="n">
        <f aca="false">(AE764/AD764)*100</f>
        <v>68.648310387985</v>
      </c>
    </row>
    <row r="765" s="58" customFormat="true" ht="12.8" hidden="false" customHeight="false" outlineLevel="0" collapsed="false">
      <c r="A765" s="54" t="n">
        <v>3</v>
      </c>
      <c r="B765" s="55" t="n">
        <v>14</v>
      </c>
      <c r="C765" s="55" t="n">
        <v>288</v>
      </c>
      <c r="D765" s="55" t="n">
        <v>194</v>
      </c>
      <c r="E765" s="55" t="n">
        <v>7</v>
      </c>
      <c r="F765" s="55" t="n">
        <v>67</v>
      </c>
      <c r="G765" s="55" t="n">
        <v>4</v>
      </c>
      <c r="H765" s="55" t="n">
        <v>8</v>
      </c>
      <c r="I765" s="55" t="n">
        <v>230</v>
      </c>
      <c r="J765" s="55" t="n">
        <v>337</v>
      </c>
      <c r="K765" s="55" t="n">
        <v>10</v>
      </c>
      <c r="L765" s="55" t="n">
        <v>177</v>
      </c>
      <c r="M765" s="55" t="n">
        <v>17</v>
      </c>
      <c r="N765" s="54" t="n">
        <v>387</v>
      </c>
      <c r="O765" s="54"/>
      <c r="P765" s="54"/>
      <c r="Q765" s="55"/>
      <c r="R765" s="55" t="n">
        <v>314</v>
      </c>
      <c r="S765" s="55" t="n">
        <v>160</v>
      </c>
      <c r="T765" s="55" t="n">
        <v>146</v>
      </c>
      <c r="U765" s="55" t="n">
        <v>435</v>
      </c>
      <c r="V765" s="55" t="n">
        <v>360</v>
      </c>
      <c r="W765" s="55" t="n">
        <v>208</v>
      </c>
      <c r="X765" s="55" t="n">
        <v>341</v>
      </c>
      <c r="Y765" s="55" t="n">
        <v>237</v>
      </c>
      <c r="Z765" s="55" t="n">
        <v>310</v>
      </c>
      <c r="AA765" s="56" t="n">
        <v>248</v>
      </c>
      <c r="AB765" s="3"/>
      <c r="AC765" s="70" t="n">
        <v>147</v>
      </c>
      <c r="AD765" s="55" t="n">
        <v>849</v>
      </c>
      <c r="AE765" s="55" t="n">
        <v>600</v>
      </c>
      <c r="AF765" s="57" t="n">
        <f aca="false">(AE765/AD765)*100</f>
        <v>70.6713780918728</v>
      </c>
    </row>
    <row r="766" s="58" customFormat="true" ht="12.8" hidden="false" customHeight="false" outlineLevel="0" collapsed="false">
      <c r="A766" s="54" t="n">
        <v>4</v>
      </c>
      <c r="B766" s="55" t="n">
        <v>4</v>
      </c>
      <c r="C766" s="55" t="n">
        <v>407</v>
      </c>
      <c r="D766" s="55" t="n">
        <v>324</v>
      </c>
      <c r="E766" s="55" t="n">
        <v>4</v>
      </c>
      <c r="F766" s="55" t="n">
        <v>87</v>
      </c>
      <c r="G766" s="55" t="n">
        <v>11</v>
      </c>
      <c r="H766" s="55" t="n">
        <v>8</v>
      </c>
      <c r="I766" s="55" t="n">
        <v>386</v>
      </c>
      <c r="J766" s="55" t="n">
        <v>445</v>
      </c>
      <c r="K766" s="55" t="n">
        <v>10</v>
      </c>
      <c r="L766" s="55" t="n">
        <v>269</v>
      </c>
      <c r="M766" s="55" t="n">
        <v>12</v>
      </c>
      <c r="N766" s="54" t="n">
        <v>562</v>
      </c>
      <c r="O766" s="54"/>
      <c r="P766" s="54"/>
      <c r="Q766" s="55"/>
      <c r="R766" s="55" t="n">
        <v>481</v>
      </c>
      <c r="S766" s="55" t="n">
        <v>238</v>
      </c>
      <c r="T766" s="55" t="n">
        <v>200</v>
      </c>
      <c r="U766" s="55" t="n">
        <v>642</v>
      </c>
      <c r="V766" s="55" t="n">
        <v>501</v>
      </c>
      <c r="W766" s="55" t="n">
        <v>313</v>
      </c>
      <c r="X766" s="55" t="n">
        <v>433</v>
      </c>
      <c r="Y766" s="55" t="n">
        <v>391</v>
      </c>
      <c r="Z766" s="55" t="n">
        <v>412</v>
      </c>
      <c r="AA766" s="56" t="n">
        <v>386</v>
      </c>
      <c r="AB766" s="3"/>
      <c r="AC766" s="70" t="n">
        <v>142</v>
      </c>
      <c r="AD766" s="55" t="n">
        <v>1153</v>
      </c>
      <c r="AE766" s="55" t="n">
        <v>858</v>
      </c>
      <c r="AF766" s="57" t="n">
        <f aca="false">(AE766/AD766)*100</f>
        <v>74.4145706851691</v>
      </c>
    </row>
    <row r="767" s="58" customFormat="true" ht="12.8" hidden="false" customHeight="false" outlineLevel="0" collapsed="false">
      <c r="A767" s="54" t="n">
        <v>5</v>
      </c>
      <c r="B767" s="55" t="n">
        <v>2</v>
      </c>
      <c r="C767" s="55" t="n">
        <v>209</v>
      </c>
      <c r="D767" s="55" t="n">
        <v>218</v>
      </c>
      <c r="E767" s="55" t="n">
        <v>3</v>
      </c>
      <c r="F767" s="55" t="n">
        <v>32</v>
      </c>
      <c r="G767" s="55" t="n">
        <v>4</v>
      </c>
      <c r="H767" s="55" t="n">
        <v>5</v>
      </c>
      <c r="I767" s="55" t="n">
        <v>241</v>
      </c>
      <c r="J767" s="55" t="n">
        <v>224</v>
      </c>
      <c r="K767" s="55" t="n">
        <v>4</v>
      </c>
      <c r="L767" s="55" t="n">
        <v>188</v>
      </c>
      <c r="M767" s="55" t="n">
        <v>8</v>
      </c>
      <c r="N767" s="54" t="n">
        <v>273</v>
      </c>
      <c r="O767" s="54"/>
      <c r="P767" s="54"/>
      <c r="Q767" s="55"/>
      <c r="R767" s="55" t="n">
        <v>274</v>
      </c>
      <c r="S767" s="55" t="n">
        <v>121</v>
      </c>
      <c r="T767" s="55" t="n">
        <v>107</v>
      </c>
      <c r="U767" s="55" t="n">
        <v>370</v>
      </c>
      <c r="V767" s="55" t="n">
        <v>292</v>
      </c>
      <c r="W767" s="55" t="n">
        <v>171</v>
      </c>
      <c r="X767" s="55" t="n">
        <v>236</v>
      </c>
      <c r="Y767" s="55" t="n">
        <v>224</v>
      </c>
      <c r="Z767" s="55" t="n">
        <v>220</v>
      </c>
      <c r="AA767" s="56" t="n">
        <v>240</v>
      </c>
      <c r="AB767" s="3"/>
      <c r="AC767" s="70" t="n">
        <v>49</v>
      </c>
      <c r="AD767" s="55" t="n">
        <v>582</v>
      </c>
      <c r="AE767" s="55" t="n">
        <v>482</v>
      </c>
      <c r="AF767" s="57" t="n">
        <f aca="false">(AE767/AD767)*100</f>
        <v>82.8178694158076</v>
      </c>
    </row>
    <row r="768" s="58" customFormat="true" ht="12.8" hidden="false" customHeight="false" outlineLevel="0" collapsed="false">
      <c r="A768" s="54" t="n">
        <v>6</v>
      </c>
      <c r="B768" s="55" t="n">
        <v>12</v>
      </c>
      <c r="C768" s="55" t="n">
        <v>271</v>
      </c>
      <c r="D768" s="55" t="n">
        <v>110</v>
      </c>
      <c r="E768" s="55" t="n">
        <v>4</v>
      </c>
      <c r="F768" s="55" t="n">
        <v>49</v>
      </c>
      <c r="G768" s="55" t="n">
        <v>11</v>
      </c>
      <c r="H768" s="55" t="n">
        <v>14</v>
      </c>
      <c r="I768" s="55" t="n">
        <v>143</v>
      </c>
      <c r="J768" s="55" t="n">
        <v>301</v>
      </c>
      <c r="K768" s="55" t="n">
        <v>7</v>
      </c>
      <c r="L768" s="55" t="n">
        <v>95</v>
      </c>
      <c r="M768" s="55" t="n">
        <v>26</v>
      </c>
      <c r="N768" s="54" t="n">
        <v>347</v>
      </c>
      <c r="O768" s="54"/>
      <c r="P768" s="54"/>
      <c r="Q768" s="55"/>
      <c r="R768" s="55" t="n">
        <v>238</v>
      </c>
      <c r="S768" s="55" t="n">
        <v>123</v>
      </c>
      <c r="T768" s="55" t="n">
        <v>84</v>
      </c>
      <c r="U768" s="55" t="n">
        <v>378</v>
      </c>
      <c r="V768" s="55" t="n">
        <v>309</v>
      </c>
      <c r="W768" s="55" t="n">
        <v>145</v>
      </c>
      <c r="X768" s="55" t="n">
        <v>255</v>
      </c>
      <c r="Y768" s="55" t="n">
        <v>197</v>
      </c>
      <c r="Z768" s="55" t="n">
        <v>223</v>
      </c>
      <c r="AA768" s="56" t="n">
        <v>209</v>
      </c>
      <c r="AB768" s="3"/>
      <c r="AC768" s="70" t="n">
        <v>166</v>
      </c>
      <c r="AD768" s="55" t="n">
        <v>722</v>
      </c>
      <c r="AE768" s="55" t="n">
        <v>479</v>
      </c>
      <c r="AF768" s="57" t="n">
        <f aca="false">(AE768/AD768)*100</f>
        <v>66.3434903047091</v>
      </c>
    </row>
    <row r="769" s="58" customFormat="true" ht="12.8" hidden="false" customHeight="false" outlineLevel="0" collapsed="false">
      <c r="A769" s="54" t="n">
        <v>7</v>
      </c>
      <c r="B769" s="55" t="n">
        <v>8</v>
      </c>
      <c r="C769" s="55" t="n">
        <v>423</v>
      </c>
      <c r="D769" s="55" t="n">
        <v>433</v>
      </c>
      <c r="E769" s="55" t="n">
        <v>7</v>
      </c>
      <c r="F769" s="55" t="n">
        <v>116</v>
      </c>
      <c r="G769" s="55" t="n">
        <v>6</v>
      </c>
      <c r="H769" s="55" t="n">
        <v>15</v>
      </c>
      <c r="I769" s="55" t="n">
        <v>503</v>
      </c>
      <c r="J769" s="55" t="n">
        <v>478</v>
      </c>
      <c r="K769" s="55" t="n">
        <v>9</v>
      </c>
      <c r="L769" s="55" t="n">
        <v>354</v>
      </c>
      <c r="M769" s="55" t="n">
        <v>29</v>
      </c>
      <c r="N769" s="54" t="n">
        <v>615</v>
      </c>
      <c r="O769" s="54"/>
      <c r="P769" s="54"/>
      <c r="Q769" s="55"/>
      <c r="R769" s="55" t="n">
        <v>524</v>
      </c>
      <c r="S769" s="55" t="n">
        <v>269</v>
      </c>
      <c r="T769" s="55" t="n">
        <v>207</v>
      </c>
      <c r="U769" s="55" t="n">
        <v>787</v>
      </c>
      <c r="V769" s="55" t="n">
        <v>531</v>
      </c>
      <c r="W769" s="55" t="n">
        <v>419</v>
      </c>
      <c r="X769" s="55" t="n">
        <v>503</v>
      </c>
      <c r="Y769" s="55" t="n">
        <v>461</v>
      </c>
      <c r="Z769" s="55" t="n">
        <v>465</v>
      </c>
      <c r="AA769" s="56" t="n">
        <v>466</v>
      </c>
      <c r="AB769" s="3"/>
      <c r="AC769" s="70" t="n">
        <v>329</v>
      </c>
      <c r="AD769" s="55" t="n">
        <v>1545</v>
      </c>
      <c r="AE769" s="55" t="n">
        <v>1018</v>
      </c>
      <c r="AF769" s="57" t="n">
        <f aca="false">(AE769/AD769)*100</f>
        <v>65.8899676375405</v>
      </c>
    </row>
    <row r="770" s="58" customFormat="true" ht="12.8" hidden="false" customHeight="false" outlineLevel="0" collapsed="false">
      <c r="A770" s="54" t="n">
        <v>8</v>
      </c>
      <c r="B770" s="55" t="n">
        <v>6</v>
      </c>
      <c r="C770" s="55" t="n">
        <v>253</v>
      </c>
      <c r="D770" s="55" t="n">
        <v>224</v>
      </c>
      <c r="E770" s="55" t="n">
        <v>1</v>
      </c>
      <c r="F770" s="55" t="n">
        <v>51</v>
      </c>
      <c r="G770" s="55"/>
      <c r="H770" s="55" t="n">
        <v>12</v>
      </c>
      <c r="I770" s="55" t="n">
        <v>287</v>
      </c>
      <c r="J770" s="55" t="n">
        <v>224</v>
      </c>
      <c r="K770" s="55" t="n">
        <v>3</v>
      </c>
      <c r="L770" s="55" t="n">
        <v>147</v>
      </c>
      <c r="M770" s="55" t="n">
        <v>16</v>
      </c>
      <c r="N770" s="54" t="n">
        <v>365</v>
      </c>
      <c r="O770" s="54"/>
      <c r="P770" s="54"/>
      <c r="Q770" s="55"/>
      <c r="R770" s="55" t="n">
        <v>245</v>
      </c>
      <c r="S770" s="55" t="n">
        <v>120</v>
      </c>
      <c r="T770" s="55" t="n">
        <v>40</v>
      </c>
      <c r="U770" s="55" t="n">
        <v>503</v>
      </c>
      <c r="V770" s="55" t="n">
        <v>312</v>
      </c>
      <c r="W770" s="55" t="n">
        <v>199</v>
      </c>
      <c r="X770" s="55" t="n">
        <v>302</v>
      </c>
      <c r="Y770" s="55" t="n">
        <v>208</v>
      </c>
      <c r="Z770" s="55" t="n">
        <v>241</v>
      </c>
      <c r="AA770" s="56" t="n">
        <v>212</v>
      </c>
      <c r="AB770" s="3"/>
      <c r="AC770" s="70" t="n">
        <v>414</v>
      </c>
      <c r="AD770" s="55" t="n">
        <v>806</v>
      </c>
      <c r="AE770" s="55" t="n">
        <v>558</v>
      </c>
      <c r="AF770" s="57" t="n">
        <f aca="false">(AE770/AD770)*100</f>
        <v>69.2307692307692</v>
      </c>
    </row>
    <row r="771" s="58" customFormat="true" ht="12.8" hidden="false" customHeight="false" outlineLevel="0" collapsed="false">
      <c r="A771" s="54" t="n">
        <v>9</v>
      </c>
      <c r="B771" s="55" t="n">
        <v>10</v>
      </c>
      <c r="C771" s="55" t="n">
        <v>420</v>
      </c>
      <c r="D771" s="55" t="n">
        <v>289</v>
      </c>
      <c r="E771" s="55" t="n">
        <v>5</v>
      </c>
      <c r="F771" s="55" t="n">
        <v>63</v>
      </c>
      <c r="G771" s="55" t="n">
        <v>1</v>
      </c>
      <c r="H771" s="55" t="n">
        <v>8</v>
      </c>
      <c r="I771" s="55" t="n">
        <v>338</v>
      </c>
      <c r="J771" s="55" t="n">
        <v>440</v>
      </c>
      <c r="K771" s="55" t="n">
        <v>7</v>
      </c>
      <c r="L771" s="55" t="n">
        <v>244</v>
      </c>
      <c r="M771" s="55" t="n">
        <v>12</v>
      </c>
      <c r="N771" s="54" t="n">
        <v>536</v>
      </c>
      <c r="O771" s="54"/>
      <c r="P771" s="54"/>
      <c r="Q771" s="55"/>
      <c r="R771" s="55" t="n">
        <v>416</v>
      </c>
      <c r="S771" s="55" t="n">
        <v>230</v>
      </c>
      <c r="T771" s="55" t="n">
        <v>160</v>
      </c>
      <c r="U771" s="55" t="n">
        <v>619</v>
      </c>
      <c r="V771" s="55" t="n">
        <v>490</v>
      </c>
      <c r="W771" s="55" t="n">
        <v>278</v>
      </c>
      <c r="X771" s="55" t="n">
        <v>414</v>
      </c>
      <c r="Y771" s="55" t="n">
        <v>352</v>
      </c>
      <c r="Z771" s="55" t="n">
        <v>352</v>
      </c>
      <c r="AA771" s="56" t="n">
        <v>393</v>
      </c>
      <c r="AB771" s="3"/>
      <c r="AC771" s="70" t="n">
        <v>146</v>
      </c>
      <c r="AD771" s="55" t="n">
        <v>1205</v>
      </c>
      <c r="AE771" s="55" t="n">
        <v>808</v>
      </c>
      <c r="AF771" s="57" t="n">
        <f aca="false">(AE771/AD771)*100</f>
        <v>67.0539419087137</v>
      </c>
    </row>
    <row r="772" s="58" customFormat="true" ht="12.8" hidden="false" customHeight="false" outlineLevel="0" collapsed="false">
      <c r="A772" s="54" t="n">
        <v>10</v>
      </c>
      <c r="B772" s="55" t="n">
        <v>4</v>
      </c>
      <c r="C772" s="55" t="n">
        <v>125</v>
      </c>
      <c r="D772" s="55" t="n">
        <v>103</v>
      </c>
      <c r="E772" s="55" t="n">
        <v>2</v>
      </c>
      <c r="F772" s="55" t="n">
        <v>22</v>
      </c>
      <c r="G772" s="55" t="n">
        <v>1</v>
      </c>
      <c r="H772" s="55" t="n">
        <v>5</v>
      </c>
      <c r="I772" s="55" t="n">
        <v>124</v>
      </c>
      <c r="J772" s="55" t="n">
        <v>123</v>
      </c>
      <c r="K772" s="55" t="n">
        <v>3</v>
      </c>
      <c r="L772" s="55" t="n">
        <v>87</v>
      </c>
      <c r="M772" s="55" t="n">
        <v>6</v>
      </c>
      <c r="N772" s="54" t="n">
        <v>160</v>
      </c>
      <c r="O772" s="54"/>
      <c r="P772" s="54"/>
      <c r="Q772" s="55"/>
      <c r="R772" s="55" t="n">
        <v>135</v>
      </c>
      <c r="S772" s="55" t="n">
        <v>97</v>
      </c>
      <c r="T772" s="55" t="n">
        <v>55</v>
      </c>
      <c r="U772" s="55" t="n">
        <v>204</v>
      </c>
      <c r="V772" s="55" t="n">
        <v>160</v>
      </c>
      <c r="W772" s="55" t="n">
        <v>83</v>
      </c>
      <c r="X772" s="55" t="n">
        <v>109</v>
      </c>
      <c r="Y772" s="55" t="n">
        <v>143</v>
      </c>
      <c r="Z772" s="55" t="n">
        <v>120</v>
      </c>
      <c r="AA772" s="56" t="n">
        <v>125</v>
      </c>
      <c r="AB772" s="3"/>
      <c r="AC772" s="70" t="n">
        <v>33</v>
      </c>
      <c r="AD772" s="55" t="n">
        <v>385</v>
      </c>
      <c r="AE772" s="55" t="n">
        <v>261</v>
      </c>
      <c r="AF772" s="57" t="n">
        <f aca="false">(AE772/AD772)*100</f>
        <v>67.7922077922078</v>
      </c>
    </row>
    <row r="773" s="58" customFormat="true" ht="12.8" hidden="false" customHeight="false" outlineLevel="0" collapsed="false">
      <c r="A773" s="54" t="n">
        <v>11</v>
      </c>
      <c r="B773" s="55" t="n">
        <v>5</v>
      </c>
      <c r="C773" s="55" t="n">
        <v>350</v>
      </c>
      <c r="D773" s="55" t="n">
        <v>194</v>
      </c>
      <c r="E773" s="55" t="n">
        <v>2</v>
      </c>
      <c r="F773" s="55" t="n">
        <v>58</v>
      </c>
      <c r="G773" s="55" t="n">
        <v>6</v>
      </c>
      <c r="H773" s="55" t="n">
        <v>3</v>
      </c>
      <c r="I773" s="55" t="n">
        <v>246</v>
      </c>
      <c r="J773" s="55" t="n">
        <v>371</v>
      </c>
      <c r="K773" s="55" t="n">
        <v>2</v>
      </c>
      <c r="L773" s="55" t="n">
        <v>176</v>
      </c>
      <c r="M773" s="55" t="n">
        <v>15</v>
      </c>
      <c r="N773" s="54" t="n">
        <v>429</v>
      </c>
      <c r="O773" s="54"/>
      <c r="P773" s="54"/>
      <c r="Q773" s="55"/>
      <c r="R773" s="55" t="n">
        <v>354</v>
      </c>
      <c r="S773" s="55" t="n">
        <v>155</v>
      </c>
      <c r="T773" s="55" t="n">
        <v>120</v>
      </c>
      <c r="U773" s="55" t="n">
        <v>498</v>
      </c>
      <c r="V773" s="55" t="n">
        <v>399</v>
      </c>
      <c r="W773" s="55" t="n">
        <v>188</v>
      </c>
      <c r="X773" s="55" t="n">
        <v>316</v>
      </c>
      <c r="Y773" s="55" t="n">
        <v>290</v>
      </c>
      <c r="Z773" s="55" t="n">
        <v>260</v>
      </c>
      <c r="AA773" s="56" t="n">
        <v>332</v>
      </c>
      <c r="AB773" s="3"/>
      <c r="AC773" s="70" t="n">
        <v>93</v>
      </c>
      <c r="AD773" s="55" t="n">
        <v>900</v>
      </c>
      <c r="AE773" s="55" t="n">
        <v>636</v>
      </c>
      <c r="AF773" s="57" t="n">
        <f aca="false">(AE773/AD773)*100</f>
        <v>70.6666666666667</v>
      </c>
    </row>
    <row r="774" s="58" customFormat="true" ht="12.8" hidden="false" customHeight="false" outlineLevel="0" collapsed="false">
      <c r="A774" s="54" t="n">
        <v>12</v>
      </c>
      <c r="B774" s="55" t="n">
        <v>5</v>
      </c>
      <c r="C774" s="55" t="n">
        <v>335</v>
      </c>
      <c r="D774" s="55" t="n">
        <v>361</v>
      </c>
      <c r="E774" s="55"/>
      <c r="F774" s="55" t="n">
        <v>90</v>
      </c>
      <c r="G774" s="55" t="n">
        <v>7</v>
      </c>
      <c r="H774" s="55" t="n">
        <v>10</v>
      </c>
      <c r="I774" s="55" t="n">
        <v>427</v>
      </c>
      <c r="J774" s="55" t="n">
        <v>371</v>
      </c>
      <c r="K774" s="55" t="n">
        <v>3</v>
      </c>
      <c r="L774" s="55" t="n">
        <v>362</v>
      </c>
      <c r="M774" s="55" t="n">
        <v>5</v>
      </c>
      <c r="N774" s="54" t="n">
        <v>441</v>
      </c>
      <c r="O774" s="54"/>
      <c r="P774" s="54"/>
      <c r="Q774" s="55"/>
      <c r="R774" s="55" t="n">
        <v>427</v>
      </c>
      <c r="S774" s="55" t="n">
        <v>244</v>
      </c>
      <c r="T774" s="55" t="n">
        <v>212</v>
      </c>
      <c r="U774" s="55" t="n">
        <v>584</v>
      </c>
      <c r="V774" s="55" t="n">
        <v>408</v>
      </c>
      <c r="W774" s="55" t="n">
        <v>373</v>
      </c>
      <c r="X774" s="55" t="n">
        <v>424</v>
      </c>
      <c r="Y774" s="55" t="n">
        <v>357</v>
      </c>
      <c r="Z774" s="55" t="n">
        <v>404</v>
      </c>
      <c r="AA774" s="56" t="n">
        <v>355</v>
      </c>
      <c r="AB774" s="3"/>
      <c r="AC774" s="70" t="n">
        <v>118</v>
      </c>
      <c r="AD774" s="55" t="n">
        <v>1117</v>
      </c>
      <c r="AE774" s="55" t="n">
        <v>830</v>
      </c>
      <c r="AF774" s="57" t="n">
        <f aca="false">(AE774/AD774)*100</f>
        <v>74.3061772605193</v>
      </c>
    </row>
    <row r="775" s="58" customFormat="true" ht="12.8" hidden="false" customHeight="false" outlineLevel="0" collapsed="false">
      <c r="A775" s="54" t="n">
        <v>13</v>
      </c>
      <c r="B775" s="55" t="n">
        <v>5</v>
      </c>
      <c r="C775" s="55" t="n">
        <v>412</v>
      </c>
      <c r="D775" s="55" t="n">
        <v>327</v>
      </c>
      <c r="E775" s="55" t="n">
        <v>7</v>
      </c>
      <c r="F775" s="55" t="n">
        <v>54</v>
      </c>
      <c r="G775" s="55" t="n">
        <v>11</v>
      </c>
      <c r="H775" s="55" t="n">
        <v>18</v>
      </c>
      <c r="I775" s="55" t="n">
        <v>378</v>
      </c>
      <c r="J775" s="55" t="n">
        <v>425</v>
      </c>
      <c r="K775" s="55" t="n">
        <v>3</v>
      </c>
      <c r="L775" s="55" t="n">
        <v>252</v>
      </c>
      <c r="M775" s="55" t="n">
        <v>21</v>
      </c>
      <c r="N775" s="54" t="n">
        <v>538</v>
      </c>
      <c r="O775" s="54"/>
      <c r="P775" s="54"/>
      <c r="Q775" s="55"/>
      <c r="R775" s="55" t="n">
        <v>475</v>
      </c>
      <c r="S775" s="55" t="n">
        <v>202</v>
      </c>
      <c r="T775" s="55" t="n">
        <v>128</v>
      </c>
      <c r="U775" s="55" t="n">
        <v>692</v>
      </c>
      <c r="V775" s="55" t="n">
        <v>515</v>
      </c>
      <c r="W775" s="55" t="n">
        <v>285</v>
      </c>
      <c r="X775" s="55" t="n">
        <v>409</v>
      </c>
      <c r="Y775" s="55" t="n">
        <v>385</v>
      </c>
      <c r="Z775" s="55" t="n">
        <v>401</v>
      </c>
      <c r="AA775" s="56" t="n">
        <v>371</v>
      </c>
      <c r="AB775" s="3"/>
      <c r="AC775" s="70" t="n">
        <v>266</v>
      </c>
      <c r="AD775" s="55" t="n">
        <v>1336</v>
      </c>
      <c r="AE775" s="55" t="n">
        <v>835</v>
      </c>
      <c r="AF775" s="57" t="n">
        <f aca="false">(AE775/AD775)*100</f>
        <v>62.5</v>
      </c>
    </row>
    <row r="776" s="58" customFormat="true" ht="12.8" hidden="false" customHeight="false" outlineLevel="0" collapsed="false">
      <c r="A776" s="54" t="n">
        <v>14</v>
      </c>
      <c r="B776" s="55" t="n">
        <v>8</v>
      </c>
      <c r="C776" s="55" t="n">
        <v>166</v>
      </c>
      <c r="D776" s="55" t="n">
        <v>61</v>
      </c>
      <c r="E776" s="55" t="n">
        <v>4</v>
      </c>
      <c r="F776" s="55" t="n">
        <v>20</v>
      </c>
      <c r="G776" s="55"/>
      <c r="H776" s="55" t="n">
        <v>7</v>
      </c>
      <c r="I776" s="55" t="n">
        <v>61</v>
      </c>
      <c r="J776" s="55" t="n">
        <v>193</v>
      </c>
      <c r="K776" s="55" t="n">
        <v>1</v>
      </c>
      <c r="L776" s="55" t="n">
        <v>47</v>
      </c>
      <c r="M776" s="55" t="n">
        <v>6</v>
      </c>
      <c r="N776" s="54" t="n">
        <v>205</v>
      </c>
      <c r="O776" s="54"/>
      <c r="P776" s="54"/>
      <c r="Q776" s="55"/>
      <c r="R776" s="55" t="n">
        <v>139</v>
      </c>
      <c r="S776" s="55" t="n">
        <v>73</v>
      </c>
      <c r="T776" s="55" t="n">
        <v>42</v>
      </c>
      <c r="U776" s="55" t="n">
        <v>222</v>
      </c>
      <c r="V776" s="55" t="n">
        <v>190</v>
      </c>
      <c r="W776" s="55" t="n">
        <v>64</v>
      </c>
      <c r="X776" s="55" t="n">
        <v>158</v>
      </c>
      <c r="Y776" s="55" t="n">
        <v>95</v>
      </c>
      <c r="Z776" s="55" t="n">
        <v>102</v>
      </c>
      <c r="AA776" s="56" t="n">
        <v>138</v>
      </c>
      <c r="AB776" s="3"/>
      <c r="AC776" s="70" t="n">
        <v>60</v>
      </c>
      <c r="AD776" s="55" t="n">
        <v>428</v>
      </c>
      <c r="AE776" s="55" t="n">
        <v>269</v>
      </c>
      <c r="AF776" s="57" t="n">
        <f aca="false">(AE776/AD776)*100</f>
        <v>62.8504672897196</v>
      </c>
    </row>
    <row r="777" s="58" customFormat="true" ht="12.8" hidden="false" customHeight="false" outlineLevel="0" collapsed="false">
      <c r="A777" s="54" t="n">
        <v>15</v>
      </c>
      <c r="B777" s="55" t="n">
        <v>5</v>
      </c>
      <c r="C777" s="55" t="n">
        <v>146</v>
      </c>
      <c r="D777" s="55" t="n">
        <v>68</v>
      </c>
      <c r="E777" s="55"/>
      <c r="F777" s="55" t="n">
        <v>24</v>
      </c>
      <c r="G777" s="55" t="n">
        <v>6</v>
      </c>
      <c r="H777" s="55" t="n">
        <v>3</v>
      </c>
      <c r="I777" s="55" t="n">
        <v>91</v>
      </c>
      <c r="J777" s="55" t="n">
        <v>163</v>
      </c>
      <c r="K777" s="55" t="n">
        <v>2</v>
      </c>
      <c r="L777" s="55" t="n">
        <v>65</v>
      </c>
      <c r="M777" s="55" t="n">
        <v>7</v>
      </c>
      <c r="N777" s="54" t="n">
        <v>186</v>
      </c>
      <c r="O777" s="54"/>
      <c r="P777" s="54"/>
      <c r="Q777" s="55"/>
      <c r="R777" s="55" t="n">
        <v>151</v>
      </c>
      <c r="S777" s="55" t="n">
        <v>69</v>
      </c>
      <c r="T777" s="55" t="n">
        <v>48</v>
      </c>
      <c r="U777" s="55" t="n">
        <v>213</v>
      </c>
      <c r="V777" s="55" t="n">
        <v>163</v>
      </c>
      <c r="W777" s="55" t="n">
        <v>77</v>
      </c>
      <c r="X777" s="55" t="n">
        <v>144</v>
      </c>
      <c r="Y777" s="55" t="n">
        <v>103</v>
      </c>
      <c r="Z777" s="55" t="n">
        <v>108</v>
      </c>
      <c r="AA777" s="56" t="n">
        <v>140</v>
      </c>
      <c r="AB777" s="3"/>
      <c r="AC777" s="70" t="n">
        <v>35</v>
      </c>
      <c r="AD777" s="55" t="n">
        <v>389</v>
      </c>
      <c r="AE777" s="55" t="n">
        <v>264</v>
      </c>
      <c r="AF777" s="57" t="n">
        <f aca="false">(AE777/AD777)*100</f>
        <v>67.866323907455</v>
      </c>
    </row>
    <row r="778" s="58" customFormat="true" ht="12.8" hidden="false" customHeight="false" outlineLevel="0" collapsed="false">
      <c r="A778" s="54" t="n">
        <v>16</v>
      </c>
      <c r="B778" s="55" t="n">
        <v>6</v>
      </c>
      <c r="C778" s="55" t="n">
        <v>217</v>
      </c>
      <c r="D778" s="55" t="n">
        <v>105</v>
      </c>
      <c r="E778" s="55" t="n">
        <v>3</v>
      </c>
      <c r="F778" s="55" t="n">
        <v>28</v>
      </c>
      <c r="G778" s="55" t="n">
        <v>8</v>
      </c>
      <c r="H778" s="55" t="n">
        <v>7</v>
      </c>
      <c r="I778" s="55" t="n">
        <v>124</v>
      </c>
      <c r="J778" s="55" t="n">
        <v>245</v>
      </c>
      <c r="K778" s="55" t="n">
        <v>3</v>
      </c>
      <c r="L778" s="55" t="n">
        <v>98</v>
      </c>
      <c r="M778" s="55" t="n">
        <v>8</v>
      </c>
      <c r="N778" s="54" t="n">
        <v>275</v>
      </c>
      <c r="O778" s="54"/>
      <c r="P778" s="54"/>
      <c r="Q778" s="55"/>
      <c r="R778" s="55" t="n">
        <v>207</v>
      </c>
      <c r="S778" s="55" t="n">
        <v>93</v>
      </c>
      <c r="T778" s="55" t="n">
        <v>80</v>
      </c>
      <c r="U778" s="55" t="n">
        <v>298</v>
      </c>
      <c r="V778" s="55" t="n">
        <v>261</v>
      </c>
      <c r="W778" s="55" t="n">
        <v>96</v>
      </c>
      <c r="X778" s="55" t="n">
        <v>213</v>
      </c>
      <c r="Y778" s="55" t="n">
        <v>158</v>
      </c>
      <c r="Z778" s="55" t="n">
        <v>154</v>
      </c>
      <c r="AA778" s="56" t="n">
        <v>203</v>
      </c>
      <c r="AB778" s="3"/>
      <c r="AC778" s="70" t="n">
        <v>93</v>
      </c>
      <c r="AD778" s="55" t="n">
        <v>596</v>
      </c>
      <c r="AE778" s="55" t="n">
        <v>389</v>
      </c>
      <c r="AF778" s="57" t="n">
        <f aca="false">(AE778/AD778)*100</f>
        <v>65.2684563758389</v>
      </c>
    </row>
    <row r="779" s="58" customFormat="true" ht="12.8" hidden="false" customHeight="false" outlineLevel="0" collapsed="false">
      <c r="A779" s="54" t="n">
        <v>17</v>
      </c>
      <c r="B779" s="55" t="n">
        <v>10</v>
      </c>
      <c r="C779" s="55" t="n">
        <v>337</v>
      </c>
      <c r="D779" s="55" t="n">
        <v>296</v>
      </c>
      <c r="E779" s="55" t="n">
        <v>1</v>
      </c>
      <c r="F779" s="55" t="n">
        <v>67</v>
      </c>
      <c r="G779" s="55" t="n">
        <v>13</v>
      </c>
      <c r="H779" s="55" t="n">
        <v>8</v>
      </c>
      <c r="I779" s="55" t="n">
        <v>344</v>
      </c>
      <c r="J779" s="55" t="n">
        <v>385</v>
      </c>
      <c r="K779" s="55" t="n">
        <v>4</v>
      </c>
      <c r="L779" s="55" t="n">
        <v>259</v>
      </c>
      <c r="M779" s="55" t="n">
        <v>17</v>
      </c>
      <c r="N779" s="54" t="n">
        <v>461</v>
      </c>
      <c r="O779" s="54"/>
      <c r="P779" s="54"/>
      <c r="Q779" s="55"/>
      <c r="R779" s="55" t="n">
        <v>395</v>
      </c>
      <c r="S779" s="55" t="n">
        <v>194</v>
      </c>
      <c r="T779" s="55" t="n">
        <v>184</v>
      </c>
      <c r="U779" s="55" t="n">
        <v>546</v>
      </c>
      <c r="V779" s="55" t="n">
        <v>417</v>
      </c>
      <c r="W779" s="55" t="n">
        <v>277</v>
      </c>
      <c r="X779" s="55" t="n">
        <v>382</v>
      </c>
      <c r="Y779" s="55" t="n">
        <v>326</v>
      </c>
      <c r="Z779" s="55" t="n">
        <v>351</v>
      </c>
      <c r="AA779" s="56" t="n">
        <v>337</v>
      </c>
      <c r="AB779" s="3"/>
      <c r="AC779" s="70" t="n">
        <v>87</v>
      </c>
      <c r="AD779" s="55" t="n">
        <v>1102</v>
      </c>
      <c r="AE779" s="55" t="n">
        <v>753</v>
      </c>
      <c r="AF779" s="57" t="n">
        <f aca="false">(AE779/AD779)*100</f>
        <v>68.3303085299456</v>
      </c>
    </row>
    <row r="780" s="58" customFormat="true" ht="12.8" hidden="false" customHeight="false" outlineLevel="0" collapsed="false">
      <c r="A780" s="54" t="n">
        <v>18</v>
      </c>
      <c r="B780" s="55" t="n">
        <v>8</v>
      </c>
      <c r="C780" s="55" t="n">
        <v>171</v>
      </c>
      <c r="D780" s="55" t="n">
        <v>247</v>
      </c>
      <c r="E780" s="55"/>
      <c r="F780" s="55" t="n">
        <v>66</v>
      </c>
      <c r="G780" s="55"/>
      <c r="H780" s="55" t="n">
        <v>9</v>
      </c>
      <c r="I780" s="55" t="n">
        <v>296</v>
      </c>
      <c r="J780" s="55" t="n">
        <v>179</v>
      </c>
      <c r="K780" s="55" t="n">
        <v>3</v>
      </c>
      <c r="L780" s="55" t="n">
        <v>190</v>
      </c>
      <c r="M780" s="55" t="n">
        <v>16</v>
      </c>
      <c r="N780" s="54" t="n">
        <v>279</v>
      </c>
      <c r="O780" s="54"/>
      <c r="P780" s="54"/>
      <c r="Q780" s="55"/>
      <c r="R780" s="55" t="n">
        <v>249</v>
      </c>
      <c r="S780" s="55" t="n">
        <v>135</v>
      </c>
      <c r="T780" s="55" t="n">
        <v>74</v>
      </c>
      <c r="U780" s="55" t="n">
        <v>413</v>
      </c>
      <c r="V780" s="55" t="n">
        <v>256</v>
      </c>
      <c r="W780" s="55" t="n">
        <v>219</v>
      </c>
      <c r="X780" s="55" t="n">
        <v>257</v>
      </c>
      <c r="Y780" s="55" t="n">
        <v>216</v>
      </c>
      <c r="Z780" s="55" t="n">
        <v>216</v>
      </c>
      <c r="AA780" s="56" t="n">
        <v>232</v>
      </c>
      <c r="AB780" s="3"/>
      <c r="AC780" s="70" t="n">
        <v>320</v>
      </c>
      <c r="AD780" s="55" t="n">
        <v>632</v>
      </c>
      <c r="AE780" s="55" t="n">
        <v>501</v>
      </c>
      <c r="AF780" s="57" t="n">
        <f aca="false">(AE780/AD780)*100</f>
        <v>79.2721518987342</v>
      </c>
    </row>
    <row r="781" s="58" customFormat="true" ht="12.8" hidden="false" customHeight="false" outlineLevel="0" collapsed="false">
      <c r="A781" s="54" t="n">
        <v>19</v>
      </c>
      <c r="B781" s="55" t="n">
        <v>1</v>
      </c>
      <c r="C781" s="55" t="n">
        <v>259</v>
      </c>
      <c r="D781" s="55" t="n">
        <v>174</v>
      </c>
      <c r="E781" s="55" t="n">
        <v>4</v>
      </c>
      <c r="F781" s="55" t="n">
        <v>89</v>
      </c>
      <c r="G781" s="55"/>
      <c r="H781" s="55" t="n">
        <v>16</v>
      </c>
      <c r="I781" s="55" t="n">
        <v>268</v>
      </c>
      <c r="J781" s="55" t="n">
        <v>249</v>
      </c>
      <c r="K781" s="55" t="n">
        <v>2</v>
      </c>
      <c r="L781" s="55" t="n">
        <v>238</v>
      </c>
      <c r="M781" s="55" t="n">
        <v>14</v>
      </c>
      <c r="N781" s="54" t="n">
        <v>280</v>
      </c>
      <c r="O781" s="54"/>
      <c r="P781" s="54"/>
      <c r="Q781" s="55"/>
      <c r="R781" s="55" t="n">
        <v>255</v>
      </c>
      <c r="S781" s="55" t="n">
        <v>184</v>
      </c>
      <c r="T781" s="55" t="n">
        <v>210</v>
      </c>
      <c r="U781" s="55" t="n">
        <v>317</v>
      </c>
      <c r="V781" s="55" t="n">
        <v>225</v>
      </c>
      <c r="W781" s="55" t="n">
        <v>290</v>
      </c>
      <c r="X781" s="55" t="n">
        <v>268</v>
      </c>
      <c r="Y781" s="55" t="n">
        <v>258</v>
      </c>
      <c r="Z781" s="55" t="n">
        <v>286</v>
      </c>
      <c r="AA781" s="56" t="n">
        <v>212</v>
      </c>
      <c r="AB781" s="3"/>
      <c r="AC781" s="70" t="n">
        <v>56</v>
      </c>
      <c r="AD781" s="55" t="n">
        <v>758</v>
      </c>
      <c r="AE781" s="55" t="n">
        <v>558</v>
      </c>
      <c r="AF781" s="57" t="n">
        <f aca="false">(AE781/AD781)*100</f>
        <v>73.6147757255937</v>
      </c>
    </row>
    <row r="782" s="58" customFormat="true" ht="12.8" hidden="false" customHeight="false" outlineLevel="0" collapsed="false">
      <c r="A782" s="54" t="n">
        <v>20</v>
      </c>
      <c r="B782" s="55"/>
      <c r="C782" s="55" t="n">
        <v>3</v>
      </c>
      <c r="D782" s="55" t="n">
        <v>17</v>
      </c>
      <c r="E782" s="55"/>
      <c r="F782" s="55"/>
      <c r="G782" s="55"/>
      <c r="H782" s="55" t="n">
        <v>1</v>
      </c>
      <c r="I782" s="55" t="n">
        <v>15</v>
      </c>
      <c r="J782" s="55" t="n">
        <v>3</v>
      </c>
      <c r="K782" s="55" t="n">
        <v>0</v>
      </c>
      <c r="L782" s="55" t="n">
        <v>14</v>
      </c>
      <c r="M782" s="55"/>
      <c r="N782" s="54" t="n">
        <v>5</v>
      </c>
      <c r="O782" s="54"/>
      <c r="P782" s="54"/>
      <c r="Q782" s="55"/>
      <c r="R782" s="55" t="n">
        <v>9</v>
      </c>
      <c r="S782" s="55" t="n">
        <v>7</v>
      </c>
      <c r="T782" s="55" t="n">
        <v>9</v>
      </c>
      <c r="U782" s="55" t="n">
        <v>7</v>
      </c>
      <c r="V782" s="55" t="n">
        <v>9</v>
      </c>
      <c r="W782" s="55" t="n">
        <v>6</v>
      </c>
      <c r="X782" s="55" t="n">
        <v>9</v>
      </c>
      <c r="Y782" s="55" t="n">
        <v>8</v>
      </c>
      <c r="Z782" s="55" t="n">
        <v>10</v>
      </c>
      <c r="AA782" s="56" t="n">
        <v>6</v>
      </c>
      <c r="AB782" s="3"/>
      <c r="AC782" s="70" t="n">
        <v>1</v>
      </c>
      <c r="AD782" s="55" t="n">
        <v>28</v>
      </c>
      <c r="AE782" s="55" t="n">
        <v>20</v>
      </c>
      <c r="AF782" s="57" t="n">
        <f aca="false">(AE782/AD782)*100</f>
        <v>71.4285714285714</v>
      </c>
    </row>
    <row r="783" s="58" customFormat="true" ht="12.8" hidden="false" customHeight="false" outlineLevel="0" collapsed="false">
      <c r="A783" s="54" t="n">
        <v>21</v>
      </c>
      <c r="B783" s="55" t="n">
        <v>5</v>
      </c>
      <c r="C783" s="55" t="n">
        <v>270</v>
      </c>
      <c r="D783" s="55" t="n">
        <v>285</v>
      </c>
      <c r="E783" s="55"/>
      <c r="F783" s="55" t="n">
        <v>87</v>
      </c>
      <c r="G783" s="55"/>
      <c r="H783" s="55" t="n">
        <v>6</v>
      </c>
      <c r="I783" s="55" t="n">
        <v>335</v>
      </c>
      <c r="J783" s="55" t="n">
        <v>306</v>
      </c>
      <c r="K783" s="55" t="n">
        <v>11</v>
      </c>
      <c r="L783" s="55" t="n">
        <v>279</v>
      </c>
      <c r="M783" s="55" t="n">
        <v>10</v>
      </c>
      <c r="N783" s="54" t="n">
        <v>363</v>
      </c>
      <c r="O783" s="54"/>
      <c r="P783" s="54"/>
      <c r="Q783" s="55"/>
      <c r="R783" s="55" t="n">
        <v>336</v>
      </c>
      <c r="S783" s="55" t="n">
        <v>210</v>
      </c>
      <c r="T783" s="55" t="n">
        <v>172</v>
      </c>
      <c r="U783" s="55" t="n">
        <v>476</v>
      </c>
      <c r="V783" s="55" t="n">
        <v>253</v>
      </c>
      <c r="W783" s="55" t="n">
        <v>360</v>
      </c>
      <c r="X783" s="55" t="n">
        <v>264</v>
      </c>
      <c r="Y783" s="55" t="n">
        <v>374</v>
      </c>
      <c r="Z783" s="55" t="n">
        <v>339</v>
      </c>
      <c r="AA783" s="56" t="n">
        <v>282</v>
      </c>
      <c r="AB783" s="3"/>
      <c r="AC783" s="70" t="n">
        <v>62</v>
      </c>
      <c r="AD783" s="55" t="n">
        <v>922</v>
      </c>
      <c r="AE783" s="55" t="n">
        <v>670</v>
      </c>
      <c r="AF783" s="57" t="n">
        <f aca="false">(AE783/AD783)*100</f>
        <v>72.6681127982647</v>
      </c>
    </row>
    <row r="784" s="58" customFormat="true" ht="12.8" hidden="false" customHeight="false" outlineLevel="0" collapsed="false">
      <c r="A784" s="54" t="n">
        <v>22</v>
      </c>
      <c r="B784" s="55" t="n">
        <v>1</v>
      </c>
      <c r="C784" s="55" t="n">
        <v>71</v>
      </c>
      <c r="D784" s="55" t="n">
        <v>58</v>
      </c>
      <c r="E784" s="55"/>
      <c r="F784" s="55" t="n">
        <v>23</v>
      </c>
      <c r="G784" s="55" t="n">
        <v>2</v>
      </c>
      <c r="H784" s="55" t="n">
        <v>5</v>
      </c>
      <c r="I784" s="55" t="n">
        <v>78</v>
      </c>
      <c r="J784" s="55" t="n">
        <v>71</v>
      </c>
      <c r="K784" s="55" t="n">
        <v>1</v>
      </c>
      <c r="L784" s="55" t="n">
        <v>78</v>
      </c>
      <c r="M784" s="55" t="n">
        <v>2</v>
      </c>
      <c r="N784" s="54" t="n">
        <v>76</v>
      </c>
      <c r="O784" s="54"/>
      <c r="P784" s="54"/>
      <c r="Q784" s="55"/>
      <c r="R784" s="55" t="n">
        <v>73</v>
      </c>
      <c r="S784" s="55" t="n">
        <v>50</v>
      </c>
      <c r="T784" s="55" t="n">
        <v>78</v>
      </c>
      <c r="U784" s="55" t="n">
        <v>67</v>
      </c>
      <c r="V784" s="55" t="n">
        <v>44</v>
      </c>
      <c r="W784" s="55" t="n">
        <v>98</v>
      </c>
      <c r="X784" s="55" t="n">
        <v>80</v>
      </c>
      <c r="Y784" s="55" t="n">
        <v>64</v>
      </c>
      <c r="Z784" s="55" t="n">
        <v>83</v>
      </c>
      <c r="AA784" s="56" t="n">
        <v>52</v>
      </c>
      <c r="AB784" s="3"/>
      <c r="AC784" s="70" t="n">
        <v>13</v>
      </c>
      <c r="AD784" s="55" t="n">
        <v>195</v>
      </c>
      <c r="AE784" s="55" t="n">
        <v>162</v>
      </c>
      <c r="AF784" s="57" t="n">
        <f aca="false">(AE784/AD784)*100</f>
        <v>83.0769230769231</v>
      </c>
    </row>
    <row r="785" s="58" customFormat="true" ht="12.8" hidden="false" customHeight="false" outlineLevel="0" collapsed="false">
      <c r="A785" s="54" t="n">
        <v>23</v>
      </c>
      <c r="B785" s="55" t="n">
        <v>4</v>
      </c>
      <c r="C785" s="55" t="n">
        <v>141</v>
      </c>
      <c r="D785" s="55" t="n">
        <v>105</v>
      </c>
      <c r="E785" s="55" t="n">
        <v>2</v>
      </c>
      <c r="F785" s="55" t="n">
        <v>54</v>
      </c>
      <c r="G785" s="55"/>
      <c r="H785" s="55" t="n">
        <v>5</v>
      </c>
      <c r="I785" s="55" t="n">
        <v>152</v>
      </c>
      <c r="J785" s="55" t="n">
        <v>158</v>
      </c>
      <c r="K785" s="55" t="n">
        <v>1</v>
      </c>
      <c r="L785" s="55" t="n">
        <v>140</v>
      </c>
      <c r="M785" s="55" t="n">
        <v>2</v>
      </c>
      <c r="N785" s="54" t="n">
        <v>172</v>
      </c>
      <c r="O785" s="54"/>
      <c r="P785" s="54"/>
      <c r="Q785" s="55"/>
      <c r="R785" s="55" t="n">
        <v>129</v>
      </c>
      <c r="S785" s="55" t="n">
        <v>123</v>
      </c>
      <c r="T785" s="55" t="n">
        <v>114</v>
      </c>
      <c r="U785" s="55" t="n">
        <v>190</v>
      </c>
      <c r="V785" s="55" t="n">
        <v>88</v>
      </c>
      <c r="W785" s="55" t="n">
        <v>209</v>
      </c>
      <c r="X785" s="55" t="n">
        <v>140</v>
      </c>
      <c r="Y785" s="55" t="n">
        <v>163</v>
      </c>
      <c r="Z785" s="55" t="n">
        <v>153</v>
      </c>
      <c r="AA785" s="56" t="n">
        <v>135</v>
      </c>
      <c r="AB785" s="3"/>
      <c r="AC785" s="70" t="n">
        <v>42</v>
      </c>
      <c r="AD785" s="55" t="n">
        <v>426</v>
      </c>
      <c r="AE785" s="55" t="n">
        <v>327</v>
      </c>
      <c r="AF785" s="57" t="n">
        <f aca="false">(AE785/AD785)*100</f>
        <v>76.7605633802817</v>
      </c>
    </row>
    <row r="786" s="58" customFormat="true" ht="12.8" hidden="false" customHeight="false" outlineLevel="0" collapsed="false">
      <c r="A786" s="54" t="n">
        <v>24</v>
      </c>
      <c r="B786" s="55"/>
      <c r="C786" s="55" t="n">
        <v>133</v>
      </c>
      <c r="D786" s="55" t="n">
        <v>102</v>
      </c>
      <c r="E786" s="55"/>
      <c r="F786" s="55" t="n">
        <v>42</v>
      </c>
      <c r="G786" s="55"/>
      <c r="H786" s="55" t="n">
        <v>4</v>
      </c>
      <c r="I786" s="55" t="n">
        <v>147</v>
      </c>
      <c r="J786" s="55" t="n">
        <v>138</v>
      </c>
      <c r="K786" s="55" t="n">
        <v>1</v>
      </c>
      <c r="L786" s="55" t="n">
        <v>126</v>
      </c>
      <c r="M786" s="55" t="n">
        <v>3</v>
      </c>
      <c r="N786" s="54" t="n">
        <v>157</v>
      </c>
      <c r="O786" s="54"/>
      <c r="P786" s="54"/>
      <c r="Q786" s="55"/>
      <c r="R786" s="55" t="n">
        <v>141</v>
      </c>
      <c r="S786" s="55" t="n">
        <v>102</v>
      </c>
      <c r="T786" s="55" t="n">
        <v>90</v>
      </c>
      <c r="U786" s="55" t="n">
        <v>186</v>
      </c>
      <c r="V786" s="55" t="n">
        <v>103</v>
      </c>
      <c r="W786" s="55" t="n">
        <v>162</v>
      </c>
      <c r="X786" s="55" t="n">
        <v>136</v>
      </c>
      <c r="Y786" s="55" t="n">
        <v>133</v>
      </c>
      <c r="Z786" s="55" t="n">
        <v>153</v>
      </c>
      <c r="AA786" s="56" t="n">
        <v>110</v>
      </c>
      <c r="AB786" s="3"/>
      <c r="AC786" s="70" t="n">
        <v>21</v>
      </c>
      <c r="AD786" s="55" t="n">
        <v>368</v>
      </c>
      <c r="AE786" s="55" t="n">
        <v>293</v>
      </c>
      <c r="AF786" s="57" t="n">
        <f aca="false">(AE786/AD786)*100</f>
        <v>79.6195652173913</v>
      </c>
    </row>
    <row r="787" s="58" customFormat="true" ht="12.8" hidden="false" customHeight="false" outlineLevel="0" collapsed="false">
      <c r="A787" s="54" t="n">
        <v>25</v>
      </c>
      <c r="B787" s="55" t="n">
        <v>1</v>
      </c>
      <c r="C787" s="55" t="n">
        <v>17</v>
      </c>
      <c r="D787" s="55" t="n">
        <v>31</v>
      </c>
      <c r="E787" s="55" t="n">
        <v>2</v>
      </c>
      <c r="F787" s="55" t="n">
        <v>11</v>
      </c>
      <c r="G787" s="55" t="n">
        <v>2</v>
      </c>
      <c r="H787" s="55" t="n">
        <v>1</v>
      </c>
      <c r="I787" s="55" t="n">
        <v>41</v>
      </c>
      <c r="J787" s="55" t="n">
        <v>23</v>
      </c>
      <c r="K787" s="55" t="n">
        <v>0</v>
      </c>
      <c r="L787" s="55" t="n">
        <v>39</v>
      </c>
      <c r="M787" s="55" t="n">
        <v>3</v>
      </c>
      <c r="N787" s="54" t="n">
        <v>23</v>
      </c>
      <c r="O787" s="54"/>
      <c r="P787" s="54"/>
      <c r="Q787" s="55"/>
      <c r="R787" s="55" t="n">
        <v>32</v>
      </c>
      <c r="S787" s="55" t="n">
        <v>23</v>
      </c>
      <c r="T787" s="55" t="n">
        <v>26</v>
      </c>
      <c r="U787" s="55" t="n">
        <v>36</v>
      </c>
      <c r="V787" s="55" t="n">
        <v>36</v>
      </c>
      <c r="W787" s="55" t="n">
        <v>28</v>
      </c>
      <c r="X787" s="55" t="n">
        <v>33</v>
      </c>
      <c r="Y787" s="55" t="n">
        <v>30</v>
      </c>
      <c r="Z787" s="55" t="n">
        <v>38</v>
      </c>
      <c r="AA787" s="56" t="n">
        <v>22</v>
      </c>
      <c r="AB787" s="3"/>
      <c r="AC787" s="70" t="n">
        <v>18</v>
      </c>
      <c r="AD787" s="55" t="n">
        <v>72</v>
      </c>
      <c r="AE787" s="55" t="n">
        <v>65</v>
      </c>
      <c r="AF787" s="57" t="n">
        <f aca="false">(AE787/AD787)*100</f>
        <v>90.2777777777778</v>
      </c>
    </row>
    <row r="788" s="58" customFormat="true" ht="12.8" hidden="false" customHeight="false" outlineLevel="0" collapsed="false">
      <c r="A788" s="54" t="n">
        <v>26</v>
      </c>
      <c r="B788" s="55" t="n">
        <v>2</v>
      </c>
      <c r="C788" s="55" t="n">
        <v>45</v>
      </c>
      <c r="D788" s="55" t="n">
        <v>73</v>
      </c>
      <c r="E788" s="55" t="n">
        <v>1</v>
      </c>
      <c r="F788" s="55" t="n">
        <v>40</v>
      </c>
      <c r="G788" s="55"/>
      <c r="H788" s="55" t="n">
        <v>3</v>
      </c>
      <c r="I788" s="55" t="n">
        <v>91</v>
      </c>
      <c r="J788" s="55" t="n">
        <v>66</v>
      </c>
      <c r="K788" s="55" t="n">
        <v>1</v>
      </c>
      <c r="L788" s="55" t="n">
        <v>75</v>
      </c>
      <c r="M788" s="55" t="n">
        <v>5</v>
      </c>
      <c r="N788" s="54" t="n">
        <v>80</v>
      </c>
      <c r="O788" s="54"/>
      <c r="P788" s="54"/>
      <c r="Q788" s="55"/>
      <c r="R788" s="55" t="n">
        <v>76</v>
      </c>
      <c r="S788" s="55" t="n">
        <v>70</v>
      </c>
      <c r="T788" s="55" t="n">
        <v>63</v>
      </c>
      <c r="U788" s="55" t="n">
        <v>94</v>
      </c>
      <c r="V788" s="55" t="n">
        <v>58</v>
      </c>
      <c r="W788" s="55" t="n">
        <v>92</v>
      </c>
      <c r="X788" s="55" t="n">
        <v>71</v>
      </c>
      <c r="Y788" s="55" t="n">
        <v>80</v>
      </c>
      <c r="Z788" s="55" t="n">
        <v>84</v>
      </c>
      <c r="AA788" s="56" t="n">
        <v>66</v>
      </c>
      <c r="AB788" s="3"/>
      <c r="AC788" s="70" t="n">
        <v>11</v>
      </c>
      <c r="AD788" s="55" t="n">
        <v>246</v>
      </c>
      <c r="AE788" s="55" t="n">
        <v>165</v>
      </c>
      <c r="AF788" s="57" t="n">
        <f aca="false">(AE788/AD788)*100</f>
        <v>67.0731707317073</v>
      </c>
    </row>
    <row r="789" s="58" customFormat="true" ht="12.8" hidden="false" customHeight="false" outlineLevel="0" collapsed="false">
      <c r="A789" s="54" t="n">
        <v>27</v>
      </c>
      <c r="B789" s="55" t="n">
        <v>4</v>
      </c>
      <c r="C789" s="55" t="n">
        <v>267</v>
      </c>
      <c r="D789" s="55" t="n">
        <v>212</v>
      </c>
      <c r="E789" s="55" t="n">
        <v>2</v>
      </c>
      <c r="F789" s="55" t="n">
        <v>96</v>
      </c>
      <c r="G789" s="55" t="n">
        <v>3</v>
      </c>
      <c r="H789" s="55" t="n">
        <v>19</v>
      </c>
      <c r="I789" s="55" t="n">
        <v>288</v>
      </c>
      <c r="J789" s="55" t="n">
        <v>280</v>
      </c>
      <c r="K789" s="55" t="n">
        <v>4</v>
      </c>
      <c r="L789" s="55" t="n">
        <v>242</v>
      </c>
      <c r="M789" s="55" t="n">
        <v>12</v>
      </c>
      <c r="N789" s="54" t="n">
        <v>338</v>
      </c>
      <c r="O789" s="54"/>
      <c r="P789" s="54"/>
      <c r="Q789" s="55"/>
      <c r="R789" s="55" t="n">
        <v>273</v>
      </c>
      <c r="S789" s="55" t="n">
        <v>234</v>
      </c>
      <c r="T789" s="55" t="n">
        <v>196</v>
      </c>
      <c r="U789" s="55" t="n">
        <v>379</v>
      </c>
      <c r="V789" s="55" t="n">
        <v>200</v>
      </c>
      <c r="W789" s="55" t="n">
        <v>357</v>
      </c>
      <c r="X789" s="55" t="n">
        <v>288</v>
      </c>
      <c r="Y789" s="55" t="n">
        <v>288</v>
      </c>
      <c r="Z789" s="55" t="n">
        <v>300</v>
      </c>
      <c r="AA789" s="56" t="n">
        <v>248</v>
      </c>
      <c r="AB789" s="3"/>
      <c r="AC789" s="70" t="n">
        <v>82</v>
      </c>
      <c r="AD789" s="55" t="n">
        <v>859</v>
      </c>
      <c r="AE789" s="55" t="n">
        <v>610</v>
      </c>
      <c r="AF789" s="57" t="n">
        <f aca="false">(AE789/AD789)*100</f>
        <v>71.0128055878929</v>
      </c>
    </row>
    <row r="790" s="53" customFormat="true" ht="12.8" hidden="false" customHeight="false" outlineLevel="0" collapsed="false">
      <c r="A790" s="54" t="n">
        <v>28</v>
      </c>
      <c r="B790" s="55"/>
      <c r="C790" s="55" t="n">
        <v>95</v>
      </c>
      <c r="D790" s="55" t="n">
        <v>143</v>
      </c>
      <c r="E790" s="55"/>
      <c r="F790" s="55" t="n">
        <v>38</v>
      </c>
      <c r="G790" s="55" t="n">
        <v>4</v>
      </c>
      <c r="H790" s="55" t="n">
        <v>2</v>
      </c>
      <c r="I790" s="55" t="n">
        <v>183</v>
      </c>
      <c r="J790" s="55" t="n">
        <v>109</v>
      </c>
      <c r="K790" s="55" t="n">
        <v>0</v>
      </c>
      <c r="L790" s="55" t="n">
        <v>175</v>
      </c>
      <c r="M790" s="55" t="n">
        <v>3</v>
      </c>
      <c r="N790" s="54" t="n">
        <v>118</v>
      </c>
      <c r="O790" s="54"/>
      <c r="P790" s="54"/>
      <c r="Q790" s="55"/>
      <c r="R790" s="55" t="n">
        <v>124</v>
      </c>
      <c r="S790" s="55" t="n">
        <v>125</v>
      </c>
      <c r="T790" s="55" t="n">
        <v>132</v>
      </c>
      <c r="U790" s="55" t="n">
        <v>153</v>
      </c>
      <c r="V790" s="55" t="n">
        <v>56</v>
      </c>
      <c r="W790" s="55" t="n">
        <v>216</v>
      </c>
      <c r="X790" s="55" t="n">
        <v>138</v>
      </c>
      <c r="Y790" s="55" t="n">
        <v>149</v>
      </c>
      <c r="Z790" s="55" t="n">
        <v>168</v>
      </c>
      <c r="AA790" s="56" t="n">
        <v>108</v>
      </c>
      <c r="AB790" s="3"/>
      <c r="AC790" s="70" t="n">
        <v>24</v>
      </c>
      <c r="AD790" s="55" t="n">
        <v>363</v>
      </c>
      <c r="AE790" s="55" t="n">
        <v>298</v>
      </c>
      <c r="AF790" s="57" t="n">
        <f aca="false">(AE790/AD790)*100</f>
        <v>82.0936639118457</v>
      </c>
    </row>
    <row r="791" s="53" customFormat="true" ht="12.8" hidden="false" customHeight="false" outlineLevel="0" collapsed="false">
      <c r="A791" s="54" t="n">
        <v>29</v>
      </c>
      <c r="B791" s="55" t="n">
        <v>7</v>
      </c>
      <c r="C791" s="55" t="n">
        <v>393</v>
      </c>
      <c r="D791" s="55" t="n">
        <v>287</v>
      </c>
      <c r="E791" s="55" t="n">
        <v>5</v>
      </c>
      <c r="F791" s="55" t="n">
        <v>126</v>
      </c>
      <c r="G791" s="55" t="n">
        <v>3</v>
      </c>
      <c r="H791" s="55" t="n">
        <v>19</v>
      </c>
      <c r="I791" s="55" t="n">
        <v>385</v>
      </c>
      <c r="J791" s="55" t="n">
        <v>424</v>
      </c>
      <c r="K791" s="55" t="n">
        <v>8</v>
      </c>
      <c r="L791" s="55" t="n">
        <v>302</v>
      </c>
      <c r="M791" s="55" t="n">
        <v>19</v>
      </c>
      <c r="N791" s="54" t="n">
        <v>508</v>
      </c>
      <c r="O791" s="54"/>
      <c r="P791" s="54"/>
      <c r="Q791" s="55"/>
      <c r="R791" s="55" t="n">
        <v>440</v>
      </c>
      <c r="S791" s="55" t="n">
        <v>250</v>
      </c>
      <c r="T791" s="55" t="n">
        <v>256</v>
      </c>
      <c r="U791" s="55" t="n">
        <v>557</v>
      </c>
      <c r="V791" s="55" t="n">
        <v>372</v>
      </c>
      <c r="W791" s="55" t="n">
        <v>420</v>
      </c>
      <c r="X791" s="55" t="n">
        <v>405</v>
      </c>
      <c r="Y791" s="55" t="n">
        <v>399</v>
      </c>
      <c r="Z791" s="55" t="n">
        <v>460</v>
      </c>
      <c r="AA791" s="56" t="n">
        <v>326</v>
      </c>
      <c r="AB791" s="3"/>
      <c r="AC791" s="70" t="n">
        <v>84</v>
      </c>
      <c r="AD791" s="55" t="n">
        <v>1227</v>
      </c>
      <c r="AE791" s="55" t="n">
        <v>852</v>
      </c>
      <c r="AF791" s="57" t="n">
        <f aca="false">(AE791/AD791)*100</f>
        <v>69.4376528117359</v>
      </c>
    </row>
    <row r="792" s="58" customFormat="true" ht="12.8" hidden="false" customHeight="false" outlineLevel="0" collapsed="false">
      <c r="A792" s="54" t="n">
        <v>30</v>
      </c>
      <c r="B792" s="55" t="n">
        <v>7</v>
      </c>
      <c r="C792" s="55" t="n">
        <v>115</v>
      </c>
      <c r="D792" s="55" t="n">
        <v>85</v>
      </c>
      <c r="E792" s="55" t="n">
        <v>1</v>
      </c>
      <c r="F792" s="55" t="n">
        <v>25</v>
      </c>
      <c r="G792" s="55" t="n">
        <v>2</v>
      </c>
      <c r="H792" s="55" t="n">
        <v>5</v>
      </c>
      <c r="I792" s="55" t="n">
        <v>112</v>
      </c>
      <c r="J792" s="55" t="n">
        <v>125</v>
      </c>
      <c r="K792" s="55" t="n">
        <v>4</v>
      </c>
      <c r="L792" s="55" t="n">
        <v>92</v>
      </c>
      <c r="M792" s="55" t="n">
        <v>6</v>
      </c>
      <c r="N792" s="54" t="n">
        <v>143</v>
      </c>
      <c r="O792" s="54"/>
      <c r="P792" s="54"/>
      <c r="Q792" s="55"/>
      <c r="R792" s="55" t="n">
        <v>124</v>
      </c>
      <c r="S792" s="55" t="n">
        <v>80</v>
      </c>
      <c r="T792" s="55" t="n">
        <v>81</v>
      </c>
      <c r="U792" s="55" t="n">
        <v>157</v>
      </c>
      <c r="V792" s="55" t="n">
        <v>114</v>
      </c>
      <c r="W792" s="55" t="n">
        <v>118</v>
      </c>
      <c r="X792" s="55" t="n">
        <v>113</v>
      </c>
      <c r="Y792" s="55" t="n">
        <v>123</v>
      </c>
      <c r="Z792" s="55" t="n">
        <v>117</v>
      </c>
      <c r="AA792" s="56" t="n">
        <v>115</v>
      </c>
      <c r="AB792" s="3"/>
      <c r="AC792" s="70" t="n">
        <v>23</v>
      </c>
      <c r="AD792" s="55" t="n">
        <v>303</v>
      </c>
      <c r="AE792" s="55" t="n">
        <v>251</v>
      </c>
      <c r="AF792" s="57" t="n">
        <f aca="false">(AE792/AD792)*100</f>
        <v>82.8382838283828</v>
      </c>
    </row>
    <row r="793" s="58" customFormat="true" ht="12.8" hidden="false" customHeight="false" outlineLevel="0" collapsed="false">
      <c r="A793" s="54" t="n">
        <v>31</v>
      </c>
      <c r="B793" s="55"/>
      <c r="C793" s="55" t="n">
        <v>54</v>
      </c>
      <c r="D793" s="55" t="n">
        <v>57</v>
      </c>
      <c r="E793" s="55" t="n">
        <v>2</v>
      </c>
      <c r="F793" s="55" t="n">
        <v>14</v>
      </c>
      <c r="G793" s="55"/>
      <c r="H793" s="55" t="n">
        <v>1</v>
      </c>
      <c r="I793" s="55" t="n">
        <v>78</v>
      </c>
      <c r="J793" s="55" t="n">
        <v>60</v>
      </c>
      <c r="K793" s="55" t="n">
        <v>1</v>
      </c>
      <c r="L793" s="55" t="n">
        <v>65</v>
      </c>
      <c r="M793" s="55" t="n">
        <v>5</v>
      </c>
      <c r="N793" s="54" t="n">
        <v>68</v>
      </c>
      <c r="O793" s="54"/>
      <c r="P793" s="54"/>
      <c r="Q793" s="55"/>
      <c r="R793" s="55" t="n">
        <v>61</v>
      </c>
      <c r="S793" s="55" t="n">
        <v>47</v>
      </c>
      <c r="T793" s="55" t="n">
        <v>68</v>
      </c>
      <c r="U793" s="55" t="n">
        <v>62</v>
      </c>
      <c r="V793" s="55" t="n">
        <v>53</v>
      </c>
      <c r="W793" s="55" t="n">
        <v>76</v>
      </c>
      <c r="X793" s="55" t="n">
        <v>70</v>
      </c>
      <c r="Y793" s="55" t="n">
        <v>62</v>
      </c>
      <c r="Z793" s="55" t="n">
        <v>64</v>
      </c>
      <c r="AA793" s="56" t="n">
        <v>64</v>
      </c>
      <c r="AB793" s="3"/>
      <c r="AC793" s="70" t="n">
        <v>8</v>
      </c>
      <c r="AD793" s="55" t="n">
        <v>183</v>
      </c>
      <c r="AE793" s="55" t="n">
        <v>142</v>
      </c>
      <c r="AF793" s="57" t="n">
        <f aca="false">(AE793/AD793)*100</f>
        <v>77.5956284153005</v>
      </c>
    </row>
    <row r="794" s="58" customFormat="true" ht="12.8" hidden="false" customHeight="false" outlineLevel="0" collapsed="false">
      <c r="A794" s="54" t="n">
        <v>32</v>
      </c>
      <c r="B794" s="55"/>
      <c r="C794" s="55" t="n">
        <v>45</v>
      </c>
      <c r="D794" s="55" t="n">
        <v>32</v>
      </c>
      <c r="E794" s="55"/>
      <c r="F794" s="55" t="n">
        <v>19</v>
      </c>
      <c r="G794" s="55"/>
      <c r="H794" s="55" t="n">
        <v>3</v>
      </c>
      <c r="I794" s="55" t="n">
        <v>49</v>
      </c>
      <c r="J794" s="55" t="n">
        <v>51</v>
      </c>
      <c r="K794" s="55" t="n">
        <v>2</v>
      </c>
      <c r="L794" s="55" t="n">
        <v>42</v>
      </c>
      <c r="M794" s="55" t="n">
        <v>3</v>
      </c>
      <c r="N794" s="54" t="n">
        <v>59</v>
      </c>
      <c r="O794" s="54"/>
      <c r="P794" s="54"/>
      <c r="Q794" s="55"/>
      <c r="R794" s="55" t="n">
        <v>51</v>
      </c>
      <c r="S794" s="55" t="n">
        <v>35</v>
      </c>
      <c r="T794" s="55" t="n">
        <v>42</v>
      </c>
      <c r="U794" s="55" t="n">
        <v>58</v>
      </c>
      <c r="V794" s="55" t="n">
        <v>49</v>
      </c>
      <c r="W794" s="55" t="n">
        <v>51</v>
      </c>
      <c r="X794" s="55" t="n">
        <v>52</v>
      </c>
      <c r="Y794" s="55" t="n">
        <v>47</v>
      </c>
      <c r="Z794" s="55" t="n">
        <v>62</v>
      </c>
      <c r="AA794" s="56" t="n">
        <v>35</v>
      </c>
      <c r="AB794" s="3"/>
      <c r="AC794" s="70" t="n">
        <v>5</v>
      </c>
      <c r="AD794" s="55" t="n">
        <v>216</v>
      </c>
      <c r="AE794" s="55" t="n">
        <v>110</v>
      </c>
      <c r="AF794" s="57" t="n">
        <f aca="false">(AE794/AD794)*100</f>
        <v>50.9259259259259</v>
      </c>
    </row>
    <row r="795" s="58" customFormat="true" ht="12.8" hidden="false" customHeight="false" outlineLevel="0" collapsed="false">
      <c r="A795" s="90" t="s">
        <v>444</v>
      </c>
      <c r="B795" s="55" t="n">
        <v>15</v>
      </c>
      <c r="C795" s="55" t="n">
        <v>510</v>
      </c>
      <c r="D795" s="55" t="n">
        <v>507</v>
      </c>
      <c r="E795" s="55" t="n">
        <v>6</v>
      </c>
      <c r="F795" s="55" t="n">
        <v>56</v>
      </c>
      <c r="G795" s="55" t="n">
        <v>7</v>
      </c>
      <c r="H795" s="55" t="n">
        <v>23</v>
      </c>
      <c r="I795" s="55" t="n">
        <v>573</v>
      </c>
      <c r="J795" s="55" t="n">
        <v>496</v>
      </c>
      <c r="K795" s="55" t="n">
        <v>10</v>
      </c>
      <c r="L795" s="55" t="n">
        <v>480</v>
      </c>
      <c r="M795" s="55" t="n">
        <v>21</v>
      </c>
      <c r="N795" s="54" t="n">
        <v>578</v>
      </c>
      <c r="O795" s="54"/>
      <c r="P795" s="54"/>
      <c r="Q795" s="55"/>
      <c r="R795" s="55" t="n">
        <v>566</v>
      </c>
      <c r="S795" s="55" t="n">
        <v>259</v>
      </c>
      <c r="T795" s="55" t="n">
        <v>398</v>
      </c>
      <c r="U795" s="55" t="n">
        <v>667</v>
      </c>
      <c r="V795" s="55" t="n">
        <v>660</v>
      </c>
      <c r="W795" s="55" t="n">
        <v>397</v>
      </c>
      <c r="X795" s="55" t="n">
        <v>638</v>
      </c>
      <c r="Y795" s="55" t="n">
        <v>399</v>
      </c>
      <c r="Z795" s="55" t="n">
        <v>555</v>
      </c>
      <c r="AA795" s="56" t="n">
        <v>471</v>
      </c>
      <c r="AB795" s="3"/>
      <c r="AC795" s="70"/>
      <c r="AD795" s="55"/>
      <c r="AE795" s="55" t="n">
        <v>1144</v>
      </c>
      <c r="AF795" s="57"/>
      <c r="AH795" s="91"/>
    </row>
    <row r="796" s="58" customFormat="true" ht="12.8" hidden="false" customHeight="false" outlineLevel="0" collapsed="false">
      <c r="A796" s="90" t="s">
        <v>445</v>
      </c>
      <c r="B796" s="55"/>
      <c r="C796" s="55"/>
      <c r="D796" s="55" t="n">
        <v>13</v>
      </c>
      <c r="E796" s="55"/>
      <c r="F796" s="55" t="n">
        <v>2</v>
      </c>
      <c r="G796" s="55"/>
      <c r="H796" s="55"/>
      <c r="I796" s="55" t="n">
        <v>14</v>
      </c>
      <c r="J796" s="55" t="n">
        <v>1</v>
      </c>
      <c r="K796" s="55"/>
      <c r="L796" s="55" t="n">
        <v>13</v>
      </c>
      <c r="M796" s="55"/>
      <c r="N796" s="54" t="n">
        <v>2</v>
      </c>
      <c r="O796" s="54"/>
      <c r="P796" s="54"/>
      <c r="Q796" s="55"/>
      <c r="R796" s="55" t="n">
        <v>6</v>
      </c>
      <c r="S796" s="55" t="n">
        <v>8</v>
      </c>
      <c r="T796" s="55" t="n">
        <v>11</v>
      </c>
      <c r="U796" s="55" t="n">
        <v>4</v>
      </c>
      <c r="V796" s="55" t="n">
        <v>11</v>
      </c>
      <c r="W796" s="55" t="n">
        <v>4</v>
      </c>
      <c r="X796" s="55" t="n">
        <v>6</v>
      </c>
      <c r="Y796" s="55" t="n">
        <v>6</v>
      </c>
      <c r="Z796" s="55" t="n">
        <v>12</v>
      </c>
      <c r="AA796" s="56" t="n">
        <v>3</v>
      </c>
      <c r="AB796" s="3"/>
      <c r="AC796" s="70"/>
      <c r="AD796" s="55"/>
      <c r="AE796" s="55" t="n">
        <v>15</v>
      </c>
      <c r="AF796" s="57"/>
    </row>
    <row r="797" s="58" customFormat="true" ht="12.8" hidden="false" customHeight="false" outlineLevel="0" collapsed="false">
      <c r="A797" s="60" t="s">
        <v>48</v>
      </c>
      <c r="B797" s="61" t="n">
        <f aca="false">SUM(B763:B796)</f>
        <v>203</v>
      </c>
      <c r="C797" s="61" t="n">
        <f aca="false">SUM(C763:C796)</f>
        <v>7741</v>
      </c>
      <c r="D797" s="61" t="n">
        <f aca="false">SUM(D763:D796)</f>
        <v>6311</v>
      </c>
      <c r="E797" s="61" t="n">
        <f aca="false">SUM(E763:E796)</f>
        <v>85</v>
      </c>
      <c r="F797" s="61" t="n">
        <f aca="false">SUM(F763:F796)</f>
        <v>1828</v>
      </c>
      <c r="G797" s="61" t="n">
        <f aca="false">SUM(G763:G796)</f>
        <v>122</v>
      </c>
      <c r="H797" s="61" t="n">
        <f aca="false">SUM(H763:H796)</f>
        <v>293</v>
      </c>
      <c r="I797" s="61" t="n">
        <f aca="false">SUM(I763:I796)</f>
        <v>7721</v>
      </c>
      <c r="J797" s="61" t="n">
        <f aca="false">SUM(J763:J796)</f>
        <v>8364</v>
      </c>
      <c r="K797" s="61" t="n">
        <f aca="false">SUM(K763:K796)</f>
        <v>138</v>
      </c>
      <c r="L797" s="61" t="n">
        <f aca="false">SUM(L763:L796)</f>
        <v>5892</v>
      </c>
      <c r="M797" s="61" t="n">
        <f aca="false">SUM(M763:M796)</f>
        <v>397</v>
      </c>
      <c r="N797" s="61" t="n">
        <f aca="false">SUM(N763:N796)</f>
        <v>10122</v>
      </c>
      <c r="O797" s="61" t="n">
        <f aca="false">SUM(O763:O796)</f>
        <v>0</v>
      </c>
      <c r="P797" s="61" t="n">
        <f aca="false">SUM(P763:P796)</f>
        <v>0</v>
      </c>
      <c r="Q797" s="61" t="n">
        <f aca="false">SUM(Q763:Q796)</f>
        <v>0</v>
      </c>
      <c r="R797" s="61" t="n">
        <f aca="false">SUM(R763:R796)</f>
        <v>8552</v>
      </c>
      <c r="S797" s="61" t="n">
        <f aca="false">SUM(S763:S796)</f>
        <v>4791</v>
      </c>
      <c r="T797" s="61" t="n">
        <f aca="false">SUM(T763:T796)</f>
        <v>4100</v>
      </c>
      <c r="U797" s="61" t="n">
        <f aca="false">SUM(U763:U796)</f>
        <v>12191</v>
      </c>
      <c r="V797" s="61" t="n">
        <f aca="false">SUM(V763:V796)</f>
        <v>8899</v>
      </c>
      <c r="W797" s="61" t="n">
        <f aca="false">SUM(W763:W796)</f>
        <v>6878</v>
      </c>
      <c r="X797" s="61" t="n">
        <f aca="false">SUM(X763:X796)</f>
        <v>8529</v>
      </c>
      <c r="Y797" s="61" t="n">
        <f aca="false">SUM(Y763:Y796)</f>
        <v>7391</v>
      </c>
      <c r="Z797" s="62" t="n">
        <f aca="false">SUM(Z763:Z796)</f>
        <v>8010</v>
      </c>
      <c r="AA797" s="81" t="n">
        <f aca="false">SUM(AA763:AA796)</f>
        <v>7384</v>
      </c>
      <c r="AB797" s="82"/>
      <c r="AC797" s="61" t="n">
        <f aca="false">SUM(AC763:AC796)</f>
        <v>3584</v>
      </c>
      <c r="AD797" s="61" t="n">
        <f aca="false">SUM(AD763:AD796)</f>
        <v>22501</v>
      </c>
      <c r="AE797" s="80" t="n">
        <f aca="false">SUM(AE763:AE796)</f>
        <v>16918</v>
      </c>
      <c r="AF797" s="63" t="n">
        <f aca="false">(AE797/AD797)*100</f>
        <v>75.1877694324697</v>
      </c>
      <c r="AH797" s="91"/>
    </row>
    <row r="798" s="53" customFormat="true" ht="12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3"/>
      <c r="AC798" s="65"/>
      <c r="AD798" s="65"/>
      <c r="AE798" s="65"/>
      <c r="AF798" s="66"/>
    </row>
    <row r="799" s="58" customFormat="true" ht="12.8" hidden="false" customHeight="false" outlineLevel="0" collapsed="false">
      <c r="A799" s="48" t="s">
        <v>446</v>
      </c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74"/>
    </row>
    <row r="800" s="58" customFormat="true" ht="12.8" hidden="false" customHeight="false" outlineLevel="0" collapsed="false">
      <c r="A800" s="54" t="s">
        <v>447</v>
      </c>
      <c r="B800" s="55" t="n">
        <v>4</v>
      </c>
      <c r="C800" s="55" t="n">
        <v>280</v>
      </c>
      <c r="D800" s="55" t="n">
        <v>544</v>
      </c>
      <c r="E800" s="55" t="n">
        <v>2</v>
      </c>
      <c r="F800" s="55" t="n">
        <v>122</v>
      </c>
      <c r="G800" s="55" t="n">
        <v>3</v>
      </c>
      <c r="H800" s="55" t="n">
        <v>25</v>
      </c>
      <c r="I800" s="55" t="n">
        <v>643</v>
      </c>
      <c r="J800" s="55" t="n">
        <v>261</v>
      </c>
      <c r="K800" s="55" t="n">
        <v>10</v>
      </c>
      <c r="L800" s="55"/>
      <c r="M800" s="55"/>
      <c r="N800" s="54"/>
      <c r="O800" s="54" t="n">
        <v>13</v>
      </c>
      <c r="P800" s="54" t="n">
        <v>688</v>
      </c>
      <c r="Q800" s="55" t="n">
        <v>213</v>
      </c>
      <c r="R800" s="55" t="n">
        <v>369</v>
      </c>
      <c r="S800" s="55" t="n">
        <v>430</v>
      </c>
      <c r="T800" s="55" t="n">
        <v>386</v>
      </c>
      <c r="U800" s="55" t="n">
        <v>538</v>
      </c>
      <c r="V800" s="55" t="n">
        <v>187</v>
      </c>
      <c r="W800" s="55" t="n">
        <v>752</v>
      </c>
      <c r="X800" s="55" t="n">
        <v>235</v>
      </c>
      <c r="Y800" s="55" t="n">
        <v>687</v>
      </c>
      <c r="Z800" s="55" t="n">
        <v>472</v>
      </c>
      <c r="AA800" s="56" t="n">
        <v>430</v>
      </c>
      <c r="AB800" s="3"/>
      <c r="AC800" s="70" t="n">
        <v>64</v>
      </c>
      <c r="AD800" s="55" t="n">
        <v>1408</v>
      </c>
      <c r="AE800" s="55" t="n">
        <v>967</v>
      </c>
      <c r="AF800" s="57" t="n">
        <f aca="false">(AE800/AD800)*100</f>
        <v>68.6789772727273</v>
      </c>
    </row>
    <row r="801" s="58" customFormat="true" ht="12.8" hidden="false" customHeight="false" outlineLevel="0" collapsed="false">
      <c r="A801" s="54" t="s">
        <v>448</v>
      </c>
      <c r="B801" s="55" t="n">
        <v>1</v>
      </c>
      <c r="C801" s="55" t="n">
        <v>85</v>
      </c>
      <c r="D801" s="55" t="n">
        <v>182</v>
      </c>
      <c r="E801" s="55"/>
      <c r="F801" s="55" t="n">
        <v>51</v>
      </c>
      <c r="G801" s="55" t="n">
        <v>1</v>
      </c>
      <c r="H801" s="55" t="n">
        <v>3</v>
      </c>
      <c r="I801" s="55" t="n">
        <v>244</v>
      </c>
      <c r="J801" s="55" t="n">
        <v>69</v>
      </c>
      <c r="K801" s="55" t="n">
        <v>1</v>
      </c>
      <c r="L801" s="55"/>
      <c r="M801" s="55"/>
      <c r="N801" s="54"/>
      <c r="O801" s="54" t="n">
        <v>2</v>
      </c>
      <c r="P801" s="54" t="n">
        <v>249</v>
      </c>
      <c r="Q801" s="55" t="n">
        <v>57</v>
      </c>
      <c r="R801" s="55" t="n">
        <v>122</v>
      </c>
      <c r="S801" s="55" t="n">
        <v>156</v>
      </c>
      <c r="T801" s="55" t="n">
        <v>137</v>
      </c>
      <c r="U801" s="55" t="n">
        <v>164</v>
      </c>
      <c r="V801" s="55" t="n">
        <v>49</v>
      </c>
      <c r="W801" s="55" t="n">
        <v>257</v>
      </c>
      <c r="X801" s="55" t="n">
        <v>64</v>
      </c>
      <c r="Y801" s="55" t="n">
        <v>240</v>
      </c>
      <c r="Z801" s="55" t="n">
        <v>159</v>
      </c>
      <c r="AA801" s="56" t="n">
        <v>139</v>
      </c>
      <c r="AB801" s="3"/>
      <c r="AC801" s="70" t="n">
        <v>21</v>
      </c>
      <c r="AD801" s="55" t="n">
        <v>477</v>
      </c>
      <c r="AE801" s="55" t="n">
        <v>321</v>
      </c>
      <c r="AF801" s="57" t="n">
        <f aca="false">(AE801/AD801)*100</f>
        <v>67.2955974842767</v>
      </c>
    </row>
    <row r="802" s="58" customFormat="true" ht="12.8" hidden="false" customHeight="false" outlineLevel="0" collapsed="false">
      <c r="A802" s="54" t="s">
        <v>449</v>
      </c>
      <c r="B802" s="55" t="n">
        <v>5</v>
      </c>
      <c r="C802" s="55" t="n">
        <v>300</v>
      </c>
      <c r="D802" s="55" t="n">
        <v>576</v>
      </c>
      <c r="E802" s="55" t="n">
        <v>2</v>
      </c>
      <c r="F802" s="55" t="n">
        <v>115</v>
      </c>
      <c r="G802" s="55" t="n">
        <v>2</v>
      </c>
      <c r="H802" s="55" t="n">
        <v>24</v>
      </c>
      <c r="I802" s="55" t="n">
        <v>655</v>
      </c>
      <c r="J802" s="55" t="n">
        <v>290</v>
      </c>
      <c r="K802" s="55" t="n">
        <v>10</v>
      </c>
      <c r="L802" s="55"/>
      <c r="M802" s="55"/>
      <c r="N802" s="54"/>
      <c r="O802" s="54" t="n">
        <v>18</v>
      </c>
      <c r="P802" s="54" t="n">
        <v>700</v>
      </c>
      <c r="Q802" s="55" t="n">
        <v>223</v>
      </c>
      <c r="R802" s="55" t="n">
        <v>373</v>
      </c>
      <c r="S802" s="55" t="n">
        <v>497</v>
      </c>
      <c r="T802" s="55" t="n">
        <v>339</v>
      </c>
      <c r="U802" s="55" t="n">
        <v>633</v>
      </c>
      <c r="V802" s="55" t="n">
        <v>236</v>
      </c>
      <c r="W802" s="55" t="n">
        <v>747</v>
      </c>
      <c r="X802" s="55" t="n">
        <v>238</v>
      </c>
      <c r="Y802" s="55" t="n">
        <v>740</v>
      </c>
      <c r="Z802" s="55" t="n">
        <v>487</v>
      </c>
      <c r="AA802" s="56" t="n">
        <v>475</v>
      </c>
      <c r="AB802" s="3"/>
      <c r="AC802" s="70" t="n">
        <v>77</v>
      </c>
      <c r="AD802" s="55" t="n">
        <v>1468</v>
      </c>
      <c r="AE802" s="55" t="n">
        <v>1016</v>
      </c>
      <c r="AF802" s="57" t="n">
        <f aca="false">(AE802/AD802)*100</f>
        <v>69.2098092643052</v>
      </c>
    </row>
    <row r="803" s="58" customFormat="true" ht="12.8" hidden="false" customHeight="false" outlineLevel="0" collapsed="false">
      <c r="A803" s="54" t="s">
        <v>450</v>
      </c>
      <c r="B803" s="55" t="n">
        <v>2</v>
      </c>
      <c r="C803" s="55" t="n">
        <v>43</v>
      </c>
      <c r="D803" s="55" t="n">
        <v>167</v>
      </c>
      <c r="E803" s="55"/>
      <c r="F803" s="55" t="n">
        <v>14</v>
      </c>
      <c r="G803" s="55" t="n">
        <v>2</v>
      </c>
      <c r="H803" s="55" t="n">
        <v>4</v>
      </c>
      <c r="I803" s="55" t="n">
        <v>198</v>
      </c>
      <c r="J803" s="55" t="n">
        <v>33</v>
      </c>
      <c r="K803" s="55" t="n">
        <v>1</v>
      </c>
      <c r="L803" s="55"/>
      <c r="M803" s="55"/>
      <c r="N803" s="54"/>
      <c r="O803" s="54" t="n">
        <v>3</v>
      </c>
      <c r="P803" s="54" t="n">
        <v>200</v>
      </c>
      <c r="Q803" s="55" t="n">
        <v>27</v>
      </c>
      <c r="R803" s="55" t="n">
        <v>118</v>
      </c>
      <c r="S803" s="55" t="n">
        <v>93</v>
      </c>
      <c r="T803" s="55" t="n">
        <v>110</v>
      </c>
      <c r="U803" s="55" t="n">
        <v>118</v>
      </c>
      <c r="V803" s="55" t="n">
        <v>38</v>
      </c>
      <c r="W803" s="55" t="n">
        <v>196</v>
      </c>
      <c r="X803" s="55" t="n">
        <v>59</v>
      </c>
      <c r="Y803" s="55" t="n">
        <v>173</v>
      </c>
      <c r="Z803" s="55" t="n">
        <v>120</v>
      </c>
      <c r="AA803" s="56" t="n">
        <v>111</v>
      </c>
      <c r="AB803" s="3"/>
      <c r="AC803" s="70" t="n">
        <v>13</v>
      </c>
      <c r="AD803" s="55" t="n">
        <v>319</v>
      </c>
      <c r="AE803" s="55" t="n">
        <v>241</v>
      </c>
      <c r="AF803" s="57" t="n">
        <f aca="false">(AE803/AD803)*100</f>
        <v>75.5485893416928</v>
      </c>
    </row>
    <row r="804" s="58" customFormat="true" ht="12.8" hidden="false" customHeight="false" outlineLevel="0" collapsed="false">
      <c r="A804" s="54" t="s">
        <v>451</v>
      </c>
      <c r="B804" s="55"/>
      <c r="C804" s="55" t="n">
        <v>34</v>
      </c>
      <c r="D804" s="55" t="n">
        <v>67</v>
      </c>
      <c r="E804" s="55"/>
      <c r="F804" s="55" t="n">
        <v>17</v>
      </c>
      <c r="G804" s="55" t="n">
        <v>1</v>
      </c>
      <c r="H804" s="55" t="n">
        <v>2</v>
      </c>
      <c r="I804" s="55" t="n">
        <v>84</v>
      </c>
      <c r="J804" s="55" t="n">
        <v>30</v>
      </c>
      <c r="K804" s="55" t="n">
        <v>2</v>
      </c>
      <c r="L804" s="55"/>
      <c r="M804" s="55"/>
      <c r="N804" s="54"/>
      <c r="O804" s="54" t="n">
        <v>2</v>
      </c>
      <c r="P804" s="54" t="n">
        <v>85</v>
      </c>
      <c r="Q804" s="55" t="n">
        <v>30</v>
      </c>
      <c r="R804" s="55" t="n">
        <v>43</v>
      </c>
      <c r="S804" s="55" t="n">
        <v>56</v>
      </c>
      <c r="T804" s="55" t="n">
        <v>61</v>
      </c>
      <c r="U804" s="55" t="n">
        <v>50</v>
      </c>
      <c r="V804" s="55" t="n">
        <v>40</v>
      </c>
      <c r="W804" s="55" t="n">
        <v>76</v>
      </c>
      <c r="X804" s="55" t="n">
        <v>49</v>
      </c>
      <c r="Y804" s="55" t="n">
        <v>62</v>
      </c>
      <c r="Z804" s="55" t="n">
        <v>69</v>
      </c>
      <c r="AA804" s="56" t="n">
        <v>43</v>
      </c>
      <c r="AB804" s="3"/>
      <c r="AC804" s="70" t="n">
        <v>6</v>
      </c>
      <c r="AD804" s="55" t="n">
        <v>166</v>
      </c>
      <c r="AE804" s="55" t="n">
        <v>120</v>
      </c>
      <c r="AF804" s="57" t="n">
        <f aca="false">(AE804/AD804)*100</f>
        <v>72.289156626506</v>
      </c>
    </row>
    <row r="805" s="58" customFormat="true" ht="12.8" hidden="false" customHeight="false" outlineLevel="0" collapsed="false">
      <c r="A805" s="54" t="s">
        <v>452</v>
      </c>
      <c r="B805" s="55"/>
      <c r="C805" s="55" t="n">
        <v>19</v>
      </c>
      <c r="D805" s="55" t="n">
        <v>48</v>
      </c>
      <c r="E805" s="55"/>
      <c r="F805" s="55" t="n">
        <v>23</v>
      </c>
      <c r="G805" s="55"/>
      <c r="H805" s="55" t="n">
        <v>2</v>
      </c>
      <c r="I805" s="55" t="n">
        <v>62</v>
      </c>
      <c r="J805" s="55" t="n">
        <v>26</v>
      </c>
      <c r="K805" s="55" t="n">
        <v>2</v>
      </c>
      <c r="L805" s="55"/>
      <c r="M805" s="55"/>
      <c r="N805" s="54"/>
      <c r="O805" s="54" t="n">
        <v>4</v>
      </c>
      <c r="P805" s="54" t="n">
        <v>62</v>
      </c>
      <c r="Q805" s="55" t="n">
        <v>24</v>
      </c>
      <c r="R805" s="55" t="n">
        <v>32</v>
      </c>
      <c r="S805" s="55" t="n">
        <v>44</v>
      </c>
      <c r="T805" s="55" t="n">
        <v>41</v>
      </c>
      <c r="U805" s="55" t="n">
        <v>44</v>
      </c>
      <c r="V805" s="55" t="n">
        <v>27</v>
      </c>
      <c r="W805" s="55" t="n">
        <v>62</v>
      </c>
      <c r="X805" s="55" t="n">
        <v>37</v>
      </c>
      <c r="Y805" s="55" t="n">
        <v>46</v>
      </c>
      <c r="Z805" s="55" t="n">
        <v>42</v>
      </c>
      <c r="AA805" s="56" t="n">
        <v>44</v>
      </c>
      <c r="AB805" s="3"/>
      <c r="AC805" s="70" t="n">
        <v>6</v>
      </c>
      <c r="AD805" s="55" t="n">
        <v>112</v>
      </c>
      <c r="AE805" s="55" t="n">
        <v>92</v>
      </c>
      <c r="AF805" s="57" t="n">
        <f aca="false">(AE805/AD805)*100</f>
        <v>82.1428571428571</v>
      </c>
    </row>
    <row r="806" s="58" customFormat="true" ht="12.8" hidden="false" customHeight="false" outlineLevel="0" collapsed="false">
      <c r="A806" s="54" t="s">
        <v>453</v>
      </c>
      <c r="B806" s="55"/>
      <c r="C806" s="55" t="n">
        <v>3</v>
      </c>
      <c r="D806" s="55" t="n">
        <v>13</v>
      </c>
      <c r="E806" s="55"/>
      <c r="F806" s="55" t="n">
        <v>1</v>
      </c>
      <c r="G806" s="55"/>
      <c r="H806" s="55"/>
      <c r="I806" s="55" t="n">
        <v>13</v>
      </c>
      <c r="J806" s="55" t="n">
        <v>4</v>
      </c>
      <c r="K806" s="55" t="n">
        <v>0</v>
      </c>
      <c r="L806" s="55"/>
      <c r="M806" s="55"/>
      <c r="N806" s="54"/>
      <c r="O806" s="54"/>
      <c r="P806" s="54" t="n">
        <v>15</v>
      </c>
      <c r="Q806" s="55" t="n">
        <v>2</v>
      </c>
      <c r="R806" s="55" t="n">
        <v>4</v>
      </c>
      <c r="S806" s="55" t="n">
        <v>11</v>
      </c>
      <c r="T806" s="55" t="n">
        <v>8</v>
      </c>
      <c r="U806" s="55" t="n">
        <v>9</v>
      </c>
      <c r="V806" s="55" t="n">
        <v>1</v>
      </c>
      <c r="W806" s="55" t="n">
        <v>15</v>
      </c>
      <c r="X806" s="55" t="n">
        <v>3</v>
      </c>
      <c r="Y806" s="55" t="n">
        <v>14</v>
      </c>
      <c r="Z806" s="55" t="n">
        <v>10</v>
      </c>
      <c r="AA806" s="56" t="n">
        <v>7</v>
      </c>
      <c r="AB806" s="3"/>
      <c r="AC806" s="70" t="n">
        <v>4</v>
      </c>
      <c r="AD806" s="55" t="n">
        <v>41</v>
      </c>
      <c r="AE806" s="55" t="n">
        <v>17</v>
      </c>
      <c r="AF806" s="57" t="n">
        <f aca="false">(AE806/AD806)*100</f>
        <v>41.4634146341463</v>
      </c>
    </row>
    <row r="807" s="58" customFormat="true" ht="12.8" hidden="false" customHeight="false" outlineLevel="0" collapsed="false">
      <c r="A807" s="54" t="s">
        <v>454</v>
      </c>
      <c r="B807" s="55" t="n">
        <v>1</v>
      </c>
      <c r="C807" s="55" t="n">
        <v>36</v>
      </c>
      <c r="D807" s="55" t="n">
        <v>62</v>
      </c>
      <c r="E807" s="55" t="n">
        <v>2</v>
      </c>
      <c r="F807" s="55" t="n">
        <v>15</v>
      </c>
      <c r="G807" s="55"/>
      <c r="H807" s="55" t="n">
        <v>9</v>
      </c>
      <c r="I807" s="55" t="n">
        <v>75</v>
      </c>
      <c r="J807" s="55" t="n">
        <v>34</v>
      </c>
      <c r="K807" s="55" t="n">
        <v>2</v>
      </c>
      <c r="L807" s="55"/>
      <c r="M807" s="55"/>
      <c r="N807" s="54"/>
      <c r="O807" s="54" t="n">
        <v>6</v>
      </c>
      <c r="P807" s="54" t="n">
        <v>78</v>
      </c>
      <c r="Q807" s="55" t="n">
        <v>35</v>
      </c>
      <c r="R807" s="55" t="n">
        <v>48</v>
      </c>
      <c r="S807" s="55" t="n">
        <v>51</v>
      </c>
      <c r="T807" s="55" t="n">
        <v>62</v>
      </c>
      <c r="U807" s="55" t="n">
        <v>45</v>
      </c>
      <c r="V807" s="55" t="n">
        <v>36</v>
      </c>
      <c r="W807" s="55" t="n">
        <v>77</v>
      </c>
      <c r="X807" s="55" t="n">
        <v>40</v>
      </c>
      <c r="Y807" s="55" t="n">
        <v>71</v>
      </c>
      <c r="Z807" s="55" t="n">
        <v>65</v>
      </c>
      <c r="AA807" s="56" t="n">
        <v>46</v>
      </c>
      <c r="AB807" s="3"/>
      <c r="AC807" s="70" t="n">
        <v>8</v>
      </c>
      <c r="AD807" s="55" t="n">
        <v>174</v>
      </c>
      <c r="AE807" s="55" t="n">
        <v>126</v>
      </c>
      <c r="AF807" s="57" t="n">
        <f aca="false">(AE807/AD807)*100</f>
        <v>72.4137931034483</v>
      </c>
    </row>
    <row r="808" s="53" customFormat="true" ht="12.8" hidden="false" customHeight="false" outlineLevel="0" collapsed="false">
      <c r="A808" s="54" t="s">
        <v>455</v>
      </c>
      <c r="B808" s="55" t="n">
        <v>1</v>
      </c>
      <c r="C808" s="55" t="n">
        <v>3</v>
      </c>
      <c r="D808" s="55" t="n">
        <v>60</v>
      </c>
      <c r="E808" s="55" t="n">
        <v>1</v>
      </c>
      <c r="F808" s="55" t="n">
        <v>4</v>
      </c>
      <c r="G808" s="55"/>
      <c r="H808" s="55" t="n">
        <v>1</v>
      </c>
      <c r="I808" s="55" t="n">
        <v>62</v>
      </c>
      <c r="J808" s="55" t="n">
        <v>6</v>
      </c>
      <c r="K808" s="55" t="n">
        <v>2</v>
      </c>
      <c r="L808" s="55"/>
      <c r="M808" s="55"/>
      <c r="N808" s="54"/>
      <c r="O808" s="54" t="n">
        <v>3</v>
      </c>
      <c r="P808" s="54" t="n">
        <v>64</v>
      </c>
      <c r="Q808" s="55" t="n">
        <v>4</v>
      </c>
      <c r="R808" s="55" t="n">
        <v>27</v>
      </c>
      <c r="S808" s="55" t="n">
        <v>38</v>
      </c>
      <c r="T808" s="55" t="n">
        <v>25</v>
      </c>
      <c r="U808" s="55" t="n">
        <v>46</v>
      </c>
      <c r="V808" s="55" t="n">
        <v>7</v>
      </c>
      <c r="W808" s="55" t="n">
        <v>64</v>
      </c>
      <c r="X808" s="55" t="n">
        <v>10</v>
      </c>
      <c r="Y808" s="55" t="n">
        <v>61</v>
      </c>
      <c r="Z808" s="55" t="n">
        <v>20</v>
      </c>
      <c r="AA808" s="56" t="n">
        <v>49</v>
      </c>
      <c r="AB808" s="3"/>
      <c r="AC808" s="70" t="n">
        <v>12</v>
      </c>
      <c r="AD808" s="55" t="n">
        <v>89</v>
      </c>
      <c r="AE808" s="55" t="n">
        <v>72</v>
      </c>
      <c r="AF808" s="57" t="n">
        <f aca="false">(AE808/AD808)*100</f>
        <v>80.8988764044944</v>
      </c>
    </row>
    <row r="809" s="53" customFormat="true" ht="12.8" hidden="false" customHeight="false" outlineLevel="0" collapsed="false">
      <c r="A809" s="54" t="s">
        <v>456</v>
      </c>
      <c r="B809" s="55" t="n">
        <v>1</v>
      </c>
      <c r="C809" s="55" t="n">
        <v>32</v>
      </c>
      <c r="D809" s="55" t="n">
        <v>131</v>
      </c>
      <c r="E809" s="55" t="n">
        <v>1</v>
      </c>
      <c r="F809" s="55" t="n">
        <v>19</v>
      </c>
      <c r="G809" s="55" t="n">
        <v>1</v>
      </c>
      <c r="H809" s="55" t="n">
        <v>4</v>
      </c>
      <c r="I809" s="55" t="n">
        <v>151</v>
      </c>
      <c r="J809" s="55" t="n">
        <v>29</v>
      </c>
      <c r="K809" s="55" t="n">
        <v>1</v>
      </c>
      <c r="L809" s="55"/>
      <c r="M809" s="55"/>
      <c r="N809" s="54"/>
      <c r="O809" s="54"/>
      <c r="P809" s="54" t="n">
        <v>154</v>
      </c>
      <c r="Q809" s="55" t="n">
        <v>28</v>
      </c>
      <c r="R809" s="55" t="n">
        <v>66</v>
      </c>
      <c r="S809" s="55" t="n">
        <v>87</v>
      </c>
      <c r="T809" s="55" t="n">
        <v>71</v>
      </c>
      <c r="U809" s="55" t="n">
        <v>104</v>
      </c>
      <c r="V809" s="55" t="n">
        <v>29</v>
      </c>
      <c r="W809" s="55" t="n">
        <v>155</v>
      </c>
      <c r="X809" s="55" t="n">
        <v>34</v>
      </c>
      <c r="Y809" s="55" t="n">
        <v>139</v>
      </c>
      <c r="Z809" s="55" t="n">
        <v>89</v>
      </c>
      <c r="AA809" s="56" t="n">
        <v>92</v>
      </c>
      <c r="AB809" s="3"/>
      <c r="AC809" s="70" t="n">
        <v>3</v>
      </c>
      <c r="AD809" s="55" t="n">
        <v>259</v>
      </c>
      <c r="AE809" s="55" t="n">
        <v>190</v>
      </c>
      <c r="AF809" s="57" t="n">
        <f aca="false">(AE809/AD809)*100</f>
        <v>73.3590733590734</v>
      </c>
    </row>
    <row r="810" s="58" customFormat="true" ht="12.8" hidden="false" customHeight="false" outlineLevel="0" collapsed="false">
      <c r="A810" s="54" t="s">
        <v>457</v>
      </c>
      <c r="B810" s="55" t="n">
        <v>1</v>
      </c>
      <c r="C810" s="55" t="n">
        <v>19</v>
      </c>
      <c r="D810" s="55" t="n">
        <v>54</v>
      </c>
      <c r="E810" s="55" t="n">
        <v>2</v>
      </c>
      <c r="F810" s="55" t="n">
        <v>17</v>
      </c>
      <c r="G810" s="55"/>
      <c r="H810" s="55" t="n">
        <v>3</v>
      </c>
      <c r="I810" s="55" t="n">
        <v>70</v>
      </c>
      <c r="J810" s="55" t="n">
        <v>20</v>
      </c>
      <c r="K810" s="55" t="n">
        <v>2</v>
      </c>
      <c r="L810" s="55"/>
      <c r="M810" s="55"/>
      <c r="N810" s="54"/>
      <c r="O810" s="54" t="n">
        <v>3</v>
      </c>
      <c r="P810" s="54" t="n">
        <v>71</v>
      </c>
      <c r="Q810" s="55" t="n">
        <v>18</v>
      </c>
      <c r="R810" s="55" t="n">
        <v>23</v>
      </c>
      <c r="S810" s="55" t="n">
        <v>57</v>
      </c>
      <c r="T810" s="55" t="n">
        <v>36</v>
      </c>
      <c r="U810" s="55" t="n">
        <v>56</v>
      </c>
      <c r="V810" s="55" t="n">
        <v>8</v>
      </c>
      <c r="W810" s="55" t="n">
        <v>88</v>
      </c>
      <c r="X810" s="55" t="n">
        <v>22</v>
      </c>
      <c r="Y810" s="55" t="n">
        <v>70</v>
      </c>
      <c r="Z810" s="55" t="n">
        <v>37</v>
      </c>
      <c r="AA810" s="56" t="n">
        <v>56</v>
      </c>
      <c r="AB810" s="3"/>
      <c r="AC810" s="70" t="n">
        <v>10</v>
      </c>
      <c r="AD810" s="55" t="n">
        <v>121</v>
      </c>
      <c r="AE810" s="55" t="n">
        <v>96</v>
      </c>
      <c r="AF810" s="57" t="n">
        <f aca="false">(AE810/AD810)*100</f>
        <v>79.3388429752066</v>
      </c>
    </row>
    <row r="811" s="58" customFormat="true" ht="12.8" hidden="false" customHeight="false" outlineLevel="0" collapsed="false">
      <c r="A811" s="54" t="s">
        <v>458</v>
      </c>
      <c r="B811" s="55" t="n">
        <v>3</v>
      </c>
      <c r="C811" s="55" t="n">
        <v>11</v>
      </c>
      <c r="D811" s="55" t="n">
        <v>45</v>
      </c>
      <c r="E811" s="55"/>
      <c r="F811" s="55" t="n">
        <v>6</v>
      </c>
      <c r="G811" s="55" t="n">
        <v>6</v>
      </c>
      <c r="H811" s="55"/>
      <c r="I811" s="55" t="n">
        <v>57</v>
      </c>
      <c r="J811" s="55" t="n">
        <v>15</v>
      </c>
      <c r="K811" s="55" t="n">
        <v>0</v>
      </c>
      <c r="L811" s="55"/>
      <c r="M811" s="55"/>
      <c r="N811" s="54"/>
      <c r="O811" s="54"/>
      <c r="P811" s="54" t="n">
        <v>62</v>
      </c>
      <c r="Q811" s="55" t="n">
        <v>9</v>
      </c>
      <c r="R811" s="55" t="n">
        <v>32</v>
      </c>
      <c r="S811" s="55" t="n">
        <v>29</v>
      </c>
      <c r="T811" s="55" t="n">
        <v>45</v>
      </c>
      <c r="U811" s="55" t="n">
        <v>24</v>
      </c>
      <c r="V811" s="55" t="n">
        <v>14</v>
      </c>
      <c r="W811" s="55" t="n">
        <v>56</v>
      </c>
      <c r="X811" s="55" t="n">
        <v>19</v>
      </c>
      <c r="Y811" s="55" t="n">
        <v>51</v>
      </c>
      <c r="Z811" s="55" t="n">
        <v>29</v>
      </c>
      <c r="AA811" s="56" t="n">
        <v>39</v>
      </c>
      <c r="AB811" s="3"/>
      <c r="AC811" s="70" t="n">
        <v>0</v>
      </c>
      <c r="AD811" s="55" t="n">
        <v>101</v>
      </c>
      <c r="AE811" s="55" t="n">
        <v>73</v>
      </c>
      <c r="AF811" s="57" t="n">
        <f aca="false">(AE811/AD811)*100</f>
        <v>72.2772277227723</v>
      </c>
    </row>
    <row r="812" s="58" customFormat="true" ht="12.8" hidden="false" customHeight="false" outlineLevel="0" collapsed="false">
      <c r="A812" s="54" t="s">
        <v>459</v>
      </c>
      <c r="B812" s="55"/>
      <c r="C812" s="55" t="n">
        <v>28</v>
      </c>
      <c r="D812" s="55" t="n">
        <v>100</v>
      </c>
      <c r="E812" s="55" t="n">
        <v>1</v>
      </c>
      <c r="F812" s="55" t="n">
        <v>22</v>
      </c>
      <c r="G812" s="55" t="n">
        <v>6</v>
      </c>
      <c r="H812" s="55" t="n">
        <v>2</v>
      </c>
      <c r="I812" s="55" t="n">
        <v>121</v>
      </c>
      <c r="J812" s="55" t="n">
        <v>32</v>
      </c>
      <c r="K812" s="55" t="n">
        <v>2</v>
      </c>
      <c r="L812" s="55"/>
      <c r="M812" s="55"/>
      <c r="N812" s="54"/>
      <c r="O812" s="54" t="n">
        <v>3</v>
      </c>
      <c r="P812" s="54" t="n">
        <v>128</v>
      </c>
      <c r="Q812" s="55" t="n">
        <v>30</v>
      </c>
      <c r="R812" s="55" t="n">
        <v>52</v>
      </c>
      <c r="S812" s="55" t="n">
        <v>95</v>
      </c>
      <c r="T812" s="55" t="n">
        <v>63</v>
      </c>
      <c r="U812" s="55" t="n">
        <v>96</v>
      </c>
      <c r="V812" s="55" t="n">
        <v>16</v>
      </c>
      <c r="W812" s="55" t="n">
        <v>143</v>
      </c>
      <c r="X812" s="55" t="n">
        <v>42</v>
      </c>
      <c r="Y812" s="55" t="n">
        <v>115</v>
      </c>
      <c r="Z812" s="55" t="n">
        <v>95</v>
      </c>
      <c r="AA812" s="56" t="n">
        <v>61</v>
      </c>
      <c r="AB812" s="3"/>
      <c r="AC812" s="70" t="n">
        <v>18</v>
      </c>
      <c r="AD812" s="55" t="n">
        <v>187</v>
      </c>
      <c r="AE812" s="55" t="n">
        <v>165</v>
      </c>
      <c r="AF812" s="57" t="n">
        <f aca="false">(AE812/AD812)*100</f>
        <v>88.2352941176471</v>
      </c>
    </row>
    <row r="813" s="58" customFormat="true" ht="12.8" hidden="false" customHeight="false" outlineLevel="0" collapsed="false">
      <c r="A813" s="54" t="s">
        <v>179</v>
      </c>
      <c r="B813" s="55" t="n">
        <v>4</v>
      </c>
      <c r="C813" s="55" t="n">
        <v>122</v>
      </c>
      <c r="D813" s="55" t="n">
        <v>285</v>
      </c>
      <c r="E813" s="55"/>
      <c r="F813" s="55" t="n">
        <v>35</v>
      </c>
      <c r="G813" s="55" t="n">
        <v>2</v>
      </c>
      <c r="H813" s="55" t="n">
        <v>11</v>
      </c>
      <c r="I813" s="55" t="n">
        <v>318</v>
      </c>
      <c r="J813" s="55" t="n">
        <v>106</v>
      </c>
      <c r="K813" s="55" t="n">
        <v>1</v>
      </c>
      <c r="L813" s="55"/>
      <c r="M813" s="55"/>
      <c r="N813" s="54"/>
      <c r="O813" s="54" t="n">
        <v>4</v>
      </c>
      <c r="P813" s="54" t="n">
        <v>332</v>
      </c>
      <c r="Q813" s="55" t="n">
        <v>97</v>
      </c>
      <c r="R813" s="55" t="n">
        <v>197</v>
      </c>
      <c r="S813" s="55" t="n">
        <v>166</v>
      </c>
      <c r="T813" s="55" t="n">
        <v>233</v>
      </c>
      <c r="U813" s="55" t="n">
        <v>182</v>
      </c>
      <c r="V813" s="55" t="n">
        <v>109</v>
      </c>
      <c r="W813" s="55" t="n">
        <v>319</v>
      </c>
      <c r="X813" s="55" t="n">
        <v>192</v>
      </c>
      <c r="Y813" s="55" t="n">
        <v>229</v>
      </c>
      <c r="Z813" s="55" t="n">
        <v>241</v>
      </c>
      <c r="AA813" s="56" t="n">
        <v>166</v>
      </c>
      <c r="AB813" s="3"/>
      <c r="AC813" s="70"/>
      <c r="AD813" s="55"/>
      <c r="AE813" s="55" t="n">
        <v>458</v>
      </c>
      <c r="AF813" s="57"/>
    </row>
    <row r="814" s="58" customFormat="true" ht="12.8" hidden="false" customHeight="false" outlineLevel="0" collapsed="false">
      <c r="A814" s="60" t="s">
        <v>48</v>
      </c>
      <c r="B814" s="61" t="n">
        <f aca="false">SUM(B800:B813)</f>
        <v>23</v>
      </c>
      <c r="C814" s="61" t="n">
        <f aca="false">SUM(C800:C813)</f>
        <v>1015</v>
      </c>
      <c r="D814" s="61" t="n">
        <f aca="false">SUM(D800:D813)</f>
        <v>2334</v>
      </c>
      <c r="E814" s="61" t="n">
        <f aca="false">SUM(E800:E813)</f>
        <v>11</v>
      </c>
      <c r="F814" s="61" t="n">
        <f aca="false">SUM(F800:F813)</f>
        <v>461</v>
      </c>
      <c r="G814" s="61" t="n">
        <f aca="false">SUM(G800:G813)</f>
        <v>24</v>
      </c>
      <c r="H814" s="61" t="n">
        <f aca="false">SUM(H800:H813)</f>
        <v>90</v>
      </c>
      <c r="I814" s="61" t="n">
        <f aca="false">SUM(I800:I813)</f>
        <v>2753</v>
      </c>
      <c r="J814" s="61" t="n">
        <f aca="false">SUM(J800:J813)</f>
        <v>955</v>
      </c>
      <c r="K814" s="61" t="n">
        <f aca="false">SUM(K800:K813)</f>
        <v>36</v>
      </c>
      <c r="L814" s="61" t="n">
        <f aca="false">SUM(L800:L813)</f>
        <v>0</v>
      </c>
      <c r="M814" s="61" t="n">
        <f aca="false">SUM(M800:M813)</f>
        <v>0</v>
      </c>
      <c r="N814" s="61" t="n">
        <f aca="false">SUM(N800:N813)</f>
        <v>0</v>
      </c>
      <c r="O814" s="61" t="n">
        <f aca="false">SUM(O800:O813)</f>
        <v>61</v>
      </c>
      <c r="P814" s="61" t="n">
        <f aca="false">SUM(P800:P813)</f>
        <v>2888</v>
      </c>
      <c r="Q814" s="61" t="n">
        <f aca="false">SUM(Q800:Q813)</f>
        <v>797</v>
      </c>
      <c r="R814" s="61" t="n">
        <f aca="false">SUM(R800:R813)</f>
        <v>1506</v>
      </c>
      <c r="S814" s="61" t="n">
        <f aca="false">SUM(S800:S813)</f>
        <v>1810</v>
      </c>
      <c r="T814" s="61" t="n">
        <f aca="false">SUM(T800:T813)</f>
        <v>1617</v>
      </c>
      <c r="U814" s="61" t="n">
        <f aca="false">SUM(U800:U813)</f>
        <v>2109</v>
      </c>
      <c r="V814" s="61" t="n">
        <f aca="false">SUM(V800:V813)</f>
        <v>797</v>
      </c>
      <c r="W814" s="61" t="n">
        <f aca="false">SUM(W800:W813)</f>
        <v>3007</v>
      </c>
      <c r="X814" s="61" t="n">
        <f aca="false">SUM(X800:X813)</f>
        <v>1044</v>
      </c>
      <c r="Y814" s="61" t="n">
        <f aca="false">SUM(Y800:Y813)</f>
        <v>2698</v>
      </c>
      <c r="Z814" s="62" t="n">
        <f aca="false">SUM(Z800:Z813)</f>
        <v>1935</v>
      </c>
      <c r="AA814" s="81" t="n">
        <f aca="false">SUM(AA800:AA813)</f>
        <v>1758</v>
      </c>
      <c r="AB814" s="82"/>
      <c r="AC814" s="61" t="n">
        <f aca="false">SUM(AC800:AC813)</f>
        <v>242</v>
      </c>
      <c r="AD814" s="61" t="n">
        <f aca="false">SUM(AD800:AD813)</f>
        <v>4922</v>
      </c>
      <c r="AE814" s="80" t="n">
        <f aca="false">SUM(AE800:AE813)</f>
        <v>3954</v>
      </c>
      <c r="AF814" s="63" t="n">
        <f aca="false">(AE814/AD814)*100</f>
        <v>80.3331978870378</v>
      </c>
    </row>
    <row r="815" s="53" customFormat="true" ht="12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3"/>
      <c r="AC815" s="65"/>
      <c r="AD815" s="65"/>
      <c r="AE815" s="65"/>
      <c r="AF815" s="66"/>
    </row>
    <row r="816" s="58" customFormat="true" ht="12.8" hidden="false" customHeight="false" outlineLevel="0" collapsed="false">
      <c r="A816" s="67" t="s">
        <v>460</v>
      </c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9"/>
    </row>
    <row r="817" s="58" customFormat="true" ht="12.8" hidden="false" customHeight="false" outlineLevel="0" collapsed="false">
      <c r="A817" s="54" t="s">
        <v>461</v>
      </c>
      <c r="B817" s="54" t="n">
        <v>5</v>
      </c>
      <c r="C817" s="54" t="n">
        <v>159</v>
      </c>
      <c r="D817" s="54" t="n">
        <v>195</v>
      </c>
      <c r="E817" s="54"/>
      <c r="F817" s="54" t="n">
        <v>59</v>
      </c>
      <c r="G817" s="54"/>
      <c r="H817" s="54" t="n">
        <v>4</v>
      </c>
      <c r="I817" s="54" t="n">
        <v>238</v>
      </c>
      <c r="J817" s="54" t="n">
        <v>171</v>
      </c>
      <c r="K817" s="54" t="n">
        <v>1</v>
      </c>
      <c r="L817" s="54" t="n">
        <v>207</v>
      </c>
      <c r="M817" s="54" t="n">
        <v>5</v>
      </c>
      <c r="N817" s="54" t="n">
        <v>195</v>
      </c>
      <c r="O817" s="54"/>
      <c r="P817" s="54"/>
      <c r="Q817" s="54"/>
      <c r="R817" s="54" t="n">
        <v>235</v>
      </c>
      <c r="S817" s="54" t="n">
        <v>141</v>
      </c>
      <c r="T817" s="54" t="n">
        <v>145</v>
      </c>
      <c r="U817" s="54" t="n">
        <v>269</v>
      </c>
      <c r="V817" s="54" t="n">
        <v>151</v>
      </c>
      <c r="W817" s="54" t="n">
        <v>262</v>
      </c>
      <c r="X817" s="54" t="n">
        <v>165</v>
      </c>
      <c r="Y817" s="54" t="n">
        <v>248</v>
      </c>
      <c r="Z817" s="54" t="n">
        <v>189</v>
      </c>
      <c r="AA817" s="92" t="n">
        <v>209</v>
      </c>
      <c r="AB817" s="3"/>
      <c r="AC817" s="54" t="n">
        <v>27</v>
      </c>
      <c r="AD817" s="54" t="n">
        <v>541</v>
      </c>
      <c r="AE817" s="54" t="n">
        <v>435</v>
      </c>
      <c r="AF817" s="93" t="n">
        <f aca="false">(AE817/AD817)*100</f>
        <v>80.4066543438078</v>
      </c>
    </row>
    <row r="818" s="58" customFormat="true" ht="12.8" hidden="false" customHeight="false" outlineLevel="0" collapsed="false">
      <c r="A818" s="54" t="s">
        <v>462</v>
      </c>
      <c r="B818" s="54" t="n">
        <v>5</v>
      </c>
      <c r="C818" s="54" t="n">
        <v>181</v>
      </c>
      <c r="D818" s="54" t="n">
        <v>221</v>
      </c>
      <c r="E818" s="54" t="n">
        <v>1</v>
      </c>
      <c r="F818" s="54" t="n">
        <v>98</v>
      </c>
      <c r="G818" s="54" t="n">
        <v>5</v>
      </c>
      <c r="H818" s="54" t="n">
        <v>6</v>
      </c>
      <c r="I818" s="54" t="n">
        <v>297</v>
      </c>
      <c r="J818" s="54" t="n">
        <v>189</v>
      </c>
      <c r="K818" s="54" t="n">
        <v>5</v>
      </c>
      <c r="L818" s="54" t="n">
        <v>285</v>
      </c>
      <c r="M818" s="54" t="n">
        <v>7</v>
      </c>
      <c r="N818" s="54" t="n">
        <v>206</v>
      </c>
      <c r="O818" s="54"/>
      <c r="P818" s="54"/>
      <c r="Q818" s="54"/>
      <c r="R818" s="54" t="n">
        <v>279</v>
      </c>
      <c r="S818" s="54" t="n">
        <v>177</v>
      </c>
      <c r="T818" s="54" t="n">
        <v>224</v>
      </c>
      <c r="U818" s="54" t="n">
        <v>282</v>
      </c>
      <c r="V818" s="54" t="n">
        <v>136</v>
      </c>
      <c r="W818" s="54" t="n">
        <v>370</v>
      </c>
      <c r="X818" s="54" t="n">
        <v>195</v>
      </c>
      <c r="Y818" s="54" t="n">
        <v>301</v>
      </c>
      <c r="Z818" s="54" t="n">
        <v>249</v>
      </c>
      <c r="AA818" s="92" t="n">
        <v>237</v>
      </c>
      <c r="AB818" s="3"/>
      <c r="AC818" s="54" t="n">
        <v>80</v>
      </c>
      <c r="AD818" s="54" t="n">
        <v>729</v>
      </c>
      <c r="AE818" s="54" t="n">
        <v>525</v>
      </c>
      <c r="AF818" s="93" t="n">
        <f aca="false">(AE818/AD818)*100</f>
        <v>72.0164609053498</v>
      </c>
    </row>
    <row r="819" s="53" customFormat="true" ht="12.8" hidden="false" customHeight="false" outlineLevel="0" collapsed="false">
      <c r="A819" s="54" t="s">
        <v>463</v>
      </c>
      <c r="B819" s="54" t="n">
        <v>1</v>
      </c>
      <c r="C819" s="54" t="n">
        <v>62</v>
      </c>
      <c r="D819" s="54" t="n">
        <v>82</v>
      </c>
      <c r="E819" s="54" t="n">
        <v>2</v>
      </c>
      <c r="F819" s="54" t="n">
        <v>28</v>
      </c>
      <c r="G819" s="54" t="n">
        <v>1</v>
      </c>
      <c r="H819" s="54" t="n">
        <v>3</v>
      </c>
      <c r="I819" s="54" t="n">
        <v>100</v>
      </c>
      <c r="J819" s="54" t="n">
        <v>75</v>
      </c>
      <c r="K819" s="54" t="n">
        <v>3</v>
      </c>
      <c r="L819" s="54" t="n">
        <v>96</v>
      </c>
      <c r="M819" s="54" t="n">
        <v>5</v>
      </c>
      <c r="N819" s="54" t="n">
        <v>80</v>
      </c>
      <c r="O819" s="54"/>
      <c r="P819" s="54"/>
      <c r="Q819" s="54"/>
      <c r="R819" s="54" t="n">
        <v>88</v>
      </c>
      <c r="S819" s="54" t="n">
        <v>79</v>
      </c>
      <c r="T819" s="54" t="n">
        <v>81</v>
      </c>
      <c r="U819" s="54" t="n">
        <v>95</v>
      </c>
      <c r="V819" s="54" t="n">
        <v>66</v>
      </c>
      <c r="W819" s="54" t="n">
        <v>114</v>
      </c>
      <c r="X819" s="54" t="n">
        <v>71</v>
      </c>
      <c r="Y819" s="54" t="n">
        <v>110</v>
      </c>
      <c r="Z819" s="54" t="n">
        <v>99</v>
      </c>
      <c r="AA819" s="92" t="n">
        <v>71</v>
      </c>
      <c r="AB819" s="3"/>
      <c r="AC819" s="54" t="n">
        <v>24</v>
      </c>
      <c r="AD819" s="54" t="n">
        <v>272</v>
      </c>
      <c r="AE819" s="54" t="n">
        <v>186</v>
      </c>
      <c r="AF819" s="93" t="n">
        <f aca="false">(AE819/AD819)*100</f>
        <v>68.3823529411765</v>
      </c>
    </row>
    <row r="820" s="53" customFormat="true" ht="12.8" hidden="false" customHeight="false" outlineLevel="0" collapsed="false">
      <c r="A820" s="54" t="s">
        <v>464</v>
      </c>
      <c r="B820" s="54" t="n">
        <v>3</v>
      </c>
      <c r="C820" s="54" t="n">
        <v>140</v>
      </c>
      <c r="D820" s="54" t="n">
        <v>203</v>
      </c>
      <c r="E820" s="54"/>
      <c r="F820" s="54" t="n">
        <v>65</v>
      </c>
      <c r="G820" s="54" t="n">
        <v>3</v>
      </c>
      <c r="H820" s="54" t="n">
        <v>3</v>
      </c>
      <c r="I820" s="54" t="n">
        <v>231</v>
      </c>
      <c r="J820" s="54" t="n">
        <v>172</v>
      </c>
      <c r="K820" s="54" t="n">
        <v>1</v>
      </c>
      <c r="L820" s="54" t="n">
        <v>208</v>
      </c>
      <c r="M820" s="54" t="n">
        <v>5</v>
      </c>
      <c r="N820" s="54" t="n">
        <v>197</v>
      </c>
      <c r="O820" s="54"/>
      <c r="P820" s="54"/>
      <c r="Q820" s="54"/>
      <c r="R820" s="54" t="n">
        <v>222</v>
      </c>
      <c r="S820" s="54" t="n">
        <v>149</v>
      </c>
      <c r="T820" s="54" t="n">
        <v>149</v>
      </c>
      <c r="U820" s="54" t="n">
        <v>266</v>
      </c>
      <c r="V820" s="54" t="n">
        <v>158</v>
      </c>
      <c r="W820" s="54" t="n">
        <v>247</v>
      </c>
      <c r="X820" s="54" t="n">
        <v>177</v>
      </c>
      <c r="Y820" s="54" t="n">
        <v>232</v>
      </c>
      <c r="Z820" s="54" t="n">
        <v>222</v>
      </c>
      <c r="AA820" s="92" t="n">
        <v>176</v>
      </c>
      <c r="AB820" s="3"/>
      <c r="AC820" s="54" t="n">
        <v>32</v>
      </c>
      <c r="AD820" s="54" t="n">
        <v>524</v>
      </c>
      <c r="AE820" s="54" t="n">
        <v>428</v>
      </c>
      <c r="AF820" s="93" t="n">
        <f aca="false">(AE820/AD820)*100</f>
        <v>81.6793893129771</v>
      </c>
    </row>
    <row r="821" s="58" customFormat="true" ht="12.8" hidden="false" customHeight="false" outlineLevel="0" collapsed="false">
      <c r="A821" s="54" t="s">
        <v>465</v>
      </c>
      <c r="B821" s="54" t="n">
        <v>2</v>
      </c>
      <c r="C821" s="54" t="n">
        <v>101</v>
      </c>
      <c r="D821" s="54" t="n">
        <v>103</v>
      </c>
      <c r="E821" s="54"/>
      <c r="F821" s="54" t="n">
        <v>44</v>
      </c>
      <c r="G821" s="54"/>
      <c r="H821" s="54" t="n">
        <v>8</v>
      </c>
      <c r="I821" s="54" t="n">
        <v>135</v>
      </c>
      <c r="J821" s="54" t="n">
        <v>104</v>
      </c>
      <c r="K821" s="54" t="n">
        <v>1</v>
      </c>
      <c r="L821" s="54" t="n">
        <v>122</v>
      </c>
      <c r="M821" s="54" t="n">
        <v>6</v>
      </c>
      <c r="N821" s="54" t="n">
        <v>122</v>
      </c>
      <c r="O821" s="54"/>
      <c r="P821" s="54"/>
      <c r="Q821" s="54"/>
      <c r="R821" s="54" t="n">
        <v>149</v>
      </c>
      <c r="S821" s="54" t="n">
        <v>87</v>
      </c>
      <c r="T821" s="54" t="n">
        <v>97</v>
      </c>
      <c r="U821" s="54" t="n">
        <v>152</v>
      </c>
      <c r="V821" s="54" t="n">
        <v>81</v>
      </c>
      <c r="W821" s="54" t="n">
        <v>168</v>
      </c>
      <c r="X821" s="54" t="n">
        <v>113</v>
      </c>
      <c r="Y821" s="54" t="n">
        <v>135</v>
      </c>
      <c r="Z821" s="54" t="n">
        <v>134</v>
      </c>
      <c r="AA821" s="92" t="n">
        <v>108</v>
      </c>
      <c r="AB821" s="3"/>
      <c r="AC821" s="54" t="n">
        <v>34</v>
      </c>
      <c r="AD821" s="54" t="n">
        <v>325</v>
      </c>
      <c r="AE821" s="54" t="n">
        <v>255</v>
      </c>
      <c r="AF821" s="93" t="n">
        <f aca="false">(AE821/AD821)*100</f>
        <v>78.4615384615385</v>
      </c>
    </row>
    <row r="822" s="58" customFormat="true" ht="12.8" hidden="false" customHeight="false" outlineLevel="0" collapsed="false">
      <c r="A822" s="54" t="s">
        <v>466</v>
      </c>
      <c r="B822" s="54" t="n">
        <v>1</v>
      </c>
      <c r="C822" s="54" t="n">
        <v>11</v>
      </c>
      <c r="D822" s="54" t="n">
        <v>21</v>
      </c>
      <c r="E822" s="54"/>
      <c r="F822" s="54" t="n">
        <v>13</v>
      </c>
      <c r="G822" s="54"/>
      <c r="H822" s="54" t="n">
        <v>1</v>
      </c>
      <c r="I822" s="54" t="n">
        <v>35</v>
      </c>
      <c r="J822" s="54" t="n">
        <v>14</v>
      </c>
      <c r="K822" s="54" t="n">
        <v>1</v>
      </c>
      <c r="L822" s="54" t="n">
        <v>34</v>
      </c>
      <c r="M822" s="54" t="n">
        <v>3</v>
      </c>
      <c r="N822" s="54" t="n">
        <v>14</v>
      </c>
      <c r="O822" s="54"/>
      <c r="P822" s="54"/>
      <c r="Q822" s="54"/>
      <c r="R822" s="54" t="n">
        <v>26</v>
      </c>
      <c r="S822" s="54" t="n">
        <v>19</v>
      </c>
      <c r="T822" s="54" t="n">
        <v>27</v>
      </c>
      <c r="U822" s="54" t="n">
        <v>23</v>
      </c>
      <c r="V822" s="54" t="n">
        <v>17</v>
      </c>
      <c r="W822" s="54" t="n">
        <v>32</v>
      </c>
      <c r="X822" s="54" t="n">
        <v>19</v>
      </c>
      <c r="Y822" s="54" t="n">
        <v>29</v>
      </c>
      <c r="Z822" s="54" t="n">
        <v>31</v>
      </c>
      <c r="AA822" s="92" t="n">
        <v>16</v>
      </c>
      <c r="AB822" s="3"/>
      <c r="AC822" s="54" t="n">
        <v>0</v>
      </c>
      <c r="AD822" s="54" t="n">
        <v>65</v>
      </c>
      <c r="AE822" s="54" t="n">
        <v>51</v>
      </c>
      <c r="AF822" s="93" t="n">
        <f aca="false">(AE822/AD822)*100</f>
        <v>78.4615384615385</v>
      </c>
    </row>
    <row r="823" s="58" customFormat="true" ht="12.8" hidden="false" customHeight="false" outlineLevel="0" collapsed="false">
      <c r="A823" s="54" t="s">
        <v>467</v>
      </c>
      <c r="B823" s="54"/>
      <c r="C823" s="54" t="n">
        <v>17</v>
      </c>
      <c r="D823" s="54" t="n">
        <v>29</v>
      </c>
      <c r="E823" s="54"/>
      <c r="F823" s="54" t="n">
        <v>7</v>
      </c>
      <c r="G823" s="54"/>
      <c r="H823" s="54"/>
      <c r="I823" s="54" t="n">
        <v>34</v>
      </c>
      <c r="J823" s="54" t="n">
        <v>15</v>
      </c>
      <c r="K823" s="54"/>
      <c r="L823" s="54" t="n">
        <v>31</v>
      </c>
      <c r="M823" s="54" t="n">
        <v>1</v>
      </c>
      <c r="N823" s="54" t="n">
        <v>17</v>
      </c>
      <c r="O823" s="54"/>
      <c r="P823" s="54"/>
      <c r="Q823" s="54"/>
      <c r="R823" s="54" t="n">
        <v>31</v>
      </c>
      <c r="S823" s="54" t="n">
        <v>14</v>
      </c>
      <c r="T823" s="54" t="n">
        <v>20</v>
      </c>
      <c r="U823" s="54" t="n">
        <v>31</v>
      </c>
      <c r="V823" s="54" t="n">
        <v>13</v>
      </c>
      <c r="W823" s="54" t="n">
        <v>38</v>
      </c>
      <c r="X823" s="54" t="n">
        <v>22</v>
      </c>
      <c r="Y823" s="54" t="n">
        <v>29</v>
      </c>
      <c r="Z823" s="54" t="n">
        <v>19</v>
      </c>
      <c r="AA823" s="92" t="n">
        <v>31</v>
      </c>
      <c r="AB823" s="3"/>
      <c r="AC823" s="54" t="n">
        <v>3</v>
      </c>
      <c r="AD823" s="54" t="n">
        <v>68</v>
      </c>
      <c r="AE823" s="54" t="n">
        <v>53</v>
      </c>
      <c r="AF823" s="93" t="n">
        <f aca="false">(AE823/AD823)*100</f>
        <v>77.9411764705882</v>
      </c>
    </row>
    <row r="824" s="58" customFormat="true" ht="12.8" hidden="false" customHeight="false" outlineLevel="0" collapsed="false">
      <c r="A824" s="54" t="s">
        <v>468</v>
      </c>
      <c r="B824" s="54"/>
      <c r="C824" s="54" t="n">
        <v>3</v>
      </c>
      <c r="D824" s="54" t="n">
        <v>7</v>
      </c>
      <c r="E824" s="54"/>
      <c r="F824" s="54" t="n">
        <v>2</v>
      </c>
      <c r="G824" s="54"/>
      <c r="H824" s="54"/>
      <c r="I824" s="54" t="n">
        <v>8</v>
      </c>
      <c r="J824" s="54" t="n">
        <v>2</v>
      </c>
      <c r="K824" s="54"/>
      <c r="L824" s="54" t="n">
        <v>7</v>
      </c>
      <c r="M824" s="54"/>
      <c r="N824" s="54" t="n">
        <v>4</v>
      </c>
      <c r="O824" s="54"/>
      <c r="P824" s="54"/>
      <c r="Q824" s="54"/>
      <c r="R824" s="54" t="n">
        <v>3</v>
      </c>
      <c r="S824" s="54" t="n">
        <v>7</v>
      </c>
      <c r="T824" s="54" t="n">
        <v>5</v>
      </c>
      <c r="U824" s="54" t="n">
        <v>6</v>
      </c>
      <c r="V824" s="54" t="n">
        <v>2</v>
      </c>
      <c r="W824" s="54" t="n">
        <v>10</v>
      </c>
      <c r="X824" s="54" t="n">
        <v>5</v>
      </c>
      <c r="Y824" s="54" t="n">
        <v>6</v>
      </c>
      <c r="Z824" s="54" t="n">
        <v>10</v>
      </c>
      <c r="AA824" s="92" t="n">
        <v>1</v>
      </c>
      <c r="AB824" s="3"/>
      <c r="AC824" s="54" t="n">
        <v>0</v>
      </c>
      <c r="AD824" s="54" t="n">
        <v>14</v>
      </c>
      <c r="AE824" s="54" t="n">
        <v>12</v>
      </c>
      <c r="AF824" s="93" t="n">
        <f aca="false">(AE824/AD824)*100</f>
        <v>85.7142857142857</v>
      </c>
    </row>
    <row r="825" s="58" customFormat="true" ht="12.8" hidden="false" customHeight="false" outlineLevel="0" collapsed="false">
      <c r="A825" s="60" t="s">
        <v>48</v>
      </c>
      <c r="B825" s="61" t="n">
        <f aca="false">SUM(B817:B824)</f>
        <v>17</v>
      </c>
      <c r="C825" s="61" t="n">
        <f aca="false">SUM(C817:C824)</f>
        <v>674</v>
      </c>
      <c r="D825" s="61" t="n">
        <f aca="false">SUM(D817:D824)</f>
        <v>861</v>
      </c>
      <c r="E825" s="61" t="n">
        <f aca="false">SUM(E817:E824)</f>
        <v>3</v>
      </c>
      <c r="F825" s="61" t="n">
        <f aca="false">SUM(F817:F824)</f>
        <v>316</v>
      </c>
      <c r="G825" s="61" t="n">
        <f aca="false">SUM(G817:G824)</f>
        <v>9</v>
      </c>
      <c r="H825" s="61" t="n">
        <f aca="false">SUM(H817:H824)</f>
        <v>25</v>
      </c>
      <c r="I825" s="61" t="n">
        <f aca="false">SUM(I817:I824)</f>
        <v>1078</v>
      </c>
      <c r="J825" s="61" t="n">
        <f aca="false">SUM(J817:J824)</f>
        <v>742</v>
      </c>
      <c r="K825" s="61" t="n">
        <f aca="false">SUM(K817:K824)</f>
        <v>12</v>
      </c>
      <c r="L825" s="61" t="n">
        <f aca="false">SUM(L817:L824)</f>
        <v>990</v>
      </c>
      <c r="M825" s="61" t="n">
        <f aca="false">SUM(M817:M824)</f>
        <v>32</v>
      </c>
      <c r="N825" s="61" t="n">
        <f aca="false">SUM(N817:N824)</f>
        <v>835</v>
      </c>
      <c r="O825" s="61" t="n">
        <f aca="false">SUM(O817:O824)</f>
        <v>0</v>
      </c>
      <c r="P825" s="61" t="n">
        <f aca="false">SUM(P817:P824)</f>
        <v>0</v>
      </c>
      <c r="Q825" s="61" t="n">
        <f aca="false">SUM(Q817:Q824)</f>
        <v>0</v>
      </c>
      <c r="R825" s="61" t="n">
        <f aca="false">SUM(R817:R824)</f>
        <v>1033</v>
      </c>
      <c r="S825" s="61" t="n">
        <f aca="false">SUM(S817:S824)</f>
        <v>673</v>
      </c>
      <c r="T825" s="61" t="n">
        <f aca="false">SUM(T817:T824)</f>
        <v>748</v>
      </c>
      <c r="U825" s="61" t="n">
        <f aca="false">SUM(U817:U824)</f>
        <v>1124</v>
      </c>
      <c r="V825" s="61" t="n">
        <f aca="false">SUM(V817:V824)</f>
        <v>624</v>
      </c>
      <c r="W825" s="61" t="n">
        <f aca="false">SUM(W817:W824)</f>
        <v>1241</v>
      </c>
      <c r="X825" s="61" t="n">
        <f aca="false">SUM(X817:X824)</f>
        <v>767</v>
      </c>
      <c r="Y825" s="61" t="n">
        <f aca="false">SUM(Y817:Y824)</f>
        <v>1090</v>
      </c>
      <c r="Z825" s="62" t="n">
        <f aca="false">SUM(Z817:Z824)</f>
        <v>953</v>
      </c>
      <c r="AA825" s="81" t="n">
        <f aca="false">SUM(AA817:AA824)</f>
        <v>849</v>
      </c>
      <c r="AB825" s="82"/>
      <c r="AC825" s="61" t="n">
        <f aca="false">SUM(AC817:AC824)</f>
        <v>200</v>
      </c>
      <c r="AD825" s="61" t="n">
        <f aca="false">SUM(AD817:AD824)</f>
        <v>2538</v>
      </c>
      <c r="AE825" s="80" t="n">
        <f aca="false">SUM(AE817:AE824)</f>
        <v>1945</v>
      </c>
      <c r="AF825" s="63" t="n">
        <f aca="false">(AE825/AD825)*100</f>
        <v>76.635145784082</v>
      </c>
    </row>
    <row r="826" s="53" customFormat="true" ht="12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3"/>
      <c r="AC826" s="65"/>
      <c r="AD826" s="65"/>
      <c r="AE826" s="65"/>
      <c r="AF826" s="66"/>
    </row>
    <row r="827" s="58" customFormat="true" ht="12.8" hidden="false" customHeight="false" outlineLevel="0" collapsed="false">
      <c r="A827" s="48" t="s">
        <v>469</v>
      </c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74"/>
    </row>
    <row r="828" s="53" customFormat="true" ht="12.8" hidden="false" customHeight="false" outlineLevel="0" collapsed="false">
      <c r="A828" s="54" t="s">
        <v>470</v>
      </c>
      <c r="B828" s="55" t="n">
        <v>1</v>
      </c>
      <c r="C828" s="55" t="n">
        <v>121</v>
      </c>
      <c r="D828" s="55" t="n">
        <v>150</v>
      </c>
      <c r="E828" s="55" t="n">
        <v>4</v>
      </c>
      <c r="F828" s="55" t="n">
        <v>70</v>
      </c>
      <c r="G828" s="55" t="n">
        <v>0</v>
      </c>
      <c r="H828" s="55" t="n">
        <v>7</v>
      </c>
      <c r="I828" s="55" t="n">
        <v>165</v>
      </c>
      <c r="J828" s="55" t="n">
        <v>154</v>
      </c>
      <c r="K828" s="55" t="n">
        <v>5</v>
      </c>
      <c r="L828" s="55"/>
      <c r="M828" s="55"/>
      <c r="N828" s="54"/>
      <c r="O828" s="54" t="n">
        <v>8</v>
      </c>
      <c r="P828" s="54" t="n">
        <v>191</v>
      </c>
      <c r="Q828" s="55" t="n">
        <v>133</v>
      </c>
      <c r="R828" s="55" t="n">
        <v>182</v>
      </c>
      <c r="S828" s="55" t="n">
        <v>148</v>
      </c>
      <c r="T828" s="55" t="n">
        <v>95</v>
      </c>
      <c r="U828" s="55" t="n">
        <v>253</v>
      </c>
      <c r="V828" s="55" t="n">
        <v>129</v>
      </c>
      <c r="W828" s="55" t="n">
        <v>212</v>
      </c>
      <c r="X828" s="55" t="n">
        <v>137</v>
      </c>
      <c r="Y828" s="55" t="n">
        <v>208</v>
      </c>
      <c r="Z828" s="55" t="n">
        <v>156</v>
      </c>
      <c r="AA828" s="56" t="n">
        <v>184</v>
      </c>
      <c r="AB828" s="3"/>
      <c r="AC828" s="70" t="n">
        <v>32</v>
      </c>
      <c r="AD828" s="55" t="n">
        <v>482</v>
      </c>
      <c r="AE828" s="55" t="n">
        <v>354</v>
      </c>
      <c r="AF828" s="57" t="n">
        <f aca="false">(AE828/AD828)*100</f>
        <v>73.4439834024896</v>
      </c>
    </row>
    <row r="829" s="53" customFormat="true" ht="12.8" hidden="false" customHeight="false" outlineLevel="0" collapsed="false">
      <c r="A829" s="54" t="s">
        <v>471</v>
      </c>
      <c r="B829" s="55" t="n">
        <v>6</v>
      </c>
      <c r="C829" s="55" t="n">
        <v>148</v>
      </c>
      <c r="D829" s="55" t="n">
        <v>118</v>
      </c>
      <c r="E829" s="55" t="n">
        <v>0</v>
      </c>
      <c r="F829" s="55" t="n">
        <v>62</v>
      </c>
      <c r="G829" s="55" t="n">
        <v>2</v>
      </c>
      <c r="H829" s="55" t="n">
        <v>8</v>
      </c>
      <c r="I829" s="55" t="n">
        <v>163</v>
      </c>
      <c r="J829" s="55" t="n">
        <v>165</v>
      </c>
      <c r="K829" s="55" t="n">
        <v>4</v>
      </c>
      <c r="L829" s="55"/>
      <c r="M829" s="55"/>
      <c r="N829" s="54"/>
      <c r="O829" s="54" t="n">
        <v>5</v>
      </c>
      <c r="P829" s="54" t="n">
        <v>182</v>
      </c>
      <c r="Q829" s="55" t="n">
        <v>149</v>
      </c>
      <c r="R829" s="55" t="n">
        <v>158</v>
      </c>
      <c r="S829" s="55" t="n">
        <v>150</v>
      </c>
      <c r="T829" s="55" t="n">
        <v>96</v>
      </c>
      <c r="U829" s="55" t="n">
        <v>245</v>
      </c>
      <c r="V829" s="55" t="n">
        <v>124</v>
      </c>
      <c r="W829" s="55" t="n">
        <v>218</v>
      </c>
      <c r="X829" s="55" t="n">
        <v>160</v>
      </c>
      <c r="Y829" s="55" t="n">
        <v>181</v>
      </c>
      <c r="Z829" s="55" t="n">
        <v>167</v>
      </c>
      <c r="AA829" s="56" t="n">
        <v>164</v>
      </c>
      <c r="AB829" s="3"/>
      <c r="AC829" s="70" t="n">
        <v>27</v>
      </c>
      <c r="AD829" s="55" t="n">
        <v>526</v>
      </c>
      <c r="AE829" s="55" t="n">
        <v>353</v>
      </c>
      <c r="AF829" s="57" t="n">
        <f aca="false">(AE829/AD829)*100</f>
        <v>67.1102661596958</v>
      </c>
    </row>
    <row r="830" s="58" customFormat="true" ht="12.8" hidden="false" customHeight="false" outlineLevel="0" collapsed="false">
      <c r="A830" s="54" t="s">
        <v>472</v>
      </c>
      <c r="B830" s="55" t="n">
        <v>0</v>
      </c>
      <c r="C830" s="55" t="n">
        <v>68</v>
      </c>
      <c r="D830" s="55" t="n">
        <v>114</v>
      </c>
      <c r="E830" s="55" t="n">
        <v>2</v>
      </c>
      <c r="F830" s="55" t="n">
        <v>50</v>
      </c>
      <c r="G830" s="55" t="n">
        <v>0</v>
      </c>
      <c r="H830" s="55" t="n">
        <v>7</v>
      </c>
      <c r="I830" s="55" t="n">
        <v>140</v>
      </c>
      <c r="J830" s="55" t="n">
        <v>80</v>
      </c>
      <c r="K830" s="55" t="n">
        <v>3</v>
      </c>
      <c r="L830" s="55"/>
      <c r="M830" s="55"/>
      <c r="N830" s="54"/>
      <c r="O830" s="54" t="n">
        <v>2</v>
      </c>
      <c r="P830" s="54" t="n">
        <v>145</v>
      </c>
      <c r="Q830" s="55" t="n">
        <v>81</v>
      </c>
      <c r="R830" s="55" t="n">
        <v>119</v>
      </c>
      <c r="S830" s="55" t="n">
        <v>100</v>
      </c>
      <c r="T830" s="55" t="n">
        <v>71</v>
      </c>
      <c r="U830" s="55" t="n">
        <v>164</v>
      </c>
      <c r="V830" s="55" t="n">
        <v>43</v>
      </c>
      <c r="W830" s="55" t="n">
        <v>192</v>
      </c>
      <c r="X830" s="55" t="n">
        <v>67</v>
      </c>
      <c r="Y830" s="55" t="n">
        <v>166</v>
      </c>
      <c r="Z830" s="55" t="n">
        <v>111</v>
      </c>
      <c r="AA830" s="56" t="n">
        <v>119</v>
      </c>
      <c r="AB830" s="3"/>
      <c r="AC830" s="70" t="n">
        <v>27</v>
      </c>
      <c r="AD830" s="55" t="n">
        <v>356</v>
      </c>
      <c r="AE830" s="55" t="n">
        <v>240</v>
      </c>
      <c r="AF830" s="57" t="n">
        <f aca="false">(AE830/AD830)*100</f>
        <v>67.4157303370787</v>
      </c>
    </row>
    <row r="831" s="58" customFormat="true" ht="12.8" hidden="false" customHeight="false" outlineLevel="0" collapsed="false">
      <c r="A831" s="54" t="s">
        <v>473</v>
      </c>
      <c r="B831" s="55" t="n">
        <v>2</v>
      </c>
      <c r="C831" s="55" t="n">
        <v>106</v>
      </c>
      <c r="D831" s="55" t="n">
        <v>165</v>
      </c>
      <c r="E831" s="55" t="n">
        <v>1</v>
      </c>
      <c r="F831" s="55" t="n">
        <v>88</v>
      </c>
      <c r="G831" s="55" t="n">
        <v>1</v>
      </c>
      <c r="H831" s="55" t="n">
        <v>4</v>
      </c>
      <c r="I831" s="55" t="n">
        <v>230</v>
      </c>
      <c r="J831" s="55" t="n">
        <v>121</v>
      </c>
      <c r="K831" s="55" t="n">
        <v>4</v>
      </c>
      <c r="L831" s="55"/>
      <c r="M831" s="55"/>
      <c r="N831" s="54"/>
      <c r="O831" s="54" t="n">
        <v>4</v>
      </c>
      <c r="P831" s="54" t="n">
        <v>238</v>
      </c>
      <c r="Q831" s="55" t="n">
        <v>111</v>
      </c>
      <c r="R831" s="55" t="n">
        <v>167</v>
      </c>
      <c r="S831" s="55" t="n">
        <v>175</v>
      </c>
      <c r="T831" s="55" t="n">
        <v>90</v>
      </c>
      <c r="U831" s="55" t="n">
        <v>286</v>
      </c>
      <c r="V831" s="55" t="n">
        <v>65</v>
      </c>
      <c r="W831" s="55" t="n">
        <v>305</v>
      </c>
      <c r="X831" s="55" t="n">
        <v>120</v>
      </c>
      <c r="Y831" s="55" t="n">
        <v>248</v>
      </c>
      <c r="Z831" s="55" t="n">
        <v>175</v>
      </c>
      <c r="AA831" s="56" t="n">
        <v>187</v>
      </c>
      <c r="AB831" s="3"/>
      <c r="AC831" s="70" t="n">
        <v>26</v>
      </c>
      <c r="AD831" s="55" t="n">
        <v>548</v>
      </c>
      <c r="AE831" s="55" t="n">
        <v>385</v>
      </c>
      <c r="AF831" s="57" t="n">
        <f aca="false">(AE831/AD831)*100</f>
        <v>70.2554744525548</v>
      </c>
    </row>
    <row r="832" s="58" customFormat="true" ht="12.8" hidden="false" customHeight="false" outlineLevel="0" collapsed="false">
      <c r="A832" s="54" t="s">
        <v>474</v>
      </c>
      <c r="B832" s="55" t="n">
        <v>0</v>
      </c>
      <c r="C832" s="55" t="n">
        <v>35</v>
      </c>
      <c r="D832" s="55" t="n">
        <v>172</v>
      </c>
      <c r="E832" s="55" t="n">
        <v>2</v>
      </c>
      <c r="F832" s="55" t="n">
        <v>42</v>
      </c>
      <c r="G832" s="55" t="n">
        <v>0</v>
      </c>
      <c r="H832" s="55" t="n">
        <v>3</v>
      </c>
      <c r="I832" s="55" t="n">
        <v>184</v>
      </c>
      <c r="J832" s="55" t="n">
        <v>62</v>
      </c>
      <c r="K832" s="55" t="n">
        <v>3</v>
      </c>
      <c r="L832" s="55"/>
      <c r="M832" s="55"/>
      <c r="N832" s="54"/>
      <c r="O832" s="54" t="n">
        <v>5</v>
      </c>
      <c r="P832" s="54" t="n">
        <v>187</v>
      </c>
      <c r="Q832" s="55" t="n">
        <v>59</v>
      </c>
      <c r="R832" s="55" t="n">
        <v>141</v>
      </c>
      <c r="S832" s="55" t="n">
        <v>99</v>
      </c>
      <c r="T832" s="55" t="n">
        <v>60</v>
      </c>
      <c r="U832" s="55" t="n">
        <v>197</v>
      </c>
      <c r="V832" s="55" t="n">
        <v>65</v>
      </c>
      <c r="W832" s="55" t="n">
        <v>187</v>
      </c>
      <c r="X832" s="55" t="n">
        <v>73</v>
      </c>
      <c r="Y832" s="55" t="n">
        <v>181</v>
      </c>
      <c r="Z832" s="55" t="n">
        <v>116</v>
      </c>
      <c r="AA832" s="56" t="n">
        <v>127</v>
      </c>
      <c r="AB832" s="3"/>
      <c r="AC832" s="70" t="n">
        <v>21</v>
      </c>
      <c r="AD832" s="55" t="n">
        <v>326</v>
      </c>
      <c r="AE832" s="55" t="n">
        <v>261</v>
      </c>
      <c r="AF832" s="57" t="n">
        <f aca="false">(AE832/AD832)*100</f>
        <v>80.0613496932516</v>
      </c>
    </row>
    <row r="833" s="58" customFormat="true" ht="12.8" hidden="false" customHeight="false" outlineLevel="0" collapsed="false">
      <c r="A833" s="54" t="s">
        <v>475</v>
      </c>
      <c r="B833" s="55" t="n">
        <v>0</v>
      </c>
      <c r="C833" s="55" t="n">
        <v>0</v>
      </c>
      <c r="D833" s="55" t="n">
        <v>25</v>
      </c>
      <c r="E833" s="55" t="n">
        <v>0</v>
      </c>
      <c r="F833" s="55" t="n">
        <v>7</v>
      </c>
      <c r="G833" s="55" t="n">
        <v>0</v>
      </c>
      <c r="H833" s="55" t="n">
        <v>0</v>
      </c>
      <c r="I833" s="55" t="n">
        <v>30</v>
      </c>
      <c r="J833" s="55" t="n">
        <v>1</v>
      </c>
      <c r="K833" s="55" t="n">
        <v>0</v>
      </c>
      <c r="L833" s="55"/>
      <c r="M833" s="55"/>
      <c r="N833" s="54"/>
      <c r="O833" s="54" t="n">
        <v>0</v>
      </c>
      <c r="P833" s="54" t="n">
        <v>29</v>
      </c>
      <c r="Q833" s="55" t="n">
        <v>2</v>
      </c>
      <c r="R833" s="55" t="n">
        <v>11</v>
      </c>
      <c r="S833" s="55" t="n">
        <v>17</v>
      </c>
      <c r="T833" s="55" t="n">
        <v>13</v>
      </c>
      <c r="U833" s="55" t="n">
        <v>18</v>
      </c>
      <c r="V833" s="55" t="n">
        <v>8</v>
      </c>
      <c r="W833" s="55" t="n">
        <v>24</v>
      </c>
      <c r="X833" s="55" t="n">
        <v>10</v>
      </c>
      <c r="Y833" s="55" t="n">
        <v>22</v>
      </c>
      <c r="Z833" s="55" t="n">
        <v>11</v>
      </c>
      <c r="AA833" s="56" t="n">
        <v>19</v>
      </c>
      <c r="AB833" s="3"/>
      <c r="AC833" s="70" t="n">
        <v>2</v>
      </c>
      <c r="AD833" s="55" t="n">
        <v>42</v>
      </c>
      <c r="AE833" s="55" t="n">
        <v>32</v>
      </c>
      <c r="AF833" s="57" t="n">
        <f aca="false">(AE833/AD833)*100</f>
        <v>76.1904761904762</v>
      </c>
    </row>
    <row r="834" s="58" customFormat="true" ht="12.8" hidden="false" customHeight="false" outlineLevel="0" collapsed="false">
      <c r="A834" s="60" t="s">
        <v>48</v>
      </c>
      <c r="B834" s="61" t="n">
        <f aca="false">SUM(B828:B833)</f>
        <v>9</v>
      </c>
      <c r="C834" s="61" t="n">
        <f aca="false">SUM(C828:C833)</f>
        <v>478</v>
      </c>
      <c r="D834" s="61" t="n">
        <f aca="false">SUM(D828:D833)</f>
        <v>744</v>
      </c>
      <c r="E834" s="61" t="n">
        <f aca="false">SUM(E828:E833)</f>
        <v>9</v>
      </c>
      <c r="F834" s="61" t="n">
        <f aca="false">SUM(F828:F833)</f>
        <v>319</v>
      </c>
      <c r="G834" s="61" t="n">
        <f aca="false">SUM(G828:G833)</f>
        <v>3</v>
      </c>
      <c r="H834" s="61" t="n">
        <f aca="false">SUM(H828:H833)</f>
        <v>29</v>
      </c>
      <c r="I834" s="61" t="n">
        <f aca="false">SUM(I828:I833)</f>
        <v>912</v>
      </c>
      <c r="J834" s="61" t="n">
        <f aca="false">SUM(J828:J833)</f>
        <v>583</v>
      </c>
      <c r="K834" s="61" t="n">
        <f aca="false">SUM(K828:K833)</f>
        <v>19</v>
      </c>
      <c r="L834" s="61" t="n">
        <f aca="false">SUM(L828:L833)</f>
        <v>0</v>
      </c>
      <c r="M834" s="61" t="n">
        <f aca="false">SUM(M828:M833)</f>
        <v>0</v>
      </c>
      <c r="N834" s="61" t="n">
        <f aca="false">SUM(N828:N833)</f>
        <v>0</v>
      </c>
      <c r="O834" s="61" t="n">
        <f aca="false">SUM(O828:O833)</f>
        <v>24</v>
      </c>
      <c r="P834" s="61" t="n">
        <f aca="false">SUM(P828:P833)</f>
        <v>972</v>
      </c>
      <c r="Q834" s="61" t="n">
        <f aca="false">SUM(Q828:Q833)</f>
        <v>535</v>
      </c>
      <c r="R834" s="61" t="n">
        <f aca="false">SUM(R828:R833)</f>
        <v>778</v>
      </c>
      <c r="S834" s="61" t="n">
        <f aca="false">SUM(S828:S833)</f>
        <v>689</v>
      </c>
      <c r="T834" s="61" t="n">
        <f aca="false">SUM(T828:T833)</f>
        <v>425</v>
      </c>
      <c r="U834" s="61" t="n">
        <f aca="false">SUM(U828:U833)</f>
        <v>1163</v>
      </c>
      <c r="V834" s="61" t="n">
        <f aca="false">SUM(V828:V833)</f>
        <v>434</v>
      </c>
      <c r="W834" s="61" t="n">
        <f aca="false">SUM(W828:W833)</f>
        <v>1138</v>
      </c>
      <c r="X834" s="61" t="n">
        <f aca="false">SUM(X828:X833)</f>
        <v>567</v>
      </c>
      <c r="Y834" s="61" t="n">
        <f aca="false">SUM(Y828:Y833)</f>
        <v>1006</v>
      </c>
      <c r="Z834" s="62" t="n">
        <f aca="false">SUM(Z828:Z833)</f>
        <v>736</v>
      </c>
      <c r="AA834" s="81" t="n">
        <f aca="false">SUM(AA828:AA833)</f>
        <v>800</v>
      </c>
      <c r="AB834" s="82"/>
      <c r="AC834" s="61" t="n">
        <f aca="false">SUM(AC828:AC833)</f>
        <v>135</v>
      </c>
      <c r="AD834" s="61" t="n">
        <f aca="false">SUM(AD828:AD833)</f>
        <v>2280</v>
      </c>
      <c r="AE834" s="80" t="n">
        <f aca="false">SUM(AE828:AE833)</f>
        <v>1625</v>
      </c>
      <c r="AF834" s="63" t="n">
        <f aca="false">(AE834/AD834)*100</f>
        <v>71.2719298245614</v>
      </c>
    </row>
    <row r="835" s="53" customFormat="true" ht="12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3"/>
      <c r="AC835" s="65"/>
      <c r="AD835" s="65"/>
      <c r="AE835" s="65"/>
      <c r="AF835" s="66"/>
    </row>
    <row r="836" s="58" customFormat="true" ht="12.8" hidden="false" customHeight="false" outlineLevel="0" collapsed="false">
      <c r="A836" s="48" t="s">
        <v>476</v>
      </c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74"/>
    </row>
    <row r="837" s="58" customFormat="true" ht="12.8" hidden="false" customHeight="false" outlineLevel="0" collapsed="false">
      <c r="A837" s="54" t="s">
        <v>477</v>
      </c>
      <c r="B837" s="55" t="n">
        <v>1</v>
      </c>
      <c r="C837" s="55" t="n">
        <v>32</v>
      </c>
      <c r="D837" s="55" t="n">
        <v>219</v>
      </c>
      <c r="E837" s="55"/>
      <c r="F837" s="55" t="n">
        <v>38</v>
      </c>
      <c r="G837" s="55" t="n">
        <v>1</v>
      </c>
      <c r="H837" s="55" t="n">
        <v>5</v>
      </c>
      <c r="I837" s="55" t="n">
        <v>231</v>
      </c>
      <c r="J837" s="55" t="n">
        <v>59</v>
      </c>
      <c r="K837" s="55" t="n">
        <v>4</v>
      </c>
      <c r="L837" s="55"/>
      <c r="M837" s="55"/>
      <c r="N837" s="54"/>
      <c r="O837" s="54" t="n">
        <v>5</v>
      </c>
      <c r="P837" s="54" t="n">
        <v>256</v>
      </c>
      <c r="Q837" s="55" t="n">
        <v>38</v>
      </c>
      <c r="R837" s="55" t="n">
        <v>126</v>
      </c>
      <c r="S837" s="55" t="n">
        <v>149</v>
      </c>
      <c r="T837" s="55" t="n">
        <v>86</v>
      </c>
      <c r="U837" s="55" t="n">
        <v>206</v>
      </c>
      <c r="V837" s="55" t="n">
        <v>30</v>
      </c>
      <c r="W837" s="55" t="n">
        <v>262</v>
      </c>
      <c r="X837" s="55" t="n">
        <v>59</v>
      </c>
      <c r="Y837" s="55" t="n">
        <v>235</v>
      </c>
      <c r="Z837" s="55" t="n">
        <v>144</v>
      </c>
      <c r="AA837" s="56" t="n">
        <v>148</v>
      </c>
      <c r="AB837" s="3"/>
      <c r="AC837" s="70" t="n">
        <v>20</v>
      </c>
      <c r="AD837" s="55" t="n">
        <v>427</v>
      </c>
      <c r="AE837" s="55" t="n">
        <v>303</v>
      </c>
      <c r="AF837" s="57" t="n">
        <f aca="false">(AE837/AD837)*100</f>
        <v>70.96018735363</v>
      </c>
    </row>
    <row r="838" s="58" customFormat="true" ht="12.8" hidden="false" customHeight="false" outlineLevel="0" collapsed="false">
      <c r="A838" s="54" t="s">
        <v>478</v>
      </c>
      <c r="B838" s="55"/>
      <c r="C838" s="55" t="n">
        <v>80</v>
      </c>
      <c r="D838" s="55" t="n">
        <v>364</v>
      </c>
      <c r="E838" s="55"/>
      <c r="F838" s="55" t="n">
        <v>44</v>
      </c>
      <c r="G838" s="55" t="n">
        <v>4</v>
      </c>
      <c r="H838" s="55" t="n">
        <v>4</v>
      </c>
      <c r="I838" s="55" t="n">
        <v>397</v>
      </c>
      <c r="J838" s="55" t="n">
        <v>94</v>
      </c>
      <c r="K838" s="55" t="n">
        <v>2</v>
      </c>
      <c r="L838" s="55"/>
      <c r="M838" s="55"/>
      <c r="N838" s="54"/>
      <c r="O838" s="54" t="n">
        <v>3</v>
      </c>
      <c r="P838" s="54" t="n">
        <v>449</v>
      </c>
      <c r="Q838" s="55" t="n">
        <v>47</v>
      </c>
      <c r="R838" s="55" t="n">
        <v>217</v>
      </c>
      <c r="S838" s="55" t="n">
        <v>232</v>
      </c>
      <c r="T838" s="55" t="n">
        <v>118</v>
      </c>
      <c r="U838" s="55" t="n">
        <v>365</v>
      </c>
      <c r="V838" s="55" t="n">
        <v>66</v>
      </c>
      <c r="W838" s="55" t="n">
        <v>414</v>
      </c>
      <c r="X838" s="55" t="n">
        <v>87</v>
      </c>
      <c r="Y838" s="55" t="n">
        <v>396</v>
      </c>
      <c r="Z838" s="55" t="n">
        <v>192</v>
      </c>
      <c r="AA838" s="56" t="n">
        <v>290</v>
      </c>
      <c r="AB838" s="3"/>
      <c r="AC838" s="70" t="n">
        <v>74</v>
      </c>
      <c r="AD838" s="55" t="n">
        <v>666</v>
      </c>
      <c r="AE838" s="55" t="n">
        <v>503</v>
      </c>
      <c r="AF838" s="57" t="n">
        <f aca="false">(AE838/AD838)*100</f>
        <v>75.5255255255255</v>
      </c>
    </row>
    <row r="839" s="58" customFormat="true" ht="12.8" hidden="false" customHeight="false" outlineLevel="0" collapsed="false">
      <c r="A839" s="54" t="s">
        <v>479</v>
      </c>
      <c r="B839" s="55"/>
      <c r="C839" s="55" t="n">
        <v>47</v>
      </c>
      <c r="D839" s="55" t="n">
        <v>184</v>
      </c>
      <c r="E839" s="55"/>
      <c r="F839" s="55" t="n">
        <v>35</v>
      </c>
      <c r="G839" s="55"/>
      <c r="H839" s="55" t="n">
        <v>3</v>
      </c>
      <c r="I839" s="55" t="n">
        <v>207</v>
      </c>
      <c r="J839" s="55" t="n">
        <v>62</v>
      </c>
      <c r="K839" s="55" t="n">
        <v>2</v>
      </c>
      <c r="L839" s="55"/>
      <c r="M839" s="55"/>
      <c r="N839" s="54"/>
      <c r="O839" s="54"/>
      <c r="P839" s="54" t="n">
        <v>244</v>
      </c>
      <c r="Q839" s="55" t="n">
        <v>30</v>
      </c>
      <c r="R839" s="55" t="n">
        <v>115</v>
      </c>
      <c r="S839" s="55" t="n">
        <v>142</v>
      </c>
      <c r="T839" s="55" t="n">
        <v>81</v>
      </c>
      <c r="U839" s="55" t="n">
        <v>186</v>
      </c>
      <c r="V839" s="55" t="n">
        <v>56</v>
      </c>
      <c r="W839" s="55" t="n">
        <v>208</v>
      </c>
      <c r="X839" s="55" t="n">
        <v>50</v>
      </c>
      <c r="Y839" s="55" t="n">
        <v>221</v>
      </c>
      <c r="Z839" s="55" t="n">
        <v>125</v>
      </c>
      <c r="AA839" s="56" t="n">
        <v>143</v>
      </c>
      <c r="AB839" s="3"/>
      <c r="AC839" s="70" t="n">
        <v>38</v>
      </c>
      <c r="AD839" s="55" t="n">
        <v>390</v>
      </c>
      <c r="AE839" s="55" t="n">
        <v>277</v>
      </c>
      <c r="AF839" s="57" t="n">
        <f aca="false">(AE839/AD839)*100</f>
        <v>71.025641025641</v>
      </c>
    </row>
    <row r="840" s="58" customFormat="true" ht="12.8" hidden="false" customHeight="false" outlineLevel="0" collapsed="false">
      <c r="A840" s="54" t="s">
        <v>480</v>
      </c>
      <c r="B840" s="55" t="n">
        <v>1</v>
      </c>
      <c r="C840" s="55" t="n">
        <v>106</v>
      </c>
      <c r="D840" s="55" t="n">
        <v>472</v>
      </c>
      <c r="E840" s="55"/>
      <c r="F840" s="55" t="n">
        <v>43</v>
      </c>
      <c r="G840" s="55"/>
      <c r="H840" s="55" t="n">
        <v>4</v>
      </c>
      <c r="I840" s="55" t="n">
        <v>509</v>
      </c>
      <c r="J840" s="55" t="n">
        <v>119</v>
      </c>
      <c r="K840" s="55" t="n">
        <v>2</v>
      </c>
      <c r="L840" s="55"/>
      <c r="M840" s="55"/>
      <c r="N840" s="54"/>
      <c r="O840" s="54" t="n">
        <v>3</v>
      </c>
      <c r="P840" s="54" t="n">
        <v>564</v>
      </c>
      <c r="Q840" s="55" t="n">
        <v>67</v>
      </c>
      <c r="R840" s="55" t="n">
        <v>301</v>
      </c>
      <c r="S840" s="55" t="n">
        <v>276</v>
      </c>
      <c r="T840" s="55" t="n">
        <v>136</v>
      </c>
      <c r="U840" s="55" t="n">
        <v>490</v>
      </c>
      <c r="V840" s="55" t="n">
        <v>170</v>
      </c>
      <c r="W840" s="55" t="n">
        <v>444</v>
      </c>
      <c r="X840" s="55" t="n">
        <v>124</v>
      </c>
      <c r="Y840" s="55" t="n">
        <v>501</v>
      </c>
      <c r="Z840" s="55" t="n">
        <v>291</v>
      </c>
      <c r="AA840" s="56" t="n">
        <v>333</v>
      </c>
      <c r="AB840" s="3"/>
      <c r="AC840" s="70" t="n">
        <v>93</v>
      </c>
      <c r="AD840" s="55" t="n">
        <v>994</v>
      </c>
      <c r="AE840" s="55" t="n">
        <v>643</v>
      </c>
      <c r="AF840" s="57" t="n">
        <f aca="false">(AE840/AD840)*100</f>
        <v>64.6881287726358</v>
      </c>
    </row>
    <row r="841" s="58" customFormat="true" ht="12.8" hidden="false" customHeight="false" outlineLevel="0" collapsed="false">
      <c r="A841" s="54" t="s">
        <v>481</v>
      </c>
      <c r="B841" s="55"/>
      <c r="C841" s="55" t="n">
        <v>34</v>
      </c>
      <c r="D841" s="55" t="n">
        <v>114</v>
      </c>
      <c r="E841" s="55"/>
      <c r="F841" s="55" t="n">
        <v>11</v>
      </c>
      <c r="G841" s="55"/>
      <c r="H841" s="55" t="n">
        <v>2</v>
      </c>
      <c r="I841" s="55" t="n">
        <v>129</v>
      </c>
      <c r="J841" s="55" t="n">
        <v>32</v>
      </c>
      <c r="K841" s="55" t="n">
        <v>3</v>
      </c>
      <c r="L841" s="55"/>
      <c r="M841" s="55"/>
      <c r="N841" s="54"/>
      <c r="O841" s="54" t="n">
        <v>1</v>
      </c>
      <c r="P841" s="54" t="n">
        <v>139</v>
      </c>
      <c r="Q841" s="55" t="n">
        <v>26</v>
      </c>
      <c r="R841" s="55" t="n">
        <v>75</v>
      </c>
      <c r="S841" s="55" t="n">
        <v>76</v>
      </c>
      <c r="T841" s="55" t="n">
        <v>63</v>
      </c>
      <c r="U841" s="55" t="n">
        <v>101</v>
      </c>
      <c r="V841" s="55" t="n">
        <v>30</v>
      </c>
      <c r="W841" s="55" t="n">
        <v>133</v>
      </c>
      <c r="X841" s="55" t="n">
        <v>34</v>
      </c>
      <c r="Y841" s="55" t="n">
        <v>129</v>
      </c>
      <c r="Z841" s="55" t="n">
        <v>76</v>
      </c>
      <c r="AA841" s="56" t="n">
        <v>86</v>
      </c>
      <c r="AB841" s="3"/>
      <c r="AC841" s="70" t="n">
        <v>15</v>
      </c>
      <c r="AD841" s="55" t="n">
        <v>218</v>
      </c>
      <c r="AE841" s="55" t="n">
        <v>166</v>
      </c>
      <c r="AF841" s="57" t="n">
        <f aca="false">(AE841/AD841)*100</f>
        <v>76.1467889908257</v>
      </c>
    </row>
    <row r="842" s="58" customFormat="true" ht="12.8" hidden="false" customHeight="false" outlineLevel="0" collapsed="false">
      <c r="A842" s="54" t="s">
        <v>482</v>
      </c>
      <c r="B842" s="55" t="n">
        <v>1</v>
      </c>
      <c r="C842" s="55" t="n">
        <v>58</v>
      </c>
      <c r="D842" s="55" t="n">
        <v>356</v>
      </c>
      <c r="E842" s="55" t="n">
        <v>2</v>
      </c>
      <c r="F842" s="55" t="n">
        <v>58</v>
      </c>
      <c r="G842" s="55" t="n">
        <v>1</v>
      </c>
      <c r="H842" s="55" t="n">
        <v>7</v>
      </c>
      <c r="I842" s="55" t="n">
        <v>379</v>
      </c>
      <c r="J842" s="55" t="n">
        <v>96</v>
      </c>
      <c r="K842" s="55" t="n">
        <v>7</v>
      </c>
      <c r="L842" s="55"/>
      <c r="M842" s="55"/>
      <c r="N842" s="54"/>
      <c r="O842" s="54" t="n">
        <v>4</v>
      </c>
      <c r="P842" s="54" t="n">
        <v>423</v>
      </c>
      <c r="Q842" s="55" t="n">
        <v>62</v>
      </c>
      <c r="R842" s="55" t="n">
        <v>213</v>
      </c>
      <c r="S842" s="55" t="n">
        <v>257</v>
      </c>
      <c r="T842" s="55" t="n">
        <v>153</v>
      </c>
      <c r="U842" s="55" t="n">
        <v>336</v>
      </c>
      <c r="V842" s="55" t="n">
        <v>63</v>
      </c>
      <c r="W842" s="55" t="n">
        <v>420</v>
      </c>
      <c r="X842" s="55" t="n">
        <v>109</v>
      </c>
      <c r="Y842" s="55" t="n">
        <v>383</v>
      </c>
      <c r="Z842" s="55" t="n">
        <v>241</v>
      </c>
      <c r="AA842" s="56" t="n">
        <v>244</v>
      </c>
      <c r="AB842" s="3"/>
      <c r="AC842" s="70" t="n">
        <v>91</v>
      </c>
      <c r="AD842" s="55" t="n">
        <v>696</v>
      </c>
      <c r="AE842" s="55" t="n">
        <v>496</v>
      </c>
      <c r="AF842" s="57" t="n">
        <f aca="false">(AE842/AD842)*100</f>
        <v>71.264367816092</v>
      </c>
    </row>
    <row r="843" s="58" customFormat="true" ht="12.8" hidden="false" customHeight="false" outlineLevel="0" collapsed="false">
      <c r="A843" s="54" t="s">
        <v>483</v>
      </c>
      <c r="B843" s="55" t="n">
        <v>4</v>
      </c>
      <c r="C843" s="55" t="n">
        <v>104</v>
      </c>
      <c r="D843" s="55" t="n">
        <v>511</v>
      </c>
      <c r="E843" s="55" t="n">
        <v>3</v>
      </c>
      <c r="F843" s="55" t="n">
        <v>85</v>
      </c>
      <c r="G843" s="55"/>
      <c r="H843" s="55" t="n">
        <v>15</v>
      </c>
      <c r="I843" s="55" t="n">
        <v>547</v>
      </c>
      <c r="J843" s="55" t="n">
        <v>150</v>
      </c>
      <c r="K843" s="55" t="n">
        <v>13</v>
      </c>
      <c r="L843" s="55"/>
      <c r="M843" s="55"/>
      <c r="N843" s="54"/>
      <c r="O843" s="54" t="n">
        <v>16</v>
      </c>
      <c r="P843" s="54" t="n">
        <v>623</v>
      </c>
      <c r="Q843" s="55" t="n">
        <v>85</v>
      </c>
      <c r="R843" s="55" t="n">
        <v>307</v>
      </c>
      <c r="S843" s="55" t="n">
        <v>337</v>
      </c>
      <c r="T843" s="55" t="n">
        <v>205</v>
      </c>
      <c r="U843" s="55" t="n">
        <v>493</v>
      </c>
      <c r="V843" s="55" t="n">
        <v>211</v>
      </c>
      <c r="W843" s="55" t="n">
        <v>481</v>
      </c>
      <c r="X843" s="55" t="n">
        <v>171</v>
      </c>
      <c r="Y843" s="55" t="n">
        <v>529</v>
      </c>
      <c r="Z843" s="55" t="n">
        <v>361</v>
      </c>
      <c r="AA843" s="56" t="n">
        <v>326</v>
      </c>
      <c r="AB843" s="3"/>
      <c r="AC843" s="70" t="n">
        <v>228</v>
      </c>
      <c r="AD843" s="55" t="n">
        <v>1144</v>
      </c>
      <c r="AE843" s="55" t="n">
        <v>737</v>
      </c>
      <c r="AF843" s="57" t="n">
        <f aca="false">(AE843/AD843)*100</f>
        <v>64.4230769230769</v>
      </c>
    </row>
    <row r="844" s="58" customFormat="true" ht="12.8" hidden="false" customHeight="false" outlineLevel="0" collapsed="false">
      <c r="A844" s="54" t="s">
        <v>484</v>
      </c>
      <c r="B844" s="55" t="n">
        <v>1</v>
      </c>
      <c r="C844" s="55" t="n">
        <v>133</v>
      </c>
      <c r="D844" s="55" t="n">
        <v>497</v>
      </c>
      <c r="E844" s="55"/>
      <c r="F844" s="55" t="n">
        <v>83</v>
      </c>
      <c r="G844" s="55" t="n">
        <v>1</v>
      </c>
      <c r="H844" s="55" t="n">
        <v>7</v>
      </c>
      <c r="I844" s="55" t="n">
        <v>555</v>
      </c>
      <c r="J844" s="55" t="n">
        <v>156</v>
      </c>
      <c r="K844" s="55" t="n">
        <v>7</v>
      </c>
      <c r="L844" s="55"/>
      <c r="M844" s="55"/>
      <c r="N844" s="54"/>
      <c r="O844" s="54" t="n">
        <v>5</v>
      </c>
      <c r="P844" s="54" t="n">
        <v>644</v>
      </c>
      <c r="Q844" s="55" t="n">
        <v>76</v>
      </c>
      <c r="R844" s="55" t="n">
        <v>350</v>
      </c>
      <c r="S844" s="55" t="n">
        <v>301</v>
      </c>
      <c r="T844" s="55" t="n">
        <v>180</v>
      </c>
      <c r="U844" s="55" t="n">
        <v>509</v>
      </c>
      <c r="V844" s="55" t="n">
        <v>176</v>
      </c>
      <c r="W844" s="55" t="n">
        <v>517</v>
      </c>
      <c r="X844" s="55" t="n">
        <v>147</v>
      </c>
      <c r="Y844" s="55" t="n">
        <v>545</v>
      </c>
      <c r="Z844" s="55" t="n">
        <v>308</v>
      </c>
      <c r="AA844" s="56" t="n">
        <v>383</v>
      </c>
      <c r="AB844" s="3"/>
      <c r="AC844" s="70" t="n">
        <v>156</v>
      </c>
      <c r="AD844" s="55" t="n">
        <v>1138</v>
      </c>
      <c r="AE844" s="55" t="n">
        <v>736</v>
      </c>
      <c r="AF844" s="57" t="n">
        <f aca="false">(AE844/AD844)*100</f>
        <v>64.6748681898067</v>
      </c>
    </row>
    <row r="845" s="53" customFormat="true" ht="12.8" hidden="false" customHeight="false" outlineLevel="0" collapsed="false">
      <c r="A845" s="54" t="s">
        <v>485</v>
      </c>
      <c r="B845" s="55" t="n">
        <v>3</v>
      </c>
      <c r="C845" s="55" t="n">
        <v>140</v>
      </c>
      <c r="D845" s="55" t="n">
        <v>553</v>
      </c>
      <c r="E845" s="55" t="n">
        <v>1</v>
      </c>
      <c r="F845" s="55" t="n">
        <v>93</v>
      </c>
      <c r="G845" s="55" t="n">
        <v>2</v>
      </c>
      <c r="H845" s="55" t="n">
        <v>19</v>
      </c>
      <c r="I845" s="55" t="n">
        <v>583</v>
      </c>
      <c r="J845" s="55" t="n">
        <v>195</v>
      </c>
      <c r="K845" s="55" t="n">
        <v>6</v>
      </c>
      <c r="L845" s="55"/>
      <c r="M845" s="55"/>
      <c r="N845" s="54"/>
      <c r="O845" s="54" t="n">
        <v>7</v>
      </c>
      <c r="P845" s="54" t="n">
        <v>679</v>
      </c>
      <c r="Q845" s="55" t="n">
        <v>124</v>
      </c>
      <c r="R845" s="55" t="n">
        <v>400</v>
      </c>
      <c r="S845" s="55" t="n">
        <v>340</v>
      </c>
      <c r="T845" s="55" t="n">
        <v>224</v>
      </c>
      <c r="U845" s="55" t="n">
        <v>552</v>
      </c>
      <c r="V845" s="55" t="n">
        <v>274</v>
      </c>
      <c r="W845" s="55" t="n">
        <v>511</v>
      </c>
      <c r="X845" s="55" t="n">
        <v>208</v>
      </c>
      <c r="Y845" s="55" t="n">
        <v>581</v>
      </c>
      <c r="Z845" s="55" t="n">
        <v>380</v>
      </c>
      <c r="AA845" s="56" t="n">
        <v>393</v>
      </c>
      <c r="AB845" s="3"/>
      <c r="AC845" s="70" t="n">
        <v>248</v>
      </c>
      <c r="AD845" s="55" t="n">
        <v>1471</v>
      </c>
      <c r="AE845" s="55" t="n">
        <v>822</v>
      </c>
      <c r="AF845" s="57" t="n">
        <f aca="false">(AE845/AD845)*100</f>
        <v>55.8803535010197</v>
      </c>
    </row>
    <row r="846" s="53" customFormat="true" ht="12.8" hidden="false" customHeight="false" outlineLevel="0" collapsed="false">
      <c r="A846" s="54" t="s">
        <v>486</v>
      </c>
      <c r="B846" s="55" t="n">
        <v>2</v>
      </c>
      <c r="C846" s="55" t="n">
        <v>71</v>
      </c>
      <c r="D846" s="55" t="n">
        <v>421</v>
      </c>
      <c r="E846" s="55" t="n">
        <v>1</v>
      </c>
      <c r="F846" s="55" t="n">
        <v>32</v>
      </c>
      <c r="G846" s="55" t="n">
        <v>1</v>
      </c>
      <c r="H846" s="55" t="n">
        <v>8</v>
      </c>
      <c r="I846" s="55" t="n">
        <v>392</v>
      </c>
      <c r="J846" s="55" t="n">
        <v>95</v>
      </c>
      <c r="K846" s="55" t="n">
        <v>4</v>
      </c>
      <c r="L846" s="55"/>
      <c r="M846" s="55"/>
      <c r="N846" s="54"/>
      <c r="O846" s="54" t="n">
        <v>7</v>
      </c>
      <c r="P846" s="54" t="n">
        <v>439</v>
      </c>
      <c r="Q846" s="55" t="n">
        <v>53</v>
      </c>
      <c r="R846" s="55" t="n">
        <v>189</v>
      </c>
      <c r="S846" s="55" t="n">
        <v>188</v>
      </c>
      <c r="T846" s="55" t="n">
        <v>165</v>
      </c>
      <c r="U846" s="55" t="n">
        <v>278</v>
      </c>
      <c r="V846" s="55" t="n">
        <v>190</v>
      </c>
      <c r="W846" s="55" t="n">
        <v>273</v>
      </c>
      <c r="X846" s="55" t="n">
        <v>142</v>
      </c>
      <c r="Y846" s="55" t="n">
        <v>312</v>
      </c>
      <c r="Z846" s="55" t="n">
        <v>187</v>
      </c>
      <c r="AA846" s="56" t="n">
        <v>244</v>
      </c>
      <c r="AB846" s="3"/>
      <c r="AC846" s="70" t="n">
        <v>333</v>
      </c>
      <c r="AD846" s="55" t="n">
        <v>901</v>
      </c>
      <c r="AE846" s="55" t="n">
        <v>536</v>
      </c>
      <c r="AF846" s="57" t="n">
        <f aca="false">(AE846/AD846)*100</f>
        <v>59.4894561598224</v>
      </c>
    </row>
    <row r="847" s="58" customFormat="true" ht="12.8" hidden="false" customHeight="false" outlineLevel="0" collapsed="false">
      <c r="A847" s="54" t="s">
        <v>487</v>
      </c>
      <c r="B847" s="55" t="n">
        <v>4</v>
      </c>
      <c r="C847" s="55" t="n">
        <v>118</v>
      </c>
      <c r="D847" s="55" t="n">
        <v>669</v>
      </c>
      <c r="E847" s="55"/>
      <c r="F847" s="55" t="n">
        <v>48</v>
      </c>
      <c r="G847" s="55"/>
      <c r="H847" s="55" t="n">
        <v>7</v>
      </c>
      <c r="I847" s="55" t="n">
        <v>675</v>
      </c>
      <c r="J847" s="55" t="n">
        <v>162</v>
      </c>
      <c r="K847" s="55" t="n">
        <v>7</v>
      </c>
      <c r="L847" s="55"/>
      <c r="M847" s="55"/>
      <c r="N847" s="54"/>
      <c r="O847" s="54" t="n">
        <v>4</v>
      </c>
      <c r="P847" s="54" t="n">
        <v>740</v>
      </c>
      <c r="Q847" s="55" t="n">
        <v>101</v>
      </c>
      <c r="R847" s="55" t="n">
        <v>397</v>
      </c>
      <c r="S847" s="55" t="n">
        <v>367</v>
      </c>
      <c r="T847" s="55" t="n">
        <v>252</v>
      </c>
      <c r="U847" s="55" t="n">
        <v>558</v>
      </c>
      <c r="V847" s="55" t="n">
        <v>286</v>
      </c>
      <c r="W847" s="55" t="n">
        <v>535</v>
      </c>
      <c r="X847" s="55" t="n">
        <v>180</v>
      </c>
      <c r="Y847" s="55" t="n">
        <v>641</v>
      </c>
      <c r="Z847" s="55" t="n">
        <v>346</v>
      </c>
      <c r="AA847" s="56" t="n">
        <v>474</v>
      </c>
      <c r="AB847" s="3"/>
      <c r="AC847" s="70" t="n">
        <v>152</v>
      </c>
      <c r="AD847" s="55" t="n">
        <v>1377</v>
      </c>
      <c r="AE847" s="55" t="n">
        <v>861</v>
      </c>
      <c r="AF847" s="57" t="n">
        <f aca="false">(AE847/AD847)*100</f>
        <v>62.5272331154684</v>
      </c>
    </row>
    <row r="848" s="58" customFormat="true" ht="12.8" hidden="false" customHeight="false" outlineLevel="0" collapsed="false">
      <c r="A848" s="54" t="s">
        <v>488</v>
      </c>
      <c r="B848" s="55" t="n">
        <v>1</v>
      </c>
      <c r="C848" s="55" t="n">
        <v>50</v>
      </c>
      <c r="D848" s="55" t="n">
        <v>336</v>
      </c>
      <c r="E848" s="55"/>
      <c r="F848" s="55" t="n">
        <v>24</v>
      </c>
      <c r="G848" s="55" t="n">
        <v>9</v>
      </c>
      <c r="H848" s="55" t="n">
        <v>3</v>
      </c>
      <c r="I848" s="55" t="n">
        <v>372</v>
      </c>
      <c r="J848" s="55" t="n">
        <v>54</v>
      </c>
      <c r="K848" s="55" t="n">
        <v>4</v>
      </c>
      <c r="L848" s="55"/>
      <c r="M848" s="55"/>
      <c r="N848" s="54"/>
      <c r="O848" s="54" t="n">
        <v>6</v>
      </c>
      <c r="P848" s="54" t="n">
        <v>400</v>
      </c>
      <c r="Q848" s="55" t="n">
        <v>26</v>
      </c>
      <c r="R848" s="55" t="n">
        <v>193</v>
      </c>
      <c r="S848" s="55" t="n">
        <v>198</v>
      </c>
      <c r="T848" s="55" t="n">
        <v>118</v>
      </c>
      <c r="U848" s="55" t="n">
        <v>296</v>
      </c>
      <c r="V848" s="55" t="n">
        <v>95</v>
      </c>
      <c r="W848" s="55" t="n">
        <v>315</v>
      </c>
      <c r="X848" s="55" t="n">
        <v>64</v>
      </c>
      <c r="Y848" s="55" t="n">
        <v>349</v>
      </c>
      <c r="Z848" s="55" t="n">
        <v>170</v>
      </c>
      <c r="AA848" s="56" t="n">
        <v>243</v>
      </c>
      <c r="AB848" s="3"/>
      <c r="AC848" s="70" t="n">
        <v>82</v>
      </c>
      <c r="AD848" s="55" t="n">
        <v>625</v>
      </c>
      <c r="AE848" s="55" t="n">
        <v>434</v>
      </c>
      <c r="AF848" s="57" t="n">
        <f aca="false">(AE848/AD848)*100</f>
        <v>69.44</v>
      </c>
    </row>
    <row r="849" s="58" customFormat="true" ht="12.8" hidden="false" customHeight="false" outlineLevel="0" collapsed="false">
      <c r="A849" s="54" t="s">
        <v>489</v>
      </c>
      <c r="B849" s="55" t="n">
        <v>4</v>
      </c>
      <c r="C849" s="55" t="n">
        <v>80</v>
      </c>
      <c r="D849" s="55" t="n">
        <v>390</v>
      </c>
      <c r="E849" s="55" t="n">
        <v>1</v>
      </c>
      <c r="F849" s="55" t="n">
        <v>59</v>
      </c>
      <c r="G849" s="55" t="n">
        <v>1</v>
      </c>
      <c r="H849" s="55" t="n">
        <v>17</v>
      </c>
      <c r="I849" s="55" t="n">
        <v>415</v>
      </c>
      <c r="J849" s="55" t="n">
        <v>108</v>
      </c>
      <c r="K849" s="55" t="n">
        <v>2</v>
      </c>
      <c r="L849" s="55"/>
      <c r="M849" s="55"/>
      <c r="N849" s="54"/>
      <c r="O849" s="54" t="n">
        <v>9</v>
      </c>
      <c r="P849" s="54" t="n">
        <v>465</v>
      </c>
      <c r="Q849" s="55" t="n">
        <v>72</v>
      </c>
      <c r="R849" s="55" t="n">
        <v>229</v>
      </c>
      <c r="S849" s="55" t="n">
        <v>271</v>
      </c>
      <c r="T849" s="55" t="n">
        <v>199</v>
      </c>
      <c r="U849" s="55" t="n">
        <v>328</v>
      </c>
      <c r="V849" s="55" t="n">
        <v>100</v>
      </c>
      <c r="W849" s="55" t="n">
        <v>427</v>
      </c>
      <c r="X849" s="55" t="n">
        <v>117</v>
      </c>
      <c r="Y849" s="55" t="n">
        <v>416</v>
      </c>
      <c r="Z849" s="55" t="n">
        <v>265</v>
      </c>
      <c r="AA849" s="56" t="n">
        <v>265</v>
      </c>
      <c r="AB849" s="3"/>
      <c r="AC849" s="70" t="n">
        <v>65</v>
      </c>
      <c r="AD849" s="55" t="n">
        <v>802</v>
      </c>
      <c r="AE849" s="55" t="n">
        <v>550</v>
      </c>
      <c r="AF849" s="57" t="n">
        <f aca="false">(AE849/AD849)*100</f>
        <v>68.5785536159601</v>
      </c>
    </row>
    <row r="850" s="58" customFormat="true" ht="12.8" hidden="false" customHeight="false" outlineLevel="0" collapsed="false">
      <c r="A850" s="54" t="s">
        <v>490</v>
      </c>
      <c r="B850" s="55" t="n">
        <v>1</v>
      </c>
      <c r="C850" s="55" t="n">
        <v>83</v>
      </c>
      <c r="D850" s="55" t="n">
        <v>238</v>
      </c>
      <c r="E850" s="55" t="n">
        <v>1</v>
      </c>
      <c r="F850" s="55" t="n">
        <v>56</v>
      </c>
      <c r="G850" s="55"/>
      <c r="H850" s="55" t="n">
        <v>3</v>
      </c>
      <c r="I850" s="55" t="n">
        <v>261</v>
      </c>
      <c r="J850" s="55" t="n">
        <v>115</v>
      </c>
      <c r="K850" s="55" t="n">
        <v>6</v>
      </c>
      <c r="L850" s="55"/>
      <c r="M850" s="55"/>
      <c r="N850" s="54"/>
      <c r="O850" s="54" t="n">
        <v>5</v>
      </c>
      <c r="P850" s="54" t="n">
        <v>324</v>
      </c>
      <c r="Q850" s="55" t="n">
        <v>62</v>
      </c>
      <c r="R850" s="55" t="n">
        <v>168</v>
      </c>
      <c r="S850" s="55" t="n">
        <v>186</v>
      </c>
      <c r="T850" s="55" t="n">
        <v>118</v>
      </c>
      <c r="U850" s="55" t="n">
        <v>264</v>
      </c>
      <c r="V850" s="55" t="n">
        <v>67</v>
      </c>
      <c r="W850" s="55" t="n">
        <v>309</v>
      </c>
      <c r="X850" s="55" t="n">
        <v>78</v>
      </c>
      <c r="Y850" s="55" t="n">
        <v>302</v>
      </c>
      <c r="Z850" s="55" t="n">
        <v>202</v>
      </c>
      <c r="AA850" s="56" t="n">
        <v>175</v>
      </c>
      <c r="AB850" s="3"/>
      <c r="AC850" s="70" t="n">
        <v>65</v>
      </c>
      <c r="AD850" s="55" t="n">
        <v>543</v>
      </c>
      <c r="AE850" s="55" t="n">
        <v>392</v>
      </c>
      <c r="AF850" s="57" t="n">
        <f aca="false">(AE850/AD850)*100</f>
        <v>72.1915285451197</v>
      </c>
    </row>
    <row r="851" s="58" customFormat="true" ht="12.8" hidden="false" customHeight="false" outlineLevel="0" collapsed="false">
      <c r="A851" s="54" t="s">
        <v>286</v>
      </c>
      <c r="B851" s="55" t="n">
        <v>4</v>
      </c>
      <c r="C851" s="55" t="n">
        <v>80</v>
      </c>
      <c r="D851" s="55" t="n">
        <v>382</v>
      </c>
      <c r="E851" s="55" t="n">
        <v>2</v>
      </c>
      <c r="F851" s="55" t="n">
        <v>35</v>
      </c>
      <c r="G851" s="55" t="n">
        <v>4</v>
      </c>
      <c r="H851" s="55" t="n">
        <v>10</v>
      </c>
      <c r="I851" s="55" t="n">
        <v>402</v>
      </c>
      <c r="J851" s="55" t="n">
        <v>97</v>
      </c>
      <c r="K851" s="55" t="n">
        <v>5</v>
      </c>
      <c r="L851" s="55"/>
      <c r="M851" s="55"/>
      <c r="N851" s="54"/>
      <c r="O851" s="54" t="n">
        <v>10</v>
      </c>
      <c r="P851" s="54" t="n">
        <v>434</v>
      </c>
      <c r="Q851" s="55" t="n">
        <v>67</v>
      </c>
      <c r="R851" s="55" t="n">
        <v>233</v>
      </c>
      <c r="S851" s="55" t="n">
        <v>209</v>
      </c>
      <c r="T851" s="55" t="n">
        <v>211</v>
      </c>
      <c r="U851" s="55" t="n">
        <v>259</v>
      </c>
      <c r="V851" s="55" t="n">
        <v>190</v>
      </c>
      <c r="W851" s="55" t="n">
        <v>289</v>
      </c>
      <c r="X851" s="55" t="n">
        <v>180</v>
      </c>
      <c r="Y851" s="55" t="n">
        <v>296</v>
      </c>
      <c r="Z851" s="55" t="n">
        <v>264</v>
      </c>
      <c r="AA851" s="56" t="n">
        <v>215</v>
      </c>
      <c r="AB851" s="3"/>
      <c r="AC851" s="70"/>
      <c r="AD851" s="55"/>
      <c r="AE851" s="55" t="n">
        <v>551</v>
      </c>
      <c r="AF851" s="57"/>
    </row>
    <row r="852" s="58" customFormat="true" ht="12.8" hidden="false" customHeight="false" outlineLevel="0" collapsed="false">
      <c r="A852" s="60" t="s">
        <v>48</v>
      </c>
      <c r="B852" s="61" t="n">
        <f aca="false">SUM(B837:B851)</f>
        <v>27</v>
      </c>
      <c r="C852" s="61" t="n">
        <f aca="false">SUM(C837:C851)</f>
        <v>1216</v>
      </c>
      <c r="D852" s="61" t="n">
        <f aca="false">SUM(D837:D851)</f>
        <v>5706</v>
      </c>
      <c r="E852" s="61" t="n">
        <f aca="false">SUM(E837:E851)</f>
        <v>11</v>
      </c>
      <c r="F852" s="61" t="n">
        <f aca="false">SUM(F837:F851)</f>
        <v>744</v>
      </c>
      <c r="G852" s="61" t="n">
        <f aca="false">SUM(G837:G851)</f>
        <v>24</v>
      </c>
      <c r="H852" s="61" t="n">
        <f aca="false">SUM(H837:H851)</f>
        <v>114</v>
      </c>
      <c r="I852" s="61" t="n">
        <f aca="false">SUM(I837:I851)</f>
        <v>6054</v>
      </c>
      <c r="J852" s="61" t="n">
        <f aca="false">SUM(J837:J851)</f>
        <v>1594</v>
      </c>
      <c r="K852" s="61" t="n">
        <f aca="false">SUM(K837:K851)</f>
        <v>74</v>
      </c>
      <c r="L852" s="61" t="n">
        <f aca="false">SUM(L837:L851)</f>
        <v>0</v>
      </c>
      <c r="M852" s="61" t="n">
        <f aca="false">SUM(M837:M851)</f>
        <v>0</v>
      </c>
      <c r="N852" s="61" t="n">
        <f aca="false">SUM(N837:N851)</f>
        <v>0</v>
      </c>
      <c r="O852" s="61" t="n">
        <f aca="false">SUM(O837:O851)</f>
        <v>85</v>
      </c>
      <c r="P852" s="61" t="n">
        <f aca="false">SUM(P837:P851)</f>
        <v>6823</v>
      </c>
      <c r="Q852" s="61" t="n">
        <f aca="false">SUM(Q837:Q851)</f>
        <v>936</v>
      </c>
      <c r="R852" s="61" t="n">
        <f aca="false">SUM(R837:R851)</f>
        <v>3513</v>
      </c>
      <c r="S852" s="61" t="n">
        <f aca="false">SUM(S837:S851)</f>
        <v>3529</v>
      </c>
      <c r="T852" s="61" t="n">
        <f aca="false">SUM(T837:T851)</f>
        <v>2309</v>
      </c>
      <c r="U852" s="61" t="n">
        <f aca="false">SUM(U837:U851)</f>
        <v>5221</v>
      </c>
      <c r="V852" s="61" t="n">
        <f aca="false">SUM(V837:V851)</f>
        <v>2004</v>
      </c>
      <c r="W852" s="61" t="n">
        <f aca="false">SUM(W837:W851)</f>
        <v>5538</v>
      </c>
      <c r="X852" s="61" t="n">
        <f aca="false">SUM(X837:X851)</f>
        <v>1750</v>
      </c>
      <c r="Y852" s="61" t="n">
        <f aca="false">SUM(Y837:Y851)</f>
        <v>5836</v>
      </c>
      <c r="Z852" s="62" t="n">
        <f aca="false">SUM(Z837:Z851)</f>
        <v>3552</v>
      </c>
      <c r="AA852" s="81" t="n">
        <f aca="false">SUM(AA837:AA851)</f>
        <v>3962</v>
      </c>
      <c r="AB852" s="82"/>
      <c r="AC852" s="61" t="n">
        <f aca="false">SUM(AC837:AC851)</f>
        <v>1660</v>
      </c>
      <c r="AD852" s="61" t="n">
        <f aca="false">SUM(AD837:AD851)</f>
        <v>11392</v>
      </c>
      <c r="AE852" s="80" t="n">
        <f aca="false">SUM(AE837:AE851)</f>
        <v>8007</v>
      </c>
      <c r="AF852" s="63" t="n">
        <f aca="false">(AE852/AD852)*100</f>
        <v>70.2861657303371</v>
      </c>
    </row>
    <row r="853" s="53" customFormat="true" ht="12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3"/>
      <c r="AC853" s="65"/>
      <c r="AD853" s="65"/>
      <c r="AE853" s="65"/>
      <c r="AF853" s="66"/>
    </row>
    <row r="854" s="58" customFormat="true" ht="12.8" hidden="false" customHeight="false" outlineLevel="0" collapsed="false">
      <c r="A854" s="48" t="s">
        <v>491</v>
      </c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74"/>
    </row>
    <row r="855" s="58" customFormat="true" ht="12.8" hidden="false" customHeight="false" outlineLevel="0" collapsed="false">
      <c r="A855" s="54" t="s">
        <v>492</v>
      </c>
      <c r="B855" s="55" t="n">
        <v>2</v>
      </c>
      <c r="C855" s="55" t="n">
        <v>133</v>
      </c>
      <c r="D855" s="55" t="n">
        <v>391</v>
      </c>
      <c r="E855" s="55" t="n">
        <v>3</v>
      </c>
      <c r="F855" s="55" t="n">
        <v>69</v>
      </c>
      <c r="G855" s="55" t="n">
        <v>6</v>
      </c>
      <c r="H855" s="55" t="n">
        <v>16</v>
      </c>
      <c r="I855" s="55" t="n">
        <v>444</v>
      </c>
      <c r="J855" s="55" t="n">
        <v>157</v>
      </c>
      <c r="K855" s="55" t="n">
        <v>3</v>
      </c>
      <c r="L855" s="55"/>
      <c r="M855" s="55"/>
      <c r="N855" s="54"/>
      <c r="O855" s="54" t="n">
        <v>7</v>
      </c>
      <c r="P855" s="54" t="n">
        <v>464</v>
      </c>
      <c r="Q855" s="55" t="n">
        <v>145</v>
      </c>
      <c r="R855" s="55" t="n">
        <v>259</v>
      </c>
      <c r="S855" s="55" t="n">
        <v>295</v>
      </c>
      <c r="T855" s="55" t="n">
        <v>264</v>
      </c>
      <c r="U855" s="55" t="n">
        <v>344</v>
      </c>
      <c r="V855" s="55" t="n">
        <v>137</v>
      </c>
      <c r="W855" s="55" t="n">
        <v>448</v>
      </c>
      <c r="X855" s="55" t="n">
        <v>194</v>
      </c>
      <c r="Y855" s="55" t="n">
        <v>418</v>
      </c>
      <c r="Z855" s="55" t="n">
        <v>277</v>
      </c>
      <c r="AA855" s="56" t="n">
        <v>326</v>
      </c>
      <c r="AB855" s="3"/>
      <c r="AC855" s="70" t="n">
        <v>56</v>
      </c>
      <c r="AD855" s="55" t="n">
        <f aca="false">874+56</f>
        <v>930</v>
      </c>
      <c r="AE855" s="55" t="n">
        <v>632</v>
      </c>
      <c r="AF855" s="57" t="n">
        <f aca="false">(AE855/AD855)*100</f>
        <v>67.9569892473118</v>
      </c>
    </row>
    <row r="856" s="58" customFormat="true" ht="12.8" hidden="false" customHeight="false" outlineLevel="0" collapsed="false">
      <c r="A856" s="54" t="s">
        <v>493</v>
      </c>
      <c r="B856" s="55" t="n">
        <v>1</v>
      </c>
      <c r="C856" s="55" t="n">
        <v>146</v>
      </c>
      <c r="D856" s="55" t="n">
        <v>475</v>
      </c>
      <c r="E856" s="55" t="n">
        <v>0</v>
      </c>
      <c r="F856" s="55" t="n">
        <v>107</v>
      </c>
      <c r="G856" s="55" t="n">
        <v>3</v>
      </c>
      <c r="H856" s="55" t="n">
        <v>24</v>
      </c>
      <c r="I856" s="55" t="n">
        <v>535</v>
      </c>
      <c r="J856" s="55" t="n">
        <v>179</v>
      </c>
      <c r="K856" s="55" t="n">
        <v>6</v>
      </c>
      <c r="L856" s="55"/>
      <c r="M856" s="55"/>
      <c r="N856" s="54"/>
      <c r="O856" s="54" t="n">
        <v>9</v>
      </c>
      <c r="P856" s="54" t="n">
        <v>574</v>
      </c>
      <c r="Q856" s="55" t="n">
        <v>160</v>
      </c>
      <c r="R856" s="55" t="n">
        <v>292</v>
      </c>
      <c r="S856" s="55" t="n">
        <v>386</v>
      </c>
      <c r="T856" s="55" t="n">
        <v>295</v>
      </c>
      <c r="U856" s="55" t="n">
        <v>436</v>
      </c>
      <c r="V856" s="55" t="n">
        <v>174</v>
      </c>
      <c r="W856" s="55" t="n">
        <v>523</v>
      </c>
      <c r="X856" s="55" t="n">
        <v>218</v>
      </c>
      <c r="Y856" s="55" t="n">
        <v>513</v>
      </c>
      <c r="Z856" s="55" t="n">
        <v>334</v>
      </c>
      <c r="AA856" s="56" t="n">
        <v>384</v>
      </c>
      <c r="AB856" s="3"/>
      <c r="AC856" s="70" t="n">
        <v>67</v>
      </c>
      <c r="AD856" s="55" t="n">
        <f aca="false">979+67</f>
        <v>1046</v>
      </c>
      <c r="AE856" s="55" t="n">
        <v>751</v>
      </c>
      <c r="AF856" s="57" t="n">
        <f aca="false">(AE856/AD856)*100</f>
        <v>71.7973231357553</v>
      </c>
    </row>
    <row r="857" s="58" customFormat="true" ht="12.8" hidden="false" customHeight="false" outlineLevel="0" collapsed="false">
      <c r="A857" s="54" t="s">
        <v>494</v>
      </c>
      <c r="B857" s="55" t="n">
        <v>3</v>
      </c>
      <c r="C857" s="55" t="n">
        <v>229</v>
      </c>
      <c r="D857" s="55" t="n">
        <v>314</v>
      </c>
      <c r="E857" s="55" t="n">
        <v>4</v>
      </c>
      <c r="F857" s="55" t="n">
        <v>93</v>
      </c>
      <c r="G857" s="55" t="n">
        <v>0</v>
      </c>
      <c r="H857" s="55" t="n">
        <v>20</v>
      </c>
      <c r="I857" s="55" t="n">
        <v>384</v>
      </c>
      <c r="J857" s="55" t="n">
        <v>247</v>
      </c>
      <c r="K857" s="55" t="n">
        <v>10</v>
      </c>
      <c r="L857" s="55"/>
      <c r="M857" s="55"/>
      <c r="N857" s="54"/>
      <c r="O857" s="54" t="n">
        <v>18</v>
      </c>
      <c r="P857" s="54" t="n">
        <v>426</v>
      </c>
      <c r="Q857" s="55" t="n">
        <v>211</v>
      </c>
      <c r="R857" s="55" t="n">
        <v>261</v>
      </c>
      <c r="S857" s="55" t="n">
        <v>346</v>
      </c>
      <c r="T857" s="55" t="n">
        <v>240</v>
      </c>
      <c r="U857" s="55" t="n">
        <v>401</v>
      </c>
      <c r="V857" s="55" t="n">
        <v>221</v>
      </c>
      <c r="W857" s="55" t="n">
        <v>397</v>
      </c>
      <c r="X857" s="55" t="n">
        <v>245</v>
      </c>
      <c r="Y857" s="55" t="n">
        <v>403</v>
      </c>
      <c r="Z857" s="55" t="n">
        <v>326</v>
      </c>
      <c r="AA857" s="56" t="n">
        <v>310</v>
      </c>
      <c r="AB857" s="3"/>
      <c r="AC857" s="70" t="n">
        <v>96</v>
      </c>
      <c r="AD857" s="55" t="n">
        <f aca="false">957+96</f>
        <v>1053</v>
      </c>
      <c r="AE857" s="55" t="n">
        <v>670</v>
      </c>
      <c r="AF857" s="57" t="n">
        <f aca="false">(AE857/AD857)*100</f>
        <v>63.627730294397</v>
      </c>
    </row>
    <row r="858" s="58" customFormat="true" ht="12.8" hidden="false" customHeight="false" outlineLevel="0" collapsed="false">
      <c r="A858" s="54" t="s">
        <v>495</v>
      </c>
      <c r="B858" s="55" t="n">
        <v>6</v>
      </c>
      <c r="C858" s="55" t="n">
        <v>165</v>
      </c>
      <c r="D858" s="55" t="n">
        <v>382</v>
      </c>
      <c r="E858" s="55" t="n">
        <v>0</v>
      </c>
      <c r="F858" s="55" t="n">
        <v>122</v>
      </c>
      <c r="G858" s="55" t="n">
        <v>3</v>
      </c>
      <c r="H858" s="55" t="n">
        <v>18</v>
      </c>
      <c r="I858" s="55" t="n">
        <v>480</v>
      </c>
      <c r="J858" s="55" t="n">
        <v>211</v>
      </c>
      <c r="K858" s="55" t="n">
        <v>9</v>
      </c>
      <c r="L858" s="55"/>
      <c r="M858" s="55"/>
      <c r="N858" s="54"/>
      <c r="O858" s="54" t="n">
        <v>17</v>
      </c>
      <c r="P858" s="54" t="n">
        <v>500</v>
      </c>
      <c r="Q858" s="55" t="n">
        <v>195</v>
      </c>
      <c r="R858" s="55" t="n">
        <v>305</v>
      </c>
      <c r="S858" s="55" t="n">
        <v>358</v>
      </c>
      <c r="T858" s="55" t="n">
        <v>296</v>
      </c>
      <c r="U858" s="55" t="n">
        <v>410</v>
      </c>
      <c r="V858" s="55" t="n">
        <v>182</v>
      </c>
      <c r="W858" s="55" t="n">
        <v>487</v>
      </c>
      <c r="X858" s="55" t="n">
        <v>266</v>
      </c>
      <c r="Y858" s="55" t="n">
        <v>451</v>
      </c>
      <c r="Z858" s="55" t="n">
        <v>373</v>
      </c>
      <c r="AA858" s="56" t="n">
        <v>327</v>
      </c>
      <c r="AB858" s="3"/>
      <c r="AC858" s="70" t="n">
        <v>96</v>
      </c>
      <c r="AD858" s="55" t="n">
        <f aca="false">925+96</f>
        <v>1021</v>
      </c>
      <c r="AE858" s="55" t="n">
        <v>729</v>
      </c>
      <c r="AF858" s="57" t="n">
        <f aca="false">(AE858/AD858)*100</f>
        <v>71.4005876591577</v>
      </c>
    </row>
    <row r="859" s="58" customFormat="true" ht="12.8" hidden="false" customHeight="false" outlineLevel="0" collapsed="false">
      <c r="A859" s="54" t="s">
        <v>496</v>
      </c>
      <c r="B859" s="55" t="n">
        <v>3</v>
      </c>
      <c r="C859" s="55" t="n">
        <v>180</v>
      </c>
      <c r="D859" s="55" t="n">
        <v>341</v>
      </c>
      <c r="E859" s="55" t="n">
        <v>3</v>
      </c>
      <c r="F859" s="55" t="n">
        <v>100</v>
      </c>
      <c r="G859" s="55" t="n">
        <v>5</v>
      </c>
      <c r="H859" s="55" t="n">
        <v>13</v>
      </c>
      <c r="I859" s="55" t="n">
        <v>423</v>
      </c>
      <c r="J859" s="55" t="n">
        <v>190</v>
      </c>
      <c r="K859" s="55" t="n">
        <v>13</v>
      </c>
      <c r="L859" s="55"/>
      <c r="M859" s="55"/>
      <c r="N859" s="54"/>
      <c r="O859" s="54" t="n">
        <v>13</v>
      </c>
      <c r="P859" s="54" t="n">
        <v>440</v>
      </c>
      <c r="Q859" s="55" t="n">
        <v>181</v>
      </c>
      <c r="R859" s="55" t="n">
        <v>214</v>
      </c>
      <c r="S859" s="55" t="n">
        <v>368</v>
      </c>
      <c r="T859" s="55" t="n">
        <v>204</v>
      </c>
      <c r="U859" s="55" t="n">
        <v>420</v>
      </c>
      <c r="V859" s="55" t="n">
        <v>155</v>
      </c>
      <c r="W859" s="55" t="n">
        <v>440</v>
      </c>
      <c r="X859" s="55" t="n">
        <v>186</v>
      </c>
      <c r="Y859" s="55" t="n">
        <v>433</v>
      </c>
      <c r="Z859" s="55" t="n">
        <v>276</v>
      </c>
      <c r="AA859" s="56" t="n">
        <v>334</v>
      </c>
      <c r="AB859" s="3"/>
      <c r="AC859" s="70" t="n">
        <v>53</v>
      </c>
      <c r="AD859" s="55" t="n">
        <f aca="false">885+53</f>
        <v>938</v>
      </c>
      <c r="AE859" s="55" t="n">
        <v>652</v>
      </c>
      <c r="AF859" s="57" t="n">
        <f aca="false">(AE859/AD859)*100</f>
        <v>69.5095948827292</v>
      </c>
    </row>
    <row r="860" s="53" customFormat="true" ht="12.8" hidden="false" customHeight="false" outlineLevel="0" collapsed="false">
      <c r="A860" s="54" t="s">
        <v>497</v>
      </c>
      <c r="B860" s="55" t="n">
        <v>4</v>
      </c>
      <c r="C860" s="55" t="n">
        <v>137</v>
      </c>
      <c r="D860" s="55" t="n">
        <v>458</v>
      </c>
      <c r="E860" s="55" t="n">
        <v>0</v>
      </c>
      <c r="F860" s="55" t="n">
        <v>88</v>
      </c>
      <c r="G860" s="55" t="n">
        <v>2</v>
      </c>
      <c r="H860" s="55" t="n">
        <v>24</v>
      </c>
      <c r="I860" s="55" t="n">
        <v>501</v>
      </c>
      <c r="J860" s="55" t="n">
        <v>167</v>
      </c>
      <c r="K860" s="55" t="n">
        <v>5</v>
      </c>
      <c r="L860" s="55"/>
      <c r="M860" s="55"/>
      <c r="N860" s="54"/>
      <c r="O860" s="54" t="n">
        <v>12</v>
      </c>
      <c r="P860" s="54" t="n">
        <v>527</v>
      </c>
      <c r="Q860" s="55" t="n">
        <v>152</v>
      </c>
      <c r="R860" s="55" t="n">
        <v>295</v>
      </c>
      <c r="S860" s="55" t="n">
        <v>353</v>
      </c>
      <c r="T860" s="55" t="n">
        <v>297</v>
      </c>
      <c r="U860" s="55" t="n">
        <v>394</v>
      </c>
      <c r="V860" s="55" t="n">
        <v>192</v>
      </c>
      <c r="W860" s="55" t="n">
        <v>476</v>
      </c>
      <c r="X860" s="55" t="n">
        <v>231</v>
      </c>
      <c r="Y860" s="55" t="n">
        <v>455</v>
      </c>
      <c r="Z860" s="55" t="n">
        <v>306</v>
      </c>
      <c r="AA860" s="56" t="n">
        <v>372</v>
      </c>
      <c r="AB860" s="3"/>
      <c r="AC860" s="70" t="n">
        <v>55</v>
      </c>
      <c r="AD860" s="55" t="n">
        <f aca="false">952+55</f>
        <v>1007</v>
      </c>
      <c r="AE860" s="55" t="n">
        <v>703</v>
      </c>
      <c r="AF860" s="57" t="n">
        <f aca="false">(AE860/AD860)*100</f>
        <v>69.811320754717</v>
      </c>
    </row>
    <row r="861" s="53" customFormat="true" ht="12.8" hidden="false" customHeight="false" outlineLevel="0" collapsed="false">
      <c r="A861" s="54" t="s">
        <v>498</v>
      </c>
      <c r="B861" s="55" t="n">
        <v>3</v>
      </c>
      <c r="C861" s="55" t="n">
        <v>195</v>
      </c>
      <c r="D861" s="55" t="n">
        <v>265</v>
      </c>
      <c r="E861" s="55" t="n">
        <v>0</v>
      </c>
      <c r="F861" s="55" t="n">
        <v>77</v>
      </c>
      <c r="G861" s="55" t="n">
        <v>2</v>
      </c>
      <c r="H861" s="55" t="n">
        <v>12</v>
      </c>
      <c r="I861" s="55" t="n">
        <v>325</v>
      </c>
      <c r="J861" s="55" t="n">
        <v>214</v>
      </c>
      <c r="K861" s="55" t="n">
        <v>8</v>
      </c>
      <c r="L861" s="55"/>
      <c r="M861" s="55"/>
      <c r="N861" s="54"/>
      <c r="O861" s="54" t="n">
        <v>10</v>
      </c>
      <c r="P861" s="54" t="n">
        <v>359</v>
      </c>
      <c r="Q861" s="55" t="n">
        <v>185</v>
      </c>
      <c r="R861" s="55" t="n">
        <v>245</v>
      </c>
      <c r="S861" s="55" t="n">
        <v>272</v>
      </c>
      <c r="T861" s="55" t="n">
        <v>168</v>
      </c>
      <c r="U861" s="55" t="n">
        <v>382</v>
      </c>
      <c r="V861" s="55" t="n">
        <v>194</v>
      </c>
      <c r="W861" s="55" t="n">
        <v>335</v>
      </c>
      <c r="X861" s="55" t="n">
        <v>201</v>
      </c>
      <c r="Y861" s="55" t="n">
        <v>347</v>
      </c>
      <c r="Z861" s="55" t="n">
        <v>266</v>
      </c>
      <c r="AA861" s="56" t="n">
        <v>274</v>
      </c>
      <c r="AB861" s="3"/>
      <c r="AC861" s="70" t="n">
        <v>43</v>
      </c>
      <c r="AD861" s="55" t="n">
        <f aca="false">774+43</f>
        <v>817</v>
      </c>
      <c r="AE861" s="55" t="n">
        <v>564</v>
      </c>
      <c r="AF861" s="57" t="n">
        <f aca="false">(AE861/AD861)*100</f>
        <v>69.0330477356181</v>
      </c>
    </row>
    <row r="862" s="58" customFormat="true" ht="12.8" hidden="false" customHeight="false" outlineLevel="0" collapsed="false">
      <c r="A862" s="54" t="s">
        <v>499</v>
      </c>
      <c r="B862" s="55" t="n">
        <v>14</v>
      </c>
      <c r="C862" s="55" t="n">
        <v>262</v>
      </c>
      <c r="D862" s="55" t="n">
        <v>451</v>
      </c>
      <c r="E862" s="55" t="n">
        <v>0</v>
      </c>
      <c r="F862" s="55" t="n">
        <v>119</v>
      </c>
      <c r="G862" s="55" t="n">
        <v>3</v>
      </c>
      <c r="H862" s="55" t="n">
        <v>31</v>
      </c>
      <c r="I862" s="55" t="n">
        <v>531</v>
      </c>
      <c r="J862" s="55" t="n">
        <v>296</v>
      </c>
      <c r="K862" s="55" t="n">
        <v>9</v>
      </c>
      <c r="L862" s="55"/>
      <c r="M862" s="55"/>
      <c r="N862" s="54"/>
      <c r="O862" s="54" t="n">
        <v>17</v>
      </c>
      <c r="P862" s="54" t="n">
        <v>582</v>
      </c>
      <c r="Q862" s="55" t="n">
        <v>271</v>
      </c>
      <c r="R862" s="55" t="n">
        <v>357</v>
      </c>
      <c r="S862" s="55" t="n">
        <v>424</v>
      </c>
      <c r="T862" s="55" t="n">
        <v>332</v>
      </c>
      <c r="U862" s="55" t="n">
        <v>511</v>
      </c>
      <c r="V862" s="55" t="n">
        <v>228</v>
      </c>
      <c r="W862" s="55" t="n">
        <v>576</v>
      </c>
      <c r="X862" s="55" t="n">
        <v>303</v>
      </c>
      <c r="Y862" s="55" t="n">
        <v>557</v>
      </c>
      <c r="Z862" s="55" t="n">
        <v>420</v>
      </c>
      <c r="AA862" s="56" t="n">
        <v>415</v>
      </c>
      <c r="AB862" s="3"/>
      <c r="AC862" s="70" t="n">
        <v>92</v>
      </c>
      <c r="AD862" s="55" t="n">
        <f aca="false">1238+92</f>
        <v>1330</v>
      </c>
      <c r="AE862" s="55" t="n">
        <v>886</v>
      </c>
      <c r="AF862" s="57" t="n">
        <f aca="false">(AE862/AD862)*100</f>
        <v>66.6165413533835</v>
      </c>
    </row>
    <row r="863" s="58" customFormat="true" ht="12.8" hidden="false" customHeight="false" outlineLevel="0" collapsed="false">
      <c r="A863" s="54" t="s">
        <v>500</v>
      </c>
      <c r="B863" s="55" t="n">
        <v>3</v>
      </c>
      <c r="C863" s="55" t="n">
        <v>151</v>
      </c>
      <c r="D863" s="55" t="n">
        <v>187</v>
      </c>
      <c r="E863" s="55" t="n">
        <v>3</v>
      </c>
      <c r="F863" s="55" t="n">
        <v>76</v>
      </c>
      <c r="G863" s="55" t="n">
        <v>0</v>
      </c>
      <c r="H863" s="55" t="n">
        <v>13</v>
      </c>
      <c r="I863" s="55" t="n">
        <v>234</v>
      </c>
      <c r="J863" s="55" t="n">
        <v>179</v>
      </c>
      <c r="K863" s="55" t="n">
        <v>7</v>
      </c>
      <c r="L863" s="55"/>
      <c r="M863" s="55"/>
      <c r="N863" s="54"/>
      <c r="O863" s="54" t="n">
        <v>14</v>
      </c>
      <c r="P863" s="54" t="n">
        <v>253</v>
      </c>
      <c r="Q863" s="55" t="n">
        <v>164</v>
      </c>
      <c r="R863" s="55" t="n">
        <v>162</v>
      </c>
      <c r="S863" s="55" t="n">
        <v>218</v>
      </c>
      <c r="T863" s="55" t="n">
        <v>135</v>
      </c>
      <c r="U863" s="55" t="n">
        <v>275</v>
      </c>
      <c r="V863" s="55" t="n">
        <v>140</v>
      </c>
      <c r="W863" s="55" t="n">
        <v>253</v>
      </c>
      <c r="X863" s="55" t="n">
        <v>144</v>
      </c>
      <c r="Y863" s="55" t="n">
        <v>270</v>
      </c>
      <c r="Z863" s="55" t="n">
        <v>207</v>
      </c>
      <c r="AA863" s="56" t="n">
        <v>193</v>
      </c>
      <c r="AB863" s="3"/>
      <c r="AC863" s="70" t="n">
        <v>44</v>
      </c>
      <c r="AD863" s="55" t="n">
        <f aca="false">678+44</f>
        <v>722</v>
      </c>
      <c r="AE863" s="55" t="n">
        <v>443</v>
      </c>
      <c r="AF863" s="57" t="n">
        <f aca="false">(AE863/AD863)*100</f>
        <v>61.3573407202216</v>
      </c>
    </row>
    <row r="864" s="58" customFormat="true" ht="12.8" hidden="false" customHeight="false" outlineLevel="0" collapsed="false">
      <c r="A864" s="54" t="s">
        <v>501</v>
      </c>
      <c r="B864" s="55" t="n">
        <v>0</v>
      </c>
      <c r="C864" s="55" t="n">
        <v>65</v>
      </c>
      <c r="D864" s="55" t="n">
        <v>147</v>
      </c>
      <c r="E864" s="55" t="n">
        <v>0</v>
      </c>
      <c r="F864" s="55" t="n">
        <v>29</v>
      </c>
      <c r="G864" s="55" t="n">
        <v>4</v>
      </c>
      <c r="H864" s="55" t="n">
        <v>6</v>
      </c>
      <c r="I864" s="55" t="n">
        <v>164</v>
      </c>
      <c r="J864" s="55" t="n">
        <v>76</v>
      </c>
      <c r="K864" s="55" t="n">
        <v>2</v>
      </c>
      <c r="L864" s="55"/>
      <c r="M864" s="55"/>
      <c r="N864" s="54"/>
      <c r="O864" s="54" t="n">
        <v>3</v>
      </c>
      <c r="P864" s="54" t="n">
        <v>181</v>
      </c>
      <c r="Q864" s="55" t="n">
        <v>62</v>
      </c>
      <c r="R864" s="55" t="n">
        <v>97</v>
      </c>
      <c r="S864" s="55" t="n">
        <v>128</v>
      </c>
      <c r="T864" s="55" t="n">
        <v>82</v>
      </c>
      <c r="U864" s="55" t="n">
        <v>160</v>
      </c>
      <c r="V864" s="55" t="n">
        <v>43</v>
      </c>
      <c r="W864" s="55" t="n">
        <v>192</v>
      </c>
      <c r="X864" s="55" t="n">
        <v>81</v>
      </c>
      <c r="Y864" s="55" t="n">
        <v>162</v>
      </c>
      <c r="Z864" s="55" t="n">
        <v>114</v>
      </c>
      <c r="AA864" s="56" t="n">
        <v>127</v>
      </c>
      <c r="AB864" s="3"/>
      <c r="AC864" s="70" t="n">
        <v>14</v>
      </c>
      <c r="AD864" s="55" t="n">
        <f aca="false">338+14</f>
        <v>352</v>
      </c>
      <c r="AE864" s="55" t="n">
        <v>250</v>
      </c>
      <c r="AF864" s="57" t="n">
        <f aca="false">(AE864/AD864)*100</f>
        <v>71.0227272727273</v>
      </c>
    </row>
    <row r="865" s="58" customFormat="true" ht="12.8" hidden="false" customHeight="false" outlineLevel="0" collapsed="false">
      <c r="A865" s="54" t="s">
        <v>502</v>
      </c>
      <c r="B865" s="55" t="n">
        <v>4</v>
      </c>
      <c r="C865" s="55" t="n">
        <v>155</v>
      </c>
      <c r="D865" s="55" t="n">
        <v>239</v>
      </c>
      <c r="E865" s="55" t="n">
        <v>0</v>
      </c>
      <c r="F865" s="55" t="n">
        <v>62</v>
      </c>
      <c r="G865" s="55" t="n">
        <v>2</v>
      </c>
      <c r="H865" s="55" t="n">
        <v>14</v>
      </c>
      <c r="I865" s="55" t="n">
        <v>283</v>
      </c>
      <c r="J865" s="55" t="n">
        <v>168</v>
      </c>
      <c r="K865" s="55" t="n">
        <v>5</v>
      </c>
      <c r="L865" s="55"/>
      <c r="M865" s="55"/>
      <c r="N865" s="54"/>
      <c r="O865" s="54" t="n">
        <v>15</v>
      </c>
      <c r="P865" s="54" t="n">
        <v>306</v>
      </c>
      <c r="Q865" s="55" t="n">
        <v>142</v>
      </c>
      <c r="R865" s="55" t="n">
        <v>216</v>
      </c>
      <c r="S865" s="55" t="n">
        <v>221</v>
      </c>
      <c r="T865" s="55" t="n">
        <v>139</v>
      </c>
      <c r="U865" s="55" t="n">
        <v>326</v>
      </c>
      <c r="V865" s="55" t="n">
        <v>146</v>
      </c>
      <c r="W865" s="55" t="n">
        <v>289</v>
      </c>
      <c r="X865" s="55" t="n">
        <v>172</v>
      </c>
      <c r="Y865" s="55" t="n">
        <v>287</v>
      </c>
      <c r="Z865" s="55" t="n">
        <v>209</v>
      </c>
      <c r="AA865" s="56" t="n">
        <v>237</v>
      </c>
      <c r="AB865" s="3"/>
      <c r="AC865" s="70" t="n">
        <v>39</v>
      </c>
      <c r="AD865" s="55" t="n">
        <f aca="false">672+39</f>
        <v>711</v>
      </c>
      <c r="AE865" s="55" t="n">
        <v>476</v>
      </c>
      <c r="AF865" s="57" t="n">
        <f aca="false">(AE865/AD865)*100</f>
        <v>66.9479606188467</v>
      </c>
    </row>
    <row r="866" s="58" customFormat="true" ht="12.8" hidden="false" customHeight="false" outlineLevel="0" collapsed="false">
      <c r="A866" s="54" t="s">
        <v>503</v>
      </c>
      <c r="B866" s="55" t="n">
        <v>1</v>
      </c>
      <c r="C866" s="55" t="n">
        <v>98</v>
      </c>
      <c r="D866" s="55" t="n">
        <v>266</v>
      </c>
      <c r="E866" s="55" t="n">
        <v>0</v>
      </c>
      <c r="F866" s="55" t="n">
        <v>18</v>
      </c>
      <c r="G866" s="55" t="n">
        <v>2</v>
      </c>
      <c r="H866" s="55" t="n">
        <v>3</v>
      </c>
      <c r="I866" s="55" t="n">
        <v>251</v>
      </c>
      <c r="J866" s="55" t="n">
        <v>114</v>
      </c>
      <c r="K866" s="55" t="n">
        <v>9</v>
      </c>
      <c r="L866" s="55" t="s">
        <v>46</v>
      </c>
      <c r="M866" s="55" t="s">
        <v>46</v>
      </c>
      <c r="N866" s="54" t="s">
        <v>46</v>
      </c>
      <c r="O866" s="54" t="n">
        <v>7</v>
      </c>
      <c r="P866" s="54" t="n">
        <v>276</v>
      </c>
      <c r="Q866" s="55" t="n">
        <v>83</v>
      </c>
      <c r="R866" s="55" t="n">
        <v>169</v>
      </c>
      <c r="S866" s="55" t="n">
        <v>132</v>
      </c>
      <c r="T866" s="55" t="n">
        <v>148</v>
      </c>
      <c r="U866" s="55" t="n">
        <v>203</v>
      </c>
      <c r="V866" s="55" t="n">
        <v>132</v>
      </c>
      <c r="W866" s="55" t="n">
        <v>213</v>
      </c>
      <c r="X866" s="55" t="n">
        <v>168</v>
      </c>
      <c r="Y866" s="55" t="n">
        <v>195</v>
      </c>
      <c r="Z866" s="55" t="n">
        <v>193</v>
      </c>
      <c r="AA866" s="56" t="n">
        <v>145</v>
      </c>
      <c r="AB866" s="3" t="s">
        <v>46</v>
      </c>
      <c r="AC866" s="70"/>
      <c r="AD866" s="55" t="s">
        <v>46</v>
      </c>
      <c r="AE866" s="55" t="n">
        <v>389</v>
      </c>
      <c r="AF866" s="57"/>
    </row>
    <row r="867" s="58" customFormat="true" ht="12.8" hidden="false" customHeight="false" outlineLevel="0" collapsed="false">
      <c r="A867" s="54" t="s">
        <v>504</v>
      </c>
      <c r="B867" s="55" t="n">
        <v>3</v>
      </c>
      <c r="C867" s="55" t="n">
        <v>61</v>
      </c>
      <c r="D867" s="55" t="n">
        <v>92</v>
      </c>
      <c r="E867" s="55" t="n">
        <v>1</v>
      </c>
      <c r="F867" s="55" t="n">
        <v>17</v>
      </c>
      <c r="G867" s="55" t="n">
        <v>0</v>
      </c>
      <c r="H867" s="55" t="n">
        <v>9</v>
      </c>
      <c r="I867" s="55" t="n">
        <v>107</v>
      </c>
      <c r="J867" s="55" t="n">
        <v>53</v>
      </c>
      <c r="K867" s="55" t="n">
        <v>3</v>
      </c>
      <c r="L867" s="55"/>
      <c r="M867" s="55"/>
      <c r="N867" s="54"/>
      <c r="O867" s="54" t="n">
        <v>7</v>
      </c>
      <c r="P867" s="54" t="n">
        <v>118</v>
      </c>
      <c r="Q867" s="55" t="n">
        <v>46</v>
      </c>
      <c r="R867" s="55" t="n">
        <v>58</v>
      </c>
      <c r="S867" s="55" t="n">
        <v>88</v>
      </c>
      <c r="T867" s="55" t="n">
        <v>68</v>
      </c>
      <c r="U867" s="55" t="n">
        <v>94</v>
      </c>
      <c r="V867" s="55" t="n">
        <v>60</v>
      </c>
      <c r="W867" s="55" t="n">
        <v>99</v>
      </c>
      <c r="X867" s="55" t="n">
        <v>76</v>
      </c>
      <c r="Y867" s="55" t="n">
        <v>86</v>
      </c>
      <c r="Z867" s="55" t="n">
        <v>94</v>
      </c>
      <c r="AA867" s="56" t="n">
        <v>67</v>
      </c>
      <c r="AB867" s="3"/>
      <c r="AC867" s="70"/>
      <c r="AD867" s="55"/>
      <c r="AE867" s="55" t="n">
        <v>180</v>
      </c>
      <c r="AF867" s="57"/>
    </row>
    <row r="868" s="58" customFormat="true" ht="12.8" hidden="false" customHeight="false" outlineLevel="0" collapsed="false">
      <c r="A868" s="60" t="s">
        <v>48</v>
      </c>
      <c r="B868" s="61" t="n">
        <f aca="false">SUM(B855:B867)</f>
        <v>47</v>
      </c>
      <c r="C868" s="61" t="n">
        <f aca="false">SUM(C855:C867)</f>
        <v>1977</v>
      </c>
      <c r="D868" s="61" t="n">
        <f aca="false">SUM(D855:D867)</f>
        <v>4008</v>
      </c>
      <c r="E868" s="61" t="n">
        <f aca="false">SUM(E855:E867)</f>
        <v>14</v>
      </c>
      <c r="F868" s="61" t="n">
        <f aca="false">SUM(F855:F867)</f>
        <v>977</v>
      </c>
      <c r="G868" s="61" t="n">
        <f aca="false">SUM(G855:G867)</f>
        <v>32</v>
      </c>
      <c r="H868" s="61" t="n">
        <f aca="false">SUM(H855:H867)</f>
        <v>203</v>
      </c>
      <c r="I868" s="61" t="n">
        <f aca="false">SUM(I855:I867)</f>
        <v>4662</v>
      </c>
      <c r="J868" s="61" t="n">
        <f aca="false">SUM(J855:J867)</f>
        <v>2251</v>
      </c>
      <c r="K868" s="61" t="n">
        <f aca="false">SUM(K855:K867)</f>
        <v>89</v>
      </c>
      <c r="L868" s="61" t="n">
        <f aca="false">SUM(L855:L867)</f>
        <v>0</v>
      </c>
      <c r="M868" s="61" t="n">
        <f aca="false">SUM(M855:M867)</f>
        <v>0</v>
      </c>
      <c r="N868" s="61" t="n">
        <f aca="false">SUM(N855:N867)</f>
        <v>0</v>
      </c>
      <c r="O868" s="61" t="n">
        <f aca="false">SUM(O855:O867)</f>
        <v>149</v>
      </c>
      <c r="P868" s="61" t="n">
        <f aca="false">SUM(P855:P867)</f>
        <v>5006</v>
      </c>
      <c r="Q868" s="61" t="n">
        <f aca="false">SUM(Q855:Q867)</f>
        <v>1997</v>
      </c>
      <c r="R868" s="61" t="n">
        <f aca="false">SUM(R855:R867)</f>
        <v>2930</v>
      </c>
      <c r="S868" s="61" t="n">
        <f aca="false">SUM(S855:S867)</f>
        <v>3589</v>
      </c>
      <c r="T868" s="61" t="n">
        <f aca="false">SUM(T855:T867)</f>
        <v>2668</v>
      </c>
      <c r="U868" s="61" t="n">
        <f aca="false">SUM(U855:U867)</f>
        <v>4356</v>
      </c>
      <c r="V868" s="61" t="n">
        <f aca="false">SUM(V855:V867)</f>
        <v>2004</v>
      </c>
      <c r="W868" s="61" t="n">
        <f aca="false">SUM(W855:W867)</f>
        <v>4728</v>
      </c>
      <c r="X868" s="61" t="n">
        <f aca="false">SUM(X855:X867)</f>
        <v>2485</v>
      </c>
      <c r="Y868" s="61" t="n">
        <f aca="false">SUM(Y855:Y867)</f>
        <v>4577</v>
      </c>
      <c r="Z868" s="62" t="n">
        <f aca="false">SUM(Z855:Z867)</f>
        <v>3395</v>
      </c>
      <c r="AA868" s="81" t="n">
        <f aca="false">SUM(AA855:AA867)</f>
        <v>3511</v>
      </c>
      <c r="AB868" s="82"/>
      <c r="AC868" s="61" t="n">
        <f aca="false">SUM(AC855:AC867)</f>
        <v>655</v>
      </c>
      <c r="AD868" s="80" t="n">
        <f aca="false">SUM(AD855:AD867)</f>
        <v>9927</v>
      </c>
      <c r="AE868" s="80" t="n">
        <f aca="false">SUM(AE855:AE867)</f>
        <v>7325</v>
      </c>
      <c r="AF868" s="63" t="n">
        <f aca="false">(AE868/AD868)*100</f>
        <v>73.7886571975421</v>
      </c>
    </row>
    <row r="869" s="53" customFormat="true" ht="12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3"/>
      <c r="AC869" s="65"/>
      <c r="AD869" s="65"/>
      <c r="AE869" s="65"/>
      <c r="AF869" s="66"/>
    </row>
    <row r="870" s="58" customFormat="true" ht="12.8" hidden="false" customHeight="false" outlineLevel="0" collapsed="false">
      <c r="A870" s="67" t="s">
        <v>505</v>
      </c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9"/>
    </row>
    <row r="871" s="58" customFormat="true" ht="12.8" hidden="false" customHeight="false" outlineLevel="0" collapsed="false">
      <c r="A871" s="54" t="s">
        <v>506</v>
      </c>
      <c r="B871" s="55" t="n">
        <v>2</v>
      </c>
      <c r="C871" s="55" t="n">
        <v>110</v>
      </c>
      <c r="D871" s="55" t="n">
        <v>78</v>
      </c>
      <c r="E871" s="55" t="n">
        <v>0</v>
      </c>
      <c r="F871" s="55" t="n">
        <v>49</v>
      </c>
      <c r="G871" s="55" t="n">
        <v>0</v>
      </c>
      <c r="H871" s="55" t="n">
        <v>7</v>
      </c>
      <c r="I871" s="55" t="n">
        <v>85</v>
      </c>
      <c r="J871" s="55" t="n">
        <v>139</v>
      </c>
      <c r="K871" s="55" t="n">
        <v>2</v>
      </c>
      <c r="L871" s="55" t="n">
        <v>80</v>
      </c>
      <c r="M871" s="55" t="n">
        <v>13</v>
      </c>
      <c r="N871" s="54" t="n">
        <v>141</v>
      </c>
      <c r="O871" s="54"/>
      <c r="P871" s="54"/>
      <c r="Q871" s="55"/>
      <c r="R871" s="55" t="n">
        <v>124</v>
      </c>
      <c r="S871" s="55" t="n">
        <v>80</v>
      </c>
      <c r="T871" s="55" t="n">
        <v>89</v>
      </c>
      <c r="U871" s="55" t="n">
        <v>137</v>
      </c>
      <c r="V871" s="55" t="n">
        <v>108</v>
      </c>
      <c r="W871" s="55" t="n">
        <v>119</v>
      </c>
      <c r="X871" s="55" t="n">
        <v>118</v>
      </c>
      <c r="Y871" s="55" t="n">
        <v>110</v>
      </c>
      <c r="Z871" s="55" t="n">
        <v>151</v>
      </c>
      <c r="AA871" s="56" t="n">
        <v>74</v>
      </c>
      <c r="AB871" s="3"/>
      <c r="AC871" s="72" t="n">
        <v>20</v>
      </c>
      <c r="AD871" s="55" t="n">
        <v>453</v>
      </c>
      <c r="AE871" s="55" t="n">
        <v>241</v>
      </c>
      <c r="AF871" s="73" t="n">
        <f aca="false">(AE871/AD871)*100</f>
        <v>53.2008830022075</v>
      </c>
    </row>
    <row r="872" s="58" customFormat="true" ht="12.8" hidden="false" customHeight="false" outlineLevel="0" collapsed="false">
      <c r="A872" s="54" t="s">
        <v>507</v>
      </c>
      <c r="B872" s="55" t="n">
        <v>2</v>
      </c>
      <c r="C872" s="55" t="n">
        <v>150</v>
      </c>
      <c r="D872" s="55" t="n">
        <v>118</v>
      </c>
      <c r="E872" s="55" t="n">
        <v>1</v>
      </c>
      <c r="F872" s="55" t="n">
        <v>38</v>
      </c>
      <c r="G872" s="55" t="n">
        <v>0</v>
      </c>
      <c r="H872" s="55" t="n">
        <v>4</v>
      </c>
      <c r="I872" s="55" t="n">
        <v>151</v>
      </c>
      <c r="J872" s="55" t="n">
        <v>150</v>
      </c>
      <c r="K872" s="55" t="n">
        <v>3</v>
      </c>
      <c r="L872" s="55" t="n">
        <v>121</v>
      </c>
      <c r="M872" s="55" t="n">
        <v>3</v>
      </c>
      <c r="N872" s="54" t="n">
        <v>182</v>
      </c>
      <c r="O872" s="54"/>
      <c r="P872" s="54"/>
      <c r="Q872" s="55"/>
      <c r="R872" s="55" t="n">
        <v>183</v>
      </c>
      <c r="S872" s="55" t="n">
        <v>76</v>
      </c>
      <c r="T872" s="55" t="n">
        <v>93</v>
      </c>
      <c r="U872" s="55" t="n">
        <v>206</v>
      </c>
      <c r="V872" s="55" t="n">
        <v>161</v>
      </c>
      <c r="W872" s="55" t="n">
        <v>131</v>
      </c>
      <c r="X872" s="55" t="n">
        <v>136</v>
      </c>
      <c r="Y872" s="55" t="n">
        <v>159</v>
      </c>
      <c r="Z872" s="55" t="n">
        <v>149</v>
      </c>
      <c r="AA872" s="56" t="n">
        <v>134</v>
      </c>
      <c r="AB872" s="3"/>
      <c r="AC872" s="72" t="n">
        <v>35</v>
      </c>
      <c r="AD872" s="55" t="n">
        <v>474</v>
      </c>
      <c r="AE872" s="55" t="n">
        <v>313</v>
      </c>
      <c r="AF872" s="73" t="n">
        <f aca="false">(AE872/AD872)*100</f>
        <v>66.0337552742616</v>
      </c>
    </row>
    <row r="873" s="58" customFormat="true" ht="12.8" hidden="false" customHeight="false" outlineLevel="0" collapsed="false">
      <c r="A873" s="54" t="s">
        <v>508</v>
      </c>
      <c r="B873" s="55" t="n">
        <v>1</v>
      </c>
      <c r="C873" s="55" t="n">
        <v>152</v>
      </c>
      <c r="D873" s="55" t="n">
        <v>124</v>
      </c>
      <c r="E873" s="55" t="n">
        <v>3</v>
      </c>
      <c r="F873" s="55" t="n">
        <v>39</v>
      </c>
      <c r="G873" s="55" t="n">
        <v>1</v>
      </c>
      <c r="H873" s="55" t="n">
        <v>8</v>
      </c>
      <c r="I873" s="55" t="n">
        <v>135</v>
      </c>
      <c r="J873" s="55" t="n">
        <v>176</v>
      </c>
      <c r="K873" s="55" t="n">
        <v>3</v>
      </c>
      <c r="L873" s="55" t="n">
        <v>105</v>
      </c>
      <c r="M873" s="55" t="n">
        <v>9</v>
      </c>
      <c r="N873" s="54" t="n">
        <v>206</v>
      </c>
      <c r="O873" s="54"/>
      <c r="P873" s="54"/>
      <c r="Q873" s="55"/>
      <c r="R873" s="55" t="n">
        <v>176</v>
      </c>
      <c r="S873" s="55" t="n">
        <v>91</v>
      </c>
      <c r="T873" s="55" t="n">
        <v>97</v>
      </c>
      <c r="U873" s="55" t="n">
        <v>219</v>
      </c>
      <c r="V873" s="55" t="n">
        <v>168</v>
      </c>
      <c r="W873" s="55" t="n">
        <v>144</v>
      </c>
      <c r="X873" s="55" t="n">
        <v>150</v>
      </c>
      <c r="Y873" s="55" t="n">
        <v>162</v>
      </c>
      <c r="Z873" s="55" t="n">
        <v>161</v>
      </c>
      <c r="AA873" s="56" t="n">
        <v>134</v>
      </c>
      <c r="AB873" s="3"/>
      <c r="AC873" s="72" t="n">
        <v>44</v>
      </c>
      <c r="AD873" s="55" t="n">
        <v>473</v>
      </c>
      <c r="AE873" s="55" t="n">
        <v>326</v>
      </c>
      <c r="AF873" s="73" t="n">
        <f aca="false">(AE873/AD873)*100</f>
        <v>68.9217758985201</v>
      </c>
    </row>
    <row r="874" s="58" customFormat="true" ht="12.8" hidden="false" customHeight="false" outlineLevel="0" collapsed="false">
      <c r="A874" s="54" t="s">
        <v>509</v>
      </c>
      <c r="B874" s="55" t="n">
        <v>2</v>
      </c>
      <c r="C874" s="55" t="n">
        <v>170</v>
      </c>
      <c r="D874" s="55" t="n">
        <v>132</v>
      </c>
      <c r="E874" s="55" t="n">
        <v>0</v>
      </c>
      <c r="F874" s="55" t="n">
        <v>58</v>
      </c>
      <c r="G874" s="55" t="n">
        <v>1</v>
      </c>
      <c r="H874" s="55" t="n">
        <v>4</v>
      </c>
      <c r="I874" s="55" t="n">
        <v>177</v>
      </c>
      <c r="J874" s="55" t="n">
        <v>186</v>
      </c>
      <c r="K874" s="55" t="n">
        <v>1</v>
      </c>
      <c r="L874" s="55" t="n">
        <v>138</v>
      </c>
      <c r="M874" s="55" t="n">
        <v>8</v>
      </c>
      <c r="N874" s="54" t="n">
        <v>221</v>
      </c>
      <c r="O874" s="54"/>
      <c r="P874" s="54"/>
      <c r="Q874" s="55"/>
      <c r="R874" s="55" t="n">
        <v>203</v>
      </c>
      <c r="S874" s="55" t="n">
        <v>108</v>
      </c>
      <c r="T874" s="55" t="n">
        <v>108</v>
      </c>
      <c r="U874" s="55" t="n">
        <v>251</v>
      </c>
      <c r="V874" s="55" t="n">
        <v>178</v>
      </c>
      <c r="W874" s="55" t="n">
        <v>171</v>
      </c>
      <c r="X874" s="55" t="n">
        <v>175</v>
      </c>
      <c r="Y874" s="55" t="n">
        <v>174</v>
      </c>
      <c r="Z874" s="55" t="n">
        <v>184</v>
      </c>
      <c r="AA874" s="56" t="n">
        <v>160</v>
      </c>
      <c r="AB874" s="3"/>
      <c r="AC874" s="72" t="n">
        <v>27</v>
      </c>
      <c r="AD874" s="55" t="n">
        <v>550</v>
      </c>
      <c r="AE874" s="55" t="n">
        <v>372</v>
      </c>
      <c r="AF874" s="73" t="n">
        <f aca="false">(AE874/AD874)*100</f>
        <v>67.6363636363636</v>
      </c>
    </row>
    <row r="875" s="58" customFormat="true" ht="12.8" hidden="false" customHeight="false" outlineLevel="0" collapsed="false">
      <c r="A875" s="54" t="s">
        <v>510</v>
      </c>
      <c r="B875" s="55" t="n">
        <v>2</v>
      </c>
      <c r="C875" s="55" t="n">
        <v>177</v>
      </c>
      <c r="D875" s="55" t="n">
        <v>128</v>
      </c>
      <c r="E875" s="55" t="n">
        <v>1</v>
      </c>
      <c r="F875" s="55" t="n">
        <v>58</v>
      </c>
      <c r="G875" s="55" t="n">
        <v>1</v>
      </c>
      <c r="H875" s="55" t="n">
        <v>1</v>
      </c>
      <c r="I875" s="55" t="n">
        <v>164</v>
      </c>
      <c r="J875" s="55" t="n">
        <v>199</v>
      </c>
      <c r="K875" s="55" t="n">
        <v>3</v>
      </c>
      <c r="L875" s="55" t="n">
        <v>145</v>
      </c>
      <c r="M875" s="55" t="n">
        <v>7</v>
      </c>
      <c r="N875" s="54" t="n">
        <v>212</v>
      </c>
      <c r="O875" s="54"/>
      <c r="P875" s="54"/>
      <c r="Q875" s="55"/>
      <c r="R875" s="55" t="n">
        <v>201</v>
      </c>
      <c r="S875" s="55" t="n">
        <v>124</v>
      </c>
      <c r="T875" s="55" t="n">
        <v>127</v>
      </c>
      <c r="U875" s="55" t="n">
        <v>237</v>
      </c>
      <c r="V875" s="55" t="n">
        <v>160</v>
      </c>
      <c r="W875" s="55" t="n">
        <v>198</v>
      </c>
      <c r="X875" s="55" t="n">
        <v>165</v>
      </c>
      <c r="Y875" s="55" t="n">
        <v>192</v>
      </c>
      <c r="Z875" s="55" t="n">
        <v>188</v>
      </c>
      <c r="AA875" s="56" t="n">
        <v>159</v>
      </c>
      <c r="AB875" s="3"/>
      <c r="AC875" s="72" t="n">
        <v>34</v>
      </c>
      <c r="AD875" s="55" t="n">
        <v>480</v>
      </c>
      <c r="AE875" s="55" t="n">
        <v>383</v>
      </c>
      <c r="AF875" s="73" t="n">
        <f aca="false">(AE875/AD875)*100</f>
        <v>79.7916666666667</v>
      </c>
    </row>
    <row r="876" s="58" customFormat="true" ht="12.8" hidden="false" customHeight="false" outlineLevel="0" collapsed="false">
      <c r="A876" s="54" t="s">
        <v>511</v>
      </c>
      <c r="B876" s="55" t="n">
        <v>1</v>
      </c>
      <c r="C876" s="55" t="n">
        <v>114</v>
      </c>
      <c r="D876" s="55" t="n">
        <v>85</v>
      </c>
      <c r="E876" s="55" t="n">
        <v>0</v>
      </c>
      <c r="F876" s="55" t="n">
        <v>69</v>
      </c>
      <c r="G876" s="55" t="n">
        <v>0</v>
      </c>
      <c r="H876" s="55" t="n">
        <v>2</v>
      </c>
      <c r="I876" s="55" t="n">
        <v>130</v>
      </c>
      <c r="J876" s="55" t="n">
        <v>135</v>
      </c>
      <c r="K876" s="55" t="n">
        <v>2</v>
      </c>
      <c r="L876" s="55" t="n">
        <v>115</v>
      </c>
      <c r="M876" s="55" t="n">
        <v>8</v>
      </c>
      <c r="N876" s="54" t="n">
        <v>148</v>
      </c>
      <c r="O876" s="54"/>
      <c r="P876" s="54"/>
      <c r="Q876" s="55"/>
      <c r="R876" s="55" t="n">
        <v>134</v>
      </c>
      <c r="S876" s="55" t="n">
        <v>97</v>
      </c>
      <c r="T876" s="55" t="n">
        <v>106</v>
      </c>
      <c r="U876" s="55" t="n">
        <v>159</v>
      </c>
      <c r="V876" s="55" t="n">
        <v>106</v>
      </c>
      <c r="W876" s="55" t="n">
        <v>158</v>
      </c>
      <c r="X876" s="55" t="n">
        <v>127</v>
      </c>
      <c r="Y876" s="55" t="n">
        <v>139</v>
      </c>
      <c r="Z876" s="55" t="n">
        <v>173</v>
      </c>
      <c r="AA876" s="56" t="n">
        <v>83</v>
      </c>
      <c r="AB876" s="3"/>
      <c r="AC876" s="72" t="n">
        <v>22</v>
      </c>
      <c r="AD876" s="55" t="n">
        <v>381</v>
      </c>
      <c r="AE876" s="55" t="n">
        <v>276</v>
      </c>
      <c r="AF876" s="73" t="n">
        <f aca="false">(AE876/AD876)*100</f>
        <v>72.4409448818898</v>
      </c>
    </row>
    <row r="877" s="58" customFormat="true" ht="12.8" hidden="false" customHeight="false" outlineLevel="0" collapsed="false">
      <c r="A877" s="54" t="s">
        <v>512</v>
      </c>
      <c r="B877" s="55" t="n">
        <v>1</v>
      </c>
      <c r="C877" s="55" t="n">
        <v>237</v>
      </c>
      <c r="D877" s="55" t="n">
        <v>247</v>
      </c>
      <c r="E877" s="55" t="n">
        <v>4</v>
      </c>
      <c r="F877" s="55" t="n">
        <v>75</v>
      </c>
      <c r="G877" s="55" t="n">
        <v>2</v>
      </c>
      <c r="H877" s="55" t="n">
        <v>7</v>
      </c>
      <c r="I877" s="55" t="n">
        <v>278</v>
      </c>
      <c r="J877" s="55" t="n">
        <v>277</v>
      </c>
      <c r="K877" s="55" t="n">
        <v>4</v>
      </c>
      <c r="L877" s="55" t="n">
        <v>216</v>
      </c>
      <c r="M877" s="55" t="n">
        <v>11</v>
      </c>
      <c r="N877" s="54" t="n">
        <v>334</v>
      </c>
      <c r="O877" s="54"/>
      <c r="P877" s="54"/>
      <c r="Q877" s="55"/>
      <c r="R877" s="55" t="n">
        <v>317</v>
      </c>
      <c r="S877" s="55" t="n">
        <v>173</v>
      </c>
      <c r="T877" s="55" t="n">
        <v>160</v>
      </c>
      <c r="U877" s="55" t="n">
        <v>400</v>
      </c>
      <c r="V877" s="55" t="n">
        <v>300</v>
      </c>
      <c r="W877" s="55" t="n">
        <v>249</v>
      </c>
      <c r="X877" s="55" t="n">
        <v>268</v>
      </c>
      <c r="Y877" s="55" t="n">
        <v>287</v>
      </c>
      <c r="Z877" s="55" t="n">
        <v>324</v>
      </c>
      <c r="AA877" s="56" t="n">
        <v>208</v>
      </c>
      <c r="AB877" s="3"/>
      <c r="AC877" s="72" t="n">
        <v>47</v>
      </c>
      <c r="AD877" s="55" t="n">
        <v>857</v>
      </c>
      <c r="AE877" s="55" t="n">
        <v>579</v>
      </c>
      <c r="AF877" s="73" t="n">
        <f aca="false">(AE877/AD877)*100</f>
        <v>67.561260210035</v>
      </c>
    </row>
    <row r="878" s="58" customFormat="true" ht="12.8" hidden="false" customHeight="false" outlineLevel="0" collapsed="false">
      <c r="A878" s="54" t="s">
        <v>513</v>
      </c>
      <c r="B878" s="55" t="n">
        <v>5</v>
      </c>
      <c r="C878" s="55" t="n">
        <v>244</v>
      </c>
      <c r="D878" s="55" t="n">
        <v>241</v>
      </c>
      <c r="E878" s="55" t="n">
        <v>2</v>
      </c>
      <c r="F878" s="55" t="n">
        <v>39</v>
      </c>
      <c r="G878" s="55" t="n">
        <v>0</v>
      </c>
      <c r="H878" s="55" t="n">
        <v>9</v>
      </c>
      <c r="I878" s="55" t="n">
        <v>272</v>
      </c>
      <c r="J878" s="55" t="n">
        <v>249</v>
      </c>
      <c r="K878" s="55" t="n">
        <v>2</v>
      </c>
      <c r="L878" s="55" t="n">
        <v>231</v>
      </c>
      <c r="M878" s="55" t="n">
        <v>8</v>
      </c>
      <c r="N878" s="54" t="n">
        <v>294</v>
      </c>
      <c r="O878" s="54"/>
      <c r="P878" s="54"/>
      <c r="Q878" s="55"/>
      <c r="R878" s="55" t="n">
        <v>328</v>
      </c>
      <c r="S878" s="55" t="n">
        <v>137</v>
      </c>
      <c r="T878" s="55" t="n">
        <v>166</v>
      </c>
      <c r="U878" s="55" t="n">
        <v>364</v>
      </c>
      <c r="V878" s="55" t="n">
        <v>273</v>
      </c>
      <c r="W878" s="55" t="n">
        <v>243</v>
      </c>
      <c r="X878" s="55" t="n">
        <v>216</v>
      </c>
      <c r="Y878" s="55" t="n">
        <v>302</v>
      </c>
      <c r="Z878" s="55" t="n">
        <v>280</v>
      </c>
      <c r="AA878" s="56" t="n">
        <v>223</v>
      </c>
      <c r="AB878" s="3"/>
      <c r="AC878" s="72" t="n">
        <v>27</v>
      </c>
      <c r="AD878" s="55" t="n">
        <v>704</v>
      </c>
      <c r="AE878" s="55" t="n">
        <v>541</v>
      </c>
      <c r="AF878" s="73" t="n">
        <f aca="false">(AE878/AD878)*100</f>
        <v>76.8465909090909</v>
      </c>
    </row>
    <row r="879" s="58" customFormat="true" ht="12.8" hidden="false" customHeight="false" outlineLevel="0" collapsed="false">
      <c r="A879" s="54" t="s">
        <v>514</v>
      </c>
      <c r="B879" s="55" t="n">
        <v>4</v>
      </c>
      <c r="C879" s="55" t="n">
        <v>303</v>
      </c>
      <c r="D879" s="55" t="n">
        <v>249</v>
      </c>
      <c r="E879" s="55" t="n">
        <v>2</v>
      </c>
      <c r="F879" s="55" t="n">
        <v>85</v>
      </c>
      <c r="G879" s="55" t="n">
        <v>2</v>
      </c>
      <c r="H879" s="55" t="n">
        <v>9</v>
      </c>
      <c r="I879" s="55" t="n">
        <v>285</v>
      </c>
      <c r="J879" s="55" t="n">
        <v>349</v>
      </c>
      <c r="K879" s="55" t="n">
        <v>4</v>
      </c>
      <c r="L879" s="55" t="n">
        <v>223</v>
      </c>
      <c r="M879" s="55" t="n">
        <v>14</v>
      </c>
      <c r="N879" s="54" t="n">
        <v>408</v>
      </c>
      <c r="O879" s="54"/>
      <c r="P879" s="54"/>
      <c r="Q879" s="55"/>
      <c r="R879" s="55" t="n">
        <v>312</v>
      </c>
      <c r="S879" s="55" t="n">
        <v>246</v>
      </c>
      <c r="T879" s="55" t="n">
        <v>177</v>
      </c>
      <c r="U879" s="55" t="n">
        <v>452</v>
      </c>
      <c r="V879" s="55" t="n">
        <v>308</v>
      </c>
      <c r="W879" s="55" t="n">
        <v>311</v>
      </c>
      <c r="X879" s="55" t="n">
        <v>287</v>
      </c>
      <c r="Y879" s="55" t="n">
        <v>335</v>
      </c>
      <c r="Z879" s="55" t="n">
        <v>364</v>
      </c>
      <c r="AA879" s="56" t="n">
        <v>235</v>
      </c>
      <c r="AB879" s="3"/>
      <c r="AC879" s="72" t="n">
        <v>47</v>
      </c>
      <c r="AD879" s="55" t="n">
        <v>922</v>
      </c>
      <c r="AE879" s="55" t="n">
        <v>663</v>
      </c>
      <c r="AF879" s="73" t="n">
        <f aca="false">(AE879/AD879)*100</f>
        <v>71.9088937093275</v>
      </c>
    </row>
    <row r="880" s="58" customFormat="true" ht="12.8" hidden="false" customHeight="false" outlineLevel="0" collapsed="false">
      <c r="A880" s="54" t="s">
        <v>515</v>
      </c>
      <c r="B880" s="55" t="n">
        <v>5</v>
      </c>
      <c r="C880" s="55" t="n">
        <v>263</v>
      </c>
      <c r="D880" s="55" t="n">
        <v>209</v>
      </c>
      <c r="E880" s="55" t="n">
        <v>1</v>
      </c>
      <c r="F880" s="55" t="n">
        <v>72</v>
      </c>
      <c r="G880" s="55" t="n">
        <v>1</v>
      </c>
      <c r="H880" s="55" t="n">
        <v>8</v>
      </c>
      <c r="I880" s="55" t="n">
        <v>264</v>
      </c>
      <c r="J880" s="55" t="n">
        <v>276</v>
      </c>
      <c r="K880" s="55" t="n">
        <v>4</v>
      </c>
      <c r="L880" s="55" t="n">
        <v>211</v>
      </c>
      <c r="M880" s="55" t="n">
        <v>12</v>
      </c>
      <c r="N880" s="54" t="n">
        <v>334</v>
      </c>
      <c r="O880" s="54"/>
      <c r="P880" s="54"/>
      <c r="Q880" s="55"/>
      <c r="R880" s="55" t="n">
        <v>301</v>
      </c>
      <c r="S880" s="55" t="n">
        <v>174</v>
      </c>
      <c r="T880" s="55" t="n">
        <v>176</v>
      </c>
      <c r="U880" s="55" t="n">
        <v>359</v>
      </c>
      <c r="V880" s="55" t="n">
        <v>244</v>
      </c>
      <c r="W880" s="55" t="n">
        <v>275</v>
      </c>
      <c r="X880" s="55" t="n">
        <v>232</v>
      </c>
      <c r="Y880" s="55" t="n">
        <v>299</v>
      </c>
      <c r="Z880" s="55" t="n">
        <v>301</v>
      </c>
      <c r="AA880" s="56" t="n">
        <v>214</v>
      </c>
      <c r="AB880" s="3"/>
      <c r="AC880" s="72" t="n">
        <v>48</v>
      </c>
      <c r="AD880" s="55" t="n">
        <v>775</v>
      </c>
      <c r="AE880" s="55" t="n">
        <v>569</v>
      </c>
      <c r="AF880" s="73" t="n">
        <f aca="false">(AE880/AD880)*100</f>
        <v>73.4193548387097</v>
      </c>
    </row>
    <row r="881" s="58" customFormat="true" ht="12.8" hidden="false" customHeight="false" outlineLevel="0" collapsed="false">
      <c r="A881" s="54" t="s">
        <v>516</v>
      </c>
      <c r="B881" s="55" t="n">
        <v>3</v>
      </c>
      <c r="C881" s="55" t="n">
        <v>237</v>
      </c>
      <c r="D881" s="55" t="n">
        <v>144</v>
      </c>
      <c r="E881" s="55" t="n">
        <v>0</v>
      </c>
      <c r="F881" s="55" t="n">
        <v>62</v>
      </c>
      <c r="G881" s="55" t="n">
        <v>0</v>
      </c>
      <c r="H881" s="55" t="n">
        <v>7</v>
      </c>
      <c r="I881" s="55" t="n">
        <v>170</v>
      </c>
      <c r="J881" s="55" t="n">
        <v>267</v>
      </c>
      <c r="K881" s="55" t="n">
        <v>2</v>
      </c>
      <c r="L881" s="55" t="n">
        <v>132</v>
      </c>
      <c r="M881" s="55" t="n">
        <v>11</v>
      </c>
      <c r="N881" s="54" t="n">
        <v>306</v>
      </c>
      <c r="O881" s="54"/>
      <c r="P881" s="54"/>
      <c r="Q881" s="55"/>
      <c r="R881" s="55" t="n">
        <v>212</v>
      </c>
      <c r="S881" s="55" t="n">
        <v>154</v>
      </c>
      <c r="T881" s="55" t="n">
        <v>148</v>
      </c>
      <c r="U881" s="55" t="n">
        <v>283</v>
      </c>
      <c r="V881" s="55" t="n">
        <v>197</v>
      </c>
      <c r="W881" s="55" t="n">
        <v>220</v>
      </c>
      <c r="X881" s="55" t="n">
        <v>193</v>
      </c>
      <c r="Y881" s="55" t="n">
        <v>226</v>
      </c>
      <c r="Z881" s="55" t="n">
        <v>248</v>
      </c>
      <c r="AA881" s="56" t="n">
        <v>159</v>
      </c>
      <c r="AB881" s="3"/>
      <c r="AC881" s="72" t="n">
        <v>31</v>
      </c>
      <c r="AD881" s="55" t="n">
        <v>621</v>
      </c>
      <c r="AE881" s="55" t="n">
        <v>458</v>
      </c>
      <c r="AF881" s="73" t="n">
        <f aca="false">(AE881/AD881)*100</f>
        <v>73.7520128824477</v>
      </c>
    </row>
    <row r="882" s="58" customFormat="true" ht="12.8" hidden="false" customHeight="false" outlineLevel="0" collapsed="false">
      <c r="A882" s="54" t="s">
        <v>517</v>
      </c>
      <c r="B882" s="55" t="n">
        <v>0</v>
      </c>
      <c r="C882" s="55" t="n">
        <v>257</v>
      </c>
      <c r="D882" s="55" t="n">
        <v>420</v>
      </c>
      <c r="E882" s="55" t="n">
        <v>2</v>
      </c>
      <c r="F882" s="55" t="n">
        <v>62</v>
      </c>
      <c r="G882" s="55" t="n">
        <v>2</v>
      </c>
      <c r="H882" s="55" t="n">
        <v>4</v>
      </c>
      <c r="I882" s="55" t="n">
        <v>476</v>
      </c>
      <c r="J882" s="55" t="n">
        <v>264</v>
      </c>
      <c r="K882" s="55" t="n">
        <v>3</v>
      </c>
      <c r="L882" s="55" t="n">
        <v>421</v>
      </c>
      <c r="M882" s="55" t="n">
        <v>11</v>
      </c>
      <c r="N882" s="54" t="n">
        <v>313</v>
      </c>
      <c r="O882" s="54"/>
      <c r="P882" s="54"/>
      <c r="Q882" s="55"/>
      <c r="R882" s="55" t="n">
        <v>454</v>
      </c>
      <c r="S882" s="55" t="n">
        <v>189</v>
      </c>
      <c r="T882" s="55" t="n">
        <v>283</v>
      </c>
      <c r="U882" s="55" t="n">
        <v>455</v>
      </c>
      <c r="V882" s="55" t="n">
        <v>366</v>
      </c>
      <c r="W882" s="55" t="n">
        <v>348</v>
      </c>
      <c r="X882" s="55" t="n">
        <v>310</v>
      </c>
      <c r="Y882" s="55" t="n">
        <v>407</v>
      </c>
      <c r="Z882" s="55" t="n">
        <v>397</v>
      </c>
      <c r="AA882" s="56" t="n">
        <v>307</v>
      </c>
      <c r="AB882" s="3"/>
      <c r="AC882" s="72" t="n">
        <v>53</v>
      </c>
      <c r="AD882" s="55" t="n">
        <v>947</v>
      </c>
      <c r="AE882" s="55" t="n">
        <v>760</v>
      </c>
      <c r="AF882" s="73" t="n">
        <f aca="false">(AE882/AD882)*100</f>
        <v>80.2534318901795</v>
      </c>
    </row>
    <row r="883" s="58" customFormat="true" ht="12.8" hidden="false" customHeight="false" outlineLevel="0" collapsed="false">
      <c r="A883" s="54" t="s">
        <v>518</v>
      </c>
      <c r="B883" s="55" t="n">
        <v>5</v>
      </c>
      <c r="C883" s="55" t="n">
        <v>302</v>
      </c>
      <c r="D883" s="55" t="n">
        <v>375</v>
      </c>
      <c r="E883" s="55" t="n">
        <v>1</v>
      </c>
      <c r="F883" s="55" t="n">
        <v>66</v>
      </c>
      <c r="G883" s="55" t="n">
        <v>1</v>
      </c>
      <c r="H883" s="55" t="n">
        <v>5</v>
      </c>
      <c r="I883" s="55" t="n">
        <v>408</v>
      </c>
      <c r="J883" s="55" t="n">
        <v>336</v>
      </c>
      <c r="K883" s="55" t="n">
        <v>2</v>
      </c>
      <c r="L883" s="55" t="n">
        <v>363</v>
      </c>
      <c r="M883" s="55" t="n">
        <v>7</v>
      </c>
      <c r="N883" s="54" t="n">
        <v>381</v>
      </c>
      <c r="O883" s="54"/>
      <c r="P883" s="54"/>
      <c r="Q883" s="55"/>
      <c r="R883" s="55" t="n">
        <v>389</v>
      </c>
      <c r="S883" s="55" t="n">
        <v>217</v>
      </c>
      <c r="T883" s="55" t="n">
        <v>276</v>
      </c>
      <c r="U883" s="55" t="n">
        <v>442</v>
      </c>
      <c r="V883" s="55" t="n">
        <v>364</v>
      </c>
      <c r="W883" s="55" t="n">
        <v>348</v>
      </c>
      <c r="X883" s="55" t="n">
        <v>371</v>
      </c>
      <c r="Y883" s="55" t="n">
        <v>346</v>
      </c>
      <c r="Z883" s="55" t="n">
        <v>403</v>
      </c>
      <c r="AA883" s="56" t="n">
        <v>283</v>
      </c>
      <c r="AB883" s="3"/>
      <c r="AC883" s="72" t="n">
        <v>21</v>
      </c>
      <c r="AD883" s="55" t="n">
        <v>999</v>
      </c>
      <c r="AE883" s="55" t="n">
        <v>773</v>
      </c>
      <c r="AF883" s="73" t="n">
        <f aca="false">(AE883/AD883)*100</f>
        <v>77.3773773773774</v>
      </c>
    </row>
    <row r="884" s="58" customFormat="true" ht="12.8" hidden="false" customHeight="false" outlineLevel="0" collapsed="false">
      <c r="A884" s="54" t="s">
        <v>519</v>
      </c>
      <c r="B884" s="55" t="n">
        <v>1</v>
      </c>
      <c r="C884" s="55" t="n">
        <v>270</v>
      </c>
      <c r="D884" s="55" t="n">
        <v>195</v>
      </c>
      <c r="E884" s="55" t="n">
        <v>0</v>
      </c>
      <c r="F884" s="55" t="n">
        <v>79</v>
      </c>
      <c r="G884" s="55" t="n">
        <v>4</v>
      </c>
      <c r="H884" s="55" t="n">
        <v>7</v>
      </c>
      <c r="I884" s="55" t="n">
        <v>240</v>
      </c>
      <c r="J884" s="55" t="n">
        <v>308</v>
      </c>
      <c r="K884" s="55" t="n">
        <v>1</v>
      </c>
      <c r="L884" s="55" t="n">
        <v>201</v>
      </c>
      <c r="M884" s="55" t="n">
        <v>10</v>
      </c>
      <c r="N884" s="54" t="n">
        <v>344</v>
      </c>
      <c r="O884" s="54"/>
      <c r="P884" s="54"/>
      <c r="Q884" s="55"/>
      <c r="R884" s="55" t="n">
        <v>286</v>
      </c>
      <c r="S884" s="55" t="n">
        <v>187</v>
      </c>
      <c r="T884" s="55" t="n">
        <v>177</v>
      </c>
      <c r="U884" s="55" t="n">
        <v>366</v>
      </c>
      <c r="V884" s="55" t="n">
        <v>228</v>
      </c>
      <c r="W884" s="55" t="n">
        <v>303</v>
      </c>
      <c r="X884" s="55" t="n">
        <v>254</v>
      </c>
      <c r="Y884" s="55" t="n">
        <v>274</v>
      </c>
      <c r="Z884" s="55" t="n">
        <v>319</v>
      </c>
      <c r="AA884" s="56" t="n">
        <v>198</v>
      </c>
      <c r="AB884" s="3"/>
      <c r="AC884" s="72" t="n">
        <v>21</v>
      </c>
      <c r="AD884" s="55" t="n">
        <v>783</v>
      </c>
      <c r="AE884" s="55" t="n">
        <v>568</v>
      </c>
      <c r="AF884" s="73" t="n">
        <f aca="false">(AE884/AD884)*100</f>
        <v>72.5415070242657</v>
      </c>
    </row>
    <row r="885" s="58" customFormat="true" ht="12.8" hidden="false" customHeight="false" outlineLevel="0" collapsed="false">
      <c r="A885" s="54" t="s">
        <v>520</v>
      </c>
      <c r="B885" s="55" t="n">
        <v>0</v>
      </c>
      <c r="C885" s="55" t="n">
        <v>287</v>
      </c>
      <c r="D885" s="55" t="n">
        <v>205</v>
      </c>
      <c r="E885" s="55" t="n">
        <v>4</v>
      </c>
      <c r="F885" s="55" t="n">
        <v>61</v>
      </c>
      <c r="G885" s="55" t="n">
        <v>2</v>
      </c>
      <c r="H885" s="55" t="n">
        <v>9</v>
      </c>
      <c r="I885" s="55" t="n">
        <v>255</v>
      </c>
      <c r="J885" s="55" t="n">
        <v>311</v>
      </c>
      <c r="K885" s="55" t="n">
        <v>4</v>
      </c>
      <c r="L885" s="55" t="n">
        <v>214</v>
      </c>
      <c r="M885" s="55" t="n">
        <v>8</v>
      </c>
      <c r="N885" s="54" t="n">
        <v>357</v>
      </c>
      <c r="O885" s="54"/>
      <c r="P885" s="54"/>
      <c r="Q885" s="55"/>
      <c r="R885" s="55" t="n">
        <v>296</v>
      </c>
      <c r="S885" s="55" t="n">
        <v>173</v>
      </c>
      <c r="T885" s="55" t="n">
        <v>198</v>
      </c>
      <c r="U885" s="55" t="n">
        <v>339</v>
      </c>
      <c r="V885" s="55" t="n">
        <v>227</v>
      </c>
      <c r="W885" s="55" t="n">
        <v>293</v>
      </c>
      <c r="X885" s="55" t="n">
        <v>259</v>
      </c>
      <c r="Y885" s="55" t="n">
        <v>284</v>
      </c>
      <c r="Z885" s="55" t="n">
        <v>312</v>
      </c>
      <c r="AA885" s="56" t="n">
        <v>194</v>
      </c>
      <c r="AB885" s="3"/>
      <c r="AC885" s="72" t="n">
        <v>41</v>
      </c>
      <c r="AD885" s="55" t="n">
        <v>824</v>
      </c>
      <c r="AE885" s="55" t="n">
        <v>599</v>
      </c>
      <c r="AF885" s="73" t="n">
        <f aca="false">(AE885/AD885)*100</f>
        <v>72.6941747572815</v>
      </c>
    </row>
    <row r="886" s="58" customFormat="true" ht="12.8" hidden="false" customHeight="false" outlineLevel="0" collapsed="false">
      <c r="A886" s="54" t="s">
        <v>521</v>
      </c>
      <c r="B886" s="55" t="n">
        <v>0</v>
      </c>
      <c r="C886" s="55" t="n">
        <v>287</v>
      </c>
      <c r="D886" s="55" t="n">
        <v>200</v>
      </c>
      <c r="E886" s="55" t="n">
        <v>1</v>
      </c>
      <c r="F886" s="55" t="n">
        <v>69</v>
      </c>
      <c r="G886" s="55" t="n">
        <v>0</v>
      </c>
      <c r="H886" s="55" t="n">
        <v>7</v>
      </c>
      <c r="I886" s="55" t="n">
        <v>260</v>
      </c>
      <c r="J886" s="55" t="n">
        <v>296</v>
      </c>
      <c r="K886" s="55" t="n">
        <v>3</v>
      </c>
      <c r="L886" s="55" t="n">
        <v>219</v>
      </c>
      <c r="M886" s="55" t="n">
        <v>12</v>
      </c>
      <c r="N886" s="54" t="n">
        <v>331</v>
      </c>
      <c r="O886" s="54"/>
      <c r="P886" s="54"/>
      <c r="Q886" s="55"/>
      <c r="R886" s="55" t="n">
        <v>277</v>
      </c>
      <c r="S886" s="55" t="n">
        <v>193</v>
      </c>
      <c r="T886" s="55" t="n">
        <v>206</v>
      </c>
      <c r="U886" s="55" t="n">
        <v>332</v>
      </c>
      <c r="V886" s="55" t="n">
        <v>244</v>
      </c>
      <c r="W886" s="55" t="n">
        <v>297</v>
      </c>
      <c r="X886" s="55" t="n">
        <v>245</v>
      </c>
      <c r="Y886" s="55" t="n">
        <v>301</v>
      </c>
      <c r="Z886" s="55" t="n">
        <v>317</v>
      </c>
      <c r="AA886" s="56" t="n">
        <v>205</v>
      </c>
      <c r="AB886" s="3"/>
      <c r="AC886" s="72" t="n">
        <v>32</v>
      </c>
      <c r="AD886" s="55" t="n">
        <v>825</v>
      </c>
      <c r="AE886" s="55" t="n">
        <v>581</v>
      </c>
      <c r="AF886" s="73" t="n">
        <f aca="false">(AE886/AD886)*100</f>
        <v>70.4242424242424</v>
      </c>
    </row>
    <row r="887" s="58" customFormat="true" ht="12.8" hidden="false" customHeight="false" outlineLevel="0" collapsed="false">
      <c r="A887" s="54" t="s">
        <v>522</v>
      </c>
      <c r="B887" s="55" t="n">
        <v>0</v>
      </c>
      <c r="C887" s="55" t="n">
        <v>266</v>
      </c>
      <c r="D887" s="55" t="n">
        <v>211</v>
      </c>
      <c r="E887" s="55" t="n">
        <v>0</v>
      </c>
      <c r="F887" s="55" t="n">
        <v>77</v>
      </c>
      <c r="G887" s="55" t="n">
        <v>1</v>
      </c>
      <c r="H887" s="55" t="n">
        <v>7</v>
      </c>
      <c r="I887" s="55" t="n">
        <v>272</v>
      </c>
      <c r="J887" s="55" t="n">
        <v>273</v>
      </c>
      <c r="K887" s="55" t="n">
        <v>7</v>
      </c>
      <c r="L887" s="55" t="n">
        <v>213</v>
      </c>
      <c r="M887" s="55" t="n">
        <v>11</v>
      </c>
      <c r="N887" s="54" t="n">
        <v>336</v>
      </c>
      <c r="O887" s="54"/>
      <c r="P887" s="54"/>
      <c r="Q887" s="55"/>
      <c r="R887" s="55" t="n">
        <v>284</v>
      </c>
      <c r="S887" s="55" t="n">
        <v>167</v>
      </c>
      <c r="T887" s="55" t="n">
        <v>188</v>
      </c>
      <c r="U887" s="55" t="n">
        <v>347</v>
      </c>
      <c r="V887" s="55" t="n">
        <v>207</v>
      </c>
      <c r="W887" s="55" t="n">
        <v>307</v>
      </c>
      <c r="X887" s="55" t="n">
        <v>231</v>
      </c>
      <c r="Y887" s="55" t="n">
        <v>303</v>
      </c>
      <c r="Z887" s="55" t="n">
        <v>306</v>
      </c>
      <c r="AA887" s="56" t="n">
        <v>205</v>
      </c>
      <c r="AB887" s="3"/>
      <c r="AC887" s="72" t="n">
        <v>57</v>
      </c>
      <c r="AD887" s="55" t="n">
        <v>781</v>
      </c>
      <c r="AE887" s="55" t="n">
        <v>574</v>
      </c>
      <c r="AF887" s="73" t="n">
        <f aca="false">(AE887/AD887)*100</f>
        <v>73.4955185659411</v>
      </c>
    </row>
    <row r="888" s="58" customFormat="true" ht="12.8" hidden="false" customHeight="false" outlineLevel="0" collapsed="false">
      <c r="A888" s="54" t="s">
        <v>523</v>
      </c>
      <c r="B888" s="55" t="n">
        <v>1</v>
      </c>
      <c r="C888" s="55" t="n">
        <v>270</v>
      </c>
      <c r="D888" s="55" t="n">
        <v>238</v>
      </c>
      <c r="E888" s="55" t="n">
        <v>3</v>
      </c>
      <c r="F888" s="55" t="n">
        <v>88</v>
      </c>
      <c r="G888" s="55" t="n">
        <v>4</v>
      </c>
      <c r="H888" s="55" t="n">
        <v>7</v>
      </c>
      <c r="I888" s="55" t="n">
        <v>323</v>
      </c>
      <c r="J888" s="55" t="n">
        <v>292</v>
      </c>
      <c r="K888" s="55" t="n">
        <v>7</v>
      </c>
      <c r="L888" s="55" t="n">
        <v>267</v>
      </c>
      <c r="M888" s="55" t="n">
        <v>6</v>
      </c>
      <c r="N888" s="54" t="n">
        <v>353</v>
      </c>
      <c r="O888" s="54"/>
      <c r="P888" s="54"/>
      <c r="Q888" s="55"/>
      <c r="R888" s="55" t="n">
        <v>324</v>
      </c>
      <c r="S888" s="55" t="n">
        <v>198</v>
      </c>
      <c r="T888" s="55" t="n">
        <v>219</v>
      </c>
      <c r="U888" s="55" t="n">
        <v>390</v>
      </c>
      <c r="V888" s="55" t="n">
        <v>262</v>
      </c>
      <c r="W888" s="55" t="n">
        <v>351</v>
      </c>
      <c r="X888" s="55" t="n">
        <v>294</v>
      </c>
      <c r="Y888" s="55" t="n">
        <v>305</v>
      </c>
      <c r="Z888" s="55" t="n">
        <v>330</v>
      </c>
      <c r="AA888" s="56" t="n">
        <v>246</v>
      </c>
      <c r="AB888" s="3"/>
      <c r="AC888" s="72" t="n">
        <v>21</v>
      </c>
      <c r="AD888" s="55" t="n">
        <v>876</v>
      </c>
      <c r="AE888" s="55" t="n">
        <v>635</v>
      </c>
      <c r="AF888" s="73" t="n">
        <f aca="false">(AE888/AD888)*100</f>
        <v>72.4885844748858</v>
      </c>
    </row>
    <row r="889" s="58" customFormat="true" ht="12.8" hidden="false" customHeight="false" outlineLevel="0" collapsed="false">
      <c r="A889" s="54" t="s">
        <v>524</v>
      </c>
      <c r="B889" s="55" t="n">
        <v>3</v>
      </c>
      <c r="C889" s="55" t="n">
        <v>189</v>
      </c>
      <c r="D889" s="55" t="n">
        <v>134</v>
      </c>
      <c r="E889" s="55" t="n">
        <v>0</v>
      </c>
      <c r="F889" s="55" t="n">
        <v>73</v>
      </c>
      <c r="G889" s="55" t="n">
        <v>1</v>
      </c>
      <c r="H889" s="55" t="n">
        <v>7</v>
      </c>
      <c r="I889" s="55" t="n">
        <v>187</v>
      </c>
      <c r="J889" s="55" t="n">
        <v>208</v>
      </c>
      <c r="K889" s="55" t="n">
        <v>2</v>
      </c>
      <c r="L889" s="55" t="n">
        <v>151</v>
      </c>
      <c r="M889" s="55" t="n">
        <v>4</v>
      </c>
      <c r="N889" s="54" t="n">
        <v>246</v>
      </c>
      <c r="O889" s="54"/>
      <c r="P889" s="54"/>
      <c r="Q889" s="55"/>
      <c r="R889" s="55" t="n">
        <v>201</v>
      </c>
      <c r="S889" s="55" t="n">
        <v>141</v>
      </c>
      <c r="T889" s="55" t="n">
        <v>159</v>
      </c>
      <c r="U889" s="55" t="n">
        <v>237</v>
      </c>
      <c r="V889" s="55" t="n">
        <v>146</v>
      </c>
      <c r="W889" s="55" t="n">
        <v>240</v>
      </c>
      <c r="X889" s="55" t="n">
        <v>180</v>
      </c>
      <c r="Y889" s="55" t="n">
        <v>217</v>
      </c>
      <c r="Z889" s="55" t="n">
        <v>230</v>
      </c>
      <c r="AA889" s="56" t="n">
        <v>151</v>
      </c>
      <c r="AB889" s="3"/>
      <c r="AC889" s="72" t="n">
        <v>7</v>
      </c>
      <c r="AD889" s="55" t="n">
        <v>537</v>
      </c>
      <c r="AE889" s="55" t="n">
        <v>414</v>
      </c>
      <c r="AF889" s="73" t="n">
        <f aca="false">(AE889/AD889)*100</f>
        <v>77.0949720670391</v>
      </c>
    </row>
    <row r="890" s="58" customFormat="true" ht="12.8" hidden="false" customHeight="false" outlineLevel="0" collapsed="false">
      <c r="A890" s="54" t="s">
        <v>525</v>
      </c>
      <c r="B890" s="55" t="n">
        <v>0</v>
      </c>
      <c r="C890" s="55" t="n">
        <v>297</v>
      </c>
      <c r="D890" s="55" t="n">
        <v>214</v>
      </c>
      <c r="E890" s="55" t="n">
        <v>1</v>
      </c>
      <c r="F890" s="55" t="n">
        <v>83</v>
      </c>
      <c r="G890" s="55" t="n">
        <v>1</v>
      </c>
      <c r="H890" s="55" t="n">
        <v>6</v>
      </c>
      <c r="I890" s="55" t="n">
        <v>280</v>
      </c>
      <c r="J890" s="55" t="n">
        <v>319</v>
      </c>
      <c r="K890" s="55" t="n">
        <v>4</v>
      </c>
      <c r="L890" s="55" t="n">
        <v>245</v>
      </c>
      <c r="M890" s="55" t="n">
        <v>7</v>
      </c>
      <c r="N890" s="54" t="n">
        <v>352</v>
      </c>
      <c r="O890" s="54"/>
      <c r="P890" s="54"/>
      <c r="Q890" s="55"/>
      <c r="R890" s="55" t="n">
        <v>298</v>
      </c>
      <c r="S890" s="55" t="n">
        <v>206</v>
      </c>
      <c r="T890" s="55" t="n">
        <v>184</v>
      </c>
      <c r="U890" s="55" t="n">
        <v>375</v>
      </c>
      <c r="V890" s="55" t="n">
        <v>242</v>
      </c>
      <c r="W890" s="55" t="n">
        <v>314</v>
      </c>
      <c r="X890" s="55" t="n">
        <v>290</v>
      </c>
      <c r="Y890" s="55" t="n">
        <v>280</v>
      </c>
      <c r="Z890" s="55" t="n">
        <v>337</v>
      </c>
      <c r="AA890" s="56" t="n">
        <v>210</v>
      </c>
      <c r="AB890" s="3"/>
      <c r="AC890" s="72" t="n">
        <v>37</v>
      </c>
      <c r="AD890" s="55" t="n">
        <v>854</v>
      </c>
      <c r="AE890" s="55" t="n">
        <v>621</v>
      </c>
      <c r="AF890" s="73" t="n">
        <f aca="false">(AE890/AD890)*100</f>
        <v>72.7166276346604</v>
      </c>
    </row>
    <row r="891" s="58" customFormat="true" ht="12.8" hidden="false" customHeight="false" outlineLevel="0" collapsed="false">
      <c r="A891" s="54" t="s">
        <v>526</v>
      </c>
      <c r="B891" s="55" t="n">
        <v>1</v>
      </c>
      <c r="C891" s="55" t="n">
        <v>248</v>
      </c>
      <c r="D891" s="55" t="n">
        <v>290</v>
      </c>
      <c r="E891" s="55" t="n">
        <v>1</v>
      </c>
      <c r="F891" s="55" t="n">
        <v>108</v>
      </c>
      <c r="G891" s="55" t="n">
        <v>0</v>
      </c>
      <c r="H891" s="55" t="n">
        <v>7</v>
      </c>
      <c r="I891" s="55" t="n">
        <v>362</v>
      </c>
      <c r="J891" s="55" t="n">
        <v>278</v>
      </c>
      <c r="K891" s="55" t="n">
        <v>6</v>
      </c>
      <c r="L891" s="55" t="n">
        <v>289</v>
      </c>
      <c r="M891" s="55" t="n">
        <v>11</v>
      </c>
      <c r="N891" s="54" t="n">
        <v>350</v>
      </c>
      <c r="O891" s="54"/>
      <c r="P891" s="54"/>
      <c r="Q891" s="55"/>
      <c r="R891" s="55" t="n">
        <v>365</v>
      </c>
      <c r="S891" s="55" t="n">
        <v>203</v>
      </c>
      <c r="T891" s="55" t="n">
        <v>221</v>
      </c>
      <c r="U891" s="55" t="n">
        <v>421</v>
      </c>
      <c r="V891" s="55" t="n">
        <v>246</v>
      </c>
      <c r="W891" s="55" t="n">
        <v>373</v>
      </c>
      <c r="X891" s="55" t="n">
        <v>290</v>
      </c>
      <c r="Y891" s="55" t="n">
        <v>349</v>
      </c>
      <c r="Z891" s="55" t="n">
        <v>382</v>
      </c>
      <c r="AA891" s="56" t="n">
        <v>240</v>
      </c>
      <c r="AB891" s="3"/>
      <c r="AC891" s="72" t="n">
        <v>36</v>
      </c>
      <c r="AD891" s="55" t="n">
        <v>825</v>
      </c>
      <c r="AE891" s="55" t="n">
        <v>669</v>
      </c>
      <c r="AF891" s="73" t="n">
        <f aca="false">(AE891/AD891)*100</f>
        <v>81.0909090909091</v>
      </c>
    </row>
    <row r="892" s="58" customFormat="true" ht="12.8" hidden="false" customHeight="false" outlineLevel="0" collapsed="false">
      <c r="A892" s="54" t="s">
        <v>527</v>
      </c>
      <c r="B892" s="55" t="n">
        <v>3</v>
      </c>
      <c r="C892" s="55" t="n">
        <v>250</v>
      </c>
      <c r="D892" s="55" t="n">
        <v>207</v>
      </c>
      <c r="E892" s="55" t="n">
        <v>1</v>
      </c>
      <c r="F892" s="55" t="n">
        <v>92</v>
      </c>
      <c r="G892" s="55" t="n">
        <v>2</v>
      </c>
      <c r="H892" s="55" t="n">
        <v>6</v>
      </c>
      <c r="I892" s="55" t="n">
        <v>268</v>
      </c>
      <c r="J892" s="55" t="n">
        <v>285</v>
      </c>
      <c r="K892" s="55" t="n">
        <v>1</v>
      </c>
      <c r="L892" s="55" t="n">
        <v>227</v>
      </c>
      <c r="M892" s="55" t="n">
        <v>13</v>
      </c>
      <c r="N892" s="54" t="n">
        <v>320</v>
      </c>
      <c r="O892" s="54"/>
      <c r="P892" s="54"/>
      <c r="Q892" s="55"/>
      <c r="R892" s="55" t="n">
        <v>287</v>
      </c>
      <c r="S892" s="55" t="n">
        <v>197</v>
      </c>
      <c r="T892" s="55" t="n">
        <v>186</v>
      </c>
      <c r="U892" s="55" t="n">
        <v>356</v>
      </c>
      <c r="V892" s="55" t="n">
        <v>193</v>
      </c>
      <c r="W892" s="55" t="n">
        <v>343</v>
      </c>
      <c r="X892" s="55" t="n">
        <v>248</v>
      </c>
      <c r="Y892" s="55" t="n">
        <v>285</v>
      </c>
      <c r="Z892" s="55" t="n">
        <v>312</v>
      </c>
      <c r="AA892" s="56" t="n">
        <v>201</v>
      </c>
      <c r="AB892" s="3"/>
      <c r="AC892" s="72" t="n">
        <v>35</v>
      </c>
      <c r="AD892" s="55" t="n">
        <v>759</v>
      </c>
      <c r="AE892" s="55" t="n">
        <v>568</v>
      </c>
      <c r="AF892" s="73" t="n">
        <f aca="false">(AE892/AD892)*100</f>
        <v>74.8353096179183</v>
      </c>
    </row>
    <row r="893" s="58" customFormat="true" ht="12.8" hidden="false" customHeight="false" outlineLevel="0" collapsed="false">
      <c r="A893" s="54" t="s">
        <v>528</v>
      </c>
      <c r="B893" s="55" t="n">
        <v>0</v>
      </c>
      <c r="C893" s="55" t="n">
        <v>279</v>
      </c>
      <c r="D893" s="55" t="n">
        <v>244</v>
      </c>
      <c r="E893" s="55" t="n">
        <v>0</v>
      </c>
      <c r="F893" s="55" t="n">
        <v>104</v>
      </c>
      <c r="G893" s="55" t="n">
        <v>2</v>
      </c>
      <c r="H893" s="55" t="n">
        <v>6</v>
      </c>
      <c r="I893" s="55" t="n">
        <v>329</v>
      </c>
      <c r="J893" s="55" t="n">
        <v>292</v>
      </c>
      <c r="K893" s="55" t="n">
        <v>5</v>
      </c>
      <c r="L893" s="55" t="n">
        <v>250</v>
      </c>
      <c r="M893" s="55" t="n">
        <v>10</v>
      </c>
      <c r="N893" s="54" t="n">
        <v>377</v>
      </c>
      <c r="O893" s="54"/>
      <c r="P893" s="54"/>
      <c r="Q893" s="55"/>
      <c r="R893" s="55" t="n">
        <v>305</v>
      </c>
      <c r="S893" s="55" t="n">
        <v>225</v>
      </c>
      <c r="T893" s="55" t="n">
        <v>238</v>
      </c>
      <c r="U893" s="55" t="n">
        <v>383</v>
      </c>
      <c r="V893" s="55" t="n">
        <v>220</v>
      </c>
      <c r="W893" s="55" t="n">
        <v>399</v>
      </c>
      <c r="X893" s="55" t="n">
        <v>259</v>
      </c>
      <c r="Y893" s="55" t="n">
        <v>360</v>
      </c>
      <c r="Z893" s="55" t="n">
        <v>367</v>
      </c>
      <c r="AA893" s="56" t="n">
        <v>233</v>
      </c>
      <c r="AB893" s="3"/>
      <c r="AC893" s="72" t="n">
        <v>42</v>
      </c>
      <c r="AD893" s="55" t="n">
        <v>866</v>
      </c>
      <c r="AE893" s="55" t="n">
        <v>652</v>
      </c>
      <c r="AF893" s="73" t="n">
        <f aca="false">(AE893/AD893)*100</f>
        <v>75.2886836027714</v>
      </c>
    </row>
    <row r="894" s="58" customFormat="true" ht="12.8" hidden="false" customHeight="false" outlineLevel="0" collapsed="false">
      <c r="A894" s="54" t="s">
        <v>529</v>
      </c>
      <c r="B894" s="55" t="n">
        <v>0</v>
      </c>
      <c r="C894" s="55" t="n">
        <v>352</v>
      </c>
      <c r="D894" s="55" t="n">
        <v>279</v>
      </c>
      <c r="E894" s="55" t="n">
        <v>2</v>
      </c>
      <c r="F894" s="55" t="n">
        <v>134</v>
      </c>
      <c r="G894" s="55" t="n">
        <v>1</v>
      </c>
      <c r="H894" s="55" t="n">
        <v>5</v>
      </c>
      <c r="I894" s="55" t="n">
        <v>364</v>
      </c>
      <c r="J894" s="55" t="n">
        <v>400</v>
      </c>
      <c r="K894" s="55" t="n">
        <v>2</v>
      </c>
      <c r="L894" s="55" t="n">
        <v>307</v>
      </c>
      <c r="M894" s="55" t="n">
        <v>14</v>
      </c>
      <c r="N894" s="54" t="n">
        <v>458</v>
      </c>
      <c r="O894" s="54"/>
      <c r="P894" s="54"/>
      <c r="Q894" s="55"/>
      <c r="R894" s="55" t="n">
        <v>389</v>
      </c>
      <c r="S894" s="55" t="n">
        <v>267</v>
      </c>
      <c r="T894" s="55" t="n">
        <v>308</v>
      </c>
      <c r="U894" s="55" t="n">
        <v>454</v>
      </c>
      <c r="V894" s="55" t="n">
        <v>277</v>
      </c>
      <c r="W894" s="55" t="n">
        <v>474</v>
      </c>
      <c r="X894" s="55" t="n">
        <v>352</v>
      </c>
      <c r="Y894" s="55" t="n">
        <v>406</v>
      </c>
      <c r="Z894" s="55" t="n">
        <v>466</v>
      </c>
      <c r="AA894" s="56" t="n">
        <v>264</v>
      </c>
      <c r="AB894" s="3"/>
      <c r="AC894" s="72" t="n">
        <v>47</v>
      </c>
      <c r="AD894" s="55" t="n">
        <v>1011</v>
      </c>
      <c r="AE894" s="55" t="n">
        <v>795</v>
      </c>
      <c r="AF894" s="73" t="n">
        <f aca="false">(AE894/AD894)*100</f>
        <v>78.6350148367953</v>
      </c>
    </row>
    <row r="895" s="58" customFormat="true" ht="12.8" hidden="false" customHeight="false" outlineLevel="0" collapsed="false">
      <c r="A895" s="54" t="s">
        <v>530</v>
      </c>
      <c r="B895" s="55" t="n">
        <v>3</v>
      </c>
      <c r="C895" s="55" t="n">
        <v>285</v>
      </c>
      <c r="D895" s="55" t="n">
        <v>296</v>
      </c>
      <c r="E895" s="55" t="n">
        <v>0</v>
      </c>
      <c r="F895" s="55" t="n">
        <v>144</v>
      </c>
      <c r="G895" s="55" t="n">
        <v>1</v>
      </c>
      <c r="H895" s="55" t="n">
        <v>7</v>
      </c>
      <c r="I895" s="55" t="n">
        <v>422</v>
      </c>
      <c r="J895" s="55" t="n">
        <v>304</v>
      </c>
      <c r="K895" s="55" t="n">
        <v>4</v>
      </c>
      <c r="L895" s="55" t="n">
        <v>326</v>
      </c>
      <c r="M895" s="55" t="n">
        <v>11</v>
      </c>
      <c r="N895" s="54" t="n">
        <v>397</v>
      </c>
      <c r="O895" s="54"/>
      <c r="P895" s="54"/>
      <c r="Q895" s="55"/>
      <c r="R895" s="55" t="n">
        <v>351</v>
      </c>
      <c r="S895" s="55" t="n">
        <v>274</v>
      </c>
      <c r="T895" s="55" t="n">
        <v>242</v>
      </c>
      <c r="U895" s="55" t="n">
        <v>485</v>
      </c>
      <c r="V895" s="55" t="n">
        <v>243</v>
      </c>
      <c r="W895" s="55" t="n">
        <v>484</v>
      </c>
      <c r="X895" s="55" t="n">
        <v>305</v>
      </c>
      <c r="Y895" s="55" t="n">
        <v>413</v>
      </c>
      <c r="Z895" s="55" t="n">
        <v>381</v>
      </c>
      <c r="AA895" s="56" t="n">
        <v>308</v>
      </c>
      <c r="AB895" s="3"/>
      <c r="AC895" s="72" t="n">
        <v>71</v>
      </c>
      <c r="AD895" s="55" t="n">
        <v>952</v>
      </c>
      <c r="AE895" s="55" t="n">
        <v>753</v>
      </c>
      <c r="AF895" s="73" t="n">
        <f aca="false">(AE895/AD895)*100</f>
        <v>79.0966386554622</v>
      </c>
    </row>
    <row r="896" s="58" customFormat="true" ht="12.8" hidden="false" customHeight="false" outlineLevel="0" collapsed="false">
      <c r="A896" s="54" t="s">
        <v>531</v>
      </c>
      <c r="B896" s="55" t="n">
        <v>5</v>
      </c>
      <c r="C896" s="55" t="n">
        <v>243</v>
      </c>
      <c r="D896" s="55" t="n">
        <v>288</v>
      </c>
      <c r="E896" s="55" t="n">
        <v>0</v>
      </c>
      <c r="F896" s="55" t="n">
        <v>101</v>
      </c>
      <c r="G896" s="55" t="n">
        <v>0</v>
      </c>
      <c r="H896" s="55" t="n">
        <v>7</v>
      </c>
      <c r="I896" s="55" t="n">
        <v>345</v>
      </c>
      <c r="J896" s="55" t="n">
        <v>287</v>
      </c>
      <c r="K896" s="55" t="n">
        <v>3</v>
      </c>
      <c r="L896" s="55" t="n">
        <v>288</v>
      </c>
      <c r="M896" s="55" t="n">
        <v>8</v>
      </c>
      <c r="N896" s="54" t="n">
        <v>346</v>
      </c>
      <c r="O896" s="54"/>
      <c r="P896" s="54"/>
      <c r="Q896" s="55"/>
      <c r="R896" s="55" t="n">
        <v>352</v>
      </c>
      <c r="S896" s="55" t="n">
        <v>199</v>
      </c>
      <c r="T896" s="55" t="n">
        <v>216</v>
      </c>
      <c r="U896" s="55" t="n">
        <v>417</v>
      </c>
      <c r="V896" s="55" t="n">
        <v>221</v>
      </c>
      <c r="W896" s="55" t="n">
        <v>407</v>
      </c>
      <c r="X896" s="55" t="n">
        <v>282</v>
      </c>
      <c r="Y896" s="55" t="n">
        <v>346</v>
      </c>
      <c r="Z896" s="55" t="n">
        <v>360</v>
      </c>
      <c r="AA896" s="56" t="n">
        <v>242</v>
      </c>
      <c r="AB896" s="3"/>
      <c r="AC896" s="72" t="n">
        <v>45</v>
      </c>
      <c r="AD896" s="55" t="n">
        <v>863</v>
      </c>
      <c r="AE896" s="55" t="n">
        <v>651</v>
      </c>
      <c r="AF896" s="73" t="n">
        <f aca="false">(AE896/AD896)*100</f>
        <v>75.4345307068366</v>
      </c>
    </row>
    <row r="897" s="58" customFormat="true" ht="12.8" hidden="false" customHeight="false" outlineLevel="0" collapsed="false">
      <c r="A897" s="54" t="s">
        <v>532</v>
      </c>
      <c r="B897" s="55" t="n">
        <v>2</v>
      </c>
      <c r="C897" s="55" t="n">
        <v>144</v>
      </c>
      <c r="D897" s="55" t="n">
        <v>119</v>
      </c>
      <c r="E897" s="55" t="n">
        <v>0</v>
      </c>
      <c r="F897" s="55" t="n">
        <v>52</v>
      </c>
      <c r="G897" s="55" t="n">
        <v>2</v>
      </c>
      <c r="H897" s="55" t="n">
        <v>10</v>
      </c>
      <c r="I897" s="55" t="n">
        <v>166</v>
      </c>
      <c r="J897" s="55" t="n">
        <v>151</v>
      </c>
      <c r="K897" s="55" t="n">
        <v>3</v>
      </c>
      <c r="L897" s="55" t="n">
        <v>146</v>
      </c>
      <c r="M897" s="55" t="n">
        <v>5</v>
      </c>
      <c r="N897" s="54" t="n">
        <v>177</v>
      </c>
      <c r="O897" s="54"/>
      <c r="P897" s="54"/>
      <c r="Q897" s="55"/>
      <c r="R897" s="55" t="n">
        <v>165</v>
      </c>
      <c r="S897" s="55" t="n">
        <v>106</v>
      </c>
      <c r="T897" s="55" t="n">
        <v>119</v>
      </c>
      <c r="U897" s="55" t="n">
        <v>192</v>
      </c>
      <c r="V897" s="55" t="n">
        <v>84</v>
      </c>
      <c r="W897" s="55" t="n">
        <v>220</v>
      </c>
      <c r="X897" s="55" t="n">
        <v>117</v>
      </c>
      <c r="Y897" s="55" t="n">
        <v>187</v>
      </c>
      <c r="Z897" s="55" t="n">
        <v>174</v>
      </c>
      <c r="AA897" s="56" t="n">
        <v>126</v>
      </c>
      <c r="AB897" s="3"/>
      <c r="AC897" s="72" t="n">
        <v>19</v>
      </c>
      <c r="AD897" s="55" t="n">
        <v>499</v>
      </c>
      <c r="AE897" s="55" t="n">
        <v>337</v>
      </c>
      <c r="AF897" s="73" t="n">
        <f aca="false">(AE897/AD897)*100</f>
        <v>67.5350701402806</v>
      </c>
    </row>
    <row r="898" s="58" customFormat="true" ht="12.8" hidden="false" customHeight="false" outlineLevel="0" collapsed="false">
      <c r="A898" s="54" t="s">
        <v>533</v>
      </c>
      <c r="B898" s="55" t="n">
        <v>1</v>
      </c>
      <c r="C898" s="55" t="n">
        <v>61</v>
      </c>
      <c r="D898" s="55" t="n">
        <v>50</v>
      </c>
      <c r="E898" s="55" t="n">
        <v>1</v>
      </c>
      <c r="F898" s="55" t="n">
        <v>23</v>
      </c>
      <c r="G898" s="55" t="n">
        <v>1</v>
      </c>
      <c r="H898" s="55" t="n">
        <v>0</v>
      </c>
      <c r="I898" s="55" t="n">
        <v>82</v>
      </c>
      <c r="J898" s="55" t="n">
        <v>59</v>
      </c>
      <c r="K898" s="55" t="n">
        <v>0</v>
      </c>
      <c r="L898" s="55" t="n">
        <v>62</v>
      </c>
      <c r="M898" s="55" t="n">
        <v>2</v>
      </c>
      <c r="N898" s="54" t="n">
        <v>78</v>
      </c>
      <c r="O898" s="54"/>
      <c r="P898" s="54"/>
      <c r="Q898" s="55"/>
      <c r="R898" s="55" t="n">
        <v>64</v>
      </c>
      <c r="S898" s="55" t="n">
        <v>49</v>
      </c>
      <c r="T898" s="55" t="n">
        <v>52</v>
      </c>
      <c r="U898" s="55" t="n">
        <v>85</v>
      </c>
      <c r="V898" s="55" t="n">
        <v>49</v>
      </c>
      <c r="W898" s="55" t="n">
        <v>85</v>
      </c>
      <c r="X898" s="55" t="n">
        <v>48</v>
      </c>
      <c r="Y898" s="55" t="n">
        <v>88</v>
      </c>
      <c r="Z898" s="55" t="n">
        <v>62</v>
      </c>
      <c r="AA898" s="56" t="n">
        <v>72</v>
      </c>
      <c r="AB898" s="3"/>
      <c r="AC898" s="72" t="n">
        <v>0</v>
      </c>
      <c r="AD898" s="55" t="n">
        <v>182</v>
      </c>
      <c r="AE898" s="55" t="n">
        <v>146</v>
      </c>
      <c r="AF898" s="73" t="n">
        <f aca="false">(AE898/AD898)*100</f>
        <v>80.2197802197802</v>
      </c>
    </row>
    <row r="899" s="58" customFormat="true" ht="12.8" hidden="false" customHeight="false" outlineLevel="0" collapsed="false">
      <c r="A899" s="54" t="s">
        <v>534</v>
      </c>
      <c r="B899" s="55" t="n">
        <v>0</v>
      </c>
      <c r="C899" s="55" t="n">
        <v>136</v>
      </c>
      <c r="D899" s="55" t="n">
        <v>136</v>
      </c>
      <c r="E899" s="55" t="n">
        <v>3</v>
      </c>
      <c r="F899" s="55" t="n">
        <v>62</v>
      </c>
      <c r="G899" s="55" t="n">
        <v>4</v>
      </c>
      <c r="H899" s="55" t="n">
        <v>6</v>
      </c>
      <c r="I899" s="55" t="n">
        <v>183</v>
      </c>
      <c r="J899" s="55" t="n">
        <v>150</v>
      </c>
      <c r="K899" s="55" t="n">
        <v>3</v>
      </c>
      <c r="L899" s="55" t="n">
        <v>156</v>
      </c>
      <c r="M899" s="55" t="n">
        <v>7</v>
      </c>
      <c r="N899" s="54" t="n">
        <v>180</v>
      </c>
      <c r="O899" s="54"/>
      <c r="P899" s="54"/>
      <c r="Q899" s="55"/>
      <c r="R899" s="55" t="n">
        <v>164</v>
      </c>
      <c r="S899" s="55" t="n">
        <v>126</v>
      </c>
      <c r="T899" s="55" t="n">
        <v>160</v>
      </c>
      <c r="U899" s="55" t="n">
        <v>176</v>
      </c>
      <c r="V899" s="55" t="n">
        <v>110</v>
      </c>
      <c r="W899" s="55" t="n">
        <v>226</v>
      </c>
      <c r="X899" s="55" t="n">
        <v>156</v>
      </c>
      <c r="Y899" s="55" t="n">
        <v>172</v>
      </c>
      <c r="Z899" s="55" t="n">
        <v>183</v>
      </c>
      <c r="AA899" s="56" t="n">
        <v>139</v>
      </c>
      <c r="AB899" s="3"/>
      <c r="AC899" s="72" t="n">
        <v>39</v>
      </c>
      <c r="AD899" s="55" t="n">
        <v>501</v>
      </c>
      <c r="AE899" s="55" t="n">
        <v>357</v>
      </c>
      <c r="AF899" s="73" t="n">
        <f aca="false">(AE899/AD899)*100</f>
        <v>71.2574850299401</v>
      </c>
    </row>
    <row r="900" s="58" customFormat="true" ht="12.8" hidden="false" customHeight="false" outlineLevel="0" collapsed="false">
      <c r="A900" s="54" t="s">
        <v>535</v>
      </c>
      <c r="B900" s="55" t="n">
        <v>1</v>
      </c>
      <c r="C900" s="55" t="n">
        <v>335</v>
      </c>
      <c r="D900" s="55" t="n">
        <v>85</v>
      </c>
      <c r="E900" s="55" t="n">
        <v>0</v>
      </c>
      <c r="F900" s="55" t="n">
        <v>32</v>
      </c>
      <c r="G900" s="55" t="n">
        <v>1</v>
      </c>
      <c r="H900" s="55" t="n">
        <v>12</v>
      </c>
      <c r="I900" s="55" t="n">
        <v>126</v>
      </c>
      <c r="J900" s="55" t="n">
        <v>320</v>
      </c>
      <c r="K900" s="55" t="n">
        <v>1</v>
      </c>
      <c r="L900" s="55" t="n">
        <v>75</v>
      </c>
      <c r="M900" s="55" t="n">
        <v>8</v>
      </c>
      <c r="N900" s="54" t="n">
        <v>378</v>
      </c>
      <c r="O900" s="54"/>
      <c r="P900" s="54"/>
      <c r="Q900" s="55"/>
      <c r="R900" s="55" t="n">
        <v>227</v>
      </c>
      <c r="S900" s="55" t="n">
        <v>198</v>
      </c>
      <c r="T900" s="55" t="n">
        <v>105</v>
      </c>
      <c r="U900" s="55" t="n">
        <v>346</v>
      </c>
      <c r="V900" s="55" t="n">
        <v>210</v>
      </c>
      <c r="W900" s="55" t="n">
        <v>239</v>
      </c>
      <c r="X900" s="55" t="n">
        <v>242</v>
      </c>
      <c r="Y900" s="55" t="n">
        <v>210</v>
      </c>
      <c r="Z900" s="55" t="n">
        <v>233</v>
      </c>
      <c r="AA900" s="56" t="n">
        <v>211</v>
      </c>
      <c r="AB900" s="3"/>
      <c r="AC900" s="72" t="n">
        <v>67</v>
      </c>
      <c r="AD900" s="55" t="n">
        <v>685</v>
      </c>
      <c r="AE900" s="55" t="n">
        <v>481</v>
      </c>
      <c r="AF900" s="73" t="n">
        <f aca="false">(AE900/AD900)*100</f>
        <v>70.2189781021898</v>
      </c>
    </row>
    <row r="901" s="58" customFormat="true" ht="12.8" hidden="false" customHeight="false" outlineLevel="0" collapsed="false">
      <c r="A901" s="54" t="s">
        <v>536</v>
      </c>
      <c r="B901" s="55" t="n">
        <v>0</v>
      </c>
      <c r="C901" s="55" t="n">
        <v>49</v>
      </c>
      <c r="D901" s="55" t="n">
        <v>125</v>
      </c>
      <c r="E901" s="55" t="n">
        <v>0</v>
      </c>
      <c r="F901" s="55" t="n">
        <v>26</v>
      </c>
      <c r="G901" s="55" t="n">
        <v>2</v>
      </c>
      <c r="H901" s="55" t="n">
        <v>1</v>
      </c>
      <c r="I901" s="55" t="n">
        <v>150</v>
      </c>
      <c r="J901" s="55" t="n">
        <v>54</v>
      </c>
      <c r="K901" s="55" t="n">
        <v>1</v>
      </c>
      <c r="L901" s="55" t="n">
        <v>130</v>
      </c>
      <c r="M901" s="55" t="n">
        <v>1</v>
      </c>
      <c r="N901" s="54" t="n">
        <v>74</v>
      </c>
      <c r="O901" s="54"/>
      <c r="P901" s="54"/>
      <c r="Q901" s="55"/>
      <c r="R901" s="55" t="n">
        <v>109</v>
      </c>
      <c r="S901" s="55" t="n">
        <v>65</v>
      </c>
      <c r="T901" s="55" t="n">
        <v>81</v>
      </c>
      <c r="U901" s="55" t="n">
        <v>123</v>
      </c>
      <c r="V901" s="55" t="n">
        <v>61</v>
      </c>
      <c r="W901" s="55" t="n">
        <v>135</v>
      </c>
      <c r="X901" s="55" t="n">
        <v>82</v>
      </c>
      <c r="Y901" s="55" t="n">
        <v>120</v>
      </c>
      <c r="Z901" s="55" t="n">
        <v>101</v>
      </c>
      <c r="AA901" s="56" t="n">
        <v>86</v>
      </c>
      <c r="AB901" s="3"/>
      <c r="AC901" s="72" t="n">
        <v>3</v>
      </c>
      <c r="AD901" s="55" t="n">
        <v>271</v>
      </c>
      <c r="AE901" s="55" t="n">
        <v>210</v>
      </c>
      <c r="AF901" s="73" t="n">
        <f aca="false">(AE901/AD901)*100</f>
        <v>77.4907749077491</v>
      </c>
    </row>
    <row r="902" s="53" customFormat="true" ht="12.8" hidden="false" customHeight="false" outlineLevel="0" collapsed="false">
      <c r="A902" s="54" t="s">
        <v>537</v>
      </c>
      <c r="B902" s="55" t="n">
        <v>1</v>
      </c>
      <c r="C902" s="55" t="n">
        <v>65</v>
      </c>
      <c r="D902" s="55" t="n">
        <v>74</v>
      </c>
      <c r="E902" s="55" t="n">
        <v>0</v>
      </c>
      <c r="F902" s="55" t="n">
        <v>25</v>
      </c>
      <c r="G902" s="55" t="n">
        <v>0</v>
      </c>
      <c r="H902" s="55" t="n">
        <v>2</v>
      </c>
      <c r="I902" s="55" t="n">
        <v>106</v>
      </c>
      <c r="J902" s="55" t="n">
        <v>64</v>
      </c>
      <c r="K902" s="55" t="n">
        <v>1</v>
      </c>
      <c r="L902" s="55" t="n">
        <v>90</v>
      </c>
      <c r="M902" s="55" t="n">
        <v>4</v>
      </c>
      <c r="N902" s="54" t="n">
        <v>74</v>
      </c>
      <c r="O902" s="54"/>
      <c r="P902" s="54"/>
      <c r="Q902" s="55"/>
      <c r="R902" s="55" t="n">
        <v>86</v>
      </c>
      <c r="S902" s="55" t="n">
        <v>63</v>
      </c>
      <c r="T902" s="55" t="n">
        <v>82</v>
      </c>
      <c r="U902" s="55" t="n">
        <v>86</v>
      </c>
      <c r="V902" s="55" t="n">
        <v>58</v>
      </c>
      <c r="W902" s="55" t="n">
        <v>108</v>
      </c>
      <c r="X902" s="55" t="n">
        <v>72</v>
      </c>
      <c r="Y902" s="55" t="n">
        <v>86</v>
      </c>
      <c r="Z902" s="55" t="n">
        <v>93</v>
      </c>
      <c r="AA902" s="56" t="n">
        <v>65</v>
      </c>
      <c r="AB902" s="3"/>
      <c r="AC902" s="72" t="n">
        <v>12</v>
      </c>
      <c r="AD902" s="55" t="n">
        <v>234</v>
      </c>
      <c r="AE902" s="55" t="n">
        <v>174</v>
      </c>
      <c r="AF902" s="73" t="n">
        <f aca="false">(AE902/AD902)*100</f>
        <v>74.3589743589744</v>
      </c>
    </row>
    <row r="903" s="53" customFormat="true" ht="12.8" hidden="false" customHeight="false" outlineLevel="0" collapsed="false">
      <c r="A903" s="54" t="s">
        <v>538</v>
      </c>
      <c r="B903" s="55" t="n">
        <v>1</v>
      </c>
      <c r="C903" s="55" t="n">
        <v>85</v>
      </c>
      <c r="D903" s="55" t="n">
        <v>57</v>
      </c>
      <c r="E903" s="55" t="n">
        <v>3</v>
      </c>
      <c r="F903" s="55" t="n">
        <v>43</v>
      </c>
      <c r="G903" s="55" t="n">
        <v>2</v>
      </c>
      <c r="H903" s="55" t="n">
        <v>3</v>
      </c>
      <c r="I903" s="55" t="n">
        <v>95</v>
      </c>
      <c r="J903" s="55" t="n">
        <v>96</v>
      </c>
      <c r="K903" s="55" t="n">
        <v>1</v>
      </c>
      <c r="L903" s="55" t="n">
        <v>82</v>
      </c>
      <c r="M903" s="55" t="n">
        <v>4</v>
      </c>
      <c r="N903" s="54" t="n">
        <v>111</v>
      </c>
      <c r="O903" s="54"/>
      <c r="P903" s="54"/>
      <c r="Q903" s="55"/>
      <c r="R903" s="55" t="n">
        <v>95</v>
      </c>
      <c r="S903" s="55" t="n">
        <v>64</v>
      </c>
      <c r="T903" s="55" t="n">
        <v>88</v>
      </c>
      <c r="U903" s="55" t="n">
        <v>99</v>
      </c>
      <c r="V903" s="55" t="n">
        <v>68</v>
      </c>
      <c r="W903" s="55" t="n">
        <v>114</v>
      </c>
      <c r="X903" s="55" t="n">
        <v>83</v>
      </c>
      <c r="Y903" s="55" t="n">
        <v>101</v>
      </c>
      <c r="Z903" s="55" t="n">
        <v>111</v>
      </c>
      <c r="AA903" s="56" t="n">
        <v>68</v>
      </c>
      <c r="AB903" s="3"/>
      <c r="AC903" s="72" t="n">
        <v>17</v>
      </c>
      <c r="AD903" s="55" t="n">
        <v>271</v>
      </c>
      <c r="AE903" s="55" t="n">
        <v>200</v>
      </c>
      <c r="AF903" s="73" t="n">
        <f aca="false">(AE903/AD903)*100</f>
        <v>73.8007380073801</v>
      </c>
    </row>
    <row r="904" s="58" customFormat="true" ht="12.8" hidden="false" customHeight="false" outlineLevel="0" collapsed="false">
      <c r="A904" s="54" t="s">
        <v>539</v>
      </c>
      <c r="B904" s="55" t="n">
        <v>0</v>
      </c>
      <c r="C904" s="55" t="n">
        <v>28</v>
      </c>
      <c r="D904" s="55" t="n">
        <v>60</v>
      </c>
      <c r="E904" s="55" t="n">
        <v>0</v>
      </c>
      <c r="F904" s="55" t="n">
        <v>13</v>
      </c>
      <c r="G904" s="55" t="n">
        <v>0</v>
      </c>
      <c r="H904" s="55" t="n">
        <v>1</v>
      </c>
      <c r="I904" s="55" t="n">
        <v>67</v>
      </c>
      <c r="J904" s="55" t="n">
        <v>33</v>
      </c>
      <c r="K904" s="55" t="n">
        <v>0</v>
      </c>
      <c r="L904" s="55" t="n">
        <v>56</v>
      </c>
      <c r="M904" s="55" t="n">
        <v>2</v>
      </c>
      <c r="N904" s="54" t="n">
        <v>43</v>
      </c>
      <c r="O904" s="54"/>
      <c r="P904" s="54"/>
      <c r="Q904" s="55"/>
      <c r="R904" s="55" t="n">
        <v>55</v>
      </c>
      <c r="S904" s="55" t="n">
        <v>33</v>
      </c>
      <c r="T904" s="55" t="n">
        <v>38</v>
      </c>
      <c r="U904" s="55" t="n">
        <v>63</v>
      </c>
      <c r="V904" s="55" t="n">
        <v>26</v>
      </c>
      <c r="W904" s="55" t="n">
        <v>72</v>
      </c>
      <c r="X904" s="55" t="n">
        <v>39</v>
      </c>
      <c r="Y904" s="55" t="n">
        <v>58</v>
      </c>
      <c r="Z904" s="55" t="n">
        <v>53</v>
      </c>
      <c r="AA904" s="56" t="n">
        <v>42</v>
      </c>
      <c r="AB904" s="3"/>
      <c r="AC904" s="72" t="n">
        <v>5</v>
      </c>
      <c r="AD904" s="55" t="n">
        <v>128</v>
      </c>
      <c r="AE904" s="55" t="n">
        <v>102</v>
      </c>
      <c r="AF904" s="73" t="n">
        <f aca="false">(AE904/AD904)*100</f>
        <v>79.6875</v>
      </c>
    </row>
    <row r="905" s="58" customFormat="true" ht="12.8" hidden="false" customHeight="false" outlineLevel="0" collapsed="false">
      <c r="A905" s="54" t="s">
        <v>540</v>
      </c>
      <c r="B905" s="55" t="n">
        <v>2</v>
      </c>
      <c r="C905" s="55" t="n">
        <v>94</v>
      </c>
      <c r="D905" s="55" t="n">
        <v>104</v>
      </c>
      <c r="E905" s="55" t="n">
        <v>0</v>
      </c>
      <c r="F905" s="55" t="n">
        <v>35</v>
      </c>
      <c r="G905" s="55" t="n">
        <v>1</v>
      </c>
      <c r="H905" s="55" t="n">
        <v>6</v>
      </c>
      <c r="I905" s="55" t="n">
        <v>138</v>
      </c>
      <c r="J905" s="55" t="n">
        <v>89</v>
      </c>
      <c r="K905" s="55" t="n">
        <v>0</v>
      </c>
      <c r="L905" s="55" t="n">
        <v>126</v>
      </c>
      <c r="M905" s="55" t="n">
        <v>5</v>
      </c>
      <c r="N905" s="54" t="n">
        <v>104</v>
      </c>
      <c r="O905" s="54"/>
      <c r="P905" s="54"/>
      <c r="Q905" s="55"/>
      <c r="R905" s="55" t="n">
        <v>115</v>
      </c>
      <c r="S905" s="55" t="n">
        <v>94</v>
      </c>
      <c r="T905" s="55" t="n">
        <v>99</v>
      </c>
      <c r="U905" s="55" t="n">
        <v>132</v>
      </c>
      <c r="V905" s="55" t="n">
        <v>74</v>
      </c>
      <c r="W905" s="55" t="n">
        <v>154</v>
      </c>
      <c r="X905" s="55" t="n">
        <v>118</v>
      </c>
      <c r="Y905" s="55" t="n">
        <v>112</v>
      </c>
      <c r="Z905" s="55" t="n">
        <v>133</v>
      </c>
      <c r="AA905" s="56" t="n">
        <v>91</v>
      </c>
      <c r="AB905" s="3"/>
      <c r="AC905" s="72" t="n">
        <v>9</v>
      </c>
      <c r="AD905" s="55" t="n">
        <v>315</v>
      </c>
      <c r="AE905" s="55" t="n">
        <v>242</v>
      </c>
      <c r="AF905" s="73" t="n">
        <f aca="false">(AE905/AD905)*100</f>
        <v>76.8253968253968</v>
      </c>
    </row>
    <row r="906" s="58" customFormat="true" ht="12.8" hidden="false" customHeight="false" outlineLevel="0" collapsed="false">
      <c r="A906" s="54" t="s">
        <v>541</v>
      </c>
      <c r="B906" s="55" t="n">
        <v>2</v>
      </c>
      <c r="C906" s="55" t="n">
        <v>179</v>
      </c>
      <c r="D906" s="55" t="n">
        <v>253</v>
      </c>
      <c r="E906" s="55" t="n">
        <v>0</v>
      </c>
      <c r="F906" s="55" t="n">
        <v>70</v>
      </c>
      <c r="G906" s="55" t="n">
        <v>3</v>
      </c>
      <c r="H906" s="55" t="n">
        <v>6</v>
      </c>
      <c r="I906" s="55" t="n">
        <v>323</v>
      </c>
      <c r="J906" s="55" t="n">
        <v>175</v>
      </c>
      <c r="K906" s="55" t="n">
        <v>6</v>
      </c>
      <c r="L906" s="55" t="n">
        <v>284</v>
      </c>
      <c r="M906" s="55" t="n">
        <v>10</v>
      </c>
      <c r="N906" s="54" t="n">
        <v>213</v>
      </c>
      <c r="O906" s="54"/>
      <c r="P906" s="54"/>
      <c r="Q906" s="55"/>
      <c r="R906" s="55" t="n">
        <v>233</v>
      </c>
      <c r="S906" s="55" t="n">
        <v>195</v>
      </c>
      <c r="T906" s="55" t="n">
        <v>215</v>
      </c>
      <c r="U906" s="55" t="n">
        <v>285</v>
      </c>
      <c r="V906" s="55" t="n">
        <v>166</v>
      </c>
      <c r="W906" s="55" t="n">
        <v>331</v>
      </c>
      <c r="X906" s="55" t="n">
        <v>237</v>
      </c>
      <c r="Y906" s="55" t="n">
        <v>258</v>
      </c>
      <c r="Z906" s="55" t="n">
        <v>288</v>
      </c>
      <c r="AA906" s="56" t="n">
        <v>184</v>
      </c>
      <c r="AB906" s="3"/>
      <c r="AC906" s="72" t="n">
        <v>48</v>
      </c>
      <c r="AD906" s="55" t="n">
        <v>647</v>
      </c>
      <c r="AE906" s="55" t="n">
        <v>517</v>
      </c>
      <c r="AF906" s="73" t="n">
        <f aca="false">(AE906/AD906)*100</f>
        <v>79.9072642967542</v>
      </c>
    </row>
    <row r="907" s="58" customFormat="true" ht="12.8" hidden="false" customHeight="false" outlineLevel="0" collapsed="false">
      <c r="A907" s="54" t="s">
        <v>542</v>
      </c>
      <c r="B907" s="55" t="n">
        <v>0</v>
      </c>
      <c r="C907" s="55" t="n">
        <v>76</v>
      </c>
      <c r="D907" s="55" t="n">
        <v>61</v>
      </c>
      <c r="E907" s="55" t="n">
        <v>2</v>
      </c>
      <c r="F907" s="55" t="n">
        <v>19</v>
      </c>
      <c r="G907" s="55" t="n">
        <v>0</v>
      </c>
      <c r="H907" s="55" t="n">
        <v>4</v>
      </c>
      <c r="I907" s="55" t="n">
        <v>87</v>
      </c>
      <c r="J907" s="55" t="n">
        <v>66</v>
      </c>
      <c r="K907" s="55" t="n">
        <v>1</v>
      </c>
      <c r="L907" s="55" t="n">
        <v>70</v>
      </c>
      <c r="M907" s="55" t="n">
        <v>3</v>
      </c>
      <c r="N907" s="54" t="n">
        <v>88</v>
      </c>
      <c r="O907" s="54"/>
      <c r="P907" s="54"/>
      <c r="Q907" s="55"/>
      <c r="R907" s="55" t="n">
        <v>81</v>
      </c>
      <c r="S907" s="55" t="n">
        <v>58</v>
      </c>
      <c r="T907" s="55" t="n">
        <v>57</v>
      </c>
      <c r="U907" s="55" t="n">
        <v>98</v>
      </c>
      <c r="V907" s="55" t="n">
        <v>48</v>
      </c>
      <c r="W907" s="55" t="n">
        <v>104</v>
      </c>
      <c r="X907" s="55" t="n">
        <v>73</v>
      </c>
      <c r="Y907" s="55" t="n">
        <v>85</v>
      </c>
      <c r="Z907" s="55" t="n">
        <v>88</v>
      </c>
      <c r="AA907" s="56" t="n">
        <v>61</v>
      </c>
      <c r="AB907" s="3"/>
      <c r="AC907" s="72" t="n">
        <v>16</v>
      </c>
      <c r="AD907" s="55" t="n">
        <v>200</v>
      </c>
      <c r="AE907" s="55" t="n">
        <v>168</v>
      </c>
      <c r="AF907" s="73" t="n">
        <f aca="false">(AE907/AD907)*100</f>
        <v>84</v>
      </c>
    </row>
    <row r="908" s="58" customFormat="true" ht="12.8" hidden="false" customHeight="false" outlineLevel="0" collapsed="false">
      <c r="A908" s="60" t="s">
        <v>48</v>
      </c>
      <c r="B908" s="61" t="n">
        <f aca="false">SUM(B871:B907)</f>
        <v>60</v>
      </c>
      <c r="C908" s="61" t="n">
        <f aca="false">SUM(C871:C907)</f>
        <v>7491</v>
      </c>
      <c r="D908" s="61" t="n">
        <f aca="false">SUM(D871:D907)</f>
        <v>6675</v>
      </c>
      <c r="E908" s="61" t="n">
        <f aca="false">SUM(E871:E907)</f>
        <v>39</v>
      </c>
      <c r="F908" s="61" t="n">
        <f aca="false">SUM(F871:F907)</f>
        <v>2385</v>
      </c>
      <c r="G908" s="61" t="n">
        <f aca="false">SUM(G871:G907)</f>
        <v>46</v>
      </c>
      <c r="H908" s="61" t="n">
        <f aca="false">SUM(H871:H907)</f>
        <v>214</v>
      </c>
      <c r="I908" s="61" t="n">
        <f aca="false">SUM(I871:I907)</f>
        <v>8425</v>
      </c>
      <c r="J908" s="61" t="n">
        <f aca="false">SUM(J871:J907)</f>
        <v>8113</v>
      </c>
      <c r="K908" s="61" t="n">
        <f aca="false">SUM(K871:K907)</f>
        <v>101</v>
      </c>
      <c r="L908" s="61" t="n">
        <f aca="false">SUM(L871:L907)</f>
        <v>6975</v>
      </c>
      <c r="M908" s="61" t="n">
        <f aca="false">SUM(M871:M907)</f>
        <v>298</v>
      </c>
      <c r="N908" s="61" t="n">
        <f aca="false">SUM(N871:N907)</f>
        <v>9567</v>
      </c>
      <c r="O908" s="61" t="n">
        <f aca="false">SUM(O871:O907)</f>
        <v>0</v>
      </c>
      <c r="P908" s="61" t="n">
        <f aca="false">SUM(P871:P907)</f>
        <v>0</v>
      </c>
      <c r="Q908" s="61" t="n">
        <f aca="false">SUM(Q871:Q907)</f>
        <v>0</v>
      </c>
      <c r="R908" s="61" t="n">
        <f aca="false">SUM(R871:R907)</f>
        <v>8743</v>
      </c>
      <c r="S908" s="61" t="n">
        <f aca="false">SUM(S871:S907)</f>
        <v>5547</v>
      </c>
      <c r="T908" s="61" t="n">
        <f aca="false">SUM(T871:T907)</f>
        <v>5844</v>
      </c>
      <c r="U908" s="61" t="n">
        <f aca="false">SUM(U871:U907)</f>
        <v>10551</v>
      </c>
      <c r="V908" s="61" t="n">
        <f aca="false">SUM(V871:V907)</f>
        <v>6843</v>
      </c>
      <c r="W908" s="61" t="n">
        <f aca="false">SUM(W871:W907)</f>
        <v>9288</v>
      </c>
      <c r="X908" s="61" t="n">
        <f aca="false">SUM(X871:X907)</f>
        <v>7504</v>
      </c>
      <c r="Y908" s="61" t="n">
        <f aca="false">SUM(Y871:Y907)</f>
        <v>8738</v>
      </c>
      <c r="Z908" s="62" t="n">
        <f aca="false">SUM(Z871:Z907)</f>
        <v>9261</v>
      </c>
      <c r="AA908" s="81" t="n">
        <f aca="false">SUM(AA871:AA907)</f>
        <v>6415</v>
      </c>
      <c r="AB908" s="82"/>
      <c r="AC908" s="61" t="n">
        <f aca="false">SUM(AC871:AC907)</f>
        <v>1183</v>
      </c>
      <c r="AD908" s="61" t="n">
        <f aca="false">SUM(AD871:AD907)</f>
        <v>23325</v>
      </c>
      <c r="AE908" s="80" t="n">
        <f aca="false">SUM(AE871:AE907)</f>
        <v>17268</v>
      </c>
      <c r="AF908" s="63" t="n">
        <f aca="false">(AE908/AD908)*100</f>
        <v>74.032154340836</v>
      </c>
    </row>
    <row r="909" s="53" customFormat="true" ht="12.8" hidden="false" customHeight="false" outlineLevel="0" collapsed="false">
      <c r="A909" s="6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3"/>
      <c r="AC909" s="65"/>
      <c r="AD909" s="65"/>
      <c r="AE909" s="65"/>
      <c r="AF909" s="66"/>
    </row>
    <row r="910" s="58" customFormat="true" ht="12.8" hidden="false" customHeight="false" outlineLevel="0" collapsed="false">
      <c r="A910" s="48" t="s">
        <v>543</v>
      </c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74"/>
    </row>
    <row r="911" s="53" customFormat="true" ht="12.8" hidden="false" customHeight="false" outlineLevel="0" collapsed="false">
      <c r="A911" s="54" t="s">
        <v>544</v>
      </c>
      <c r="B911" s="55" t="n">
        <v>4</v>
      </c>
      <c r="C911" s="55" t="n">
        <v>124</v>
      </c>
      <c r="D911" s="55" t="n">
        <v>282</v>
      </c>
      <c r="E911" s="55"/>
      <c r="F911" s="55" t="n">
        <v>65</v>
      </c>
      <c r="G911" s="55" t="n">
        <v>1</v>
      </c>
      <c r="H911" s="55" t="n">
        <v>12</v>
      </c>
      <c r="I911" s="55" t="n">
        <v>322</v>
      </c>
      <c r="J911" s="55" t="n">
        <v>133</v>
      </c>
      <c r="K911" s="55" t="n">
        <v>4</v>
      </c>
      <c r="L911" s="55"/>
      <c r="M911" s="55"/>
      <c r="N911" s="54"/>
      <c r="O911" s="54" t="n">
        <v>6</v>
      </c>
      <c r="P911" s="54" t="n">
        <v>360</v>
      </c>
      <c r="Q911" s="55" t="n">
        <v>93</v>
      </c>
      <c r="R911" s="55" t="n">
        <v>257</v>
      </c>
      <c r="S911" s="55" t="n">
        <v>157</v>
      </c>
      <c r="T911" s="55" t="n">
        <v>167</v>
      </c>
      <c r="U911" s="55" t="n">
        <v>282</v>
      </c>
      <c r="V911" s="55" t="n">
        <v>92</v>
      </c>
      <c r="W911" s="55" t="n">
        <v>361</v>
      </c>
      <c r="X911" s="55" t="n">
        <v>150</v>
      </c>
      <c r="Y911" s="55" t="n">
        <v>304</v>
      </c>
      <c r="Z911" s="55" t="n">
        <v>228</v>
      </c>
      <c r="AA911" s="56" t="n">
        <v>220</v>
      </c>
      <c r="AB911" s="3"/>
      <c r="AC911" s="70" t="n">
        <v>38</v>
      </c>
      <c r="AD911" s="55" t="n">
        <f aca="false">618+38</f>
        <v>656</v>
      </c>
      <c r="AE911" s="55" t="n">
        <v>488</v>
      </c>
      <c r="AF911" s="57" t="n">
        <f aca="false">(AE911/AD911)*100</f>
        <v>74.390243902439</v>
      </c>
    </row>
    <row r="912" s="53" customFormat="true" ht="12.8" hidden="false" customHeight="false" outlineLevel="0" collapsed="false">
      <c r="A912" s="54" t="s">
        <v>545</v>
      </c>
      <c r="B912" s="55" t="n">
        <v>3</v>
      </c>
      <c r="C912" s="55" t="n">
        <v>137</v>
      </c>
      <c r="D912" s="55" t="n">
        <v>250</v>
      </c>
      <c r="E912" s="55" t="n">
        <v>1</v>
      </c>
      <c r="F912" s="55" t="n">
        <v>61</v>
      </c>
      <c r="G912" s="55"/>
      <c r="H912" s="55" t="n">
        <v>10</v>
      </c>
      <c r="I912" s="55" t="n">
        <v>282</v>
      </c>
      <c r="J912" s="55" t="n">
        <v>152</v>
      </c>
      <c r="K912" s="55" t="n">
        <v>5</v>
      </c>
      <c r="L912" s="55"/>
      <c r="M912" s="55"/>
      <c r="N912" s="54"/>
      <c r="O912" s="54" t="n">
        <v>11</v>
      </c>
      <c r="P912" s="54" t="n">
        <v>319</v>
      </c>
      <c r="Q912" s="55" t="n">
        <v>110</v>
      </c>
      <c r="R912" s="55" t="n">
        <v>241</v>
      </c>
      <c r="S912" s="55" t="n">
        <v>152</v>
      </c>
      <c r="T912" s="55" t="n">
        <v>164</v>
      </c>
      <c r="U912" s="55" t="n">
        <v>261</v>
      </c>
      <c r="V912" s="55" t="n">
        <v>93</v>
      </c>
      <c r="W912" s="55" t="n">
        <v>337</v>
      </c>
      <c r="X912" s="55" t="n">
        <v>164</v>
      </c>
      <c r="Y912" s="55" t="n">
        <v>264</v>
      </c>
      <c r="Z912" s="55" t="n">
        <v>231</v>
      </c>
      <c r="AA912" s="56" t="n">
        <v>191</v>
      </c>
      <c r="AB912" s="3"/>
      <c r="AC912" s="70" t="n">
        <v>41</v>
      </c>
      <c r="AD912" s="55" t="n">
        <f aca="false">639+41</f>
        <v>680</v>
      </c>
      <c r="AE912" s="55" t="n">
        <v>472</v>
      </c>
      <c r="AF912" s="57" t="n">
        <f aca="false">(AE912/AD912)*100</f>
        <v>69.4117647058823</v>
      </c>
    </row>
    <row r="913" s="58" customFormat="true" ht="12.8" hidden="false" customHeight="false" outlineLevel="0" collapsed="false">
      <c r="A913" s="54" t="s">
        <v>546</v>
      </c>
      <c r="B913" s="55" t="n">
        <v>3</v>
      </c>
      <c r="C913" s="55" t="n">
        <v>103</v>
      </c>
      <c r="D913" s="55" t="n">
        <v>222</v>
      </c>
      <c r="E913" s="55" t="n">
        <v>1</v>
      </c>
      <c r="F913" s="55" t="n">
        <v>87</v>
      </c>
      <c r="G913" s="55" t="n">
        <v>5</v>
      </c>
      <c r="H913" s="55" t="n">
        <v>7</v>
      </c>
      <c r="I913" s="55" t="n">
        <v>265</v>
      </c>
      <c r="J913" s="55" t="n">
        <v>137</v>
      </c>
      <c r="K913" s="55" t="n">
        <v>4</v>
      </c>
      <c r="L913" s="55"/>
      <c r="M913" s="55"/>
      <c r="N913" s="54"/>
      <c r="O913" s="54" t="n">
        <v>14</v>
      </c>
      <c r="P913" s="54" t="n">
        <v>290</v>
      </c>
      <c r="Q913" s="55" t="n">
        <v>95</v>
      </c>
      <c r="R913" s="55" t="n">
        <v>204</v>
      </c>
      <c r="S913" s="55" t="n">
        <v>168</v>
      </c>
      <c r="T913" s="55" t="n">
        <v>139</v>
      </c>
      <c r="U913" s="55" t="n">
        <v>252</v>
      </c>
      <c r="V913" s="55" t="n">
        <v>108</v>
      </c>
      <c r="W913" s="55" t="n">
        <v>284</v>
      </c>
      <c r="X913" s="55" t="n">
        <v>148</v>
      </c>
      <c r="Y913" s="55" t="n">
        <v>250</v>
      </c>
      <c r="Z913" s="55" t="n">
        <v>203</v>
      </c>
      <c r="AA913" s="56" t="n">
        <v>187</v>
      </c>
      <c r="AB913" s="3"/>
      <c r="AC913" s="70" t="n">
        <v>25</v>
      </c>
      <c r="AD913" s="55" t="n">
        <f aca="false">570+25</f>
        <v>595</v>
      </c>
      <c r="AE913" s="55" t="n">
        <v>430</v>
      </c>
      <c r="AF913" s="57" t="n">
        <f aca="false">(AE913/AD913)*100</f>
        <v>72.2689075630252</v>
      </c>
    </row>
    <row r="914" s="58" customFormat="true" ht="12.8" hidden="false" customHeight="false" outlineLevel="0" collapsed="false">
      <c r="A914" s="54" t="s">
        <v>547</v>
      </c>
      <c r="B914" s="55"/>
      <c r="C914" s="55" t="n">
        <v>53</v>
      </c>
      <c r="D914" s="55" t="n">
        <v>118</v>
      </c>
      <c r="E914" s="55"/>
      <c r="F914" s="55" t="n">
        <v>44</v>
      </c>
      <c r="G914" s="55"/>
      <c r="H914" s="55" t="n">
        <v>6</v>
      </c>
      <c r="I914" s="55" t="n">
        <v>141</v>
      </c>
      <c r="J914" s="55" t="n">
        <v>60</v>
      </c>
      <c r="K914" s="55" t="n">
        <v>1</v>
      </c>
      <c r="L914" s="55"/>
      <c r="M914" s="55"/>
      <c r="N914" s="54"/>
      <c r="O914" s="54" t="n">
        <v>2</v>
      </c>
      <c r="P914" s="54" t="n">
        <v>169</v>
      </c>
      <c r="Q914" s="55" t="n">
        <v>39</v>
      </c>
      <c r="R914" s="55" t="n">
        <v>114</v>
      </c>
      <c r="S914" s="55" t="n">
        <v>72</v>
      </c>
      <c r="T914" s="55" t="n">
        <v>99</v>
      </c>
      <c r="U914" s="55" t="n">
        <v>101</v>
      </c>
      <c r="V914" s="55" t="n">
        <v>46</v>
      </c>
      <c r="W914" s="55" t="n">
        <v>157</v>
      </c>
      <c r="X914" s="55" t="n">
        <v>90</v>
      </c>
      <c r="Y914" s="55" t="n">
        <v>108</v>
      </c>
      <c r="Z914" s="55" t="n">
        <v>118</v>
      </c>
      <c r="AA914" s="56" t="n">
        <v>74</v>
      </c>
      <c r="AB914" s="3"/>
      <c r="AC914" s="70" t="n">
        <v>22</v>
      </c>
      <c r="AD914" s="55" t="n">
        <f aca="false">310+22</f>
        <v>332</v>
      </c>
      <c r="AE914" s="55" t="n">
        <v>219</v>
      </c>
      <c r="AF914" s="57" t="n">
        <f aca="false">(AE914/AD914)*100</f>
        <v>65.9638554216867</v>
      </c>
    </row>
    <row r="915" s="58" customFormat="true" ht="12.8" hidden="false" customHeight="false" outlineLevel="0" collapsed="false">
      <c r="A915" s="54" t="s">
        <v>548</v>
      </c>
      <c r="B915" s="55"/>
      <c r="C915" s="55" t="n">
        <v>8</v>
      </c>
      <c r="D915" s="55" t="n">
        <v>69</v>
      </c>
      <c r="E915" s="55"/>
      <c r="F915" s="55" t="n">
        <v>21</v>
      </c>
      <c r="G915" s="55" t="n">
        <v>1</v>
      </c>
      <c r="H915" s="55" t="n">
        <v>5</v>
      </c>
      <c r="I915" s="55" t="n">
        <v>88</v>
      </c>
      <c r="J915" s="55" t="n">
        <v>5</v>
      </c>
      <c r="K915" s="55" t="n">
        <v>1</v>
      </c>
      <c r="L915" s="55"/>
      <c r="M915" s="55"/>
      <c r="N915" s="54"/>
      <c r="O915" s="54"/>
      <c r="P915" s="54" t="n">
        <v>94</v>
      </c>
      <c r="Q915" s="55" t="n">
        <v>4</v>
      </c>
      <c r="R915" s="55" t="n">
        <v>45</v>
      </c>
      <c r="S915" s="55" t="n">
        <v>46</v>
      </c>
      <c r="T915" s="55" t="n">
        <v>52</v>
      </c>
      <c r="U915" s="55" t="n">
        <v>41</v>
      </c>
      <c r="V915" s="55" t="n">
        <v>23</v>
      </c>
      <c r="W915" s="55" t="n">
        <v>72</v>
      </c>
      <c r="X915" s="55" t="n">
        <v>38</v>
      </c>
      <c r="Y915" s="55" t="n">
        <v>61</v>
      </c>
      <c r="Z915" s="55" t="n">
        <v>35</v>
      </c>
      <c r="AA915" s="56" t="n">
        <v>57</v>
      </c>
      <c r="AB915" s="3"/>
      <c r="AC915" s="70" t="n">
        <v>8</v>
      </c>
      <c r="AD915" s="55" t="n">
        <f aca="false">131+8</f>
        <v>139</v>
      </c>
      <c r="AE915" s="55" t="n">
        <v>107</v>
      </c>
      <c r="AF915" s="57" t="n">
        <f aca="false">(AE915/AD915)*100</f>
        <v>76.9784172661871</v>
      </c>
    </row>
    <row r="916" s="58" customFormat="true" ht="12.8" hidden="false" customHeight="false" outlineLevel="0" collapsed="false">
      <c r="A916" s="54" t="s">
        <v>549</v>
      </c>
      <c r="B916" s="55"/>
      <c r="C916" s="55" t="n">
        <v>4</v>
      </c>
      <c r="D916" s="55" t="n">
        <v>52</v>
      </c>
      <c r="E916" s="55"/>
      <c r="F916" s="55" t="n">
        <v>7</v>
      </c>
      <c r="G916" s="55"/>
      <c r="H916" s="55" t="n">
        <v>1</v>
      </c>
      <c r="I916" s="55" t="n">
        <v>55</v>
      </c>
      <c r="J916" s="55" t="n">
        <v>8</v>
      </c>
      <c r="K916" s="55"/>
      <c r="L916" s="55"/>
      <c r="M916" s="55"/>
      <c r="N916" s="54"/>
      <c r="O916" s="54"/>
      <c r="P916" s="54" t="n">
        <v>55</v>
      </c>
      <c r="Q916" s="55" t="n">
        <v>7</v>
      </c>
      <c r="R916" s="55" t="n">
        <v>35</v>
      </c>
      <c r="S916" s="55" t="n">
        <v>21</v>
      </c>
      <c r="T916" s="55" t="n">
        <v>40</v>
      </c>
      <c r="U916" s="55" t="n">
        <v>21</v>
      </c>
      <c r="V916" s="55" t="n">
        <v>11</v>
      </c>
      <c r="W916" s="55" t="n">
        <v>51</v>
      </c>
      <c r="X916" s="55" t="n">
        <v>19</v>
      </c>
      <c r="Y916" s="55" t="n">
        <v>42</v>
      </c>
      <c r="Z916" s="55" t="n">
        <v>36</v>
      </c>
      <c r="AA916" s="56" t="n">
        <v>25</v>
      </c>
      <c r="AB916" s="3"/>
      <c r="AC916" s="70" t="n">
        <v>4</v>
      </c>
      <c r="AD916" s="55" t="n">
        <f aca="false">95+4</f>
        <v>99</v>
      </c>
      <c r="AE916" s="55" t="n">
        <v>65</v>
      </c>
      <c r="AF916" s="57" t="n">
        <f aca="false">(AE916/AD916)*100</f>
        <v>65.6565656565657</v>
      </c>
    </row>
    <row r="917" s="58" customFormat="true" ht="12.8" hidden="false" customHeight="false" outlineLevel="0" collapsed="false">
      <c r="A917" s="60" t="s">
        <v>48</v>
      </c>
      <c r="B917" s="61" t="n">
        <f aca="false">SUM(B911:B916)</f>
        <v>10</v>
      </c>
      <c r="C917" s="61" t="n">
        <f aca="false">SUM(C911:C916)</f>
        <v>429</v>
      </c>
      <c r="D917" s="61" t="n">
        <f aca="false">SUM(D911:D916)</f>
        <v>993</v>
      </c>
      <c r="E917" s="61" t="n">
        <f aca="false">SUM(E911:E916)</f>
        <v>2</v>
      </c>
      <c r="F917" s="61" t="n">
        <f aca="false">SUM(F911:F916)</f>
        <v>285</v>
      </c>
      <c r="G917" s="61" t="n">
        <f aca="false">SUM(G911:G916)</f>
        <v>7</v>
      </c>
      <c r="H917" s="61" t="n">
        <f aca="false">SUM(H911:H916)</f>
        <v>41</v>
      </c>
      <c r="I917" s="61" t="n">
        <f aca="false">SUM(I911:I916)</f>
        <v>1153</v>
      </c>
      <c r="J917" s="61" t="n">
        <f aca="false">SUM(J911:J916)</f>
        <v>495</v>
      </c>
      <c r="K917" s="61" t="n">
        <f aca="false">SUM(K911:K916)</f>
        <v>15</v>
      </c>
      <c r="L917" s="61" t="n">
        <f aca="false">SUM(L911:L916)</f>
        <v>0</v>
      </c>
      <c r="M917" s="61" t="n">
        <f aca="false">SUM(M911:M916)</f>
        <v>0</v>
      </c>
      <c r="N917" s="61" t="n">
        <f aca="false">SUM(N911:N916)</f>
        <v>0</v>
      </c>
      <c r="O917" s="61" t="n">
        <f aca="false">SUM(O911:O916)</f>
        <v>33</v>
      </c>
      <c r="P917" s="61" t="n">
        <f aca="false">SUM(P911:P916)</f>
        <v>1287</v>
      </c>
      <c r="Q917" s="61" t="n">
        <f aca="false">SUM(Q911:Q916)</f>
        <v>348</v>
      </c>
      <c r="R917" s="61" t="n">
        <f aca="false">SUM(R911:R916)</f>
        <v>896</v>
      </c>
      <c r="S917" s="61" t="n">
        <f aca="false">SUM(S911:S916)</f>
        <v>616</v>
      </c>
      <c r="T917" s="61" t="n">
        <f aca="false">SUM(T911:T916)</f>
        <v>661</v>
      </c>
      <c r="U917" s="61" t="n">
        <f aca="false">SUM(U911:U916)</f>
        <v>958</v>
      </c>
      <c r="V917" s="61" t="n">
        <f aca="false">SUM(V911:V916)</f>
        <v>373</v>
      </c>
      <c r="W917" s="61" t="n">
        <f aca="false">SUM(W911:W916)</f>
        <v>1262</v>
      </c>
      <c r="X917" s="61" t="n">
        <f aca="false">SUM(X911:X916)</f>
        <v>609</v>
      </c>
      <c r="Y917" s="61" t="n">
        <f aca="false">SUM(Y911:Y916)</f>
        <v>1029</v>
      </c>
      <c r="Z917" s="62" t="n">
        <f aca="false">SUM(Z911:Z916)</f>
        <v>851</v>
      </c>
      <c r="AA917" s="81" t="n">
        <f aca="false">SUM(AA911:AA916)</f>
        <v>754</v>
      </c>
      <c r="AB917" s="82"/>
      <c r="AC917" s="61" t="n">
        <f aca="false">SUM(AC911:AC916)</f>
        <v>138</v>
      </c>
      <c r="AD917" s="61" t="n">
        <f aca="false">SUM(AD911:AD916)</f>
        <v>2501</v>
      </c>
      <c r="AE917" s="80" t="n">
        <f aca="false">SUM(AE911:AE916)</f>
        <v>1781</v>
      </c>
      <c r="AF917" s="63" t="n">
        <f aca="false">(AE917/AD917)*100</f>
        <v>71.2115153938425</v>
      </c>
    </row>
    <row r="918" s="53" customFormat="true" ht="12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3"/>
      <c r="AC918" s="65"/>
      <c r="AD918" s="65"/>
      <c r="AE918" s="65"/>
      <c r="AF918" s="66"/>
    </row>
    <row r="919" s="58" customFormat="true" ht="12.8" hidden="false" customHeight="false" outlineLevel="0" collapsed="false">
      <c r="A919" s="67" t="s">
        <v>550</v>
      </c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9"/>
    </row>
    <row r="920" s="58" customFormat="true" ht="12.8" hidden="false" customHeight="false" outlineLevel="0" collapsed="false">
      <c r="A920" s="54" t="s">
        <v>551</v>
      </c>
      <c r="B920" s="55" t="n">
        <v>2</v>
      </c>
      <c r="C920" s="55" t="n">
        <v>202</v>
      </c>
      <c r="D920" s="55" t="n">
        <v>245</v>
      </c>
      <c r="E920" s="55" t="n">
        <v>1</v>
      </c>
      <c r="F920" s="55" t="n">
        <v>49</v>
      </c>
      <c r="G920" s="55" t="n">
        <v>2</v>
      </c>
      <c r="H920" s="55" t="n">
        <v>11</v>
      </c>
      <c r="I920" s="55" t="n">
        <v>278</v>
      </c>
      <c r="J920" s="55" t="n">
        <v>190</v>
      </c>
      <c r="K920" s="55" t="n">
        <v>4</v>
      </c>
      <c r="L920" s="55" t="n">
        <v>242</v>
      </c>
      <c r="M920" s="55" t="n">
        <v>15</v>
      </c>
      <c r="N920" s="54" t="n">
        <v>217</v>
      </c>
      <c r="O920" s="54"/>
      <c r="P920" s="54"/>
      <c r="Q920" s="55"/>
      <c r="R920" s="55" t="n">
        <v>180</v>
      </c>
      <c r="S920" s="55" t="n">
        <v>218</v>
      </c>
      <c r="T920" s="55" t="n">
        <v>301</v>
      </c>
      <c r="U920" s="55" t="n">
        <v>150</v>
      </c>
      <c r="V920" s="55" t="n">
        <v>320</v>
      </c>
      <c r="W920" s="55" t="n">
        <v>133</v>
      </c>
      <c r="X920" s="55" t="n">
        <v>340</v>
      </c>
      <c r="Y920" s="55" t="n">
        <v>104</v>
      </c>
      <c r="Z920" s="55" t="n">
        <v>200</v>
      </c>
      <c r="AA920" s="56" t="n">
        <v>247</v>
      </c>
      <c r="AB920" s="3"/>
      <c r="AC920" s="70" t="n">
        <v>73</v>
      </c>
      <c r="AD920" s="55" t="n">
        <f aca="false">859+33</f>
        <v>892</v>
      </c>
      <c r="AE920" s="55" t="n">
        <v>512</v>
      </c>
      <c r="AF920" s="57" t="n">
        <f aca="false">(AE920/AD920)*100</f>
        <v>57.3991031390135</v>
      </c>
    </row>
    <row r="921" s="58" customFormat="true" ht="12.8" hidden="false" customHeight="false" outlineLevel="0" collapsed="false">
      <c r="A921" s="54" t="s">
        <v>552</v>
      </c>
      <c r="B921" s="55"/>
      <c r="C921" s="55" t="n">
        <v>159</v>
      </c>
      <c r="D921" s="55" t="n">
        <v>388</v>
      </c>
      <c r="E921" s="55" t="n">
        <v>3</v>
      </c>
      <c r="F921" s="55" t="n">
        <v>69</v>
      </c>
      <c r="G921" s="55" t="n">
        <v>2</v>
      </c>
      <c r="H921" s="55" t="n">
        <v>13</v>
      </c>
      <c r="I921" s="55" t="n">
        <v>413</v>
      </c>
      <c r="J921" s="55" t="n">
        <v>179</v>
      </c>
      <c r="K921" s="55" t="n">
        <v>3</v>
      </c>
      <c r="L921" s="55" t="n">
        <v>392</v>
      </c>
      <c r="M921" s="55" t="n">
        <v>8</v>
      </c>
      <c r="N921" s="54" t="n">
        <v>203</v>
      </c>
      <c r="O921" s="54"/>
      <c r="P921" s="54"/>
      <c r="Q921" s="55"/>
      <c r="R921" s="55" t="n">
        <v>276</v>
      </c>
      <c r="S921" s="55" t="n">
        <v>301</v>
      </c>
      <c r="T921" s="55" t="n">
        <v>231</v>
      </c>
      <c r="U921" s="55" t="n">
        <v>186</v>
      </c>
      <c r="V921" s="55" t="n">
        <v>252</v>
      </c>
      <c r="W921" s="55" t="n">
        <v>165</v>
      </c>
      <c r="X921" s="55" t="n">
        <v>262</v>
      </c>
      <c r="Y921" s="55" t="n">
        <v>156</v>
      </c>
      <c r="Z921" s="55" t="n">
        <v>296</v>
      </c>
      <c r="AA921" s="56" t="n">
        <v>313</v>
      </c>
      <c r="AB921" s="3"/>
      <c r="AC921" s="70" t="n">
        <v>95</v>
      </c>
      <c r="AD921" s="55" t="n">
        <f aca="false">963+48</f>
        <v>1011</v>
      </c>
      <c r="AE921" s="55" t="n">
        <v>644</v>
      </c>
      <c r="AF921" s="57" t="n">
        <f aca="false">(AE921/AD921)*100</f>
        <v>63.6993076162216</v>
      </c>
    </row>
    <row r="922" s="58" customFormat="true" ht="12.8" hidden="false" customHeight="false" outlineLevel="0" collapsed="false">
      <c r="A922" s="54" t="s">
        <v>553</v>
      </c>
      <c r="B922" s="55" t="n">
        <v>1</v>
      </c>
      <c r="C922" s="55" t="n">
        <v>106</v>
      </c>
      <c r="D922" s="55" t="n">
        <v>174</v>
      </c>
      <c r="E922" s="55" t="n">
        <v>2</v>
      </c>
      <c r="F922" s="55" t="n">
        <v>33</v>
      </c>
      <c r="G922" s="55"/>
      <c r="H922" s="55" t="n">
        <v>5</v>
      </c>
      <c r="I922" s="55" t="n">
        <v>190</v>
      </c>
      <c r="J922" s="55" t="n">
        <v>114</v>
      </c>
      <c r="K922" s="55" t="n">
        <v>4</v>
      </c>
      <c r="L922" s="55" t="n">
        <v>181</v>
      </c>
      <c r="M922" s="55" t="n">
        <v>8</v>
      </c>
      <c r="N922" s="54" t="n">
        <v>122</v>
      </c>
      <c r="O922" s="54"/>
      <c r="P922" s="54"/>
      <c r="Q922" s="55"/>
      <c r="R922" s="55" t="n">
        <v>140</v>
      </c>
      <c r="S922" s="55" t="n">
        <v>141</v>
      </c>
      <c r="T922" s="55" t="n">
        <v>219</v>
      </c>
      <c r="U922" s="55" t="n">
        <v>97</v>
      </c>
      <c r="V922" s="55" t="n">
        <v>225</v>
      </c>
      <c r="W922" s="55" t="n">
        <v>90</v>
      </c>
      <c r="X922" s="55" t="n">
        <v>229</v>
      </c>
      <c r="Y922" s="55" t="n">
        <v>84</v>
      </c>
      <c r="Z922" s="55" t="n">
        <v>155</v>
      </c>
      <c r="AA922" s="56" t="n">
        <v>145</v>
      </c>
      <c r="AB922" s="3"/>
      <c r="AC922" s="70" t="n">
        <v>80</v>
      </c>
      <c r="AD922" s="55" t="n">
        <f aca="false">509+14</f>
        <v>523</v>
      </c>
      <c r="AE922" s="55" t="n">
        <v>333</v>
      </c>
      <c r="AF922" s="57" t="n">
        <f aca="false">(AE922/AD922)*100</f>
        <v>63.6711281070746</v>
      </c>
    </row>
    <row r="923" s="58" customFormat="true" ht="12.8" hidden="false" customHeight="false" outlineLevel="0" collapsed="false">
      <c r="A923" s="54" t="s">
        <v>554</v>
      </c>
      <c r="B923" s="55" t="n">
        <v>4</v>
      </c>
      <c r="C923" s="55" t="n">
        <v>128</v>
      </c>
      <c r="D923" s="55" t="n">
        <v>217</v>
      </c>
      <c r="E923" s="55" t="n">
        <v>4</v>
      </c>
      <c r="F923" s="55" t="n">
        <v>55</v>
      </c>
      <c r="G923" s="55"/>
      <c r="H923" s="55" t="n">
        <v>5</v>
      </c>
      <c r="I923" s="55" t="n">
        <v>246</v>
      </c>
      <c r="J923" s="55" t="n">
        <v>155</v>
      </c>
      <c r="K923" s="55" t="n">
        <v>3</v>
      </c>
      <c r="L923" s="55" t="n">
        <v>225</v>
      </c>
      <c r="M923" s="55" t="n">
        <v>12</v>
      </c>
      <c r="N923" s="54" t="n">
        <v>167</v>
      </c>
      <c r="O923" s="54"/>
      <c r="P923" s="54"/>
      <c r="Q923" s="55"/>
      <c r="R923" s="55" t="n">
        <v>184</v>
      </c>
      <c r="S923" s="55" t="n">
        <v>205</v>
      </c>
      <c r="T923" s="55" t="n">
        <v>263</v>
      </c>
      <c r="U923" s="55" t="n">
        <v>153</v>
      </c>
      <c r="V923" s="55" t="n">
        <v>310</v>
      </c>
      <c r="W923" s="55" t="n">
        <v>111</v>
      </c>
      <c r="X923" s="55" t="n">
        <v>300</v>
      </c>
      <c r="Y923" s="55" t="n">
        <v>119</v>
      </c>
      <c r="Z923" s="55" t="n">
        <v>186</v>
      </c>
      <c r="AA923" s="56" t="n">
        <v>230</v>
      </c>
      <c r="AB923" s="3"/>
      <c r="AC923" s="70" t="n">
        <v>102</v>
      </c>
      <c r="AD923" s="55" t="n">
        <f aca="false">623+23</f>
        <v>646</v>
      </c>
      <c r="AE923" s="55" t="n">
        <v>428</v>
      </c>
      <c r="AF923" s="57" t="n">
        <f aca="false">(AE923/AD923)*100</f>
        <v>66.2538699690403</v>
      </c>
    </row>
    <row r="924" s="58" customFormat="true" ht="12.8" hidden="false" customHeight="false" outlineLevel="0" collapsed="false">
      <c r="A924" s="54" t="s">
        <v>555</v>
      </c>
      <c r="B924" s="55"/>
      <c r="C924" s="55"/>
      <c r="D924" s="55" t="n">
        <v>66</v>
      </c>
      <c r="E924" s="55"/>
      <c r="F924" s="55" t="n">
        <v>3</v>
      </c>
      <c r="G924" s="55"/>
      <c r="H924" s="55"/>
      <c r="I924" s="55" t="n">
        <v>67</v>
      </c>
      <c r="J924" s="55" t="n">
        <v>1</v>
      </c>
      <c r="K924" s="55"/>
      <c r="L924" s="55" t="n">
        <v>66</v>
      </c>
      <c r="M924" s="55"/>
      <c r="N924" s="54" t="n">
        <v>2</v>
      </c>
      <c r="O924" s="54"/>
      <c r="P924" s="54"/>
      <c r="Q924" s="55"/>
      <c r="R924" s="55" t="n">
        <v>27</v>
      </c>
      <c r="S924" s="55" t="n">
        <v>30</v>
      </c>
      <c r="T924" s="55" t="n">
        <v>38</v>
      </c>
      <c r="U924" s="55" t="n">
        <v>31</v>
      </c>
      <c r="V924" s="55" t="n">
        <v>63</v>
      </c>
      <c r="W924" s="55" t="n">
        <v>6</v>
      </c>
      <c r="X924" s="55" t="n">
        <v>51</v>
      </c>
      <c r="Y924" s="55" t="n">
        <v>16</v>
      </c>
      <c r="Z924" s="55" t="n">
        <v>38</v>
      </c>
      <c r="AA924" s="56" t="n">
        <v>29</v>
      </c>
      <c r="AB924" s="3"/>
      <c r="AC924" s="70" t="n">
        <v>9</v>
      </c>
      <c r="AD924" s="55" t="n">
        <f aca="false">88+6</f>
        <v>94</v>
      </c>
      <c r="AE924" s="55" t="n">
        <v>70</v>
      </c>
      <c r="AF924" s="57" t="n">
        <f aca="false">(AE924/AD924)*100</f>
        <v>74.468085106383</v>
      </c>
    </row>
    <row r="925" s="58" customFormat="true" ht="12.8" hidden="false" customHeight="false" outlineLevel="0" collapsed="false">
      <c r="A925" s="54" t="s">
        <v>556</v>
      </c>
      <c r="B925" s="55" t="n">
        <v>1</v>
      </c>
      <c r="C925" s="55" t="n">
        <v>64</v>
      </c>
      <c r="D925" s="55" t="n">
        <v>159</v>
      </c>
      <c r="E925" s="55"/>
      <c r="F925" s="55" t="n">
        <v>40</v>
      </c>
      <c r="G925" s="55" t="n">
        <v>1</v>
      </c>
      <c r="H925" s="55" t="n">
        <v>2</v>
      </c>
      <c r="I925" s="55" t="n">
        <v>186</v>
      </c>
      <c r="J925" s="55" t="n">
        <v>72</v>
      </c>
      <c r="K925" s="55" t="n">
        <v>3</v>
      </c>
      <c r="L925" s="55" t="n">
        <v>176</v>
      </c>
      <c r="M925" s="55" t="n">
        <v>8</v>
      </c>
      <c r="N925" s="54" t="n">
        <v>82</v>
      </c>
      <c r="O925" s="54"/>
      <c r="P925" s="54"/>
      <c r="Q925" s="55"/>
      <c r="R925" s="55" t="n">
        <v>132</v>
      </c>
      <c r="S925" s="55" t="n">
        <v>123</v>
      </c>
      <c r="T925" s="55" t="n">
        <v>147</v>
      </c>
      <c r="U925" s="55" t="n">
        <v>123</v>
      </c>
      <c r="V925" s="55" t="n">
        <v>202</v>
      </c>
      <c r="W925" s="55" t="n">
        <v>68</v>
      </c>
      <c r="X925" s="55" t="n">
        <v>191</v>
      </c>
      <c r="Y925" s="55" t="n">
        <v>73</v>
      </c>
      <c r="Z925" s="55" t="n">
        <v>123</v>
      </c>
      <c r="AA925" s="56" t="n">
        <v>143</v>
      </c>
      <c r="AB925" s="3"/>
      <c r="AC925" s="70" t="n">
        <v>49</v>
      </c>
      <c r="AD925" s="55" t="n">
        <f aca="false">344+25</f>
        <v>369</v>
      </c>
      <c r="AE925" s="55" t="n">
        <v>274</v>
      </c>
      <c r="AF925" s="57" t="n">
        <f aca="false">(AE925/AD925)*100</f>
        <v>74.2547425474255</v>
      </c>
    </row>
    <row r="926" s="58" customFormat="true" ht="12.8" hidden="false" customHeight="false" outlineLevel="0" collapsed="false">
      <c r="A926" s="54" t="s">
        <v>557</v>
      </c>
      <c r="B926" s="55" t="n">
        <v>1</v>
      </c>
      <c r="C926" s="55" t="n">
        <v>20</v>
      </c>
      <c r="D926" s="55" t="n">
        <v>93</v>
      </c>
      <c r="E926" s="55"/>
      <c r="F926" s="55" t="n">
        <v>10</v>
      </c>
      <c r="G926" s="55" t="n">
        <v>1</v>
      </c>
      <c r="H926" s="55" t="n">
        <v>3</v>
      </c>
      <c r="I926" s="55" t="n">
        <v>95</v>
      </c>
      <c r="J926" s="55" t="n">
        <v>24</v>
      </c>
      <c r="K926" s="55" t="n">
        <v>3</v>
      </c>
      <c r="L926" s="55" t="n">
        <v>95</v>
      </c>
      <c r="M926" s="55" t="n">
        <v>5</v>
      </c>
      <c r="N926" s="54" t="n">
        <v>25</v>
      </c>
      <c r="O926" s="54"/>
      <c r="P926" s="54"/>
      <c r="Q926" s="55"/>
      <c r="R926" s="55" t="n">
        <v>52</v>
      </c>
      <c r="S926" s="55" t="n">
        <v>66</v>
      </c>
      <c r="T926" s="55" t="n">
        <v>91</v>
      </c>
      <c r="U926" s="55" t="n">
        <v>42</v>
      </c>
      <c r="V926" s="55" t="n">
        <v>111</v>
      </c>
      <c r="W926" s="55" t="n">
        <v>21</v>
      </c>
      <c r="X926" s="55" t="n">
        <v>106</v>
      </c>
      <c r="Y926" s="55" t="n">
        <v>27</v>
      </c>
      <c r="Z926" s="55" t="n">
        <v>75</v>
      </c>
      <c r="AA926" s="56" t="n">
        <v>56</v>
      </c>
      <c r="AB926" s="3"/>
      <c r="AC926" s="70" t="n">
        <v>14</v>
      </c>
      <c r="AD926" s="55" t="n">
        <f aca="false">163+11</f>
        <v>174</v>
      </c>
      <c r="AE926" s="55" t="n">
        <v>133</v>
      </c>
      <c r="AF926" s="57" t="n">
        <f aca="false">(AE926/AD926)*100</f>
        <v>76.4367816091954</v>
      </c>
    </row>
    <row r="927" s="53" customFormat="true" ht="12.8" hidden="false" customHeight="false" outlineLevel="0" collapsed="false">
      <c r="A927" s="54" t="s">
        <v>558</v>
      </c>
      <c r="B927" s="55"/>
      <c r="C927" s="55" t="n">
        <v>8</v>
      </c>
      <c r="D927" s="55" t="n">
        <v>63</v>
      </c>
      <c r="E927" s="55"/>
      <c r="F927" s="55" t="n">
        <v>7</v>
      </c>
      <c r="G927" s="55"/>
      <c r="H927" s="55"/>
      <c r="I927" s="55" t="n">
        <v>62</v>
      </c>
      <c r="J927" s="55" t="n">
        <v>14</v>
      </c>
      <c r="K927" s="55"/>
      <c r="L927" s="55" t="n">
        <v>66</v>
      </c>
      <c r="M927" s="55"/>
      <c r="N927" s="54" t="n">
        <v>11</v>
      </c>
      <c r="O927" s="54"/>
      <c r="P927" s="54"/>
      <c r="Q927" s="55"/>
      <c r="R927" s="55" t="n">
        <v>47</v>
      </c>
      <c r="S927" s="55" t="n">
        <v>28</v>
      </c>
      <c r="T927" s="55" t="n">
        <v>50</v>
      </c>
      <c r="U927" s="55" t="n">
        <v>27</v>
      </c>
      <c r="V927" s="55" t="n">
        <v>68</v>
      </c>
      <c r="W927" s="55" t="n">
        <v>10</v>
      </c>
      <c r="X927" s="55" t="n">
        <v>65</v>
      </c>
      <c r="Y927" s="55" t="n">
        <v>13</v>
      </c>
      <c r="Z927" s="55" t="n">
        <v>43</v>
      </c>
      <c r="AA927" s="56" t="n">
        <v>35</v>
      </c>
      <c r="AB927" s="3"/>
      <c r="AC927" s="70" t="n">
        <v>7</v>
      </c>
      <c r="AD927" s="55" t="n">
        <v>102</v>
      </c>
      <c r="AE927" s="55" t="n">
        <v>79</v>
      </c>
      <c r="AF927" s="57" t="n">
        <f aca="false">(AE927/AD927)*100</f>
        <v>77.4509803921569</v>
      </c>
    </row>
    <row r="928" s="53" customFormat="true" ht="12.8" hidden="false" customHeight="false" outlineLevel="0" collapsed="false">
      <c r="A928" s="54" t="s">
        <v>559</v>
      </c>
      <c r="B928" s="55" t="n">
        <v>2</v>
      </c>
      <c r="C928" s="55" t="n">
        <v>68</v>
      </c>
      <c r="D928" s="55" t="n">
        <v>255</v>
      </c>
      <c r="E928" s="55"/>
      <c r="F928" s="55" t="n">
        <v>41</v>
      </c>
      <c r="G928" s="55" t="n">
        <v>5</v>
      </c>
      <c r="H928" s="55" t="n">
        <v>10</v>
      </c>
      <c r="I928" s="55" t="n">
        <v>265</v>
      </c>
      <c r="J928" s="55" t="n">
        <v>83</v>
      </c>
      <c r="K928" s="55" t="n">
        <v>2</v>
      </c>
      <c r="L928" s="55" t="n">
        <v>250</v>
      </c>
      <c r="M928" s="55" t="n">
        <v>6</v>
      </c>
      <c r="N928" s="54" t="n">
        <v>104</v>
      </c>
      <c r="O928" s="54"/>
      <c r="P928" s="54"/>
      <c r="Q928" s="55"/>
      <c r="R928" s="55" t="n">
        <v>177</v>
      </c>
      <c r="S928" s="55" t="n">
        <v>176</v>
      </c>
      <c r="T928" s="55" t="n">
        <v>242</v>
      </c>
      <c r="U928" s="55" t="n">
        <v>134</v>
      </c>
      <c r="V928" s="55" t="n">
        <v>312</v>
      </c>
      <c r="W928" s="55" t="n">
        <v>70</v>
      </c>
      <c r="X928" s="55" t="n">
        <v>287</v>
      </c>
      <c r="Y928" s="55" t="n">
        <v>89</v>
      </c>
      <c r="Z928" s="55" t="n">
        <v>198</v>
      </c>
      <c r="AA928" s="56" t="n">
        <v>175</v>
      </c>
      <c r="AB928" s="3"/>
      <c r="AC928" s="70" t="n">
        <v>63</v>
      </c>
      <c r="AD928" s="55" t="n">
        <f aca="false">522+26</f>
        <v>548</v>
      </c>
      <c r="AE928" s="55" t="n">
        <v>384</v>
      </c>
      <c r="AF928" s="57" t="n">
        <f aca="false">(AE928/AD928)*100</f>
        <v>70.0729927007299</v>
      </c>
    </row>
    <row r="929" s="58" customFormat="true" ht="12.8" hidden="false" customHeight="false" outlineLevel="0" collapsed="false">
      <c r="A929" s="54" t="s">
        <v>560</v>
      </c>
      <c r="B929" s="55" t="n">
        <v>4</v>
      </c>
      <c r="C929" s="55" t="n">
        <v>57</v>
      </c>
      <c r="D929" s="55" t="n">
        <v>206</v>
      </c>
      <c r="E929" s="55" t="n">
        <v>1</v>
      </c>
      <c r="F929" s="55" t="n">
        <v>25</v>
      </c>
      <c r="G929" s="55" t="n">
        <v>1</v>
      </c>
      <c r="H929" s="55" t="n">
        <v>4</v>
      </c>
      <c r="I929" s="55" t="n">
        <v>237</v>
      </c>
      <c r="J929" s="55" t="n">
        <v>48</v>
      </c>
      <c r="K929" s="55" t="n">
        <v>1</v>
      </c>
      <c r="L929" s="55" t="n">
        <v>221</v>
      </c>
      <c r="M929" s="55" t="n">
        <v>3</v>
      </c>
      <c r="N929" s="54" t="n">
        <v>66</v>
      </c>
      <c r="O929" s="54"/>
      <c r="P929" s="54"/>
      <c r="Q929" s="55"/>
      <c r="R929" s="55" t="n">
        <v>154</v>
      </c>
      <c r="S929" s="55" t="n">
        <v>117</v>
      </c>
      <c r="T929" s="55" t="n">
        <v>175</v>
      </c>
      <c r="U929" s="55" t="n">
        <v>122</v>
      </c>
      <c r="V929" s="55" t="n">
        <v>264</v>
      </c>
      <c r="W929" s="55" t="n">
        <v>35</v>
      </c>
      <c r="X929" s="55" t="n">
        <v>238</v>
      </c>
      <c r="Y929" s="55" t="n">
        <v>61</v>
      </c>
      <c r="Z929" s="55" t="n">
        <v>180</v>
      </c>
      <c r="AA929" s="56" t="n">
        <v>113</v>
      </c>
      <c r="AB929" s="3"/>
      <c r="AC929" s="70" t="n">
        <v>36</v>
      </c>
      <c r="AD929" s="55" t="n">
        <f aca="false">403+21</f>
        <v>424</v>
      </c>
      <c r="AE929" s="55" t="n">
        <v>303</v>
      </c>
      <c r="AF929" s="57" t="n">
        <f aca="false">(AE929/AD929)*100</f>
        <v>71.4622641509434</v>
      </c>
    </row>
    <row r="930" s="58" customFormat="true" ht="12.8" hidden="false" customHeight="false" outlineLevel="0" collapsed="false">
      <c r="A930" s="54" t="s">
        <v>561</v>
      </c>
      <c r="B930" s="55" t="n">
        <v>1</v>
      </c>
      <c r="C930" s="55" t="n">
        <v>34</v>
      </c>
      <c r="D930" s="55" t="n">
        <v>15</v>
      </c>
      <c r="E930" s="55"/>
      <c r="F930" s="55" t="n">
        <v>12</v>
      </c>
      <c r="G930" s="55"/>
      <c r="H930" s="55"/>
      <c r="I930" s="55" t="n">
        <v>31</v>
      </c>
      <c r="J930" s="55" t="n">
        <v>31</v>
      </c>
      <c r="K930" s="55"/>
      <c r="L930" s="55" t="n">
        <v>18</v>
      </c>
      <c r="M930" s="55"/>
      <c r="N930" s="54" t="n">
        <v>44</v>
      </c>
      <c r="O930" s="54"/>
      <c r="P930" s="54"/>
      <c r="Q930" s="55"/>
      <c r="R930" s="55" t="n">
        <v>22</v>
      </c>
      <c r="S930" s="55" t="n">
        <v>38</v>
      </c>
      <c r="T930" s="55" t="n">
        <v>36</v>
      </c>
      <c r="U930" s="55" t="n">
        <v>25</v>
      </c>
      <c r="V930" s="55" t="n">
        <v>26</v>
      </c>
      <c r="W930" s="55" t="n">
        <v>36</v>
      </c>
      <c r="X930" s="55" t="n">
        <v>29</v>
      </c>
      <c r="Y930" s="55" t="n">
        <v>32</v>
      </c>
      <c r="Z930" s="55" t="n">
        <v>22</v>
      </c>
      <c r="AA930" s="56" t="n">
        <v>38</v>
      </c>
      <c r="AB930" s="3"/>
      <c r="AC930" s="70" t="n">
        <v>7</v>
      </c>
      <c r="AD930" s="55" t="n">
        <v>115</v>
      </c>
      <c r="AE930" s="55" t="n">
        <v>64</v>
      </c>
      <c r="AF930" s="57" t="n">
        <f aca="false">(AE930/AD930)*100</f>
        <v>55.6521739130435</v>
      </c>
    </row>
    <row r="931" s="58" customFormat="true" ht="12.8" hidden="false" customHeight="false" outlineLevel="0" collapsed="false">
      <c r="A931" s="54" t="s">
        <v>562</v>
      </c>
      <c r="B931" s="55"/>
      <c r="C931" s="55" t="n">
        <v>10</v>
      </c>
      <c r="D931" s="55" t="n">
        <v>18</v>
      </c>
      <c r="E931" s="55"/>
      <c r="F931" s="55" t="n">
        <v>3</v>
      </c>
      <c r="G931" s="55"/>
      <c r="H931" s="55"/>
      <c r="I931" s="55" t="n">
        <v>22</v>
      </c>
      <c r="J931" s="55" t="n">
        <v>8</v>
      </c>
      <c r="K931" s="55"/>
      <c r="L931" s="55" t="n">
        <v>21</v>
      </c>
      <c r="M931" s="55" t="n">
        <v>1</v>
      </c>
      <c r="N931" s="54" t="n">
        <v>8</v>
      </c>
      <c r="O931" s="54"/>
      <c r="P931" s="54"/>
      <c r="Q931" s="55"/>
      <c r="R931" s="55" t="n">
        <v>14</v>
      </c>
      <c r="S931" s="55" t="n">
        <v>16</v>
      </c>
      <c r="T931" s="55" t="n">
        <v>18</v>
      </c>
      <c r="U931" s="55" t="n">
        <v>12</v>
      </c>
      <c r="V931" s="55" t="n">
        <v>26</v>
      </c>
      <c r="W931" s="55" t="n">
        <v>4</v>
      </c>
      <c r="X931" s="55" t="n">
        <v>22</v>
      </c>
      <c r="Y931" s="55" t="n">
        <v>9</v>
      </c>
      <c r="Z931" s="55" t="n">
        <v>18</v>
      </c>
      <c r="AA931" s="56" t="n">
        <v>12</v>
      </c>
      <c r="AB931" s="3"/>
      <c r="AC931" s="70" t="n">
        <v>6</v>
      </c>
      <c r="AD931" s="55" t="n">
        <f aca="false">60+2</f>
        <v>62</v>
      </c>
      <c r="AE931" s="55" t="n">
        <v>31</v>
      </c>
      <c r="AF931" s="57" t="n">
        <f aca="false">(AE931/AD931)*100</f>
        <v>50</v>
      </c>
    </row>
    <row r="932" s="58" customFormat="true" ht="12.8" hidden="false" customHeight="false" outlineLevel="0" collapsed="false">
      <c r="A932" s="54" t="s">
        <v>179</v>
      </c>
      <c r="B932" s="55"/>
      <c r="C932" s="55" t="n">
        <v>39</v>
      </c>
      <c r="D932" s="55" t="n">
        <v>134</v>
      </c>
      <c r="E932" s="55"/>
      <c r="F932" s="55" t="n">
        <v>7</v>
      </c>
      <c r="G932" s="55" t="n">
        <v>2</v>
      </c>
      <c r="H932" s="55" t="n">
        <v>3</v>
      </c>
      <c r="I932" s="55" t="n">
        <v>142</v>
      </c>
      <c r="J932" s="55" t="n">
        <v>32</v>
      </c>
      <c r="K932" s="55" t="n">
        <v>1</v>
      </c>
      <c r="L932" s="55" t="n">
        <v>140</v>
      </c>
      <c r="M932" s="55" t="n">
        <v>2</v>
      </c>
      <c r="N932" s="54" t="n">
        <v>37</v>
      </c>
      <c r="O932" s="54"/>
      <c r="P932" s="54"/>
      <c r="Q932" s="55"/>
      <c r="R932" s="55" t="n">
        <v>78</v>
      </c>
      <c r="S932" s="55" t="n">
        <v>86</v>
      </c>
      <c r="T932" s="55" t="n">
        <v>85</v>
      </c>
      <c r="U932" s="55" t="n">
        <v>87</v>
      </c>
      <c r="V932" s="55" t="n">
        <v>113</v>
      </c>
      <c r="W932" s="55" t="n">
        <v>64</v>
      </c>
      <c r="X932" s="55" t="n">
        <v>107</v>
      </c>
      <c r="Y932" s="55" t="n">
        <v>69</v>
      </c>
      <c r="Z932" s="55" t="n">
        <v>82</v>
      </c>
      <c r="AA932" s="56" t="n">
        <v>92</v>
      </c>
      <c r="AB932" s="3"/>
      <c r="AC932" s="70"/>
      <c r="AD932" s="55"/>
      <c r="AE932" s="55" t="n">
        <v>184</v>
      </c>
      <c r="AF932" s="57"/>
    </row>
    <row r="933" s="58" customFormat="true" ht="12.8" hidden="false" customHeight="false" outlineLevel="0" collapsed="false">
      <c r="A933" s="60" t="s">
        <v>48</v>
      </c>
      <c r="B933" s="61" t="n">
        <f aca="false">SUM(B920:B932)</f>
        <v>16</v>
      </c>
      <c r="C933" s="61" t="n">
        <f aca="false">SUM(C920:C932)</f>
        <v>895</v>
      </c>
      <c r="D933" s="61" t="n">
        <f aca="false">SUM(D920:D932)</f>
        <v>2033</v>
      </c>
      <c r="E933" s="61" t="n">
        <f aca="false">SUM(E920:E932)</f>
        <v>11</v>
      </c>
      <c r="F933" s="61" t="n">
        <f aca="false">SUM(F920:F932)</f>
        <v>354</v>
      </c>
      <c r="G933" s="61" t="n">
        <f aca="false">SUM(G920:G932)</f>
        <v>14</v>
      </c>
      <c r="H933" s="61" t="n">
        <f aca="false">SUM(H920:H932)</f>
        <v>56</v>
      </c>
      <c r="I933" s="61" t="n">
        <f aca="false">SUM(I920:I932)</f>
        <v>2234</v>
      </c>
      <c r="J933" s="61" t="n">
        <f aca="false">SUM(J920:J932)</f>
        <v>951</v>
      </c>
      <c r="K933" s="61" t="n">
        <f aca="false">SUM(K920:K932)</f>
        <v>24</v>
      </c>
      <c r="L933" s="61" t="n">
        <f aca="false">SUM(L920:L932)</f>
        <v>2093</v>
      </c>
      <c r="M933" s="61" t="n">
        <f aca="false">SUM(M920:M932)</f>
        <v>68</v>
      </c>
      <c r="N933" s="61" t="n">
        <f aca="false">SUM(N920:N932)</f>
        <v>1088</v>
      </c>
      <c r="O933" s="61" t="n">
        <f aca="false">SUM(O920:O932)</f>
        <v>0</v>
      </c>
      <c r="P933" s="61" t="n">
        <f aca="false">SUM(P920:P932)</f>
        <v>0</v>
      </c>
      <c r="Q933" s="61" t="n">
        <f aca="false">SUM(Q920:Q932)</f>
        <v>0</v>
      </c>
      <c r="R933" s="61" t="n">
        <f aca="false">SUM(R920:R932)</f>
        <v>1483</v>
      </c>
      <c r="S933" s="61" t="n">
        <f aca="false">SUM(S920:S932)</f>
        <v>1545</v>
      </c>
      <c r="T933" s="61" t="n">
        <f aca="false">SUM(T920:T932)</f>
        <v>1896</v>
      </c>
      <c r="U933" s="61" t="n">
        <f aca="false">SUM(U920:U932)</f>
        <v>1189</v>
      </c>
      <c r="V933" s="61" t="n">
        <f aca="false">SUM(V920:V932)</f>
        <v>2292</v>
      </c>
      <c r="W933" s="61" t="n">
        <f aca="false">SUM(W920:W932)</f>
        <v>813</v>
      </c>
      <c r="X933" s="61" t="n">
        <f aca="false">SUM(X920:X932)</f>
        <v>2227</v>
      </c>
      <c r="Y933" s="61" t="n">
        <f aca="false">SUM(Y920:Y932)</f>
        <v>852</v>
      </c>
      <c r="Z933" s="62" t="n">
        <f aca="false">SUM(Z920:Z932)</f>
        <v>1616</v>
      </c>
      <c r="AA933" s="81" t="n">
        <f aca="false">SUM(AA920:AA932)</f>
        <v>1628</v>
      </c>
      <c r="AB933" s="82"/>
      <c r="AC933" s="61" t="n">
        <f aca="false">SUM(AC920:AC932)</f>
        <v>541</v>
      </c>
      <c r="AD933" s="61" t="n">
        <f aca="false">SUM(AD920:AD932)</f>
        <v>4960</v>
      </c>
      <c r="AE933" s="80" t="n">
        <f aca="false">SUM(AE920:AE932)</f>
        <v>3439</v>
      </c>
      <c r="AF933" s="63" t="n">
        <f aca="false">(AE933/AD933)*100</f>
        <v>69.3346774193549</v>
      </c>
    </row>
    <row r="934" s="53" customFormat="true" ht="12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3"/>
      <c r="AC934" s="65"/>
      <c r="AD934" s="65"/>
      <c r="AE934" s="65"/>
      <c r="AF934" s="66"/>
    </row>
    <row r="935" s="58" customFormat="true" ht="12.8" hidden="false" customHeight="false" outlineLevel="0" collapsed="false">
      <c r="A935" s="67" t="s">
        <v>563</v>
      </c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9"/>
    </row>
    <row r="936" s="58" customFormat="true" ht="12.8" hidden="false" customHeight="false" outlineLevel="0" collapsed="false">
      <c r="A936" s="54" t="n">
        <v>1</v>
      </c>
      <c r="B936" s="55" t="n">
        <v>5</v>
      </c>
      <c r="C936" s="55" t="n">
        <v>275</v>
      </c>
      <c r="D936" s="55" t="n">
        <v>403</v>
      </c>
      <c r="E936" s="55" t="n">
        <v>0</v>
      </c>
      <c r="F936" s="55" t="n">
        <v>120</v>
      </c>
      <c r="G936" s="55" t="n">
        <v>8</v>
      </c>
      <c r="H936" s="55" t="n">
        <v>11</v>
      </c>
      <c r="I936" s="55" t="n">
        <v>451</v>
      </c>
      <c r="J936" s="55" t="n">
        <v>343</v>
      </c>
      <c r="K936" s="55" t="n">
        <v>18</v>
      </c>
      <c r="L936" s="55" t="n">
        <v>386</v>
      </c>
      <c r="M936" s="55" t="n">
        <v>38</v>
      </c>
      <c r="N936" s="54" t="n">
        <v>393</v>
      </c>
      <c r="O936" s="54"/>
      <c r="P936" s="54"/>
      <c r="Q936" s="55"/>
      <c r="R936" s="55" t="n">
        <v>352</v>
      </c>
      <c r="S936" s="55" t="n">
        <v>367</v>
      </c>
      <c r="T936" s="55" t="n">
        <v>354</v>
      </c>
      <c r="U936" s="55" t="n">
        <v>442</v>
      </c>
      <c r="V936" s="55" t="n">
        <v>304</v>
      </c>
      <c r="W936" s="55" t="n">
        <v>477</v>
      </c>
      <c r="X936" s="55" t="n">
        <v>346</v>
      </c>
      <c r="Y936" s="55" t="n">
        <v>458</v>
      </c>
      <c r="Z936" s="55" t="n">
        <v>537</v>
      </c>
      <c r="AA936" s="56" t="n">
        <v>255</v>
      </c>
      <c r="AB936" s="3"/>
      <c r="AC936" s="70" t="n">
        <v>148</v>
      </c>
      <c r="AD936" s="55" t="n">
        <v>1260</v>
      </c>
      <c r="AE936" s="55" t="n">
        <v>838</v>
      </c>
      <c r="AF936" s="57" t="n">
        <f aca="false">(AE936/AD936)*100</f>
        <v>66.5079365079365</v>
      </c>
    </row>
    <row r="937" s="58" customFormat="true" ht="12.8" hidden="false" customHeight="false" outlineLevel="0" collapsed="false">
      <c r="A937" s="54" t="n">
        <v>2</v>
      </c>
      <c r="B937" s="55" t="n">
        <v>3</v>
      </c>
      <c r="C937" s="55" t="n">
        <v>329</v>
      </c>
      <c r="D937" s="55" t="n">
        <v>755</v>
      </c>
      <c r="E937" s="55" t="n">
        <v>1</v>
      </c>
      <c r="F937" s="55" t="n">
        <v>151</v>
      </c>
      <c r="G937" s="55" t="n">
        <v>9</v>
      </c>
      <c r="H937" s="55" t="n">
        <v>13</v>
      </c>
      <c r="I937" s="55" t="n">
        <v>815</v>
      </c>
      <c r="J937" s="55" t="n">
        <v>422</v>
      </c>
      <c r="K937" s="55" t="n">
        <v>4</v>
      </c>
      <c r="L937" s="55" t="n">
        <v>702</v>
      </c>
      <c r="M937" s="55" t="n">
        <v>26</v>
      </c>
      <c r="N937" s="54" t="n">
        <v>516</v>
      </c>
      <c r="O937" s="54"/>
      <c r="P937" s="54"/>
      <c r="Q937" s="55"/>
      <c r="R937" s="55" t="n">
        <v>568</v>
      </c>
      <c r="S937" s="55" t="n">
        <v>489</v>
      </c>
      <c r="T937" s="55" t="n">
        <v>500</v>
      </c>
      <c r="U937" s="55" t="n">
        <v>723</v>
      </c>
      <c r="V937" s="55" t="n">
        <v>451</v>
      </c>
      <c r="W937" s="55" t="n">
        <v>732</v>
      </c>
      <c r="X937" s="55" t="n">
        <v>443</v>
      </c>
      <c r="Y937" s="55" t="n">
        <v>767</v>
      </c>
      <c r="Z937" s="55" t="n">
        <v>698</v>
      </c>
      <c r="AA937" s="56" t="n">
        <v>489</v>
      </c>
      <c r="AB937" s="3"/>
      <c r="AC937" s="70" t="n">
        <v>175</v>
      </c>
      <c r="AD937" s="55" t="n">
        <v>1772</v>
      </c>
      <c r="AE937" s="55" t="n">
        <v>1272</v>
      </c>
      <c r="AF937" s="57" t="n">
        <f aca="false">(AE937/AD937)*100</f>
        <v>71.7832957110609</v>
      </c>
    </row>
    <row r="938" s="58" customFormat="true" ht="12.8" hidden="false" customHeight="false" outlineLevel="0" collapsed="false">
      <c r="A938" s="54" t="n">
        <v>3</v>
      </c>
      <c r="B938" s="55" t="n">
        <v>0</v>
      </c>
      <c r="C938" s="55" t="n">
        <v>225</v>
      </c>
      <c r="D938" s="55" t="n">
        <v>331</v>
      </c>
      <c r="E938" s="55" t="n">
        <v>5</v>
      </c>
      <c r="F938" s="55" t="n">
        <v>90</v>
      </c>
      <c r="G938" s="55" t="n">
        <v>1</v>
      </c>
      <c r="H938" s="55" t="n">
        <v>12</v>
      </c>
      <c r="I938" s="55" t="n">
        <v>350</v>
      </c>
      <c r="J938" s="55" t="n">
        <v>297</v>
      </c>
      <c r="K938" s="55" t="n">
        <v>7</v>
      </c>
      <c r="L938" s="55" t="n">
        <v>287</v>
      </c>
      <c r="M938" s="55" t="n">
        <v>23</v>
      </c>
      <c r="N938" s="54" t="n">
        <v>354</v>
      </c>
      <c r="O938" s="54"/>
      <c r="P938" s="54"/>
      <c r="Q938" s="55"/>
      <c r="R938" s="55" t="n">
        <v>317</v>
      </c>
      <c r="S938" s="55" t="n">
        <v>268</v>
      </c>
      <c r="T938" s="55" t="n">
        <v>267</v>
      </c>
      <c r="U938" s="55" t="n">
        <v>386</v>
      </c>
      <c r="V938" s="55" t="n">
        <v>229</v>
      </c>
      <c r="W938" s="55" t="n">
        <v>412</v>
      </c>
      <c r="X938" s="55" t="n">
        <v>265</v>
      </c>
      <c r="Y938" s="55" t="n">
        <v>386</v>
      </c>
      <c r="Z938" s="55" t="n">
        <v>408</v>
      </c>
      <c r="AA938" s="56" t="n">
        <v>229</v>
      </c>
      <c r="AB938" s="3"/>
      <c r="AC938" s="70" t="n">
        <v>140</v>
      </c>
      <c r="AD938" s="55" t="n">
        <v>1003</v>
      </c>
      <c r="AE938" s="55" t="n">
        <v>686</v>
      </c>
      <c r="AF938" s="57" t="n">
        <f aca="false">(AE938/AD938)*100</f>
        <v>68.39481555334</v>
      </c>
    </row>
    <row r="939" s="58" customFormat="true" ht="12.8" hidden="false" customHeight="false" outlineLevel="0" collapsed="false">
      <c r="A939" s="54" t="n">
        <v>4</v>
      </c>
      <c r="B939" s="55" t="n">
        <v>3</v>
      </c>
      <c r="C939" s="55" t="n">
        <v>144</v>
      </c>
      <c r="D939" s="55" t="n">
        <v>206</v>
      </c>
      <c r="E939" s="55" t="n">
        <v>0</v>
      </c>
      <c r="F939" s="55" t="n">
        <v>54</v>
      </c>
      <c r="G939" s="55" t="n">
        <v>3</v>
      </c>
      <c r="H939" s="55" t="n">
        <v>5</v>
      </c>
      <c r="I939" s="55" t="n">
        <v>243</v>
      </c>
      <c r="J939" s="55" t="n">
        <v>161</v>
      </c>
      <c r="K939" s="55" t="n">
        <v>5</v>
      </c>
      <c r="L939" s="55" t="n">
        <v>198</v>
      </c>
      <c r="M939" s="55" t="n">
        <v>19</v>
      </c>
      <c r="N939" s="54" t="n">
        <v>192</v>
      </c>
      <c r="O939" s="54"/>
      <c r="P939" s="54"/>
      <c r="Q939" s="55"/>
      <c r="R939" s="55" t="n">
        <v>179</v>
      </c>
      <c r="S939" s="55" t="n">
        <v>175</v>
      </c>
      <c r="T939" s="55" t="n">
        <v>173</v>
      </c>
      <c r="U939" s="55" t="n">
        <v>226</v>
      </c>
      <c r="V939" s="55" t="n">
        <v>115</v>
      </c>
      <c r="W939" s="55" t="n">
        <v>270</v>
      </c>
      <c r="X939" s="55" t="n">
        <v>138</v>
      </c>
      <c r="Y939" s="55" t="n">
        <v>264</v>
      </c>
      <c r="Z939" s="55" t="n">
        <v>254</v>
      </c>
      <c r="AA939" s="56" t="n">
        <v>135</v>
      </c>
      <c r="AB939" s="3"/>
      <c r="AC939" s="70" t="n">
        <v>78</v>
      </c>
      <c r="AD939" s="55" t="n">
        <v>624</v>
      </c>
      <c r="AE939" s="55" t="n">
        <v>427</v>
      </c>
      <c r="AF939" s="57" t="n">
        <f aca="false">(AE939/AD939)*100</f>
        <v>68.4294871794872</v>
      </c>
    </row>
    <row r="940" s="53" customFormat="true" ht="12.8" hidden="false" customHeight="false" outlineLevel="0" collapsed="false">
      <c r="A940" s="54" t="n">
        <v>5</v>
      </c>
      <c r="B940" s="55" t="n">
        <v>2</v>
      </c>
      <c r="C940" s="55" t="n">
        <v>255</v>
      </c>
      <c r="D940" s="55" t="n">
        <v>501</v>
      </c>
      <c r="E940" s="55" t="n">
        <v>7</v>
      </c>
      <c r="F940" s="55" t="n">
        <v>92</v>
      </c>
      <c r="G940" s="55" t="n">
        <v>2</v>
      </c>
      <c r="H940" s="55" t="n">
        <v>16</v>
      </c>
      <c r="I940" s="55" t="n">
        <v>538</v>
      </c>
      <c r="J940" s="55" t="n">
        <v>307</v>
      </c>
      <c r="K940" s="55" t="n">
        <v>9</v>
      </c>
      <c r="L940" s="55" t="n">
        <v>470</v>
      </c>
      <c r="M940" s="55" t="n">
        <v>34</v>
      </c>
      <c r="N940" s="54" t="n">
        <v>364</v>
      </c>
      <c r="O940" s="54"/>
      <c r="P940" s="54"/>
      <c r="Q940" s="55"/>
      <c r="R940" s="55" t="n">
        <v>408</v>
      </c>
      <c r="S940" s="55" t="n">
        <v>353</v>
      </c>
      <c r="T940" s="55" t="n">
        <v>337</v>
      </c>
      <c r="U940" s="55" t="n">
        <v>512</v>
      </c>
      <c r="V940" s="55" t="n">
        <v>288</v>
      </c>
      <c r="W940" s="55" t="n">
        <v>542</v>
      </c>
      <c r="X940" s="55" t="n">
        <v>310</v>
      </c>
      <c r="Y940" s="55" t="n">
        <v>546</v>
      </c>
      <c r="Z940" s="55" t="n">
        <v>499</v>
      </c>
      <c r="AA940" s="56" t="n">
        <v>339</v>
      </c>
      <c r="AB940" s="3"/>
      <c r="AC940" s="70" t="n">
        <v>152</v>
      </c>
      <c r="AD940" s="55" t="n">
        <v>1288</v>
      </c>
      <c r="AE940" s="55" t="n">
        <v>889</v>
      </c>
      <c r="AF940" s="57" t="n">
        <f aca="false">(AE940/AD940)*100</f>
        <v>69.0217391304348</v>
      </c>
    </row>
    <row r="941" s="53" customFormat="true" ht="12.8" hidden="false" customHeight="false" outlineLevel="0" collapsed="false">
      <c r="A941" s="54" t="n">
        <v>6</v>
      </c>
      <c r="B941" s="55" t="n">
        <v>0</v>
      </c>
      <c r="C941" s="55" t="n">
        <v>301</v>
      </c>
      <c r="D941" s="55" t="n">
        <v>448</v>
      </c>
      <c r="E941" s="55" t="n">
        <v>0</v>
      </c>
      <c r="F941" s="55" t="n">
        <v>91</v>
      </c>
      <c r="G941" s="55" t="n">
        <v>3</v>
      </c>
      <c r="H941" s="55" t="n">
        <v>12</v>
      </c>
      <c r="I941" s="55" t="n">
        <v>490</v>
      </c>
      <c r="J941" s="55" t="n">
        <v>354</v>
      </c>
      <c r="K941" s="55" t="n">
        <v>10</v>
      </c>
      <c r="L941" s="55" t="n">
        <v>411</v>
      </c>
      <c r="M941" s="55" t="n">
        <v>24</v>
      </c>
      <c r="N941" s="54" t="n">
        <v>423</v>
      </c>
      <c r="O941" s="54"/>
      <c r="P941" s="54"/>
      <c r="Q941" s="55"/>
      <c r="R941" s="55" t="n">
        <v>403</v>
      </c>
      <c r="S941" s="55" t="n">
        <v>346</v>
      </c>
      <c r="T941" s="55" t="n">
        <v>325</v>
      </c>
      <c r="U941" s="55" t="n">
        <v>528</v>
      </c>
      <c r="V941" s="55" t="n">
        <v>290</v>
      </c>
      <c r="W941" s="55" t="n">
        <v>529</v>
      </c>
      <c r="X941" s="55" t="n">
        <v>322</v>
      </c>
      <c r="Y941" s="55" t="n">
        <v>534</v>
      </c>
      <c r="Z941" s="55" t="n">
        <v>524</v>
      </c>
      <c r="AA941" s="56" t="n">
        <v>316</v>
      </c>
      <c r="AB941" s="3"/>
      <c r="AC941" s="70" t="n">
        <v>134</v>
      </c>
      <c r="AD941" s="55" t="n">
        <v>1261</v>
      </c>
      <c r="AE941" s="55" t="n">
        <v>885</v>
      </c>
      <c r="AF941" s="57" t="n">
        <f aca="false">(AE941/AD941)*100</f>
        <v>70.182394924663</v>
      </c>
    </row>
    <row r="942" s="58" customFormat="true" ht="12.8" hidden="false" customHeight="false" outlineLevel="0" collapsed="false">
      <c r="A942" s="54" t="n">
        <v>7</v>
      </c>
      <c r="B942" s="55" t="n">
        <v>2</v>
      </c>
      <c r="C942" s="55" t="n">
        <v>42</v>
      </c>
      <c r="D942" s="55" t="n">
        <v>155</v>
      </c>
      <c r="E942" s="55" t="n">
        <v>0</v>
      </c>
      <c r="F942" s="55" t="n">
        <v>24</v>
      </c>
      <c r="G942" s="55" t="n">
        <v>0</v>
      </c>
      <c r="H942" s="55" t="n">
        <v>1</v>
      </c>
      <c r="I942" s="55" t="n">
        <v>159</v>
      </c>
      <c r="J942" s="55" t="n">
        <v>64</v>
      </c>
      <c r="K942" s="55" t="n">
        <v>2</v>
      </c>
      <c r="L942" s="55" t="n">
        <v>145</v>
      </c>
      <c r="M942" s="55" t="n">
        <v>5</v>
      </c>
      <c r="N942" s="54" t="n">
        <v>69</v>
      </c>
      <c r="O942" s="54"/>
      <c r="P942" s="54"/>
      <c r="Q942" s="55"/>
      <c r="R942" s="55" t="n">
        <v>99</v>
      </c>
      <c r="S942" s="55" t="n">
        <v>90</v>
      </c>
      <c r="T942" s="55" t="n">
        <v>94</v>
      </c>
      <c r="U942" s="55" t="n">
        <v>122</v>
      </c>
      <c r="V942" s="55" t="n">
        <v>55</v>
      </c>
      <c r="W942" s="55" t="n">
        <v>150</v>
      </c>
      <c r="X942" s="55" t="n">
        <v>77</v>
      </c>
      <c r="Y942" s="55" t="n">
        <v>137</v>
      </c>
      <c r="Z942" s="55" t="n">
        <v>141</v>
      </c>
      <c r="AA942" s="56" t="n">
        <v>68</v>
      </c>
      <c r="AB942" s="3"/>
      <c r="AC942" s="70" t="n">
        <v>33</v>
      </c>
      <c r="AD942" s="55" t="n">
        <v>312</v>
      </c>
      <c r="AE942" s="55" t="n">
        <v>226</v>
      </c>
      <c r="AF942" s="57" t="n">
        <f aca="false">(AE942/AD942)*100</f>
        <v>72.4358974358974</v>
      </c>
    </row>
    <row r="943" s="58" customFormat="true" ht="12.8" hidden="false" customHeight="false" outlineLevel="0" collapsed="false">
      <c r="A943" s="54" t="n">
        <v>8</v>
      </c>
      <c r="B943" s="55" t="n">
        <v>3</v>
      </c>
      <c r="C943" s="55" t="n">
        <v>308</v>
      </c>
      <c r="D943" s="55" t="n">
        <v>581</v>
      </c>
      <c r="E943" s="55" t="n">
        <v>6</v>
      </c>
      <c r="F943" s="55" t="n">
        <v>134</v>
      </c>
      <c r="G943" s="55" t="n">
        <v>6</v>
      </c>
      <c r="H943" s="55" t="n">
        <v>18</v>
      </c>
      <c r="I943" s="55" t="n">
        <v>669</v>
      </c>
      <c r="J943" s="55" t="n">
        <v>386</v>
      </c>
      <c r="K943" s="55" t="n">
        <v>7</v>
      </c>
      <c r="L943" s="55" t="n">
        <v>597</v>
      </c>
      <c r="M943" s="55" t="n">
        <v>26</v>
      </c>
      <c r="N943" s="54" t="n">
        <v>457</v>
      </c>
      <c r="O943" s="54"/>
      <c r="P943" s="54"/>
      <c r="Q943" s="55"/>
      <c r="R943" s="55" t="n">
        <v>499</v>
      </c>
      <c r="S943" s="55" t="n">
        <v>458</v>
      </c>
      <c r="T943" s="55" t="n">
        <v>459</v>
      </c>
      <c r="U943" s="55" t="n">
        <v>596</v>
      </c>
      <c r="V943" s="55" t="n">
        <v>288</v>
      </c>
      <c r="W943" s="55" t="n">
        <v>712</v>
      </c>
      <c r="X943" s="55" t="n">
        <v>349</v>
      </c>
      <c r="Y943" s="55" t="n">
        <v>711</v>
      </c>
      <c r="Z943" s="55" t="n">
        <v>641</v>
      </c>
      <c r="AA943" s="56" t="n">
        <v>409</v>
      </c>
      <c r="AB943" s="3"/>
      <c r="AC943" s="70" t="n">
        <v>159</v>
      </c>
      <c r="AD943" s="55" t="n">
        <v>1597</v>
      </c>
      <c r="AE943" s="55" t="n">
        <v>1096</v>
      </c>
      <c r="AF943" s="57" t="n">
        <f aca="false">(AE943/AD943)*100</f>
        <v>68.6286787726988</v>
      </c>
    </row>
    <row r="944" s="58" customFormat="true" ht="12.8" hidden="false" customHeight="false" outlineLevel="0" collapsed="false">
      <c r="A944" s="54" t="n">
        <v>9</v>
      </c>
      <c r="B944" s="55" t="n">
        <v>5</v>
      </c>
      <c r="C944" s="55" t="n">
        <v>229</v>
      </c>
      <c r="D944" s="55" t="n">
        <v>460</v>
      </c>
      <c r="E944" s="55" t="n">
        <v>0</v>
      </c>
      <c r="F944" s="55" t="n">
        <v>138</v>
      </c>
      <c r="G944" s="55" t="n">
        <v>14</v>
      </c>
      <c r="H944" s="55" t="n">
        <v>20</v>
      </c>
      <c r="I944" s="55" t="n">
        <v>550</v>
      </c>
      <c r="J944" s="55" t="n">
        <v>280</v>
      </c>
      <c r="K944" s="55" t="n">
        <v>10</v>
      </c>
      <c r="L944" s="55" t="n">
        <v>505</v>
      </c>
      <c r="M944" s="55" t="n">
        <v>32</v>
      </c>
      <c r="N944" s="54" t="n">
        <v>320</v>
      </c>
      <c r="O944" s="54"/>
      <c r="P944" s="54"/>
      <c r="Q944" s="55"/>
      <c r="R944" s="55" t="n">
        <v>384</v>
      </c>
      <c r="S944" s="55" t="n">
        <v>344</v>
      </c>
      <c r="T944" s="55" t="n">
        <v>427</v>
      </c>
      <c r="U944" s="55" t="n">
        <v>416</v>
      </c>
      <c r="V944" s="55" t="n">
        <v>237</v>
      </c>
      <c r="W944" s="55" t="n">
        <v>587</v>
      </c>
      <c r="X944" s="55" t="n">
        <v>297</v>
      </c>
      <c r="Y944" s="55" t="n">
        <v>548</v>
      </c>
      <c r="Z944" s="55" t="n">
        <v>503</v>
      </c>
      <c r="AA944" s="56" t="n">
        <v>324</v>
      </c>
      <c r="AB944" s="3"/>
      <c r="AC944" s="70" t="n">
        <v>158</v>
      </c>
      <c r="AD944" s="55" t="n">
        <v>1192</v>
      </c>
      <c r="AE944" s="55" t="n">
        <v>879</v>
      </c>
      <c r="AF944" s="57" t="n">
        <f aca="false">(AE944/AD944)*100</f>
        <v>73.741610738255</v>
      </c>
    </row>
    <row r="945" s="58" customFormat="true" ht="12.8" hidden="false" customHeight="false" outlineLevel="0" collapsed="false">
      <c r="A945" s="54" t="n">
        <v>10</v>
      </c>
      <c r="B945" s="55" t="n">
        <v>0</v>
      </c>
      <c r="C945" s="55" t="n">
        <v>11</v>
      </c>
      <c r="D945" s="55" t="n">
        <v>61</v>
      </c>
      <c r="E945" s="55" t="n">
        <v>2</v>
      </c>
      <c r="F945" s="55" t="n">
        <v>12</v>
      </c>
      <c r="G945" s="55" t="n">
        <v>2</v>
      </c>
      <c r="H945" s="55" t="n">
        <v>3</v>
      </c>
      <c r="I945" s="55" t="n">
        <v>66</v>
      </c>
      <c r="J945" s="55" t="n">
        <v>20</v>
      </c>
      <c r="K945" s="55" t="n">
        <v>0</v>
      </c>
      <c r="L945" s="55" t="n">
        <v>61</v>
      </c>
      <c r="M945" s="55" t="n">
        <v>3</v>
      </c>
      <c r="N945" s="54" t="n">
        <v>24</v>
      </c>
      <c r="O945" s="54"/>
      <c r="P945" s="54"/>
      <c r="Q945" s="55"/>
      <c r="R945" s="55" t="n">
        <v>34</v>
      </c>
      <c r="S945" s="55" t="n">
        <v>39</v>
      </c>
      <c r="T945" s="55" t="n">
        <v>41</v>
      </c>
      <c r="U945" s="55" t="n">
        <v>49</v>
      </c>
      <c r="V945" s="55" t="n">
        <v>27</v>
      </c>
      <c r="W945" s="55" t="n">
        <v>60</v>
      </c>
      <c r="X945" s="55" t="n">
        <v>27</v>
      </c>
      <c r="Y945" s="55" t="n">
        <v>62</v>
      </c>
      <c r="Z945" s="55" t="n">
        <v>51</v>
      </c>
      <c r="AA945" s="56" t="n">
        <v>35</v>
      </c>
      <c r="AB945" s="3"/>
      <c r="AC945" s="70" t="n">
        <v>16</v>
      </c>
      <c r="AD945" s="55" t="n">
        <v>133</v>
      </c>
      <c r="AE945" s="55" t="n">
        <v>94</v>
      </c>
      <c r="AF945" s="57" t="n">
        <f aca="false">(AE945/AD945)*100</f>
        <v>70.6766917293233</v>
      </c>
    </row>
    <row r="946" s="58" customFormat="true" ht="12.8" hidden="false" customHeight="false" outlineLevel="0" collapsed="false">
      <c r="A946" s="60" t="s">
        <v>48</v>
      </c>
      <c r="B946" s="61" t="n">
        <f aca="false">SUM(B936:B945)</f>
        <v>23</v>
      </c>
      <c r="C946" s="61" t="n">
        <f aca="false">SUM(C936:C945)</f>
        <v>2119</v>
      </c>
      <c r="D946" s="61" t="n">
        <f aca="false">SUM(D936:D945)</f>
        <v>3901</v>
      </c>
      <c r="E946" s="61" t="n">
        <f aca="false">SUM(E936:E945)</f>
        <v>21</v>
      </c>
      <c r="F946" s="61" t="n">
        <f aca="false">SUM(F936:F945)</f>
        <v>906</v>
      </c>
      <c r="G946" s="61" t="n">
        <f aca="false">SUM(G936:G945)</f>
        <v>48</v>
      </c>
      <c r="H946" s="61" t="n">
        <f aca="false">SUM(H936:H945)</f>
        <v>111</v>
      </c>
      <c r="I946" s="61" t="n">
        <f aca="false">SUM(I936:I945)</f>
        <v>4331</v>
      </c>
      <c r="J946" s="61" t="n">
        <f aca="false">SUM(J936:J945)</f>
        <v>2634</v>
      </c>
      <c r="K946" s="61" t="n">
        <f aca="false">SUM(K936:K945)</f>
        <v>72</v>
      </c>
      <c r="L946" s="61" t="n">
        <f aca="false">SUM(L936:L945)</f>
        <v>3762</v>
      </c>
      <c r="M946" s="61" t="n">
        <f aca="false">SUM(M936:M945)</f>
        <v>230</v>
      </c>
      <c r="N946" s="61" t="n">
        <f aca="false">SUM(N936:N945)</f>
        <v>3112</v>
      </c>
      <c r="O946" s="61" t="n">
        <f aca="false">SUM(O936:O945)</f>
        <v>0</v>
      </c>
      <c r="P946" s="61" t="n">
        <f aca="false">SUM(P936:P945)</f>
        <v>0</v>
      </c>
      <c r="Q946" s="61" t="n">
        <f aca="false">SUM(Q936:Q945)</f>
        <v>0</v>
      </c>
      <c r="R946" s="61" t="n">
        <f aca="false">SUM(R936:R945)</f>
        <v>3243</v>
      </c>
      <c r="S946" s="61" t="n">
        <f aca="false">SUM(S936:S945)</f>
        <v>2929</v>
      </c>
      <c r="T946" s="61" t="n">
        <f aca="false">SUM(T936:T945)</f>
        <v>2977</v>
      </c>
      <c r="U946" s="61" t="n">
        <f aca="false">SUM(U936:U945)</f>
        <v>4000</v>
      </c>
      <c r="V946" s="61" t="n">
        <f aca="false">SUM(V936:V945)</f>
        <v>2284</v>
      </c>
      <c r="W946" s="61" t="n">
        <f aca="false">SUM(W936:W945)</f>
        <v>4471</v>
      </c>
      <c r="X946" s="61" t="n">
        <f aca="false">SUM(X936:X945)</f>
        <v>2574</v>
      </c>
      <c r="Y946" s="61" t="n">
        <f aca="false">SUM(Y936:Y945)</f>
        <v>4413</v>
      </c>
      <c r="Z946" s="62" t="n">
        <f aca="false">SUM(Z936:Z945)</f>
        <v>4256</v>
      </c>
      <c r="AA946" s="81" t="n">
        <f aca="false">SUM(AA936:AA945)</f>
        <v>2599</v>
      </c>
      <c r="AB946" s="82"/>
      <c r="AC946" s="61" t="n">
        <f aca="false">SUM(AC936:AC945)</f>
        <v>1193</v>
      </c>
      <c r="AD946" s="61" t="n">
        <f aca="false">SUM(AD936:AD945)</f>
        <v>10442</v>
      </c>
      <c r="AE946" s="80" t="n">
        <f aca="false">SUM(AE936:AE945)</f>
        <v>7292</v>
      </c>
      <c r="AF946" s="63" t="n">
        <f aca="false">(AE946/AD946)*100</f>
        <v>69.8333652556981</v>
      </c>
    </row>
    <row r="947" s="53" customFormat="true" ht="12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3"/>
      <c r="AC947" s="65"/>
      <c r="AD947" s="65"/>
      <c r="AE947" s="65"/>
      <c r="AF947" s="66"/>
    </row>
    <row r="948" s="58" customFormat="true" ht="12.8" hidden="false" customHeight="false" outlineLevel="0" collapsed="false">
      <c r="A948" s="48" t="s">
        <v>564</v>
      </c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74"/>
    </row>
    <row r="949" s="53" customFormat="true" ht="12.8" hidden="false" customHeight="false" outlineLevel="0" collapsed="false">
      <c r="A949" s="54" t="s">
        <v>565</v>
      </c>
      <c r="B949" s="55" t="n">
        <v>1</v>
      </c>
      <c r="C949" s="55" t="n">
        <v>232</v>
      </c>
      <c r="D949" s="55" t="n">
        <v>355</v>
      </c>
      <c r="E949" s="55"/>
      <c r="F949" s="55" t="n">
        <v>72</v>
      </c>
      <c r="G949" s="55" t="n">
        <v>2</v>
      </c>
      <c r="H949" s="55" t="n">
        <v>27</v>
      </c>
      <c r="I949" s="55" t="n">
        <v>397</v>
      </c>
      <c r="J949" s="55" t="n">
        <v>229</v>
      </c>
      <c r="K949" s="55" t="n">
        <v>7</v>
      </c>
      <c r="L949" s="55"/>
      <c r="M949" s="55"/>
      <c r="N949" s="54"/>
      <c r="O949" s="54" t="n">
        <v>10</v>
      </c>
      <c r="P949" s="54" t="n">
        <v>421</v>
      </c>
      <c r="Q949" s="55" t="n">
        <v>226</v>
      </c>
      <c r="R949" s="55" t="n">
        <v>340</v>
      </c>
      <c r="S949" s="55" t="n">
        <v>251</v>
      </c>
      <c r="T949" s="55" t="n">
        <v>141</v>
      </c>
      <c r="U949" s="55" t="n">
        <v>511</v>
      </c>
      <c r="V949" s="55" t="n">
        <v>156</v>
      </c>
      <c r="W949" s="55" t="n">
        <v>502</v>
      </c>
      <c r="X949" s="55" t="n">
        <v>155</v>
      </c>
      <c r="Y949" s="55" t="n">
        <v>500</v>
      </c>
      <c r="Z949" s="55" t="n">
        <v>264</v>
      </c>
      <c r="AA949" s="56" t="n">
        <v>377</v>
      </c>
      <c r="AB949" s="3"/>
      <c r="AC949" s="70" t="n">
        <v>38</v>
      </c>
      <c r="AD949" s="55" t="n">
        <v>932</v>
      </c>
      <c r="AE949" s="55" t="n">
        <v>681</v>
      </c>
      <c r="AF949" s="57" t="n">
        <f aca="false">(AE949/AD949)*100</f>
        <v>73.068669527897</v>
      </c>
    </row>
    <row r="950" s="53" customFormat="true" ht="12.8" hidden="false" customHeight="false" outlineLevel="0" collapsed="false">
      <c r="A950" s="54" t="s">
        <v>566</v>
      </c>
      <c r="B950" s="55" t="n">
        <v>2</v>
      </c>
      <c r="C950" s="55" t="n">
        <v>290</v>
      </c>
      <c r="D950" s="55" t="n">
        <v>303</v>
      </c>
      <c r="E950" s="55" t="n">
        <v>1</v>
      </c>
      <c r="F950" s="55" t="n">
        <v>90</v>
      </c>
      <c r="G950" s="55" t="n">
        <v>1</v>
      </c>
      <c r="H950" s="55" t="n">
        <v>24</v>
      </c>
      <c r="I950" s="55" t="n">
        <v>383</v>
      </c>
      <c r="J950" s="55" t="n">
        <v>270</v>
      </c>
      <c r="K950" s="55" t="n">
        <v>10</v>
      </c>
      <c r="L950" s="55"/>
      <c r="M950" s="55"/>
      <c r="N950" s="54"/>
      <c r="O950" s="54" t="n">
        <v>9</v>
      </c>
      <c r="P950" s="54" t="n">
        <v>406</v>
      </c>
      <c r="Q950" s="55" t="n">
        <v>259</v>
      </c>
      <c r="R950" s="55" t="n">
        <v>331</v>
      </c>
      <c r="S950" s="55" t="n">
        <v>300</v>
      </c>
      <c r="T950" s="55" t="n">
        <v>165</v>
      </c>
      <c r="U950" s="55" t="n">
        <v>520</v>
      </c>
      <c r="V950" s="55" t="n">
        <v>173</v>
      </c>
      <c r="W950" s="55" t="n">
        <v>502</v>
      </c>
      <c r="X950" s="55" t="n">
        <v>198</v>
      </c>
      <c r="Y950" s="55" t="n">
        <v>483</v>
      </c>
      <c r="Z950" s="55" t="n">
        <v>331</v>
      </c>
      <c r="AA950" s="56" t="n">
        <v>331</v>
      </c>
      <c r="AB950" s="3"/>
      <c r="AC950" s="70" t="n">
        <v>53</v>
      </c>
      <c r="AD950" s="55" t="n">
        <v>1050</v>
      </c>
      <c r="AE950" s="55" t="n">
        <v>710</v>
      </c>
      <c r="AF950" s="57" t="n">
        <f aca="false">(AE950/AD950)*100</f>
        <v>67.6190476190476</v>
      </c>
    </row>
    <row r="951" s="58" customFormat="true" ht="12.8" hidden="false" customHeight="false" outlineLevel="0" collapsed="false">
      <c r="A951" s="54" t="s">
        <v>567</v>
      </c>
      <c r="B951" s="55" t="n">
        <v>3</v>
      </c>
      <c r="C951" s="55" t="n">
        <v>276</v>
      </c>
      <c r="D951" s="55" t="n">
        <v>360</v>
      </c>
      <c r="E951" s="55" t="n">
        <v>2</v>
      </c>
      <c r="F951" s="55" t="n">
        <v>96</v>
      </c>
      <c r="G951" s="55" t="n">
        <v>4</v>
      </c>
      <c r="H951" s="55" t="n">
        <v>25</v>
      </c>
      <c r="I951" s="55" t="n">
        <v>395</v>
      </c>
      <c r="J951" s="55" t="n">
        <v>292</v>
      </c>
      <c r="K951" s="55" t="n">
        <v>16</v>
      </c>
      <c r="L951" s="55"/>
      <c r="M951" s="55"/>
      <c r="N951" s="54"/>
      <c r="O951" s="54" t="n">
        <v>14</v>
      </c>
      <c r="P951" s="54" t="n">
        <v>408</v>
      </c>
      <c r="Q951" s="55" t="n">
        <v>280</v>
      </c>
      <c r="R951" s="55" t="n">
        <v>368</v>
      </c>
      <c r="S951" s="55" t="n">
        <v>322</v>
      </c>
      <c r="T951" s="55" t="n">
        <v>158</v>
      </c>
      <c r="U951" s="55" t="n">
        <v>572</v>
      </c>
      <c r="V951" s="55" t="n">
        <v>179</v>
      </c>
      <c r="W951" s="55" t="n">
        <v>549</v>
      </c>
      <c r="X951" s="55" t="n">
        <v>186</v>
      </c>
      <c r="Y951" s="55" t="n">
        <v>541</v>
      </c>
      <c r="Z951" s="55" t="n">
        <v>352</v>
      </c>
      <c r="AA951" s="56" t="n">
        <v>367</v>
      </c>
      <c r="AB951" s="3"/>
      <c r="AC951" s="70" t="n">
        <v>49</v>
      </c>
      <c r="AD951" s="55" t="n">
        <v>1067</v>
      </c>
      <c r="AE951" s="55" t="n">
        <v>751</v>
      </c>
      <c r="AF951" s="57" t="n">
        <f aca="false">(AE951/AD951)*100</f>
        <v>70.3842549203374</v>
      </c>
    </row>
    <row r="952" s="58" customFormat="true" ht="12.8" hidden="false" customHeight="false" outlineLevel="0" collapsed="false">
      <c r="A952" s="54" t="s">
        <v>568</v>
      </c>
      <c r="B952" s="55" t="n">
        <v>1</v>
      </c>
      <c r="C952" s="55" t="n">
        <v>63</v>
      </c>
      <c r="D952" s="55" t="n">
        <v>169</v>
      </c>
      <c r="E952" s="55"/>
      <c r="F952" s="55" t="n">
        <v>22</v>
      </c>
      <c r="G952" s="55" t="n">
        <v>1</v>
      </c>
      <c r="H952" s="55" t="n">
        <v>5</v>
      </c>
      <c r="I952" s="55" t="n">
        <v>187</v>
      </c>
      <c r="J952" s="55" t="n">
        <v>68</v>
      </c>
      <c r="K952" s="55" t="n">
        <v>4</v>
      </c>
      <c r="L952" s="55"/>
      <c r="M952" s="55"/>
      <c r="N952" s="54"/>
      <c r="O952" s="54" t="n">
        <v>2</v>
      </c>
      <c r="P952" s="54" t="n">
        <v>196</v>
      </c>
      <c r="Q952" s="55" t="n">
        <v>63</v>
      </c>
      <c r="R952" s="55" t="n">
        <v>116</v>
      </c>
      <c r="S952" s="55" t="n">
        <v>132</v>
      </c>
      <c r="T952" s="55" t="n">
        <v>87</v>
      </c>
      <c r="U952" s="55" t="n">
        <v>170</v>
      </c>
      <c r="V952" s="55" t="n">
        <v>56</v>
      </c>
      <c r="W952" s="55" t="n">
        <v>208</v>
      </c>
      <c r="X952" s="55" t="n">
        <v>69</v>
      </c>
      <c r="Y952" s="55" t="n">
        <v>193</v>
      </c>
      <c r="Z952" s="55" t="n">
        <v>118</v>
      </c>
      <c r="AA952" s="56" t="n">
        <v>141</v>
      </c>
      <c r="AB952" s="3"/>
      <c r="AC952" s="70" t="n">
        <v>27</v>
      </c>
      <c r="AD952" s="55" t="n">
        <v>463</v>
      </c>
      <c r="AE952" s="55" t="n">
        <v>271</v>
      </c>
      <c r="AF952" s="57" t="n">
        <f aca="false">(AE952/AD952)*100</f>
        <v>58.5313174946004</v>
      </c>
    </row>
    <row r="953" s="58" customFormat="true" ht="12.8" hidden="false" customHeight="false" outlineLevel="0" collapsed="false">
      <c r="A953" s="54" t="s">
        <v>569</v>
      </c>
      <c r="B953" s="55"/>
      <c r="C953" s="55" t="n">
        <v>10</v>
      </c>
      <c r="D953" s="55" t="n">
        <v>63</v>
      </c>
      <c r="E953" s="55"/>
      <c r="F953" s="55" t="n">
        <v>11</v>
      </c>
      <c r="G953" s="55"/>
      <c r="H953" s="55" t="n">
        <v>1</v>
      </c>
      <c r="I953" s="55" t="n">
        <v>72</v>
      </c>
      <c r="J953" s="55" t="n">
        <v>9</v>
      </c>
      <c r="K953" s="55" t="n">
        <v>2</v>
      </c>
      <c r="L953" s="55"/>
      <c r="M953" s="55"/>
      <c r="N953" s="54"/>
      <c r="O953" s="54"/>
      <c r="P953" s="54" t="n">
        <v>71</v>
      </c>
      <c r="Q953" s="55" t="n">
        <v>11</v>
      </c>
      <c r="R953" s="55" t="n">
        <v>49</v>
      </c>
      <c r="S953" s="55" t="n">
        <v>29</v>
      </c>
      <c r="T953" s="55" t="n">
        <v>21</v>
      </c>
      <c r="U953" s="55" t="n">
        <v>62</v>
      </c>
      <c r="V953" s="55" t="n">
        <v>6</v>
      </c>
      <c r="W953" s="55" t="n">
        <v>78</v>
      </c>
      <c r="X953" s="55" t="n">
        <v>12</v>
      </c>
      <c r="Y953" s="55" t="n">
        <v>74</v>
      </c>
      <c r="Z953" s="55" t="n">
        <v>32</v>
      </c>
      <c r="AA953" s="56" t="n">
        <v>49</v>
      </c>
      <c r="AB953" s="3"/>
      <c r="AC953" s="70" t="n">
        <v>0</v>
      </c>
      <c r="AD953" s="55" t="n">
        <v>106</v>
      </c>
      <c r="AE953" s="55" t="n">
        <v>86</v>
      </c>
      <c r="AF953" s="57" t="n">
        <f aca="false">(AE953/AD953)*100</f>
        <v>81.1320754716981</v>
      </c>
    </row>
    <row r="954" s="58" customFormat="true" ht="12.8" hidden="false" customHeight="false" outlineLevel="0" collapsed="false">
      <c r="A954" s="54" t="s">
        <v>570</v>
      </c>
      <c r="B954" s="55"/>
      <c r="C954" s="55" t="n">
        <v>111</v>
      </c>
      <c r="D954" s="55" t="n">
        <v>134</v>
      </c>
      <c r="E954" s="55"/>
      <c r="F954" s="55" t="n">
        <v>37</v>
      </c>
      <c r="G954" s="55" t="n">
        <v>1</v>
      </c>
      <c r="H954" s="55" t="n">
        <v>11</v>
      </c>
      <c r="I954" s="55" t="n">
        <v>139</v>
      </c>
      <c r="J954" s="55" t="n">
        <v>132</v>
      </c>
      <c r="K954" s="55" t="n">
        <v>9</v>
      </c>
      <c r="L954" s="55"/>
      <c r="M954" s="55"/>
      <c r="N954" s="54"/>
      <c r="O954" s="54" t="n">
        <v>4</v>
      </c>
      <c r="P954" s="54" t="n">
        <v>150</v>
      </c>
      <c r="Q954" s="55" t="n">
        <v>132</v>
      </c>
      <c r="R954" s="55" t="n">
        <v>138</v>
      </c>
      <c r="S954" s="55" t="n">
        <v>132</v>
      </c>
      <c r="T954" s="55" t="n">
        <v>101</v>
      </c>
      <c r="U954" s="55" t="n">
        <v>190</v>
      </c>
      <c r="V954" s="55" t="n">
        <v>84</v>
      </c>
      <c r="W954" s="55" t="n">
        <v>207</v>
      </c>
      <c r="X954" s="55" t="n">
        <v>94</v>
      </c>
      <c r="Y954" s="55" t="n">
        <v>198</v>
      </c>
      <c r="Z954" s="55" t="n">
        <v>169</v>
      </c>
      <c r="AA954" s="56" t="n">
        <v>120</v>
      </c>
      <c r="AB954" s="3"/>
      <c r="AC954" s="70" t="n">
        <v>56</v>
      </c>
      <c r="AD954" s="55" t="n">
        <v>445</v>
      </c>
      <c r="AE954" s="55" t="n">
        <v>297</v>
      </c>
      <c r="AF954" s="57" t="n">
        <f aca="false">(AE954/AD954)*100</f>
        <v>66.7415730337079</v>
      </c>
    </row>
    <row r="955" s="58" customFormat="true" ht="12.8" hidden="false" customHeight="false" outlineLevel="0" collapsed="false">
      <c r="A955" s="54" t="s">
        <v>571</v>
      </c>
      <c r="B955" s="55" t="n">
        <v>2</v>
      </c>
      <c r="C955" s="55" t="n">
        <v>88</v>
      </c>
      <c r="D955" s="55" t="n">
        <v>117</v>
      </c>
      <c r="E955" s="55"/>
      <c r="F955" s="55" t="n">
        <v>16</v>
      </c>
      <c r="G955" s="55"/>
      <c r="H955" s="55" t="n">
        <v>5</v>
      </c>
      <c r="I955" s="55" t="n">
        <v>137</v>
      </c>
      <c r="J955" s="55" t="n">
        <v>83</v>
      </c>
      <c r="K955" s="55" t="n">
        <v>2</v>
      </c>
      <c r="L955" s="55"/>
      <c r="M955" s="55"/>
      <c r="N955" s="54"/>
      <c r="O955" s="54" t="n">
        <v>3</v>
      </c>
      <c r="P955" s="54" t="n">
        <v>141</v>
      </c>
      <c r="Q955" s="55" t="n">
        <v>77</v>
      </c>
      <c r="R955" s="55" t="n">
        <v>109</v>
      </c>
      <c r="S955" s="55" t="n">
        <v>80</v>
      </c>
      <c r="T955" s="55" t="n">
        <v>75</v>
      </c>
      <c r="U955" s="55" t="n">
        <v>141</v>
      </c>
      <c r="V955" s="55" t="n">
        <v>73</v>
      </c>
      <c r="W955" s="55" t="n">
        <v>146</v>
      </c>
      <c r="X955" s="55" t="n">
        <v>102</v>
      </c>
      <c r="Y955" s="55" t="n">
        <v>117</v>
      </c>
      <c r="Z955" s="55" t="n">
        <v>105</v>
      </c>
      <c r="AA955" s="56" t="n">
        <v>114</v>
      </c>
      <c r="AB955" s="3"/>
      <c r="AC955" s="70"/>
      <c r="AD955" s="55"/>
      <c r="AE955" s="55" t="n">
        <v>237</v>
      </c>
      <c r="AF955" s="57"/>
    </row>
    <row r="956" s="58" customFormat="true" ht="12.8" hidden="false" customHeight="false" outlineLevel="0" collapsed="false">
      <c r="A956" s="60" t="s">
        <v>572</v>
      </c>
      <c r="B956" s="61" t="n">
        <f aca="false">SUM(B949:B955)</f>
        <v>9</v>
      </c>
      <c r="C956" s="61" t="n">
        <f aca="false">SUM(C949:C955)</f>
        <v>1070</v>
      </c>
      <c r="D956" s="61" t="n">
        <f aca="false">SUM(D949:D955)</f>
        <v>1501</v>
      </c>
      <c r="E956" s="61" t="n">
        <f aca="false">SUM(E949:E955)</f>
        <v>3</v>
      </c>
      <c r="F956" s="61" t="n">
        <f aca="false">SUM(F949:F955)</f>
        <v>344</v>
      </c>
      <c r="G956" s="61" t="n">
        <f aca="false">SUM(G949:G955)</f>
        <v>9</v>
      </c>
      <c r="H956" s="61" t="n">
        <f aca="false">SUM(H949:H955)</f>
        <v>98</v>
      </c>
      <c r="I956" s="61" t="n">
        <f aca="false">SUM(I949:I955)</f>
        <v>1710</v>
      </c>
      <c r="J956" s="61" t="n">
        <f aca="false">SUM(J949:J955)</f>
        <v>1083</v>
      </c>
      <c r="K956" s="61" t="n">
        <f aca="false">SUM(K949:K955)</f>
        <v>50</v>
      </c>
      <c r="L956" s="61" t="n">
        <f aca="false">SUM(L949:L955)</f>
        <v>0</v>
      </c>
      <c r="M956" s="61" t="n">
        <f aca="false">SUM(M949:M955)</f>
        <v>0</v>
      </c>
      <c r="N956" s="61" t="n">
        <f aca="false">SUM(N949:N955)</f>
        <v>0</v>
      </c>
      <c r="O956" s="61" t="n">
        <f aca="false">SUM(O949:O955)</f>
        <v>42</v>
      </c>
      <c r="P956" s="61" t="n">
        <f aca="false">SUM(P949:P955)</f>
        <v>1793</v>
      </c>
      <c r="Q956" s="61" t="n">
        <f aca="false">SUM(Q949:Q955)</f>
        <v>1048</v>
      </c>
      <c r="R956" s="61" t="n">
        <f aca="false">SUM(R949:R955)</f>
        <v>1451</v>
      </c>
      <c r="S956" s="61" t="n">
        <f aca="false">SUM(S949:S955)</f>
        <v>1246</v>
      </c>
      <c r="T956" s="61" t="n">
        <f aca="false">SUM(T949:T955)</f>
        <v>748</v>
      </c>
      <c r="U956" s="61" t="n">
        <f aca="false">SUM(U949:U955)</f>
        <v>2166</v>
      </c>
      <c r="V956" s="61" t="n">
        <f aca="false">SUM(V949:V955)</f>
        <v>727</v>
      </c>
      <c r="W956" s="61" t="n">
        <f aca="false">SUM(W949:W955)</f>
        <v>2192</v>
      </c>
      <c r="X956" s="61" t="n">
        <f aca="false">SUM(X949:X955)</f>
        <v>816</v>
      </c>
      <c r="Y956" s="61" t="n">
        <f aca="false">SUM(Y949:Y955)</f>
        <v>2106</v>
      </c>
      <c r="Z956" s="62" t="n">
        <f aca="false">SUM(Z949:Z955)</f>
        <v>1371</v>
      </c>
      <c r="AA956" s="81" t="n">
        <f aca="false">SUM(AA949:AA955)</f>
        <v>1499</v>
      </c>
      <c r="AB956" s="82"/>
      <c r="AC956" s="61" t="n">
        <f aca="false">SUM(AC949:AC955)</f>
        <v>223</v>
      </c>
      <c r="AD956" s="61" t="n">
        <f aca="false">SUM(AD949:AD955)</f>
        <v>4063</v>
      </c>
      <c r="AE956" s="80" t="n">
        <f aca="false">SUM(AE949:AE955)</f>
        <v>3033</v>
      </c>
      <c r="AF956" s="63" t="n">
        <f aca="false">(AE956/AD956)*100</f>
        <v>74.6492739355156</v>
      </c>
    </row>
    <row r="957" s="58" customFormat="true" ht="12.8" hidden="false" customHeight="false" outlineLevel="0" collapsed="false">
      <c r="A957" s="8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65"/>
      <c r="AB957" s="2"/>
      <c r="AC957" s="2"/>
      <c r="AD957" s="2"/>
      <c r="AE957" s="53"/>
      <c r="AF957" s="66"/>
    </row>
    <row r="958" s="58" customFormat="true" ht="12.8" hidden="false" customHeight="false" outlineLevel="0" collapsed="false">
      <c r="A958" s="67" t="s">
        <v>573</v>
      </c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9"/>
    </row>
    <row r="959" s="58" customFormat="true" ht="12.8" hidden="false" customHeight="false" outlineLevel="0" collapsed="false">
      <c r="A959" s="54" t="s">
        <v>574</v>
      </c>
      <c r="B959" s="54" t="n">
        <v>0</v>
      </c>
      <c r="C959" s="54" t="n">
        <v>59</v>
      </c>
      <c r="D959" s="54" t="n">
        <v>35</v>
      </c>
      <c r="E959" s="54" t="n">
        <v>1</v>
      </c>
      <c r="F959" s="54" t="n">
        <v>42</v>
      </c>
      <c r="G959" s="54" t="n">
        <v>0</v>
      </c>
      <c r="H959" s="54" t="n">
        <v>5</v>
      </c>
      <c r="I959" s="54" t="n">
        <v>55</v>
      </c>
      <c r="J959" s="54" t="n">
        <v>73</v>
      </c>
      <c r="K959" s="54" t="n">
        <v>2</v>
      </c>
      <c r="L959" s="54" t="n">
        <v>55</v>
      </c>
      <c r="M959" s="54" t="n">
        <v>3</v>
      </c>
      <c r="N959" s="54" t="n">
        <v>78</v>
      </c>
      <c r="O959" s="54"/>
      <c r="P959" s="54"/>
      <c r="Q959" s="54"/>
      <c r="R959" s="54" t="n">
        <v>44</v>
      </c>
      <c r="S959" s="54" t="n">
        <v>67</v>
      </c>
      <c r="T959" s="54" t="n">
        <v>76</v>
      </c>
      <c r="U959" s="54" t="n">
        <v>43</v>
      </c>
      <c r="V959" s="54" t="n">
        <v>64</v>
      </c>
      <c r="W959" s="54" t="n">
        <v>61</v>
      </c>
      <c r="X959" s="54" t="n">
        <v>72</v>
      </c>
      <c r="Y959" s="54" t="n">
        <v>54</v>
      </c>
      <c r="Z959" s="54" t="n">
        <v>90</v>
      </c>
      <c r="AA959" s="92" t="n">
        <v>26</v>
      </c>
      <c r="AB959" s="3"/>
      <c r="AC959" s="72" t="n">
        <v>14</v>
      </c>
      <c r="AD959" s="72" t="n">
        <v>198</v>
      </c>
      <c r="AE959" s="72" t="n">
        <v>146</v>
      </c>
      <c r="AF959" s="73" t="n">
        <f aca="false">(AE959/AD959)*100</f>
        <v>73.7373737373737</v>
      </c>
    </row>
    <row r="960" s="58" customFormat="true" ht="12.8" hidden="false" customHeight="false" outlineLevel="0" collapsed="false">
      <c r="A960" s="54" t="s">
        <v>575</v>
      </c>
      <c r="B960" s="54" t="n">
        <v>2</v>
      </c>
      <c r="C960" s="54" t="n">
        <v>239</v>
      </c>
      <c r="D960" s="54" t="n">
        <v>67</v>
      </c>
      <c r="E960" s="54" t="n">
        <v>1</v>
      </c>
      <c r="F960" s="54" t="n">
        <v>74</v>
      </c>
      <c r="G960" s="54" t="n">
        <v>8</v>
      </c>
      <c r="H960" s="54" t="n">
        <v>8</v>
      </c>
      <c r="I960" s="54" t="n">
        <v>135</v>
      </c>
      <c r="J960" s="54" t="n">
        <v>249</v>
      </c>
      <c r="K960" s="54" t="n">
        <v>5</v>
      </c>
      <c r="L960" s="54" t="n">
        <v>110</v>
      </c>
      <c r="M960" s="54" t="n">
        <v>8</v>
      </c>
      <c r="N960" s="54" t="n">
        <v>277</v>
      </c>
      <c r="O960" s="54"/>
      <c r="P960" s="54"/>
      <c r="Q960" s="54"/>
      <c r="R960" s="54" t="n">
        <v>147</v>
      </c>
      <c r="S960" s="54" t="n">
        <v>183</v>
      </c>
      <c r="T960" s="54" t="n">
        <v>155</v>
      </c>
      <c r="U960" s="54" t="n">
        <v>226</v>
      </c>
      <c r="V960" s="54" t="n">
        <v>171</v>
      </c>
      <c r="W960" s="54" t="n">
        <v>195</v>
      </c>
      <c r="X960" s="54" t="n">
        <v>197</v>
      </c>
      <c r="Y960" s="54" t="n">
        <v>175</v>
      </c>
      <c r="Z960" s="54" t="n">
        <v>208</v>
      </c>
      <c r="AA960" s="92" t="n">
        <v>160</v>
      </c>
      <c r="AB960" s="3"/>
      <c r="AC960" s="72" t="n">
        <v>38</v>
      </c>
      <c r="AD960" s="72" t="n">
        <v>643</v>
      </c>
      <c r="AE960" s="72" t="n">
        <v>409</v>
      </c>
      <c r="AF960" s="73" t="n">
        <f aca="false">(AE960/AD960)*100</f>
        <v>63.6080870917574</v>
      </c>
    </row>
    <row r="961" s="58" customFormat="true" ht="12.8" hidden="false" customHeight="false" outlineLevel="0" collapsed="false">
      <c r="A961" s="54" t="s">
        <v>576</v>
      </c>
      <c r="B961" s="54" t="n">
        <v>1</v>
      </c>
      <c r="C961" s="54" t="n">
        <v>181</v>
      </c>
      <c r="D961" s="54" t="n">
        <v>68</v>
      </c>
      <c r="E961" s="54" t="n">
        <v>2</v>
      </c>
      <c r="F961" s="54" t="n">
        <v>81</v>
      </c>
      <c r="G961" s="54" t="n">
        <v>0</v>
      </c>
      <c r="H961" s="54" t="n">
        <v>8</v>
      </c>
      <c r="I961" s="54" t="n">
        <v>130</v>
      </c>
      <c r="J961" s="54" t="n">
        <v>204</v>
      </c>
      <c r="K961" s="54" t="n">
        <v>2</v>
      </c>
      <c r="L961" s="54" t="n">
        <v>89</v>
      </c>
      <c r="M961" s="54" t="n">
        <v>9</v>
      </c>
      <c r="N961" s="54" t="n">
        <v>243</v>
      </c>
      <c r="O961" s="54"/>
      <c r="P961" s="54"/>
      <c r="Q961" s="54"/>
      <c r="R961" s="54" t="n">
        <v>137</v>
      </c>
      <c r="S961" s="54" t="n">
        <v>143</v>
      </c>
      <c r="T961" s="54" t="n">
        <v>140</v>
      </c>
      <c r="U961" s="54" t="n">
        <v>179</v>
      </c>
      <c r="V961" s="54" t="n">
        <v>159</v>
      </c>
      <c r="W961" s="54" t="n">
        <v>161</v>
      </c>
      <c r="X961" s="54" t="n">
        <v>164</v>
      </c>
      <c r="Y961" s="54" t="n">
        <v>152</v>
      </c>
      <c r="Z961" s="54" t="n">
        <v>202</v>
      </c>
      <c r="AA961" s="92" t="n">
        <v>100</v>
      </c>
      <c r="AB961" s="3"/>
      <c r="AC961" s="72" t="n">
        <v>38</v>
      </c>
      <c r="AD961" s="72" t="n">
        <v>610</v>
      </c>
      <c r="AE961" s="72" t="n">
        <v>354</v>
      </c>
      <c r="AF961" s="73" t="n">
        <f aca="false">(AE961/AD961)*100</f>
        <v>58.0327868852459</v>
      </c>
    </row>
    <row r="962" s="58" customFormat="true" ht="12.8" hidden="false" customHeight="false" outlineLevel="0" collapsed="false">
      <c r="A962" s="54" t="s">
        <v>577</v>
      </c>
      <c r="B962" s="54" t="n">
        <v>3</v>
      </c>
      <c r="C962" s="54" t="n">
        <v>118</v>
      </c>
      <c r="D962" s="54" t="n">
        <v>77</v>
      </c>
      <c r="E962" s="54" t="n">
        <v>1</v>
      </c>
      <c r="F962" s="54" t="n">
        <v>58</v>
      </c>
      <c r="G962" s="54" t="n">
        <v>1</v>
      </c>
      <c r="H962" s="54" t="n">
        <v>5</v>
      </c>
      <c r="I962" s="54" t="n">
        <v>125</v>
      </c>
      <c r="J962" s="54" t="n">
        <v>127</v>
      </c>
      <c r="K962" s="54" t="n">
        <v>3</v>
      </c>
      <c r="L962" s="54" t="n">
        <v>105</v>
      </c>
      <c r="M962" s="54" t="n">
        <v>9</v>
      </c>
      <c r="N962" s="54" t="n">
        <v>147</v>
      </c>
      <c r="O962" s="54"/>
      <c r="P962" s="54"/>
      <c r="Q962" s="54"/>
      <c r="R962" s="54" t="n">
        <v>121</v>
      </c>
      <c r="S962" s="54" t="n">
        <v>107</v>
      </c>
      <c r="T962" s="54" t="n">
        <v>113</v>
      </c>
      <c r="U962" s="54" t="n">
        <v>135</v>
      </c>
      <c r="V962" s="54" t="n">
        <v>137</v>
      </c>
      <c r="W962" s="54" t="n">
        <v>107</v>
      </c>
      <c r="X962" s="54" t="n">
        <v>126</v>
      </c>
      <c r="Y962" s="54" t="n">
        <v>123</v>
      </c>
      <c r="Z962" s="54" t="n">
        <v>150</v>
      </c>
      <c r="AA962" s="92" t="n">
        <v>94</v>
      </c>
      <c r="AB962" s="3"/>
      <c r="AC962" s="72" t="n">
        <v>29</v>
      </c>
      <c r="AD962" s="72" t="n">
        <v>472</v>
      </c>
      <c r="AE962" s="72" t="n">
        <v>266</v>
      </c>
      <c r="AF962" s="73" t="n">
        <f aca="false">(AE962/AD962)*100</f>
        <v>56.3559322033898</v>
      </c>
    </row>
    <row r="963" s="58" customFormat="true" ht="12.8" hidden="false" customHeight="false" outlineLevel="0" collapsed="false">
      <c r="A963" s="54" t="s">
        <v>578</v>
      </c>
      <c r="B963" s="54" t="n">
        <v>5</v>
      </c>
      <c r="C963" s="54" t="n">
        <v>119</v>
      </c>
      <c r="D963" s="54" t="n">
        <v>84</v>
      </c>
      <c r="E963" s="54" t="n">
        <v>1</v>
      </c>
      <c r="F963" s="54" t="n">
        <v>49</v>
      </c>
      <c r="G963" s="54" t="n">
        <v>0</v>
      </c>
      <c r="H963" s="54" t="n">
        <v>6</v>
      </c>
      <c r="I963" s="54" t="n">
        <v>113</v>
      </c>
      <c r="J963" s="54" t="n">
        <v>140</v>
      </c>
      <c r="K963" s="54" t="n">
        <v>0</v>
      </c>
      <c r="L963" s="54" t="n">
        <v>95</v>
      </c>
      <c r="M963" s="54" t="n">
        <v>3</v>
      </c>
      <c r="N963" s="54" t="n">
        <v>159</v>
      </c>
      <c r="O963" s="54"/>
      <c r="P963" s="54"/>
      <c r="Q963" s="54"/>
      <c r="R963" s="54" t="n">
        <v>106</v>
      </c>
      <c r="S963" s="54" t="n">
        <v>107</v>
      </c>
      <c r="T963" s="54" t="n">
        <v>91</v>
      </c>
      <c r="U963" s="54" t="n">
        <v>152</v>
      </c>
      <c r="V963" s="54" t="n">
        <v>116</v>
      </c>
      <c r="W963" s="54" t="n">
        <v>125</v>
      </c>
      <c r="X963" s="54" t="n">
        <v>123</v>
      </c>
      <c r="Y963" s="54" t="n">
        <v>122</v>
      </c>
      <c r="Z963" s="54" t="n">
        <v>141</v>
      </c>
      <c r="AA963" s="92" t="n">
        <v>95</v>
      </c>
      <c r="AB963" s="3"/>
      <c r="AC963" s="72" t="n">
        <v>16</v>
      </c>
      <c r="AD963" s="72" t="n">
        <v>447</v>
      </c>
      <c r="AE963" s="72" t="n">
        <v>264</v>
      </c>
      <c r="AF963" s="73" t="n">
        <f aca="false">(AE963/AD963)*100</f>
        <v>59.0604026845638</v>
      </c>
    </row>
    <row r="964" s="58" customFormat="true" ht="12.8" hidden="false" customHeight="false" outlineLevel="0" collapsed="false">
      <c r="A964" s="54" t="s">
        <v>579</v>
      </c>
      <c r="B964" s="54" t="n">
        <v>6</v>
      </c>
      <c r="C964" s="54" t="n">
        <v>203</v>
      </c>
      <c r="D964" s="54" t="n">
        <v>115</v>
      </c>
      <c r="E964" s="54" t="n">
        <v>2</v>
      </c>
      <c r="F964" s="54" t="n">
        <v>105</v>
      </c>
      <c r="G964" s="54" t="n">
        <v>4</v>
      </c>
      <c r="H964" s="54" t="n">
        <v>7</v>
      </c>
      <c r="I964" s="54" t="n">
        <v>192</v>
      </c>
      <c r="J964" s="54" t="n">
        <v>244</v>
      </c>
      <c r="K964" s="54" t="n">
        <v>3</v>
      </c>
      <c r="L964" s="54" t="n">
        <v>148</v>
      </c>
      <c r="M964" s="54" t="n">
        <v>3</v>
      </c>
      <c r="N964" s="54" t="n">
        <v>292</v>
      </c>
      <c r="O964" s="54"/>
      <c r="P964" s="54"/>
      <c r="Q964" s="54"/>
      <c r="R964" s="54" t="n">
        <v>174</v>
      </c>
      <c r="S964" s="54" t="n">
        <v>202</v>
      </c>
      <c r="T964" s="54" t="n">
        <v>196</v>
      </c>
      <c r="U964" s="54" t="n">
        <v>237</v>
      </c>
      <c r="V964" s="54" t="n">
        <v>235</v>
      </c>
      <c r="W964" s="54" t="n">
        <v>188</v>
      </c>
      <c r="X964" s="54" t="n">
        <v>222</v>
      </c>
      <c r="Y964" s="54" t="n">
        <v>204</v>
      </c>
      <c r="Z964" s="54" t="n">
        <v>270</v>
      </c>
      <c r="AA964" s="92" t="n">
        <v>154</v>
      </c>
      <c r="AB964" s="3"/>
      <c r="AC964" s="72" t="n">
        <v>42</v>
      </c>
      <c r="AD964" s="72" t="n">
        <v>683</v>
      </c>
      <c r="AE964" s="72" t="n">
        <v>461</v>
      </c>
      <c r="AF964" s="73" t="n">
        <f aca="false">(AE964/AD964)*100</f>
        <v>67.4963396778917</v>
      </c>
    </row>
    <row r="965" s="58" customFormat="true" ht="12.8" hidden="false" customHeight="false" outlineLevel="0" collapsed="false">
      <c r="A965" s="54" t="s">
        <v>580</v>
      </c>
      <c r="B965" s="54" t="n">
        <v>0</v>
      </c>
      <c r="C965" s="54" t="n">
        <v>228</v>
      </c>
      <c r="D965" s="54" t="n">
        <v>131</v>
      </c>
      <c r="E965" s="54" t="n">
        <v>3</v>
      </c>
      <c r="F965" s="54" t="n">
        <v>105</v>
      </c>
      <c r="G965" s="54" t="n">
        <v>0</v>
      </c>
      <c r="H965" s="54" t="n">
        <v>9</v>
      </c>
      <c r="I965" s="54" t="n">
        <v>197</v>
      </c>
      <c r="J965" s="54" t="n">
        <v>256</v>
      </c>
      <c r="K965" s="54" t="n">
        <v>2</v>
      </c>
      <c r="L965" s="54" t="n">
        <v>127</v>
      </c>
      <c r="M965" s="54" t="n">
        <v>14</v>
      </c>
      <c r="N965" s="54" t="n">
        <v>328</v>
      </c>
      <c r="O965" s="54"/>
      <c r="P965" s="54"/>
      <c r="Q965" s="54"/>
      <c r="R965" s="54" t="n">
        <v>168</v>
      </c>
      <c r="S965" s="54" t="n">
        <v>218</v>
      </c>
      <c r="T965" s="54" t="n">
        <v>216</v>
      </c>
      <c r="U965" s="54" t="n">
        <v>227</v>
      </c>
      <c r="V965" s="54" t="n">
        <v>228</v>
      </c>
      <c r="W965" s="54" t="n">
        <v>219</v>
      </c>
      <c r="X965" s="54" t="n">
        <v>226</v>
      </c>
      <c r="Y965" s="54" t="n">
        <v>225</v>
      </c>
      <c r="Z965" s="54" t="n">
        <v>282</v>
      </c>
      <c r="AA965" s="92" t="n">
        <v>144</v>
      </c>
      <c r="AB965" s="3"/>
      <c r="AC965" s="72" t="n">
        <v>54</v>
      </c>
      <c r="AD965" s="72" t="n">
        <v>704</v>
      </c>
      <c r="AE965" s="72" t="n">
        <v>488</v>
      </c>
      <c r="AF965" s="73" t="n">
        <f aca="false">(AE965/AD965)*100</f>
        <v>69.3181818181818</v>
      </c>
    </row>
    <row r="966" s="58" customFormat="true" ht="12.8" hidden="false" customHeight="false" outlineLevel="0" collapsed="false">
      <c r="A966" s="54" t="s">
        <v>581</v>
      </c>
      <c r="B966" s="54" t="n">
        <v>4</v>
      </c>
      <c r="C966" s="54" t="n">
        <v>135</v>
      </c>
      <c r="D966" s="54" t="n">
        <v>74</v>
      </c>
      <c r="E966" s="54" t="n">
        <v>0</v>
      </c>
      <c r="F966" s="54" t="n">
        <v>80</v>
      </c>
      <c r="G966" s="54" t="n">
        <v>1</v>
      </c>
      <c r="H966" s="54" t="n">
        <v>7</v>
      </c>
      <c r="I966" s="54" t="n">
        <v>116</v>
      </c>
      <c r="J966" s="54" t="n">
        <v>169</v>
      </c>
      <c r="K966" s="54" t="n">
        <v>4</v>
      </c>
      <c r="L966" s="54" t="n">
        <v>99</v>
      </c>
      <c r="M966" s="54" t="n">
        <v>8</v>
      </c>
      <c r="N966" s="54" t="n">
        <v>193</v>
      </c>
      <c r="O966" s="54"/>
      <c r="P966" s="54"/>
      <c r="Q966" s="54"/>
      <c r="R966" s="54" t="n">
        <v>122</v>
      </c>
      <c r="S966" s="54" t="n">
        <v>118</v>
      </c>
      <c r="T966" s="54" t="n">
        <v>133</v>
      </c>
      <c r="U966" s="54" t="n">
        <v>140</v>
      </c>
      <c r="V966" s="54" t="n">
        <v>144</v>
      </c>
      <c r="W966" s="54" t="n">
        <v>126</v>
      </c>
      <c r="X966" s="54" t="n">
        <v>146</v>
      </c>
      <c r="Y966" s="54" t="n">
        <v>129</v>
      </c>
      <c r="Z966" s="54" t="n">
        <v>173</v>
      </c>
      <c r="AA966" s="92" t="n">
        <v>85</v>
      </c>
      <c r="AB966" s="3"/>
      <c r="AC966" s="72" t="n">
        <v>46</v>
      </c>
      <c r="AD966" s="72" t="n">
        <v>496</v>
      </c>
      <c r="AE966" s="72" t="n">
        <v>305</v>
      </c>
      <c r="AF966" s="73" t="n">
        <f aca="false">(AE966/AD966)*100</f>
        <v>61.491935483871</v>
      </c>
    </row>
    <row r="967" s="58" customFormat="true" ht="12.8" hidden="false" customHeight="false" outlineLevel="0" collapsed="false">
      <c r="A967" s="54" t="s">
        <v>582</v>
      </c>
      <c r="B967" s="54" t="n">
        <v>5</v>
      </c>
      <c r="C967" s="54" t="n">
        <v>311</v>
      </c>
      <c r="D967" s="54" t="n">
        <v>142</v>
      </c>
      <c r="E967" s="54" t="n">
        <v>0</v>
      </c>
      <c r="F967" s="54" t="n">
        <v>118</v>
      </c>
      <c r="G967" s="54" t="n">
        <v>5</v>
      </c>
      <c r="H967" s="54" t="n">
        <v>14</v>
      </c>
      <c r="I967" s="54" t="n">
        <v>221</v>
      </c>
      <c r="J967" s="54" t="n">
        <v>348</v>
      </c>
      <c r="K967" s="54" t="n">
        <v>8</v>
      </c>
      <c r="L967" s="54" t="n">
        <v>178</v>
      </c>
      <c r="M967" s="54" t="n">
        <v>11</v>
      </c>
      <c r="N967" s="54" t="n">
        <v>398</v>
      </c>
      <c r="O967" s="54"/>
      <c r="P967" s="54"/>
      <c r="Q967" s="54"/>
      <c r="R967" s="54" t="n">
        <v>274</v>
      </c>
      <c r="S967" s="54" t="n">
        <v>230</v>
      </c>
      <c r="T967" s="54" t="n">
        <v>252</v>
      </c>
      <c r="U967" s="54" t="n">
        <v>297</v>
      </c>
      <c r="V967" s="54" t="n">
        <v>304</v>
      </c>
      <c r="W967" s="54" t="n">
        <v>243</v>
      </c>
      <c r="X967" s="54" t="n">
        <v>304</v>
      </c>
      <c r="Y967" s="54" t="n">
        <v>257</v>
      </c>
      <c r="Z967" s="54" t="n">
        <v>342</v>
      </c>
      <c r="AA967" s="92" t="n">
        <v>190</v>
      </c>
      <c r="AB967" s="3"/>
      <c r="AC967" s="72" t="n">
        <v>72</v>
      </c>
      <c r="AD967" s="72" t="n">
        <v>844</v>
      </c>
      <c r="AE967" s="72" t="n">
        <v>600</v>
      </c>
      <c r="AF967" s="73" t="n">
        <f aca="false">(AE967/AD967)*100</f>
        <v>71.0900473933649</v>
      </c>
    </row>
    <row r="968" s="58" customFormat="true" ht="12.8" hidden="false" customHeight="false" outlineLevel="0" collapsed="false">
      <c r="A968" s="54" t="s">
        <v>583</v>
      </c>
      <c r="B968" s="54" t="n">
        <v>1</v>
      </c>
      <c r="C968" s="54" t="n">
        <v>136</v>
      </c>
      <c r="D968" s="54" t="n">
        <v>78</v>
      </c>
      <c r="E968" s="54" t="n">
        <v>2</v>
      </c>
      <c r="F968" s="54" t="n">
        <v>48</v>
      </c>
      <c r="G968" s="54" t="n">
        <v>3</v>
      </c>
      <c r="H968" s="54" t="n">
        <v>4</v>
      </c>
      <c r="I968" s="54" t="n">
        <v>114</v>
      </c>
      <c r="J968" s="54" t="n">
        <v>145</v>
      </c>
      <c r="K968" s="54" t="n">
        <v>7</v>
      </c>
      <c r="L968" s="54" t="n">
        <v>85</v>
      </c>
      <c r="M968" s="54" t="n">
        <v>6</v>
      </c>
      <c r="N968" s="54" t="n">
        <v>174</v>
      </c>
      <c r="O968" s="54"/>
      <c r="P968" s="54"/>
      <c r="Q968" s="54"/>
      <c r="R968" s="54" t="n">
        <v>113</v>
      </c>
      <c r="S968" s="54" t="n">
        <v>92</v>
      </c>
      <c r="T968" s="54" t="n">
        <v>102</v>
      </c>
      <c r="U968" s="54" t="n">
        <v>146</v>
      </c>
      <c r="V968" s="54" t="n">
        <v>130</v>
      </c>
      <c r="W968" s="54" t="n">
        <v>106</v>
      </c>
      <c r="X968" s="54" t="n">
        <v>132</v>
      </c>
      <c r="Y968" s="54" t="n">
        <v>114</v>
      </c>
      <c r="Z968" s="54" t="n">
        <v>136</v>
      </c>
      <c r="AA968" s="92" t="n">
        <v>104</v>
      </c>
      <c r="AB968" s="3"/>
      <c r="AC968" s="72" t="n">
        <v>39</v>
      </c>
      <c r="AD968" s="72" t="n">
        <v>465</v>
      </c>
      <c r="AE968" s="72" t="n">
        <v>279</v>
      </c>
      <c r="AF968" s="73" t="n">
        <f aca="false">(AE968/AD968)*100</f>
        <v>60</v>
      </c>
    </row>
    <row r="969" s="58" customFormat="true" ht="12.8" hidden="false" customHeight="false" outlineLevel="0" collapsed="false">
      <c r="A969" s="54" t="s">
        <v>584</v>
      </c>
      <c r="B969" s="54" t="n">
        <v>1</v>
      </c>
      <c r="C969" s="54" t="n">
        <v>49</v>
      </c>
      <c r="D969" s="54" t="n">
        <v>12</v>
      </c>
      <c r="E969" s="54" t="n">
        <v>1</v>
      </c>
      <c r="F969" s="54" t="n">
        <v>11</v>
      </c>
      <c r="G969" s="54" t="n">
        <v>0</v>
      </c>
      <c r="H969" s="54" t="n">
        <v>4</v>
      </c>
      <c r="I969" s="54" t="n">
        <v>22</v>
      </c>
      <c r="J969" s="54" t="n">
        <v>51</v>
      </c>
      <c r="K969" s="54" t="n">
        <v>1</v>
      </c>
      <c r="L969" s="54" t="n">
        <v>17</v>
      </c>
      <c r="M969" s="54" t="n">
        <v>2</v>
      </c>
      <c r="N969" s="54" t="n">
        <v>57</v>
      </c>
      <c r="O969" s="54"/>
      <c r="P969" s="54"/>
      <c r="Q969" s="54"/>
      <c r="R969" s="54" t="n">
        <v>33</v>
      </c>
      <c r="S969" s="54" t="n">
        <v>28</v>
      </c>
      <c r="T969" s="54" t="n">
        <v>44</v>
      </c>
      <c r="U969" s="54" t="n">
        <v>28</v>
      </c>
      <c r="V969" s="54" t="n">
        <v>40</v>
      </c>
      <c r="W969" s="54" t="n">
        <v>29</v>
      </c>
      <c r="X969" s="54" t="n">
        <v>43</v>
      </c>
      <c r="Y969" s="54" t="n">
        <v>28</v>
      </c>
      <c r="Z969" s="54" t="n">
        <v>41</v>
      </c>
      <c r="AA969" s="92" t="n">
        <v>28</v>
      </c>
      <c r="AB969" s="3"/>
      <c r="AC969" s="72" t="n">
        <v>4</v>
      </c>
      <c r="AD969" s="72" t="n">
        <v>115</v>
      </c>
      <c r="AE969" s="72" t="n">
        <v>80</v>
      </c>
      <c r="AF969" s="73" t="n">
        <f aca="false">(AE969/AD969)*100</f>
        <v>69.5652173913043</v>
      </c>
    </row>
    <row r="970" s="58" customFormat="true" ht="12.8" hidden="false" customHeight="false" outlineLevel="0" collapsed="false">
      <c r="A970" s="54" t="s">
        <v>585</v>
      </c>
      <c r="B970" s="54" t="n">
        <v>1</v>
      </c>
      <c r="C970" s="54" t="n">
        <v>156</v>
      </c>
      <c r="D970" s="54" t="n">
        <v>41</v>
      </c>
      <c r="E970" s="54" t="n">
        <v>0</v>
      </c>
      <c r="F970" s="54" t="n">
        <v>58</v>
      </c>
      <c r="G970" s="54" t="n">
        <v>0</v>
      </c>
      <c r="H970" s="54" t="n">
        <v>10</v>
      </c>
      <c r="I970" s="54" t="n">
        <v>73</v>
      </c>
      <c r="J970" s="54" t="n">
        <v>163</v>
      </c>
      <c r="K970" s="54" t="n">
        <v>5</v>
      </c>
      <c r="L970" s="54" t="n">
        <v>68</v>
      </c>
      <c r="M970" s="54" t="n">
        <v>12</v>
      </c>
      <c r="N970" s="54" t="n">
        <v>166</v>
      </c>
      <c r="O970" s="54"/>
      <c r="P970" s="54"/>
      <c r="Q970" s="54"/>
      <c r="R970" s="54" t="n">
        <v>84</v>
      </c>
      <c r="S970" s="54" t="n">
        <v>116</v>
      </c>
      <c r="T970" s="54" t="n">
        <v>105</v>
      </c>
      <c r="U970" s="54" t="n">
        <v>120</v>
      </c>
      <c r="V970" s="54" t="n">
        <v>125</v>
      </c>
      <c r="W970" s="54" t="n">
        <v>103</v>
      </c>
      <c r="X970" s="54" t="n">
        <v>118</v>
      </c>
      <c r="Y970" s="54" t="n">
        <v>106</v>
      </c>
      <c r="Z970" s="54" t="n">
        <v>130</v>
      </c>
      <c r="AA970" s="92" t="n">
        <v>85</v>
      </c>
      <c r="AB970" s="3"/>
      <c r="AC970" s="72" t="n">
        <v>26</v>
      </c>
      <c r="AD970" s="72" t="n">
        <v>433</v>
      </c>
      <c r="AE970" s="72" t="n">
        <v>264</v>
      </c>
      <c r="AF970" s="73" t="n">
        <f aca="false">(AE970/AD970)*100</f>
        <v>60.9699769053118</v>
      </c>
    </row>
    <row r="971" s="58" customFormat="true" ht="12.8" hidden="false" customHeight="false" outlineLevel="0" collapsed="false">
      <c r="A971" s="54" t="s">
        <v>586</v>
      </c>
      <c r="B971" s="54" t="n">
        <v>0</v>
      </c>
      <c r="C971" s="54" t="n">
        <v>109</v>
      </c>
      <c r="D971" s="54" t="n">
        <v>57</v>
      </c>
      <c r="E971" s="54" t="n">
        <v>0</v>
      </c>
      <c r="F971" s="54" t="n">
        <v>45</v>
      </c>
      <c r="G971" s="54" t="n">
        <v>0</v>
      </c>
      <c r="H971" s="54" t="n">
        <v>4</v>
      </c>
      <c r="I971" s="54" t="n">
        <v>79</v>
      </c>
      <c r="J971" s="54" t="n">
        <v>124</v>
      </c>
      <c r="K971" s="54" t="n">
        <v>1</v>
      </c>
      <c r="L971" s="54" t="n">
        <v>61</v>
      </c>
      <c r="M971" s="54" t="n">
        <v>2</v>
      </c>
      <c r="N971" s="54" t="n">
        <v>144</v>
      </c>
      <c r="O971" s="54"/>
      <c r="P971" s="54"/>
      <c r="Q971" s="54"/>
      <c r="R971" s="54" t="n">
        <v>76</v>
      </c>
      <c r="S971" s="54" t="n">
        <v>86</v>
      </c>
      <c r="T971" s="54" t="n">
        <v>95</v>
      </c>
      <c r="U971" s="54" t="n">
        <v>98</v>
      </c>
      <c r="V971" s="54" t="n">
        <v>105</v>
      </c>
      <c r="W971" s="54" t="n">
        <v>90</v>
      </c>
      <c r="X971" s="54" t="n">
        <v>108</v>
      </c>
      <c r="Y971" s="54" t="n">
        <v>88</v>
      </c>
      <c r="Z971" s="54" t="n">
        <v>120</v>
      </c>
      <c r="AA971" s="92" t="n">
        <v>65</v>
      </c>
      <c r="AB971" s="3"/>
      <c r="AC971" s="72" t="n">
        <v>29</v>
      </c>
      <c r="AD971" s="72" t="n">
        <v>325</v>
      </c>
      <c r="AE971" s="72" t="n">
        <v>217</v>
      </c>
      <c r="AF971" s="73" t="n">
        <f aca="false">(AE971/AD971)*100</f>
        <v>66.7692307692308</v>
      </c>
    </row>
    <row r="972" s="53" customFormat="true" ht="12.8" hidden="false" customHeight="false" outlineLevel="0" collapsed="false">
      <c r="A972" s="54" t="s">
        <v>587</v>
      </c>
      <c r="B972" s="54" t="n">
        <v>2</v>
      </c>
      <c r="C972" s="54" t="n">
        <v>298</v>
      </c>
      <c r="D972" s="54" t="n">
        <v>161</v>
      </c>
      <c r="E972" s="54" t="n">
        <v>0</v>
      </c>
      <c r="F972" s="54" t="n">
        <v>142</v>
      </c>
      <c r="G972" s="54" t="n">
        <v>2</v>
      </c>
      <c r="H972" s="54" t="n">
        <v>17</v>
      </c>
      <c r="I972" s="54" t="n">
        <v>264</v>
      </c>
      <c r="J972" s="54" t="n">
        <v>328</v>
      </c>
      <c r="K972" s="54" t="n">
        <v>8</v>
      </c>
      <c r="L972" s="54" t="n">
        <v>223</v>
      </c>
      <c r="M972" s="54" t="n">
        <v>9</v>
      </c>
      <c r="N972" s="54" t="n">
        <v>385</v>
      </c>
      <c r="O972" s="54"/>
      <c r="P972" s="54"/>
      <c r="Q972" s="54"/>
      <c r="R972" s="54" t="n">
        <v>229</v>
      </c>
      <c r="S972" s="54" t="n">
        <v>297</v>
      </c>
      <c r="T972" s="54" t="n">
        <v>274</v>
      </c>
      <c r="U972" s="54" t="n">
        <v>313</v>
      </c>
      <c r="V972" s="54" t="n">
        <v>267</v>
      </c>
      <c r="W972" s="54" t="n">
        <v>314</v>
      </c>
      <c r="X972" s="54" t="n">
        <v>287</v>
      </c>
      <c r="Y972" s="54" t="n">
        <v>297</v>
      </c>
      <c r="Z972" s="54" t="n">
        <v>343</v>
      </c>
      <c r="AA972" s="92" t="n">
        <v>225</v>
      </c>
      <c r="AB972" s="3"/>
      <c r="AC972" s="72" t="n">
        <v>72</v>
      </c>
      <c r="AD972" s="72" t="n">
        <v>939</v>
      </c>
      <c r="AE972" s="72" t="n">
        <v>633</v>
      </c>
      <c r="AF972" s="73" t="n">
        <f aca="false">(AE972/AD972)*100</f>
        <v>67.4121405750799</v>
      </c>
    </row>
    <row r="973" s="53" customFormat="true" ht="12.8" hidden="false" customHeight="false" outlineLevel="0" collapsed="false">
      <c r="A973" s="54" t="s">
        <v>588</v>
      </c>
      <c r="B973" s="54" t="n">
        <v>6</v>
      </c>
      <c r="C973" s="54" t="n">
        <v>264</v>
      </c>
      <c r="D973" s="54" t="n">
        <v>160</v>
      </c>
      <c r="E973" s="54" t="n">
        <v>3</v>
      </c>
      <c r="F973" s="54" t="n">
        <v>157</v>
      </c>
      <c r="G973" s="54" t="n">
        <v>1</v>
      </c>
      <c r="H973" s="54" t="n">
        <v>12</v>
      </c>
      <c r="I973" s="54" t="n">
        <v>271</v>
      </c>
      <c r="J973" s="54" t="n">
        <v>297</v>
      </c>
      <c r="K973" s="54" t="n">
        <v>6</v>
      </c>
      <c r="L973" s="54" t="n">
        <v>223</v>
      </c>
      <c r="M973" s="54" t="n">
        <v>18</v>
      </c>
      <c r="N973" s="54" t="n">
        <v>342</v>
      </c>
      <c r="O973" s="54"/>
      <c r="P973" s="54"/>
      <c r="Q973" s="54"/>
      <c r="R973" s="54" t="n">
        <v>206</v>
      </c>
      <c r="S973" s="54" t="n">
        <v>279</v>
      </c>
      <c r="T973" s="54" t="n">
        <v>264</v>
      </c>
      <c r="U973" s="54" t="n">
        <v>284</v>
      </c>
      <c r="V973" s="54" t="n">
        <v>247</v>
      </c>
      <c r="W973" s="54" t="n">
        <v>295</v>
      </c>
      <c r="X973" s="54" t="n">
        <v>301</v>
      </c>
      <c r="Y973" s="54" t="n">
        <v>245</v>
      </c>
      <c r="Z973" s="54" t="n">
        <v>334</v>
      </c>
      <c r="AA973" s="92" t="n">
        <v>193</v>
      </c>
      <c r="AB973" s="3"/>
      <c r="AC973" s="72" t="n">
        <v>71</v>
      </c>
      <c r="AD973" s="72" t="n">
        <v>838</v>
      </c>
      <c r="AE973" s="72" t="n">
        <v>608</v>
      </c>
      <c r="AF973" s="73" t="n">
        <f aca="false">(AE973/AD973)*100</f>
        <v>72.5536992840095</v>
      </c>
    </row>
    <row r="974" s="58" customFormat="true" ht="12.8" hidden="false" customHeight="false" outlineLevel="0" collapsed="false">
      <c r="A974" s="54" t="s">
        <v>589</v>
      </c>
      <c r="B974" s="54" t="n">
        <v>1</v>
      </c>
      <c r="C974" s="54" t="n">
        <v>23</v>
      </c>
      <c r="D974" s="54" t="n">
        <v>48</v>
      </c>
      <c r="E974" s="54" t="n">
        <v>0</v>
      </c>
      <c r="F974" s="54" t="n">
        <v>31</v>
      </c>
      <c r="G974" s="54" t="n">
        <v>3</v>
      </c>
      <c r="H974" s="54" t="n">
        <v>5</v>
      </c>
      <c r="I974" s="54" t="n">
        <v>74</v>
      </c>
      <c r="J974" s="54" t="n">
        <v>27</v>
      </c>
      <c r="K974" s="54" t="n">
        <v>2</v>
      </c>
      <c r="L974" s="54" t="n">
        <v>65</v>
      </c>
      <c r="M974" s="54" t="n">
        <v>1</v>
      </c>
      <c r="N974" s="54" t="n">
        <v>35</v>
      </c>
      <c r="O974" s="54"/>
      <c r="P974" s="54"/>
      <c r="Q974" s="54"/>
      <c r="R974" s="54" t="n">
        <v>32</v>
      </c>
      <c r="S974" s="54" t="n">
        <v>57</v>
      </c>
      <c r="T974" s="54" t="n">
        <v>64</v>
      </c>
      <c r="U974" s="54" t="n">
        <v>41</v>
      </c>
      <c r="V974" s="54" t="n">
        <v>13</v>
      </c>
      <c r="W974" s="54" t="n">
        <v>93</v>
      </c>
      <c r="X974" s="54" t="n">
        <v>29</v>
      </c>
      <c r="Y974" s="54" t="n">
        <v>76</v>
      </c>
      <c r="Z974" s="54" t="n">
        <v>62</v>
      </c>
      <c r="AA974" s="92" t="n">
        <v>43</v>
      </c>
      <c r="AB974" s="3"/>
      <c r="AC974" s="72" t="n">
        <v>8</v>
      </c>
      <c r="AD974" s="72" t="n">
        <v>138</v>
      </c>
      <c r="AE974" s="72" t="n">
        <v>111</v>
      </c>
      <c r="AF974" s="73" t="n">
        <f aca="false">(AE974/AD974)*100</f>
        <v>80.4347826086957</v>
      </c>
    </row>
    <row r="975" s="58" customFormat="true" ht="12.8" hidden="false" customHeight="false" outlineLevel="0" collapsed="false">
      <c r="A975" s="54" t="s">
        <v>590</v>
      </c>
      <c r="B975" s="54" t="n">
        <v>0</v>
      </c>
      <c r="C975" s="54" t="n">
        <v>24</v>
      </c>
      <c r="D975" s="54" t="n">
        <v>9</v>
      </c>
      <c r="E975" s="54" t="n">
        <v>0</v>
      </c>
      <c r="F975" s="54" t="n">
        <v>15</v>
      </c>
      <c r="G975" s="54" t="n">
        <v>0</v>
      </c>
      <c r="H975" s="54" t="n">
        <v>1</v>
      </c>
      <c r="I975" s="54" t="n">
        <v>17</v>
      </c>
      <c r="J975" s="54" t="n">
        <v>30</v>
      </c>
      <c r="K975" s="54" t="n">
        <v>1</v>
      </c>
      <c r="L975" s="54" t="n">
        <v>16</v>
      </c>
      <c r="M975" s="54" t="n">
        <v>3</v>
      </c>
      <c r="N975" s="54" t="n">
        <v>29</v>
      </c>
      <c r="O975" s="54"/>
      <c r="P975" s="54"/>
      <c r="Q975" s="54"/>
      <c r="R975" s="54" t="n">
        <v>19</v>
      </c>
      <c r="S975" s="54" t="n">
        <v>26</v>
      </c>
      <c r="T975" s="54" t="n">
        <v>19</v>
      </c>
      <c r="U975" s="54" t="n">
        <v>29</v>
      </c>
      <c r="V975" s="54" t="n">
        <v>16</v>
      </c>
      <c r="W975" s="54" t="n">
        <v>32</v>
      </c>
      <c r="X975" s="54" t="n">
        <v>28</v>
      </c>
      <c r="Y975" s="54" t="n">
        <v>19</v>
      </c>
      <c r="Z975" s="54" t="n">
        <v>26</v>
      </c>
      <c r="AA975" s="92" t="n">
        <v>21</v>
      </c>
      <c r="AB975" s="3"/>
      <c r="AC975" s="72" t="n">
        <v>1</v>
      </c>
      <c r="AD975" s="72" t="n">
        <v>69</v>
      </c>
      <c r="AE975" s="72" t="n">
        <v>51</v>
      </c>
      <c r="AF975" s="73" t="n">
        <f aca="false">(AE975/AD975)*100</f>
        <v>73.9130434782609</v>
      </c>
    </row>
    <row r="976" s="58" customFormat="true" ht="12.8" hidden="false" customHeight="false" outlineLevel="0" collapsed="false">
      <c r="A976" s="54" t="s">
        <v>591</v>
      </c>
      <c r="B976" s="54" t="n">
        <v>0</v>
      </c>
      <c r="C976" s="54" t="n">
        <v>31</v>
      </c>
      <c r="D976" s="54" t="n">
        <v>11</v>
      </c>
      <c r="E976" s="54" t="n">
        <v>0</v>
      </c>
      <c r="F976" s="54" t="n">
        <v>7</v>
      </c>
      <c r="G976" s="54" t="n">
        <v>0</v>
      </c>
      <c r="H976" s="54" t="n">
        <v>1</v>
      </c>
      <c r="I976" s="54" t="n">
        <v>18</v>
      </c>
      <c r="J976" s="54" t="n">
        <v>29</v>
      </c>
      <c r="K976" s="54" t="n">
        <v>1</v>
      </c>
      <c r="L976" s="54" t="n">
        <v>15</v>
      </c>
      <c r="M976" s="54" t="n">
        <v>2</v>
      </c>
      <c r="N976" s="54" t="n">
        <v>31</v>
      </c>
      <c r="O976" s="54"/>
      <c r="P976" s="54"/>
      <c r="Q976" s="54"/>
      <c r="R976" s="54" t="n">
        <v>18</v>
      </c>
      <c r="S976" s="54" t="n">
        <v>28</v>
      </c>
      <c r="T976" s="54" t="n">
        <v>11</v>
      </c>
      <c r="U976" s="54" t="n">
        <v>37</v>
      </c>
      <c r="V976" s="54" t="n">
        <v>15</v>
      </c>
      <c r="W976" s="54" t="n">
        <v>34</v>
      </c>
      <c r="X976" s="54" t="n">
        <v>20</v>
      </c>
      <c r="Y976" s="54" t="n">
        <v>29</v>
      </c>
      <c r="Z976" s="54" t="n">
        <v>23</v>
      </c>
      <c r="AA976" s="92" t="n">
        <v>26</v>
      </c>
      <c r="AB976" s="3"/>
      <c r="AC976" s="72" t="n">
        <v>18</v>
      </c>
      <c r="AD976" s="72" t="n">
        <v>80</v>
      </c>
      <c r="AE976" s="72" t="n">
        <v>50</v>
      </c>
      <c r="AF976" s="73" t="n">
        <f aca="false">(AE976/AD976)*100</f>
        <v>62.5</v>
      </c>
    </row>
    <row r="977" s="58" customFormat="true" ht="12.8" hidden="false" customHeight="false" outlineLevel="0" collapsed="false">
      <c r="A977" s="54" t="s">
        <v>179</v>
      </c>
      <c r="B977" s="54" t="n">
        <v>13</v>
      </c>
      <c r="C977" s="54" t="n">
        <v>298</v>
      </c>
      <c r="D977" s="54" t="n">
        <v>218</v>
      </c>
      <c r="E977" s="54" t="n">
        <v>2</v>
      </c>
      <c r="F977" s="54" t="n">
        <v>57</v>
      </c>
      <c r="G977" s="54" t="n">
        <v>4</v>
      </c>
      <c r="H977" s="54" t="n">
        <v>16</v>
      </c>
      <c r="I977" s="54" t="n">
        <v>275</v>
      </c>
      <c r="J977" s="54" t="n">
        <v>296</v>
      </c>
      <c r="K977" s="54" t="n">
        <v>4</v>
      </c>
      <c r="L977" s="54" t="n">
        <v>240</v>
      </c>
      <c r="M977" s="54" t="n">
        <v>16</v>
      </c>
      <c r="N977" s="54" t="n">
        <v>320</v>
      </c>
      <c r="O977" s="54"/>
      <c r="P977" s="54"/>
      <c r="Q977" s="54"/>
      <c r="R977" s="54" t="n">
        <v>250</v>
      </c>
      <c r="S977" s="54" t="n">
        <v>197</v>
      </c>
      <c r="T977" s="54" t="n">
        <v>306</v>
      </c>
      <c r="U977" s="54" t="n">
        <v>226</v>
      </c>
      <c r="V977" s="54" t="n">
        <v>318</v>
      </c>
      <c r="W977" s="54" t="n">
        <v>204</v>
      </c>
      <c r="X977" s="54" t="n">
        <v>341</v>
      </c>
      <c r="Y977" s="54" t="n">
        <v>187</v>
      </c>
      <c r="Z977" s="54" t="n">
        <v>364</v>
      </c>
      <c r="AA977" s="92" t="n">
        <v>153</v>
      </c>
      <c r="AB977" s="3"/>
      <c r="AC977" s="72" t="n">
        <v>41</v>
      </c>
      <c r="AD977" s="72"/>
      <c r="AE977" s="72" t="n">
        <v>614</v>
      </c>
      <c r="AF977" s="73"/>
    </row>
    <row r="978" s="58" customFormat="true" ht="12.8" hidden="false" customHeight="false" outlineLevel="0" collapsed="false">
      <c r="A978" s="60" t="s">
        <v>48</v>
      </c>
      <c r="B978" s="61" t="n">
        <f aca="false">SUM(B959:B977)</f>
        <v>51</v>
      </c>
      <c r="C978" s="61" t="n">
        <f aca="false">SUM(C959:C977)</f>
        <v>2981</v>
      </c>
      <c r="D978" s="61" t="n">
        <f aca="false">SUM(D959:D977)</f>
        <v>1588</v>
      </c>
      <c r="E978" s="61" t="n">
        <f aca="false">SUM(E959:E977)</f>
        <v>19</v>
      </c>
      <c r="F978" s="61" t="n">
        <f aca="false">SUM(F959:F977)</f>
        <v>1283</v>
      </c>
      <c r="G978" s="61" t="n">
        <f aca="false">SUM(G959:G977)</f>
        <v>32</v>
      </c>
      <c r="H978" s="61" t="n">
        <f aca="false">SUM(H959:H977)</f>
        <v>143</v>
      </c>
      <c r="I978" s="61" t="n">
        <f aca="false">SUM(I959:I977)</f>
        <v>2491</v>
      </c>
      <c r="J978" s="61" t="n">
        <f aca="false">SUM(J959:J977)</f>
        <v>3300</v>
      </c>
      <c r="K978" s="61" t="n">
        <f aca="false">SUM(K959:K977)</f>
        <v>65</v>
      </c>
      <c r="L978" s="61" t="n">
        <f aca="false">SUM(L959:L977)</f>
        <v>2019</v>
      </c>
      <c r="M978" s="61" t="n">
        <f aca="false">SUM(M959:M977)</f>
        <v>139</v>
      </c>
      <c r="N978" s="61" t="n">
        <f aca="false">SUM(N959:N977)</f>
        <v>3798</v>
      </c>
      <c r="O978" s="61" t="n">
        <f aca="false">SUM(O959:O977)</f>
        <v>0</v>
      </c>
      <c r="P978" s="61" t="n">
        <f aca="false">SUM(P959:P977)</f>
        <v>0</v>
      </c>
      <c r="Q978" s="61" t="n">
        <f aca="false">SUM(Q959:Q977)</f>
        <v>0</v>
      </c>
      <c r="R978" s="61" t="n">
        <f aca="false">SUM(R959:R977)</f>
        <v>2353</v>
      </c>
      <c r="S978" s="61" t="n">
        <f aca="false">SUM(S959:S977)</f>
        <v>2581</v>
      </c>
      <c r="T978" s="61" t="n">
        <f aca="false">SUM(T959:T977)</f>
        <v>2656</v>
      </c>
      <c r="U978" s="61" t="n">
        <f aca="false">SUM(U959:U977)</f>
        <v>2958</v>
      </c>
      <c r="V978" s="61" t="n">
        <f aca="false">SUM(V959:V977)</f>
        <v>2834</v>
      </c>
      <c r="W978" s="61" t="n">
        <f aca="false">SUM(W959:W977)</f>
        <v>2725</v>
      </c>
      <c r="X978" s="61" t="n">
        <f aca="false">SUM(X959:X977)</f>
        <v>2987</v>
      </c>
      <c r="Y978" s="61" t="n">
        <f aca="false">SUM(Y959:Y977)</f>
        <v>2630</v>
      </c>
      <c r="Z978" s="62" t="n">
        <f aca="false">SUM(Z959:Z977)</f>
        <v>3437</v>
      </c>
      <c r="AA978" s="62" t="n">
        <f aca="false">SUM(AA959:AA977)</f>
        <v>1991</v>
      </c>
      <c r="AB978" s="82"/>
      <c r="AC978" s="61" t="n">
        <f aca="false">SUM(AC959:AC977)</f>
        <v>658</v>
      </c>
      <c r="AD978" s="61" t="n">
        <f aca="false">SUM(AD959:AD977)</f>
        <v>8499</v>
      </c>
      <c r="AE978" s="80" t="n">
        <f aca="false">SUM(AE959:AE977)</f>
        <v>6200</v>
      </c>
      <c r="AF978" s="63" t="n">
        <f aca="false">(AE978/AD978)*100</f>
        <v>72.9497587951524</v>
      </c>
    </row>
    <row r="979" s="53" customFormat="true" ht="12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3"/>
      <c r="AC979" s="65"/>
      <c r="AD979" s="65"/>
      <c r="AE979" s="65"/>
      <c r="AF979" s="66"/>
    </row>
    <row r="980" s="53" customFormat="true" ht="12.8" hidden="false" customHeight="false" outlineLevel="0" collapsed="false">
      <c r="A980" s="48" t="s">
        <v>592</v>
      </c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74"/>
    </row>
    <row r="981" s="58" customFormat="true" ht="12.8" hidden="false" customHeight="false" outlineLevel="0" collapsed="false">
      <c r="A981" s="54" t="s">
        <v>593</v>
      </c>
      <c r="B981" s="55" t="n">
        <v>6</v>
      </c>
      <c r="C981" s="55" t="n">
        <v>337</v>
      </c>
      <c r="D981" s="55" t="n">
        <v>476</v>
      </c>
      <c r="E981" s="55" t="n">
        <v>8</v>
      </c>
      <c r="F981" s="55" t="n">
        <v>133</v>
      </c>
      <c r="G981" s="55" t="n">
        <v>2</v>
      </c>
      <c r="H981" s="55" t="n">
        <v>20</v>
      </c>
      <c r="I981" s="55" t="n">
        <v>528</v>
      </c>
      <c r="J981" s="55" t="n">
        <v>364</v>
      </c>
      <c r="K981" s="55" t="n">
        <v>22</v>
      </c>
      <c r="L981" s="55"/>
      <c r="M981" s="55"/>
      <c r="N981" s="54"/>
      <c r="O981" s="54" t="n">
        <v>26</v>
      </c>
      <c r="P981" s="54" t="n">
        <v>586</v>
      </c>
      <c r="Q981" s="55" t="n">
        <v>310</v>
      </c>
      <c r="R981" s="55" t="n">
        <v>638</v>
      </c>
      <c r="S981" s="55" t="n">
        <v>265</v>
      </c>
      <c r="T981" s="55" t="n">
        <v>405</v>
      </c>
      <c r="U981" s="55" t="n">
        <v>556</v>
      </c>
      <c r="V981" s="55" t="n">
        <v>409</v>
      </c>
      <c r="W981" s="55" t="n">
        <v>474</v>
      </c>
      <c r="X981" s="55" t="n">
        <v>440</v>
      </c>
      <c r="Y981" s="55" t="n">
        <v>519</v>
      </c>
      <c r="Z981" s="55" t="n">
        <v>551</v>
      </c>
      <c r="AA981" s="56" t="n">
        <v>406</v>
      </c>
      <c r="AB981" s="3"/>
      <c r="AC981" s="70" t="n">
        <v>129</v>
      </c>
      <c r="AD981" s="55" t="n">
        <v>1297</v>
      </c>
      <c r="AE981" s="55" t="n">
        <v>995</v>
      </c>
      <c r="AF981" s="57" t="n">
        <f aca="false">(AE981/AD981)*100</f>
        <v>76.7154973014649</v>
      </c>
    </row>
    <row r="982" s="58" customFormat="true" ht="12.8" hidden="false" customHeight="false" outlineLevel="0" collapsed="false">
      <c r="A982" s="54" t="s">
        <v>594</v>
      </c>
      <c r="B982" s="55" t="n">
        <v>9</v>
      </c>
      <c r="C982" s="55" t="n">
        <v>307</v>
      </c>
      <c r="D982" s="55" t="n">
        <v>506</v>
      </c>
      <c r="E982" s="55" t="n">
        <v>12</v>
      </c>
      <c r="F982" s="55" t="n">
        <v>114</v>
      </c>
      <c r="G982" s="55" t="n">
        <v>1</v>
      </c>
      <c r="H982" s="55" t="n">
        <v>28</v>
      </c>
      <c r="I982" s="55" t="n">
        <v>534</v>
      </c>
      <c r="J982" s="55" t="n">
        <v>363</v>
      </c>
      <c r="K982" s="55" t="n">
        <v>23</v>
      </c>
      <c r="L982" s="55"/>
      <c r="M982" s="55"/>
      <c r="N982" s="54"/>
      <c r="O982" s="54" t="n">
        <v>27</v>
      </c>
      <c r="P982" s="54" t="n">
        <v>621</v>
      </c>
      <c r="Q982" s="55" t="n">
        <v>296</v>
      </c>
      <c r="R982" s="55" t="n">
        <v>615</v>
      </c>
      <c r="S982" s="55" t="n">
        <v>293</v>
      </c>
      <c r="T982" s="55" t="n">
        <v>364</v>
      </c>
      <c r="U982" s="55" t="n">
        <v>593</v>
      </c>
      <c r="V982" s="55" t="n">
        <v>425</v>
      </c>
      <c r="W982" s="55" t="n">
        <v>545</v>
      </c>
      <c r="X982" s="55" t="n">
        <v>434</v>
      </c>
      <c r="Y982" s="55" t="n">
        <v>523</v>
      </c>
      <c r="Z982" s="55" t="n">
        <v>553</v>
      </c>
      <c r="AA982" s="56" t="n">
        <v>399</v>
      </c>
      <c r="AB982" s="3"/>
      <c r="AC982" s="70" t="n">
        <v>74</v>
      </c>
      <c r="AD982" s="55" t="n">
        <v>1397</v>
      </c>
      <c r="AE982" s="55" t="n">
        <v>980</v>
      </c>
      <c r="AF982" s="57" t="n">
        <f aca="false">(AE982/AD982)*100</f>
        <v>70.1503221188261</v>
      </c>
    </row>
    <row r="983" s="58" customFormat="true" ht="12.8" hidden="false" customHeight="false" outlineLevel="0" collapsed="false">
      <c r="A983" s="54" t="s">
        <v>595</v>
      </c>
      <c r="B983" s="55" t="n">
        <v>4</v>
      </c>
      <c r="C983" s="55" t="n">
        <v>196</v>
      </c>
      <c r="D983" s="55" t="n">
        <v>217</v>
      </c>
      <c r="E983" s="55" t="n">
        <v>3</v>
      </c>
      <c r="F983" s="55" t="n">
        <v>63</v>
      </c>
      <c r="G983" s="55"/>
      <c r="H983" s="55" t="n">
        <v>16</v>
      </c>
      <c r="I983" s="55" t="n">
        <v>260</v>
      </c>
      <c r="J983" s="55" t="n">
        <v>197</v>
      </c>
      <c r="K983" s="55" t="n">
        <v>5</v>
      </c>
      <c r="L983" s="55"/>
      <c r="M983" s="55"/>
      <c r="N983" s="54"/>
      <c r="O983" s="54" t="n">
        <v>10</v>
      </c>
      <c r="P983" s="54" t="n">
        <v>303</v>
      </c>
      <c r="Q983" s="55" t="n">
        <v>153</v>
      </c>
      <c r="R983" s="55" t="n">
        <v>260</v>
      </c>
      <c r="S983" s="55" t="n">
        <v>195</v>
      </c>
      <c r="T983" s="55" t="n">
        <v>181</v>
      </c>
      <c r="U983" s="55" t="n">
        <v>303</v>
      </c>
      <c r="V983" s="55" t="n">
        <v>148</v>
      </c>
      <c r="W983" s="55" t="n">
        <v>344</v>
      </c>
      <c r="X983" s="55" t="n">
        <v>164</v>
      </c>
      <c r="Y983" s="55" t="n">
        <v>321</v>
      </c>
      <c r="Z983" s="55" t="n">
        <v>262</v>
      </c>
      <c r="AA983" s="56" t="n">
        <v>228</v>
      </c>
      <c r="AB983" s="3"/>
      <c r="AC983" s="70" t="n">
        <v>35</v>
      </c>
      <c r="AD983" s="55" t="n">
        <v>658</v>
      </c>
      <c r="AE983" s="55" t="n">
        <v>501</v>
      </c>
      <c r="AF983" s="57" t="n">
        <f aca="false">(AE983/AD983)*100</f>
        <v>76.1398176291793</v>
      </c>
    </row>
    <row r="984" s="58" customFormat="true" ht="12.8" hidden="false" customHeight="false" outlineLevel="0" collapsed="false">
      <c r="A984" s="54" t="s">
        <v>596</v>
      </c>
      <c r="B984" s="55"/>
      <c r="C984" s="55" t="n">
        <v>26</v>
      </c>
      <c r="D984" s="55" t="n">
        <v>52</v>
      </c>
      <c r="E984" s="55"/>
      <c r="F984" s="55" t="n">
        <v>16</v>
      </c>
      <c r="G984" s="55"/>
      <c r="H984" s="55" t="n">
        <v>5</v>
      </c>
      <c r="I984" s="55" t="n">
        <v>62</v>
      </c>
      <c r="J984" s="55" t="n">
        <v>34</v>
      </c>
      <c r="K984" s="55" t="n">
        <v>2</v>
      </c>
      <c r="L984" s="55"/>
      <c r="M984" s="55"/>
      <c r="N984" s="54"/>
      <c r="O984" s="54" t="n">
        <v>2</v>
      </c>
      <c r="P984" s="54" t="n">
        <v>76</v>
      </c>
      <c r="Q984" s="55" t="n">
        <v>23</v>
      </c>
      <c r="R984" s="55" t="n">
        <v>64</v>
      </c>
      <c r="S984" s="55" t="n">
        <v>31</v>
      </c>
      <c r="T984" s="55" t="n">
        <v>39</v>
      </c>
      <c r="U984" s="55" t="n">
        <v>63</v>
      </c>
      <c r="V984" s="55" t="n">
        <v>31</v>
      </c>
      <c r="W984" s="55" t="n">
        <v>72</v>
      </c>
      <c r="X984" s="55" t="n">
        <v>29</v>
      </c>
      <c r="Y984" s="55" t="n">
        <v>74</v>
      </c>
      <c r="Z984" s="55" t="n">
        <v>58</v>
      </c>
      <c r="AA984" s="56" t="n">
        <v>44</v>
      </c>
      <c r="AB984" s="3"/>
      <c r="AC984" s="70" t="n">
        <v>16</v>
      </c>
      <c r="AD984" s="55" t="n">
        <v>163</v>
      </c>
      <c r="AE984" s="55" t="n">
        <v>105</v>
      </c>
      <c r="AF984" s="57" t="n">
        <f aca="false">(AE984/AD984)*100</f>
        <v>64.4171779141104</v>
      </c>
    </row>
    <row r="985" s="58" customFormat="true" ht="12.8" hidden="false" customHeight="false" outlineLevel="0" collapsed="false">
      <c r="A985" s="60" t="s">
        <v>48</v>
      </c>
      <c r="B985" s="61" t="n">
        <f aca="false">SUM(B981:B984)</f>
        <v>19</v>
      </c>
      <c r="C985" s="61" t="n">
        <f aca="false">SUM(C981:C984)</f>
        <v>866</v>
      </c>
      <c r="D985" s="61" t="n">
        <f aca="false">SUM(D981:D984)</f>
        <v>1251</v>
      </c>
      <c r="E985" s="61" t="n">
        <f aca="false">SUM(E981:E984)</f>
        <v>23</v>
      </c>
      <c r="F985" s="61" t="n">
        <f aca="false">SUM(F981:F984)</f>
        <v>326</v>
      </c>
      <c r="G985" s="61" t="n">
        <f aca="false">SUM(G981:G984)</f>
        <v>3</v>
      </c>
      <c r="H985" s="61" t="n">
        <f aca="false">SUM(H981:H984)</f>
        <v>69</v>
      </c>
      <c r="I985" s="61" t="n">
        <f aca="false">SUM(I981:I984)</f>
        <v>1384</v>
      </c>
      <c r="J985" s="61" t="n">
        <f aca="false">SUM(J981:J984)</f>
        <v>958</v>
      </c>
      <c r="K985" s="61" t="n">
        <f aca="false">SUM(K981:K984)</f>
        <v>52</v>
      </c>
      <c r="L985" s="61" t="n">
        <f aca="false">SUM(L981:L984)</f>
        <v>0</v>
      </c>
      <c r="M985" s="61" t="n">
        <f aca="false">SUM(M981:M984)</f>
        <v>0</v>
      </c>
      <c r="N985" s="61" t="n">
        <f aca="false">SUM(N981:N984)</f>
        <v>0</v>
      </c>
      <c r="O985" s="61" t="n">
        <f aca="false">SUM(O981:O984)</f>
        <v>65</v>
      </c>
      <c r="P985" s="61" t="n">
        <f aca="false">SUM(P981:P984)</f>
        <v>1586</v>
      </c>
      <c r="Q985" s="61" t="n">
        <f aca="false">SUM(Q981:Q984)</f>
        <v>782</v>
      </c>
      <c r="R985" s="61" t="n">
        <f aca="false">SUM(R981:R984)</f>
        <v>1577</v>
      </c>
      <c r="S985" s="61" t="n">
        <f aca="false">SUM(S981:S984)</f>
        <v>784</v>
      </c>
      <c r="T985" s="61" t="n">
        <f aca="false">SUM(T981:T984)</f>
        <v>989</v>
      </c>
      <c r="U985" s="61" t="n">
        <f aca="false">SUM(U981:U984)</f>
        <v>1515</v>
      </c>
      <c r="V985" s="61" t="n">
        <f aca="false">SUM(V981:V984)</f>
        <v>1013</v>
      </c>
      <c r="W985" s="61" t="n">
        <f aca="false">SUM(W981:W984)</f>
        <v>1435</v>
      </c>
      <c r="X985" s="61" t="n">
        <f aca="false">SUM(X981:X984)</f>
        <v>1067</v>
      </c>
      <c r="Y985" s="61" t="n">
        <f aca="false">SUM(Y981:Y984)</f>
        <v>1437</v>
      </c>
      <c r="Z985" s="62" t="n">
        <f aca="false">SUM(Z981:Z984)</f>
        <v>1424</v>
      </c>
      <c r="AA985" s="81" t="n">
        <f aca="false">SUM(AA981:AA984)</f>
        <v>1077</v>
      </c>
      <c r="AB985" s="82"/>
      <c r="AC985" s="61" t="n">
        <f aca="false">SUM(AC981:AC984)</f>
        <v>254</v>
      </c>
      <c r="AD985" s="61" t="n">
        <f aca="false">SUM(AD981:AD984)</f>
        <v>3515</v>
      </c>
      <c r="AE985" s="80" t="n">
        <f aca="false">SUM(AE981:AE984)</f>
        <v>2581</v>
      </c>
      <c r="AF985" s="63" t="n">
        <f aca="false">(AE985/AD985)*100</f>
        <v>73.4281650071124</v>
      </c>
    </row>
    <row r="986" s="53" customFormat="true" ht="12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3"/>
      <c r="AC986" s="65"/>
      <c r="AD986" s="65"/>
      <c r="AE986" s="65"/>
      <c r="AF986" s="66"/>
    </row>
    <row r="987" s="58" customFormat="true" ht="12.8" hidden="false" customHeight="false" outlineLevel="0" collapsed="false">
      <c r="A987" s="48" t="s">
        <v>597</v>
      </c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74"/>
    </row>
    <row r="988" s="58" customFormat="true" ht="12.8" hidden="false" customHeight="false" outlineLevel="0" collapsed="false">
      <c r="A988" s="54" t="s">
        <v>598</v>
      </c>
      <c r="B988" s="55" t="n">
        <v>2</v>
      </c>
      <c r="C988" s="55" t="n">
        <v>195</v>
      </c>
      <c r="D988" s="55" t="n">
        <v>213</v>
      </c>
      <c r="E988" s="55" t="n">
        <v>2</v>
      </c>
      <c r="F988" s="55" t="n">
        <v>87</v>
      </c>
      <c r="G988" s="55" t="n">
        <v>7</v>
      </c>
      <c r="H988" s="55" t="n">
        <v>9</v>
      </c>
      <c r="I988" s="55" t="n">
        <v>258</v>
      </c>
      <c r="J988" s="55" t="n">
        <v>249</v>
      </c>
      <c r="K988" s="55" t="n">
        <v>7</v>
      </c>
      <c r="L988" s="55"/>
      <c r="M988" s="55"/>
      <c r="N988" s="54"/>
      <c r="O988" s="54" t="n">
        <v>12</v>
      </c>
      <c r="P988" s="54" t="n">
        <v>267</v>
      </c>
      <c r="Q988" s="55" t="n">
        <v>228</v>
      </c>
      <c r="R988" s="55" t="n">
        <v>216</v>
      </c>
      <c r="S988" s="55" t="n">
        <v>235</v>
      </c>
      <c r="T988" s="55" t="n">
        <v>139</v>
      </c>
      <c r="U988" s="55" t="n">
        <v>361</v>
      </c>
      <c r="V988" s="55" t="n">
        <v>231</v>
      </c>
      <c r="W988" s="55" t="n">
        <v>269</v>
      </c>
      <c r="X988" s="55" t="n">
        <v>244</v>
      </c>
      <c r="Y988" s="55" t="n">
        <v>261</v>
      </c>
      <c r="Z988" s="55" t="n">
        <v>263</v>
      </c>
      <c r="AA988" s="56" t="n">
        <v>219</v>
      </c>
      <c r="AB988" s="3"/>
      <c r="AC988" s="70" t="n">
        <v>67</v>
      </c>
      <c r="AD988" s="55" t="n">
        <v>864</v>
      </c>
      <c r="AE988" s="55" t="n">
        <v>542</v>
      </c>
      <c r="AF988" s="57" t="n">
        <f aca="false">(AE988/AD988)*100</f>
        <v>62.7314814814815</v>
      </c>
    </row>
    <row r="989" s="58" customFormat="true" ht="12.8" hidden="false" customHeight="false" outlineLevel="0" collapsed="false">
      <c r="A989" s="54" t="s">
        <v>599</v>
      </c>
      <c r="B989" s="55" t="n">
        <v>2</v>
      </c>
      <c r="C989" s="55" t="n">
        <v>126</v>
      </c>
      <c r="D989" s="55" t="n">
        <v>150</v>
      </c>
      <c r="E989" s="55" t="n">
        <v>2</v>
      </c>
      <c r="F989" s="55" t="n">
        <v>83</v>
      </c>
      <c r="G989" s="55" t="n">
        <v>1</v>
      </c>
      <c r="H989" s="55" t="n">
        <v>13</v>
      </c>
      <c r="I989" s="55" t="n">
        <v>177</v>
      </c>
      <c r="J989" s="55" t="n">
        <v>177</v>
      </c>
      <c r="K989" s="55" t="n">
        <v>8</v>
      </c>
      <c r="L989" s="55"/>
      <c r="M989" s="55"/>
      <c r="N989" s="54"/>
      <c r="O989" s="54" t="n">
        <v>9</v>
      </c>
      <c r="P989" s="54" t="n">
        <v>211</v>
      </c>
      <c r="Q989" s="55" t="n">
        <v>150</v>
      </c>
      <c r="R989" s="55" t="n">
        <v>155</v>
      </c>
      <c r="S989" s="55" t="n">
        <v>185</v>
      </c>
      <c r="T989" s="55" t="n">
        <v>117</v>
      </c>
      <c r="U989" s="55" t="n">
        <v>253</v>
      </c>
      <c r="V989" s="55" t="n">
        <v>156</v>
      </c>
      <c r="W989" s="55" t="n">
        <v>217</v>
      </c>
      <c r="X989" s="55" t="n">
        <v>167</v>
      </c>
      <c r="Y989" s="55" t="n">
        <v>204</v>
      </c>
      <c r="Z989" s="55" t="n">
        <v>197</v>
      </c>
      <c r="AA989" s="56" t="n">
        <v>162</v>
      </c>
      <c r="AB989" s="3"/>
      <c r="AC989" s="70" t="n">
        <v>55</v>
      </c>
      <c r="AD989" s="55" t="n">
        <v>699</v>
      </c>
      <c r="AE989" s="55" t="n">
        <v>386</v>
      </c>
      <c r="AF989" s="57" t="n">
        <f aca="false">(AE989/AD989)*100</f>
        <v>55.2217453505007</v>
      </c>
    </row>
    <row r="990" s="58" customFormat="true" ht="12.8" hidden="false" customHeight="false" outlineLevel="0" collapsed="false">
      <c r="A990" s="54" t="s">
        <v>600</v>
      </c>
      <c r="B990" s="55" t="n">
        <v>1</v>
      </c>
      <c r="C990" s="55" t="n">
        <v>168</v>
      </c>
      <c r="D990" s="55" t="n">
        <v>210</v>
      </c>
      <c r="E990" s="55" t="n">
        <v>5</v>
      </c>
      <c r="F990" s="55" t="n">
        <v>72</v>
      </c>
      <c r="G990" s="55" t="n">
        <v>6</v>
      </c>
      <c r="H990" s="55" t="n">
        <v>9</v>
      </c>
      <c r="I990" s="55" t="n">
        <v>237</v>
      </c>
      <c r="J990" s="55" t="n">
        <v>215</v>
      </c>
      <c r="K990" s="55" t="n">
        <v>8</v>
      </c>
      <c r="L990" s="55"/>
      <c r="M990" s="55"/>
      <c r="N990" s="54"/>
      <c r="O990" s="54" t="n">
        <v>8</v>
      </c>
      <c r="P990" s="54" t="n">
        <v>254</v>
      </c>
      <c r="Q990" s="55" t="n">
        <v>195</v>
      </c>
      <c r="R990" s="55" t="n">
        <v>181</v>
      </c>
      <c r="S990" s="55" t="n">
        <v>222</v>
      </c>
      <c r="T990" s="55" t="n">
        <v>143</v>
      </c>
      <c r="U990" s="55" t="n">
        <v>319</v>
      </c>
      <c r="V990" s="55" t="n">
        <v>175</v>
      </c>
      <c r="W990" s="55" t="n">
        <v>285</v>
      </c>
      <c r="X990" s="55" t="n">
        <v>184</v>
      </c>
      <c r="Y990" s="55" t="n">
        <v>273</v>
      </c>
      <c r="Z990" s="55" t="n">
        <v>230</v>
      </c>
      <c r="AA990" s="56" t="n">
        <v>214</v>
      </c>
      <c r="AB990" s="3"/>
      <c r="AC990" s="70" t="n">
        <v>65</v>
      </c>
      <c r="AD990" s="55" t="n">
        <v>774</v>
      </c>
      <c r="AE990" s="55" t="n">
        <v>482</v>
      </c>
      <c r="AF990" s="57" t="n">
        <f aca="false">(AE990/AD990)*100</f>
        <v>62.2739018087855</v>
      </c>
    </row>
    <row r="991" s="58" customFormat="true" ht="12.8" hidden="false" customHeight="false" outlineLevel="0" collapsed="false">
      <c r="A991" s="54" t="s">
        <v>601</v>
      </c>
      <c r="B991" s="55" t="n">
        <v>2</v>
      </c>
      <c r="C991" s="55" t="n">
        <v>179</v>
      </c>
      <c r="D991" s="55" t="n">
        <v>333</v>
      </c>
      <c r="E991" s="55" t="n">
        <v>2</v>
      </c>
      <c r="F991" s="55" t="n">
        <v>109</v>
      </c>
      <c r="G991" s="55" t="n">
        <v>4</v>
      </c>
      <c r="H991" s="55" t="n">
        <v>23</v>
      </c>
      <c r="I991" s="55" t="n">
        <v>357</v>
      </c>
      <c r="J991" s="55" t="n">
        <v>273</v>
      </c>
      <c r="K991" s="55" t="n">
        <v>4</v>
      </c>
      <c r="L991" s="55"/>
      <c r="M991" s="55"/>
      <c r="N991" s="54"/>
      <c r="O991" s="54" t="n">
        <v>13</v>
      </c>
      <c r="P991" s="54" t="n">
        <v>392</v>
      </c>
      <c r="Q991" s="55" t="n">
        <v>232</v>
      </c>
      <c r="R991" s="55" t="n">
        <v>258</v>
      </c>
      <c r="S991" s="55" t="n">
        <v>304</v>
      </c>
      <c r="T991" s="55" t="n">
        <v>175</v>
      </c>
      <c r="U991" s="55" t="n">
        <v>468</v>
      </c>
      <c r="V991" s="55" t="n">
        <v>263</v>
      </c>
      <c r="W991" s="55" t="n">
        <v>383</v>
      </c>
      <c r="X991" s="55" t="n">
        <v>277</v>
      </c>
      <c r="Y991" s="55" t="n">
        <v>368</v>
      </c>
      <c r="Z991" s="55" t="n">
        <v>321</v>
      </c>
      <c r="AA991" s="56" t="n">
        <v>313</v>
      </c>
      <c r="AB991" s="3"/>
      <c r="AC991" s="70" t="n">
        <v>105</v>
      </c>
      <c r="AD991" s="55" t="n">
        <v>1206</v>
      </c>
      <c r="AE991" s="55" t="n">
        <v>673</v>
      </c>
      <c r="AF991" s="57" t="n">
        <f aca="false">(AE991/AD991)*100</f>
        <v>55.804311774461</v>
      </c>
    </row>
    <row r="992" s="58" customFormat="true" ht="12.8" hidden="false" customHeight="false" outlineLevel="0" collapsed="false">
      <c r="A992" s="54" t="s">
        <v>602</v>
      </c>
      <c r="B992" s="55" t="n">
        <v>4</v>
      </c>
      <c r="C992" s="55" t="n">
        <v>226</v>
      </c>
      <c r="D992" s="55" t="n">
        <v>391</v>
      </c>
      <c r="E992" s="55" t="n">
        <v>3</v>
      </c>
      <c r="F992" s="55" t="n">
        <v>115</v>
      </c>
      <c r="G992" s="55" t="n">
        <v>5</v>
      </c>
      <c r="H992" s="55" t="n">
        <v>9</v>
      </c>
      <c r="I992" s="55" t="n">
        <v>450</v>
      </c>
      <c r="J992" s="55" t="n">
        <v>279</v>
      </c>
      <c r="K992" s="55" t="n">
        <v>9</v>
      </c>
      <c r="L992" s="55"/>
      <c r="M992" s="55"/>
      <c r="N992" s="54"/>
      <c r="O992" s="54" t="n">
        <v>9</v>
      </c>
      <c r="P992" s="54" t="n">
        <v>486</v>
      </c>
      <c r="Q992" s="55" t="n">
        <v>238</v>
      </c>
      <c r="R992" s="55" t="n">
        <v>347</v>
      </c>
      <c r="S992" s="55" t="n">
        <v>318</v>
      </c>
      <c r="T992" s="55" t="n">
        <v>219</v>
      </c>
      <c r="U992" s="55" t="n">
        <v>535</v>
      </c>
      <c r="V992" s="55" t="n">
        <v>321</v>
      </c>
      <c r="W992" s="55" t="n">
        <v>430</v>
      </c>
      <c r="X992" s="55" t="n">
        <v>332</v>
      </c>
      <c r="Y992" s="55" t="n">
        <v>417</v>
      </c>
      <c r="Z992" s="55" t="n">
        <v>407</v>
      </c>
      <c r="AA992" s="56" t="n">
        <v>319</v>
      </c>
      <c r="AB992" s="3"/>
      <c r="AC992" s="70" t="n">
        <v>74</v>
      </c>
      <c r="AD992" s="55" t="n">
        <v>1302</v>
      </c>
      <c r="AE992" s="55" t="n">
        <v>766</v>
      </c>
      <c r="AF992" s="57" t="n">
        <f aca="false">(AE992/AD992)*100</f>
        <v>58.8325652841782</v>
      </c>
    </row>
    <row r="993" s="58" customFormat="true" ht="12.8" hidden="false" customHeight="false" outlineLevel="0" collapsed="false">
      <c r="A993" s="54" t="s">
        <v>603</v>
      </c>
      <c r="B993" s="55" t="n">
        <v>5</v>
      </c>
      <c r="C993" s="55" t="n">
        <v>159</v>
      </c>
      <c r="D993" s="55" t="n">
        <v>223</v>
      </c>
      <c r="E993" s="55" t="n">
        <v>4</v>
      </c>
      <c r="F993" s="55" t="n">
        <v>87</v>
      </c>
      <c r="G993" s="55" t="n">
        <v>3</v>
      </c>
      <c r="H993" s="55" t="n">
        <v>15</v>
      </c>
      <c r="I993" s="55" t="n">
        <v>270</v>
      </c>
      <c r="J993" s="55" t="n">
        <v>202</v>
      </c>
      <c r="K993" s="55" t="n">
        <v>8</v>
      </c>
      <c r="L993" s="55"/>
      <c r="M993" s="55"/>
      <c r="N993" s="54"/>
      <c r="O993" s="54" t="n">
        <v>17</v>
      </c>
      <c r="P993" s="54" t="n">
        <v>280</v>
      </c>
      <c r="Q993" s="55" t="n">
        <v>186</v>
      </c>
      <c r="R993" s="55" t="n">
        <v>199</v>
      </c>
      <c r="S993" s="55" t="n">
        <v>241</v>
      </c>
      <c r="T993" s="55" t="n">
        <v>152</v>
      </c>
      <c r="U993" s="55" t="n">
        <v>342</v>
      </c>
      <c r="V993" s="55" t="n">
        <v>180</v>
      </c>
      <c r="W993" s="55" t="n">
        <v>306</v>
      </c>
      <c r="X993" s="55" t="n">
        <v>209</v>
      </c>
      <c r="Y993" s="55" t="n">
        <v>279</v>
      </c>
      <c r="Z993" s="55" t="n">
        <v>246</v>
      </c>
      <c r="AA993" s="56" t="n">
        <v>231</v>
      </c>
      <c r="AB993" s="3"/>
      <c r="AC993" s="70" t="n">
        <v>77</v>
      </c>
      <c r="AD993" s="55" t="n">
        <v>828</v>
      </c>
      <c r="AE993" s="55" t="n">
        <v>506</v>
      </c>
      <c r="AF993" s="57" t="n">
        <f aca="false">(AE993/AD993)*100</f>
        <v>61.1111111111111</v>
      </c>
    </row>
    <row r="994" s="58" customFormat="true" ht="12.8" hidden="false" customHeight="false" outlineLevel="0" collapsed="false">
      <c r="A994" s="54" t="s">
        <v>604</v>
      </c>
      <c r="B994" s="55" t="n">
        <v>5</v>
      </c>
      <c r="C994" s="55" t="n">
        <v>186</v>
      </c>
      <c r="D994" s="55" t="n">
        <v>253</v>
      </c>
      <c r="E994" s="55" t="n">
        <v>0</v>
      </c>
      <c r="F994" s="55" t="n">
        <v>72</v>
      </c>
      <c r="G994" s="55" t="n">
        <v>2</v>
      </c>
      <c r="H994" s="55" t="n">
        <v>13</v>
      </c>
      <c r="I994" s="55" t="n">
        <v>255</v>
      </c>
      <c r="J994" s="55" t="n">
        <v>246</v>
      </c>
      <c r="K994" s="55" t="n">
        <v>7</v>
      </c>
      <c r="L994" s="55"/>
      <c r="M994" s="55"/>
      <c r="N994" s="54"/>
      <c r="O994" s="54" t="n">
        <v>10</v>
      </c>
      <c r="P994" s="54" t="n">
        <v>303</v>
      </c>
      <c r="Q994" s="55" t="n">
        <v>199</v>
      </c>
      <c r="R994" s="55" t="n">
        <v>213</v>
      </c>
      <c r="S994" s="55" t="n">
        <v>235</v>
      </c>
      <c r="T994" s="55" t="n">
        <v>156</v>
      </c>
      <c r="U994" s="55" t="n">
        <v>358</v>
      </c>
      <c r="V994" s="55" t="n">
        <v>213</v>
      </c>
      <c r="W994" s="55" t="n">
        <v>302</v>
      </c>
      <c r="X994" s="55" t="n">
        <v>242</v>
      </c>
      <c r="Y994" s="55" t="n">
        <v>275</v>
      </c>
      <c r="Z994" s="55" t="n">
        <v>255</v>
      </c>
      <c r="AA994" s="56" t="n">
        <v>243</v>
      </c>
      <c r="AB994" s="3"/>
      <c r="AC994" s="70" t="n">
        <v>103</v>
      </c>
      <c r="AD994" s="55" t="n">
        <v>901</v>
      </c>
      <c r="AE994" s="55" t="n">
        <v>531</v>
      </c>
      <c r="AF994" s="57" t="n">
        <f aca="false">(AE994/AD994)*100</f>
        <v>58.9345172031077</v>
      </c>
    </row>
    <row r="995" s="58" customFormat="true" ht="12.8" hidden="false" customHeight="false" outlineLevel="0" collapsed="false">
      <c r="A995" s="54" t="s">
        <v>605</v>
      </c>
      <c r="B995" s="55" t="n">
        <v>2</v>
      </c>
      <c r="C995" s="55" t="n">
        <v>227</v>
      </c>
      <c r="D995" s="55" t="n">
        <v>275</v>
      </c>
      <c r="E995" s="55" t="n">
        <v>0</v>
      </c>
      <c r="F995" s="55" t="n">
        <v>71</v>
      </c>
      <c r="G995" s="55" t="n">
        <v>2</v>
      </c>
      <c r="H995" s="55" t="n">
        <v>15</v>
      </c>
      <c r="I995" s="55" t="n">
        <v>303</v>
      </c>
      <c r="J995" s="55" t="n">
        <v>270</v>
      </c>
      <c r="K995" s="55" t="n">
        <v>6</v>
      </c>
      <c r="L995" s="55"/>
      <c r="M995" s="55"/>
      <c r="N995" s="54"/>
      <c r="O995" s="54" t="n">
        <v>10</v>
      </c>
      <c r="P995" s="54" t="n">
        <v>361</v>
      </c>
      <c r="Q995" s="55" t="n">
        <v>211</v>
      </c>
      <c r="R995" s="55" t="n">
        <v>247</v>
      </c>
      <c r="S995" s="55" t="n">
        <v>265</v>
      </c>
      <c r="T995" s="55" t="n">
        <v>157</v>
      </c>
      <c r="U995" s="55" t="n">
        <v>428</v>
      </c>
      <c r="V995" s="55" t="n">
        <v>232</v>
      </c>
      <c r="W995" s="55" t="n">
        <v>357</v>
      </c>
      <c r="X995" s="55" t="n">
        <v>245</v>
      </c>
      <c r="Y995" s="55" t="n">
        <v>336</v>
      </c>
      <c r="Z995" s="55" t="n">
        <v>281</v>
      </c>
      <c r="AA995" s="56" t="n">
        <v>284</v>
      </c>
      <c r="AB995" s="3"/>
      <c r="AC995" s="70" t="n">
        <v>71</v>
      </c>
      <c r="AD995" s="55" t="n">
        <v>972</v>
      </c>
      <c r="AE995" s="55" t="n">
        <v>609</v>
      </c>
      <c r="AF995" s="57" t="n">
        <f aca="false">(AE995/AD995)*100</f>
        <v>62.6543209876543</v>
      </c>
    </row>
    <row r="996" s="58" customFormat="true" ht="12.8" hidden="false" customHeight="false" outlineLevel="0" collapsed="false">
      <c r="A996" s="54" t="s">
        <v>606</v>
      </c>
      <c r="B996" s="55" t="n">
        <v>1</v>
      </c>
      <c r="C996" s="55" t="n">
        <v>76</v>
      </c>
      <c r="D996" s="55" t="n">
        <v>205</v>
      </c>
      <c r="E996" s="55" t="n">
        <v>2</v>
      </c>
      <c r="F996" s="55" t="n">
        <v>40</v>
      </c>
      <c r="G996" s="55" t="n">
        <v>0</v>
      </c>
      <c r="H996" s="55" t="n">
        <v>1</v>
      </c>
      <c r="I996" s="55" t="n">
        <v>217</v>
      </c>
      <c r="J996" s="55" t="n">
        <v>118</v>
      </c>
      <c r="K996" s="55" t="n">
        <v>3</v>
      </c>
      <c r="L996" s="55"/>
      <c r="M996" s="55"/>
      <c r="N996" s="54"/>
      <c r="O996" s="54" t="n">
        <v>7</v>
      </c>
      <c r="P996" s="54" t="n">
        <v>241</v>
      </c>
      <c r="Q996" s="55" t="n">
        <v>93</v>
      </c>
      <c r="R996" s="55" t="n">
        <v>128</v>
      </c>
      <c r="S996" s="55" t="n">
        <v>172</v>
      </c>
      <c r="T996" s="55" t="n">
        <v>106</v>
      </c>
      <c r="U996" s="55" t="n">
        <v>227</v>
      </c>
      <c r="V996" s="55" t="n">
        <v>120</v>
      </c>
      <c r="W996" s="55" t="n">
        <v>213</v>
      </c>
      <c r="X996" s="55" t="n">
        <v>121</v>
      </c>
      <c r="Y996" s="55" t="n">
        <v>215</v>
      </c>
      <c r="Z996" s="55" t="n">
        <v>169</v>
      </c>
      <c r="AA996" s="56" t="n">
        <v>154</v>
      </c>
      <c r="AB996" s="3"/>
      <c r="AC996" s="70" t="n">
        <v>27</v>
      </c>
      <c r="AD996" s="55" t="n">
        <v>486</v>
      </c>
      <c r="AE996" s="55" t="n">
        <v>346</v>
      </c>
      <c r="AF996" s="57" t="n">
        <f aca="false">(AE996/AD996)*100</f>
        <v>71.1934156378601</v>
      </c>
    </row>
    <row r="997" s="58" customFormat="true" ht="12.8" hidden="false" customHeight="false" outlineLevel="0" collapsed="false">
      <c r="A997" s="54" t="s">
        <v>607</v>
      </c>
      <c r="B997" s="55" t="n">
        <v>2</v>
      </c>
      <c r="C997" s="55" t="n">
        <v>116</v>
      </c>
      <c r="D997" s="55" t="n">
        <v>182</v>
      </c>
      <c r="E997" s="55" t="n">
        <v>0</v>
      </c>
      <c r="F997" s="55" t="n">
        <v>44</v>
      </c>
      <c r="G997" s="55" t="n">
        <v>2</v>
      </c>
      <c r="H997" s="55" t="n">
        <v>11</v>
      </c>
      <c r="I997" s="55" t="n">
        <v>203</v>
      </c>
      <c r="J997" s="55" t="n">
        <v>150</v>
      </c>
      <c r="K997" s="55" t="n">
        <v>3</v>
      </c>
      <c r="L997" s="55"/>
      <c r="M997" s="55"/>
      <c r="N997" s="54"/>
      <c r="O997" s="54" t="n">
        <v>4</v>
      </c>
      <c r="P997" s="54" t="n">
        <v>229</v>
      </c>
      <c r="Q997" s="55" t="n">
        <v>129</v>
      </c>
      <c r="R997" s="55" t="n">
        <v>158</v>
      </c>
      <c r="S997" s="55" t="n">
        <v>153</v>
      </c>
      <c r="T997" s="55" t="n">
        <v>101</v>
      </c>
      <c r="U997" s="55" t="n">
        <v>257</v>
      </c>
      <c r="V997" s="55" t="n">
        <v>133</v>
      </c>
      <c r="W997" s="55" t="n">
        <v>223</v>
      </c>
      <c r="X997" s="55" t="n">
        <v>140</v>
      </c>
      <c r="Y997" s="55" t="n">
        <v>213</v>
      </c>
      <c r="Z997" s="55" t="n">
        <v>185</v>
      </c>
      <c r="AA997" s="56" t="n">
        <v>152</v>
      </c>
      <c r="AB997" s="3"/>
      <c r="AC997" s="70" t="n">
        <v>41</v>
      </c>
      <c r="AD997" s="55" t="n">
        <v>657</v>
      </c>
      <c r="AE997" s="55" t="n">
        <v>371</v>
      </c>
      <c r="AF997" s="57" t="n">
        <f aca="false">(AE997/AD997)*100</f>
        <v>56.468797564688</v>
      </c>
    </row>
    <row r="998" s="58" customFormat="true" ht="12.8" hidden="false" customHeight="false" outlineLevel="0" collapsed="false">
      <c r="A998" s="54" t="s">
        <v>608</v>
      </c>
      <c r="B998" s="55" t="n">
        <v>6</v>
      </c>
      <c r="C998" s="55" t="n">
        <v>198</v>
      </c>
      <c r="D998" s="55" t="n">
        <v>312</v>
      </c>
      <c r="E998" s="55" t="n">
        <v>2</v>
      </c>
      <c r="F998" s="55" t="n">
        <v>55</v>
      </c>
      <c r="G998" s="55" t="n">
        <v>4</v>
      </c>
      <c r="H998" s="55" t="n">
        <v>10</v>
      </c>
      <c r="I998" s="55" t="n">
        <v>327</v>
      </c>
      <c r="J998" s="55" t="n">
        <v>249</v>
      </c>
      <c r="K998" s="55" t="n">
        <v>2</v>
      </c>
      <c r="L998" s="55"/>
      <c r="M998" s="55"/>
      <c r="N998" s="54"/>
      <c r="O998" s="54" t="n">
        <v>2</v>
      </c>
      <c r="P998" s="54" t="n">
        <v>377</v>
      </c>
      <c r="Q998" s="55" t="n">
        <v>205</v>
      </c>
      <c r="R998" s="55" t="n">
        <v>228</v>
      </c>
      <c r="S998" s="55" t="n">
        <v>297</v>
      </c>
      <c r="T998" s="55" t="n">
        <v>178</v>
      </c>
      <c r="U998" s="55" t="n">
        <v>410</v>
      </c>
      <c r="V998" s="55" t="n">
        <v>248</v>
      </c>
      <c r="W998" s="55" t="n">
        <v>336</v>
      </c>
      <c r="X998" s="55" t="n">
        <v>235</v>
      </c>
      <c r="Y998" s="55" t="n">
        <v>356</v>
      </c>
      <c r="Z998" s="55" t="n">
        <v>253</v>
      </c>
      <c r="AA998" s="56" t="n">
        <v>317</v>
      </c>
      <c r="AB998" s="3"/>
      <c r="AC998" s="70" t="n">
        <v>48</v>
      </c>
      <c r="AD998" s="55" t="n">
        <v>880</v>
      </c>
      <c r="AE998" s="55" t="n">
        <v>601</v>
      </c>
      <c r="AF998" s="57" t="n">
        <f aca="false">(AE998/AD998)*100</f>
        <v>68.2954545454546</v>
      </c>
    </row>
    <row r="999" s="58" customFormat="true" ht="12.8" hidden="false" customHeight="false" outlineLevel="0" collapsed="false">
      <c r="A999" s="54" t="s">
        <v>609</v>
      </c>
      <c r="B999" s="55" t="n">
        <v>2</v>
      </c>
      <c r="C999" s="55" t="n">
        <v>145</v>
      </c>
      <c r="D999" s="55" t="n">
        <v>201</v>
      </c>
      <c r="E999" s="55" t="n">
        <v>0</v>
      </c>
      <c r="F999" s="55" t="n">
        <v>50</v>
      </c>
      <c r="G999" s="55" t="n">
        <v>0</v>
      </c>
      <c r="H999" s="55" t="n">
        <v>4</v>
      </c>
      <c r="I999" s="55" t="n">
        <v>211</v>
      </c>
      <c r="J999" s="55" t="n">
        <v>190</v>
      </c>
      <c r="K999" s="55" t="n">
        <v>3</v>
      </c>
      <c r="L999" s="55"/>
      <c r="M999" s="55"/>
      <c r="N999" s="54"/>
      <c r="O999" s="54" t="n">
        <v>4</v>
      </c>
      <c r="P999" s="54" t="n">
        <v>249</v>
      </c>
      <c r="Q999" s="55" t="n">
        <v>149</v>
      </c>
      <c r="R999" s="55" t="n">
        <v>162</v>
      </c>
      <c r="S999" s="55" t="n">
        <v>189</v>
      </c>
      <c r="T999" s="55" t="n">
        <v>120</v>
      </c>
      <c r="U999" s="55" t="n">
        <v>288</v>
      </c>
      <c r="V999" s="55" t="n">
        <v>163</v>
      </c>
      <c r="W999" s="55" t="n">
        <v>243</v>
      </c>
      <c r="X999" s="55" t="n">
        <v>179</v>
      </c>
      <c r="Y999" s="55" t="n">
        <v>223</v>
      </c>
      <c r="Z999" s="55" t="n">
        <v>195</v>
      </c>
      <c r="AA999" s="56" t="n">
        <v>195</v>
      </c>
      <c r="AB999" s="3"/>
      <c r="AC999" s="70" t="n">
        <v>32</v>
      </c>
      <c r="AD999" s="55" t="n">
        <v>646</v>
      </c>
      <c r="AE999" s="55" t="n">
        <v>418</v>
      </c>
      <c r="AF999" s="57" t="n">
        <f aca="false">(AE999/AD999)*100</f>
        <v>64.7058823529412</v>
      </c>
    </row>
    <row r="1000" s="58" customFormat="true" ht="12.8" hidden="false" customHeight="false" outlineLevel="0" collapsed="false">
      <c r="A1000" s="54" t="s">
        <v>610</v>
      </c>
      <c r="B1000" s="55" t="n">
        <v>4</v>
      </c>
      <c r="C1000" s="55" t="n">
        <v>240</v>
      </c>
      <c r="D1000" s="55" t="n">
        <v>551</v>
      </c>
      <c r="E1000" s="55" t="n">
        <v>2</v>
      </c>
      <c r="F1000" s="55" t="n">
        <v>111</v>
      </c>
      <c r="G1000" s="55" t="n">
        <v>2</v>
      </c>
      <c r="H1000" s="55" t="n">
        <v>15</v>
      </c>
      <c r="I1000" s="55" t="n">
        <v>569</v>
      </c>
      <c r="J1000" s="55" t="n">
        <v>341</v>
      </c>
      <c r="K1000" s="55" t="n">
        <v>3</v>
      </c>
      <c r="L1000" s="55"/>
      <c r="M1000" s="55"/>
      <c r="N1000" s="54"/>
      <c r="O1000" s="54" t="n">
        <v>4</v>
      </c>
      <c r="P1000" s="54" t="n">
        <v>677</v>
      </c>
      <c r="Q1000" s="55" t="n">
        <v>241</v>
      </c>
      <c r="R1000" s="55" t="n">
        <v>389</v>
      </c>
      <c r="S1000" s="55" t="n">
        <v>430</v>
      </c>
      <c r="T1000" s="55" t="n">
        <v>277</v>
      </c>
      <c r="U1000" s="55" t="n">
        <v>645</v>
      </c>
      <c r="V1000" s="55" t="n">
        <v>366</v>
      </c>
      <c r="W1000" s="55" t="n">
        <v>558</v>
      </c>
      <c r="X1000" s="55" t="n">
        <v>327</v>
      </c>
      <c r="Y1000" s="55" t="n">
        <v>601</v>
      </c>
      <c r="Z1000" s="55" t="n">
        <v>431</v>
      </c>
      <c r="AA1000" s="56" t="n">
        <v>476</v>
      </c>
      <c r="AB1000" s="3"/>
      <c r="AC1000" s="70" t="n">
        <v>97</v>
      </c>
      <c r="AD1000" s="55" t="n">
        <v>1520</v>
      </c>
      <c r="AE1000" s="55" t="n">
        <v>940</v>
      </c>
      <c r="AF1000" s="57" t="n">
        <f aca="false">(AE1000/AD1000)*100</f>
        <v>61.8421052631579</v>
      </c>
    </row>
    <row r="1001" s="58" customFormat="true" ht="12.8" hidden="false" customHeight="false" outlineLevel="0" collapsed="false">
      <c r="A1001" s="54" t="s">
        <v>611</v>
      </c>
      <c r="B1001" s="55" t="n">
        <v>1</v>
      </c>
      <c r="C1001" s="55" t="n">
        <v>119</v>
      </c>
      <c r="D1001" s="55" t="n">
        <v>252</v>
      </c>
      <c r="E1001" s="55" t="n">
        <v>3</v>
      </c>
      <c r="F1001" s="55" t="n">
        <v>49</v>
      </c>
      <c r="G1001" s="55" t="n">
        <v>0</v>
      </c>
      <c r="H1001" s="55" t="n">
        <v>12</v>
      </c>
      <c r="I1001" s="55" t="n">
        <v>239</v>
      </c>
      <c r="J1001" s="55" t="n">
        <v>168</v>
      </c>
      <c r="K1001" s="55" t="n">
        <v>4</v>
      </c>
      <c r="L1001" s="55"/>
      <c r="M1001" s="55"/>
      <c r="N1001" s="54"/>
      <c r="O1001" s="54" t="n">
        <v>7</v>
      </c>
      <c r="P1001" s="54" t="n">
        <v>287</v>
      </c>
      <c r="Q1001" s="55" t="n">
        <v>123</v>
      </c>
      <c r="R1001" s="55" t="n">
        <v>167</v>
      </c>
      <c r="S1001" s="55" t="n">
        <v>197</v>
      </c>
      <c r="T1001" s="55" t="n">
        <v>117</v>
      </c>
      <c r="U1001" s="55" t="n">
        <v>297</v>
      </c>
      <c r="V1001" s="55" t="n">
        <v>180</v>
      </c>
      <c r="W1001" s="55" t="n">
        <v>235</v>
      </c>
      <c r="X1001" s="55" t="n">
        <v>181</v>
      </c>
      <c r="Y1001" s="55" t="n">
        <v>231</v>
      </c>
      <c r="Z1001" s="55" t="n">
        <v>209</v>
      </c>
      <c r="AA1001" s="56" t="n">
        <v>191</v>
      </c>
      <c r="AB1001" s="3"/>
      <c r="AC1001" s="70" t="n">
        <v>39</v>
      </c>
      <c r="AD1001" s="55" t="n">
        <v>666</v>
      </c>
      <c r="AE1001" s="55" t="n">
        <v>436</v>
      </c>
      <c r="AF1001" s="57" t="n">
        <f aca="false">(AE1001/AD1001)*100</f>
        <v>65.4654654654655</v>
      </c>
    </row>
    <row r="1002" s="58" customFormat="true" ht="12.8" hidden="false" customHeight="false" outlineLevel="0" collapsed="false">
      <c r="A1002" s="54" t="s">
        <v>612</v>
      </c>
      <c r="B1002" s="55" t="n">
        <v>2</v>
      </c>
      <c r="C1002" s="55" t="n">
        <v>156</v>
      </c>
      <c r="D1002" s="55" t="n">
        <v>209</v>
      </c>
      <c r="E1002" s="55" t="n">
        <v>0</v>
      </c>
      <c r="F1002" s="55" t="n">
        <v>70</v>
      </c>
      <c r="G1002" s="55" t="n">
        <v>1</v>
      </c>
      <c r="H1002" s="55" t="n">
        <v>7</v>
      </c>
      <c r="I1002" s="55" t="n">
        <v>223</v>
      </c>
      <c r="J1002" s="55" t="n">
        <v>208</v>
      </c>
      <c r="K1002" s="55" t="n">
        <v>2</v>
      </c>
      <c r="L1002" s="55"/>
      <c r="M1002" s="55"/>
      <c r="N1002" s="54"/>
      <c r="O1002" s="54" t="n">
        <v>5</v>
      </c>
      <c r="P1002" s="54" t="n">
        <v>252</v>
      </c>
      <c r="Q1002" s="55" t="n">
        <v>178</v>
      </c>
      <c r="R1002" s="55" t="n">
        <v>189</v>
      </c>
      <c r="S1002" s="55" t="n">
        <v>202</v>
      </c>
      <c r="T1002" s="55" t="n">
        <v>131</v>
      </c>
      <c r="U1002" s="55" t="n">
        <v>314</v>
      </c>
      <c r="V1002" s="55" t="n">
        <v>182</v>
      </c>
      <c r="W1002" s="55" t="n">
        <v>266</v>
      </c>
      <c r="X1002" s="55" t="n">
        <v>203</v>
      </c>
      <c r="Y1002" s="55" t="n">
        <v>236</v>
      </c>
      <c r="Z1002" s="55" t="n">
        <v>244</v>
      </c>
      <c r="AA1002" s="56" t="n">
        <v>192</v>
      </c>
      <c r="AB1002" s="3"/>
      <c r="AC1002" s="70" t="n">
        <v>34</v>
      </c>
      <c r="AD1002" s="55" t="n">
        <v>701</v>
      </c>
      <c r="AE1002" s="55" t="n">
        <v>454</v>
      </c>
      <c r="AF1002" s="57" t="n">
        <f aca="false">(AE1002/AD1002)*100</f>
        <v>64.7646219686163</v>
      </c>
    </row>
    <row r="1003" s="58" customFormat="true" ht="12.8" hidden="false" customHeight="false" outlineLevel="0" collapsed="false">
      <c r="A1003" s="54" t="s">
        <v>613</v>
      </c>
      <c r="B1003" s="55" t="n">
        <v>3</v>
      </c>
      <c r="C1003" s="55" t="n">
        <v>134</v>
      </c>
      <c r="D1003" s="55" t="n">
        <v>186</v>
      </c>
      <c r="E1003" s="55" t="n">
        <v>1</v>
      </c>
      <c r="F1003" s="55" t="n">
        <v>60</v>
      </c>
      <c r="G1003" s="55" t="n">
        <v>5</v>
      </c>
      <c r="H1003" s="55" t="n">
        <v>16</v>
      </c>
      <c r="I1003" s="55" t="n">
        <v>216</v>
      </c>
      <c r="J1003" s="55" t="n">
        <v>167</v>
      </c>
      <c r="K1003" s="55" t="n">
        <v>5</v>
      </c>
      <c r="L1003" s="55"/>
      <c r="M1003" s="55"/>
      <c r="N1003" s="54"/>
      <c r="O1003" s="54" t="n">
        <v>2</v>
      </c>
      <c r="P1003" s="54" t="n">
        <v>247</v>
      </c>
      <c r="Q1003" s="55" t="n">
        <v>153</v>
      </c>
      <c r="R1003" s="55" t="n">
        <v>176</v>
      </c>
      <c r="S1003" s="55" t="n">
        <v>163</v>
      </c>
      <c r="T1003" s="55" t="n">
        <v>120</v>
      </c>
      <c r="U1003" s="55" t="n">
        <v>273</v>
      </c>
      <c r="V1003" s="55" t="n">
        <v>152</v>
      </c>
      <c r="W1003" s="55" t="n">
        <v>247</v>
      </c>
      <c r="X1003" s="55" t="n">
        <v>172</v>
      </c>
      <c r="Y1003" s="55" t="n">
        <v>217</v>
      </c>
      <c r="Z1003" s="55" t="n">
        <v>202</v>
      </c>
      <c r="AA1003" s="56" t="n">
        <v>179</v>
      </c>
      <c r="AB1003" s="3"/>
      <c r="AC1003" s="70" t="n">
        <v>50</v>
      </c>
      <c r="AD1003" s="55" t="n">
        <v>640</v>
      </c>
      <c r="AE1003" s="55" t="n">
        <v>410</v>
      </c>
      <c r="AF1003" s="57" t="n">
        <f aca="false">(AE1003/AD1003)*100</f>
        <v>64.0625</v>
      </c>
    </row>
    <row r="1004" s="58" customFormat="true" ht="12.8" hidden="false" customHeight="false" outlineLevel="0" collapsed="false">
      <c r="A1004" s="54" t="s">
        <v>614</v>
      </c>
      <c r="B1004" s="55" t="n">
        <v>4</v>
      </c>
      <c r="C1004" s="55" t="n">
        <v>152</v>
      </c>
      <c r="D1004" s="55" t="n">
        <v>272</v>
      </c>
      <c r="E1004" s="55" t="n">
        <v>2</v>
      </c>
      <c r="F1004" s="55" t="n">
        <v>75</v>
      </c>
      <c r="G1004" s="55" t="n">
        <v>5</v>
      </c>
      <c r="H1004" s="55" t="n">
        <v>20</v>
      </c>
      <c r="I1004" s="55" t="n">
        <v>294</v>
      </c>
      <c r="J1004" s="55" t="n">
        <v>208</v>
      </c>
      <c r="K1004" s="55" t="n">
        <v>9</v>
      </c>
      <c r="L1004" s="55"/>
      <c r="M1004" s="55"/>
      <c r="N1004" s="54"/>
      <c r="O1004" s="54" t="n">
        <v>12</v>
      </c>
      <c r="P1004" s="54" t="n">
        <v>326</v>
      </c>
      <c r="Q1004" s="55" t="n">
        <v>179</v>
      </c>
      <c r="R1004" s="55" t="n">
        <v>229</v>
      </c>
      <c r="S1004" s="55" t="n">
        <v>227</v>
      </c>
      <c r="T1004" s="55" t="n">
        <v>152</v>
      </c>
      <c r="U1004" s="55" t="n">
        <v>372</v>
      </c>
      <c r="V1004" s="55" t="n">
        <v>195</v>
      </c>
      <c r="W1004" s="55" t="n">
        <v>326</v>
      </c>
      <c r="X1004" s="55" t="n">
        <v>224</v>
      </c>
      <c r="Y1004" s="55" t="n">
        <v>297</v>
      </c>
      <c r="Z1004" s="55" t="n">
        <v>266</v>
      </c>
      <c r="AA1004" s="56" t="n">
        <v>244</v>
      </c>
      <c r="AB1004" s="3"/>
      <c r="AC1004" s="70" t="n">
        <v>70</v>
      </c>
      <c r="AD1004" s="55" t="n">
        <v>931</v>
      </c>
      <c r="AE1004" s="55" t="n">
        <v>544</v>
      </c>
      <c r="AF1004" s="57" t="n">
        <f aca="false">(AE1004/AD1004)*100</f>
        <v>58.4317937701396</v>
      </c>
    </row>
    <row r="1005" s="58" customFormat="true" ht="12.8" hidden="false" customHeight="false" outlineLevel="0" collapsed="false">
      <c r="A1005" s="54" t="s">
        <v>615</v>
      </c>
      <c r="B1005" s="55" t="n">
        <v>2</v>
      </c>
      <c r="C1005" s="55" t="n">
        <v>259</v>
      </c>
      <c r="D1005" s="55" t="n">
        <v>334</v>
      </c>
      <c r="E1005" s="55" t="n">
        <v>2</v>
      </c>
      <c r="F1005" s="55" t="n">
        <v>128</v>
      </c>
      <c r="G1005" s="55" t="n">
        <v>2</v>
      </c>
      <c r="H1005" s="55" t="n">
        <v>25</v>
      </c>
      <c r="I1005" s="55" t="n">
        <v>387</v>
      </c>
      <c r="J1005" s="55" t="n">
        <v>331</v>
      </c>
      <c r="K1005" s="55" t="n">
        <v>11</v>
      </c>
      <c r="L1005" s="55"/>
      <c r="M1005" s="55"/>
      <c r="N1005" s="54"/>
      <c r="O1005" s="54" t="n">
        <v>9</v>
      </c>
      <c r="P1005" s="54" t="n">
        <v>434</v>
      </c>
      <c r="Q1005" s="55" t="n">
        <v>296</v>
      </c>
      <c r="R1005" s="55" t="n">
        <v>281</v>
      </c>
      <c r="S1005" s="55" t="n">
        <v>363</v>
      </c>
      <c r="T1005" s="55" t="n">
        <v>246</v>
      </c>
      <c r="U1005" s="55" t="n">
        <v>497</v>
      </c>
      <c r="V1005" s="55" t="n">
        <v>308</v>
      </c>
      <c r="W1005" s="55" t="n">
        <v>443</v>
      </c>
      <c r="X1005" s="55" t="n">
        <v>329</v>
      </c>
      <c r="Y1005" s="55" t="n">
        <v>418</v>
      </c>
      <c r="Z1005" s="55" t="n">
        <v>416</v>
      </c>
      <c r="AA1005" s="56" t="n">
        <v>311</v>
      </c>
      <c r="AB1005" s="3"/>
      <c r="AC1005" s="70" t="n">
        <v>104</v>
      </c>
      <c r="AD1005" s="55" t="n">
        <v>1273</v>
      </c>
      <c r="AE1005" s="55" t="n">
        <v>773</v>
      </c>
      <c r="AF1005" s="57" t="n">
        <f aca="false">(AE1005/AD1005)*100</f>
        <v>60.7227022780833</v>
      </c>
    </row>
    <row r="1006" s="58" customFormat="true" ht="12.8" hidden="false" customHeight="false" outlineLevel="0" collapsed="false">
      <c r="A1006" s="54" t="s">
        <v>616</v>
      </c>
      <c r="B1006" s="55" t="n">
        <v>5</v>
      </c>
      <c r="C1006" s="55" t="n">
        <v>257</v>
      </c>
      <c r="D1006" s="55" t="n">
        <v>500</v>
      </c>
      <c r="E1006" s="55" t="n">
        <v>3</v>
      </c>
      <c r="F1006" s="55" t="n">
        <v>115</v>
      </c>
      <c r="G1006" s="55" t="n">
        <v>0</v>
      </c>
      <c r="H1006" s="55" t="n">
        <v>13</v>
      </c>
      <c r="I1006" s="55" t="n">
        <v>534</v>
      </c>
      <c r="J1006" s="55" t="n">
        <v>340</v>
      </c>
      <c r="K1006" s="55" t="n">
        <v>6</v>
      </c>
      <c r="L1006" s="55"/>
      <c r="M1006" s="55"/>
      <c r="N1006" s="54"/>
      <c r="O1006" s="54" t="n">
        <v>9</v>
      </c>
      <c r="P1006" s="54" t="n">
        <v>590</v>
      </c>
      <c r="Q1006" s="55" t="n">
        <v>277</v>
      </c>
      <c r="R1006" s="55" t="n">
        <v>399</v>
      </c>
      <c r="S1006" s="55" t="n">
        <v>385</v>
      </c>
      <c r="T1006" s="55" t="n">
        <v>252</v>
      </c>
      <c r="U1006" s="55" t="n">
        <v>631</v>
      </c>
      <c r="V1006" s="55" t="n">
        <v>388</v>
      </c>
      <c r="W1006" s="55" t="n">
        <v>487</v>
      </c>
      <c r="X1006" s="55" t="n">
        <v>371</v>
      </c>
      <c r="Y1006" s="55" t="n">
        <v>508</v>
      </c>
      <c r="Z1006" s="55" t="n">
        <v>448</v>
      </c>
      <c r="AA1006" s="56" t="n">
        <v>407</v>
      </c>
      <c r="AB1006" s="3"/>
      <c r="AC1006" s="70" t="n">
        <v>89</v>
      </c>
      <c r="AD1006" s="55" t="n">
        <v>1343</v>
      </c>
      <c r="AE1006" s="55" t="n">
        <v>906</v>
      </c>
      <c r="AF1006" s="57" t="n">
        <f aca="false">(AE1006/AD1006)*100</f>
        <v>67.4609084139985</v>
      </c>
    </row>
    <row r="1007" s="58" customFormat="true" ht="12.8" hidden="false" customHeight="false" outlineLevel="0" collapsed="false">
      <c r="A1007" s="54" t="s">
        <v>617</v>
      </c>
      <c r="B1007" s="55" t="n">
        <v>0</v>
      </c>
      <c r="C1007" s="55" t="n">
        <v>34</v>
      </c>
      <c r="D1007" s="55" t="n">
        <v>43</v>
      </c>
      <c r="E1007" s="55" t="n">
        <v>0</v>
      </c>
      <c r="F1007" s="55" t="n">
        <v>22</v>
      </c>
      <c r="G1007" s="55" t="n">
        <v>1</v>
      </c>
      <c r="H1007" s="55" t="n">
        <v>8</v>
      </c>
      <c r="I1007" s="55" t="n">
        <v>46</v>
      </c>
      <c r="J1007" s="55" t="n">
        <v>42</v>
      </c>
      <c r="K1007" s="55" t="n">
        <v>1</v>
      </c>
      <c r="L1007" s="55"/>
      <c r="M1007" s="55"/>
      <c r="N1007" s="54"/>
      <c r="O1007" s="54" t="n">
        <v>4</v>
      </c>
      <c r="P1007" s="54" t="n">
        <v>57</v>
      </c>
      <c r="Q1007" s="55" t="n">
        <v>37</v>
      </c>
      <c r="R1007" s="55" t="n">
        <v>31</v>
      </c>
      <c r="S1007" s="55" t="n">
        <v>56</v>
      </c>
      <c r="T1007" s="55" t="n">
        <v>31</v>
      </c>
      <c r="U1007" s="55" t="n">
        <v>65</v>
      </c>
      <c r="V1007" s="55" t="n">
        <v>33</v>
      </c>
      <c r="W1007" s="55" t="n">
        <v>67</v>
      </c>
      <c r="X1007" s="55" t="n">
        <v>39</v>
      </c>
      <c r="Y1007" s="55" t="n">
        <v>60</v>
      </c>
      <c r="Z1007" s="55" t="n">
        <v>55</v>
      </c>
      <c r="AA1007" s="56" t="n">
        <v>42</v>
      </c>
      <c r="AB1007" s="3"/>
      <c r="AC1007" s="70" t="n">
        <v>17</v>
      </c>
      <c r="AD1007" s="55" t="n">
        <v>183</v>
      </c>
      <c r="AE1007" s="55" t="n">
        <v>102</v>
      </c>
      <c r="AF1007" s="57" t="n">
        <f aca="false">(AE1007/AD1007)*100</f>
        <v>55.7377049180328</v>
      </c>
    </row>
    <row r="1008" s="58" customFormat="true" ht="12.8" hidden="false" customHeight="false" outlineLevel="0" collapsed="false">
      <c r="A1008" s="54" t="s">
        <v>618</v>
      </c>
      <c r="B1008" s="55" t="n">
        <v>7</v>
      </c>
      <c r="C1008" s="55" t="n">
        <v>185</v>
      </c>
      <c r="D1008" s="55" t="n">
        <v>571</v>
      </c>
      <c r="E1008" s="55" t="n">
        <v>2</v>
      </c>
      <c r="F1008" s="55" t="n">
        <v>93</v>
      </c>
      <c r="G1008" s="55" t="n">
        <v>0</v>
      </c>
      <c r="H1008" s="55" t="n">
        <v>8</v>
      </c>
      <c r="I1008" s="55" t="n">
        <v>570</v>
      </c>
      <c r="J1008" s="55" t="n">
        <v>287</v>
      </c>
      <c r="K1008" s="55" t="n">
        <v>3</v>
      </c>
      <c r="L1008" s="55"/>
      <c r="M1008" s="55"/>
      <c r="N1008" s="54"/>
      <c r="O1008" s="54" t="n">
        <v>6</v>
      </c>
      <c r="P1008" s="54" t="n">
        <v>646</v>
      </c>
      <c r="Q1008" s="55" t="n">
        <v>207</v>
      </c>
      <c r="R1008" s="55" t="n">
        <v>338</v>
      </c>
      <c r="S1008" s="55" t="n">
        <v>408</v>
      </c>
      <c r="T1008" s="55" t="n">
        <v>262</v>
      </c>
      <c r="U1008" s="55" t="n">
        <v>592</v>
      </c>
      <c r="V1008" s="55" t="n">
        <v>357</v>
      </c>
      <c r="W1008" s="55" t="n">
        <v>493</v>
      </c>
      <c r="X1008" s="55" t="n">
        <v>348</v>
      </c>
      <c r="Y1008" s="55" t="n">
        <v>505</v>
      </c>
      <c r="Z1008" s="55" t="n">
        <v>426</v>
      </c>
      <c r="AA1008" s="56" t="n">
        <v>402</v>
      </c>
      <c r="AB1008" s="3"/>
      <c r="AC1008" s="70" t="n">
        <v>77</v>
      </c>
      <c r="AD1008" s="55" t="n">
        <v>1353</v>
      </c>
      <c r="AE1008" s="55" t="n">
        <v>876</v>
      </c>
      <c r="AF1008" s="57" t="n">
        <f aca="false">(AE1008/AD1008)*100</f>
        <v>64.7450110864745</v>
      </c>
    </row>
    <row r="1009" s="58" customFormat="true" ht="12.8" hidden="false" customHeight="false" outlineLevel="0" collapsed="false">
      <c r="A1009" s="54" t="s">
        <v>619</v>
      </c>
      <c r="B1009" s="55" t="n">
        <v>2</v>
      </c>
      <c r="C1009" s="55" t="n">
        <v>127</v>
      </c>
      <c r="D1009" s="55" t="n">
        <v>316</v>
      </c>
      <c r="E1009" s="55" t="n">
        <v>1</v>
      </c>
      <c r="F1009" s="55" t="n">
        <v>96</v>
      </c>
      <c r="G1009" s="55" t="n">
        <v>1</v>
      </c>
      <c r="H1009" s="55" t="n">
        <v>10</v>
      </c>
      <c r="I1009" s="55" t="n">
        <v>349</v>
      </c>
      <c r="J1009" s="55" t="n">
        <v>185</v>
      </c>
      <c r="K1009" s="55" t="n">
        <v>6</v>
      </c>
      <c r="L1009" s="55"/>
      <c r="M1009" s="55"/>
      <c r="N1009" s="54"/>
      <c r="O1009" s="54" t="n">
        <v>6</v>
      </c>
      <c r="P1009" s="54" t="n">
        <v>373</v>
      </c>
      <c r="Q1009" s="55" t="n">
        <v>165</v>
      </c>
      <c r="R1009" s="55" t="n">
        <v>224</v>
      </c>
      <c r="S1009" s="55" t="n">
        <v>248</v>
      </c>
      <c r="T1009" s="55" t="n">
        <v>206</v>
      </c>
      <c r="U1009" s="55" t="n">
        <v>334</v>
      </c>
      <c r="V1009" s="55" t="n">
        <v>178</v>
      </c>
      <c r="W1009" s="55" t="n">
        <v>366</v>
      </c>
      <c r="X1009" s="55" t="n">
        <v>206</v>
      </c>
      <c r="Y1009" s="55" t="n">
        <v>338</v>
      </c>
      <c r="Z1009" s="55" t="n">
        <v>279</v>
      </c>
      <c r="AA1009" s="56" t="n">
        <v>248</v>
      </c>
      <c r="AB1009" s="3"/>
      <c r="AC1009" s="70" t="n">
        <v>32</v>
      </c>
      <c r="AD1009" s="55" t="n">
        <v>838</v>
      </c>
      <c r="AE1009" s="55" t="n">
        <v>558</v>
      </c>
      <c r="AF1009" s="57" t="n">
        <f aca="false">(AE1009/AD1009)*100</f>
        <v>66.5871121718377</v>
      </c>
    </row>
    <row r="1010" s="58" customFormat="true" ht="12.8" hidden="false" customHeight="false" outlineLevel="0" collapsed="false">
      <c r="A1010" s="54" t="s">
        <v>620</v>
      </c>
      <c r="B1010" s="55" t="n">
        <v>5</v>
      </c>
      <c r="C1010" s="55" t="n">
        <v>102</v>
      </c>
      <c r="D1010" s="55" t="n">
        <v>242</v>
      </c>
      <c r="E1010" s="55" t="n">
        <v>1</v>
      </c>
      <c r="F1010" s="55" t="n">
        <v>81</v>
      </c>
      <c r="G1010" s="55" t="n">
        <v>7</v>
      </c>
      <c r="H1010" s="55" t="n">
        <v>10</v>
      </c>
      <c r="I1010" s="55" t="n">
        <v>253</v>
      </c>
      <c r="J1010" s="55" t="n">
        <v>180</v>
      </c>
      <c r="K1010" s="55" t="n">
        <v>5</v>
      </c>
      <c r="L1010" s="55"/>
      <c r="M1010" s="55"/>
      <c r="N1010" s="54"/>
      <c r="O1010" s="54" t="n">
        <v>7</v>
      </c>
      <c r="P1010" s="54" t="n">
        <v>285</v>
      </c>
      <c r="Q1010" s="55" t="n">
        <v>143</v>
      </c>
      <c r="R1010" s="55" t="n">
        <v>153</v>
      </c>
      <c r="S1010" s="55" t="n">
        <v>227</v>
      </c>
      <c r="T1010" s="55" t="n">
        <v>147</v>
      </c>
      <c r="U1010" s="55" t="n">
        <v>290</v>
      </c>
      <c r="V1010" s="55" t="n">
        <v>160</v>
      </c>
      <c r="W1010" s="55" t="n">
        <v>277</v>
      </c>
      <c r="X1010" s="55" t="n">
        <v>197</v>
      </c>
      <c r="Y1010" s="55" t="n">
        <v>242</v>
      </c>
      <c r="Z1010" s="55" t="n">
        <v>245</v>
      </c>
      <c r="AA1010" s="56" t="n">
        <v>175</v>
      </c>
      <c r="AB1010" s="3"/>
      <c r="AC1010" s="70" t="n">
        <v>33</v>
      </c>
      <c r="AD1010" s="55" t="n">
        <v>689</v>
      </c>
      <c r="AE1010" s="55" t="n">
        <v>457</v>
      </c>
      <c r="AF1010" s="57" t="n">
        <f aca="false">(AE1010/AD1010)*100</f>
        <v>66.3280116110305</v>
      </c>
    </row>
    <row r="1011" s="58" customFormat="true" ht="12.8" hidden="false" customHeight="false" outlineLevel="0" collapsed="false">
      <c r="A1011" s="54" t="s">
        <v>621</v>
      </c>
      <c r="B1011" s="55" t="n">
        <v>1</v>
      </c>
      <c r="C1011" s="55" t="n">
        <v>166</v>
      </c>
      <c r="D1011" s="55" t="n">
        <v>334</v>
      </c>
      <c r="E1011" s="55" t="n">
        <v>1</v>
      </c>
      <c r="F1011" s="55" t="n">
        <v>81</v>
      </c>
      <c r="G1011" s="55" t="n">
        <v>2</v>
      </c>
      <c r="H1011" s="55" t="n">
        <v>8</v>
      </c>
      <c r="I1011" s="55" t="n">
        <v>375</v>
      </c>
      <c r="J1011" s="55" t="n">
        <v>208</v>
      </c>
      <c r="K1011" s="55" t="n">
        <v>7</v>
      </c>
      <c r="L1011" s="55"/>
      <c r="M1011" s="55"/>
      <c r="N1011" s="54"/>
      <c r="O1011" s="54" t="n">
        <v>10</v>
      </c>
      <c r="P1011" s="54" t="n">
        <v>388</v>
      </c>
      <c r="Q1011" s="55" t="n">
        <v>182</v>
      </c>
      <c r="R1011" s="55" t="n">
        <v>233</v>
      </c>
      <c r="S1011" s="55" t="n">
        <v>280</v>
      </c>
      <c r="T1011" s="55" t="n">
        <v>160</v>
      </c>
      <c r="U1011" s="55" t="n">
        <v>437</v>
      </c>
      <c r="V1011" s="55" t="n">
        <v>231</v>
      </c>
      <c r="W1011" s="55" t="n">
        <v>361</v>
      </c>
      <c r="X1011" s="55" t="n">
        <v>256</v>
      </c>
      <c r="Y1011" s="55" t="n">
        <v>338</v>
      </c>
      <c r="Z1011" s="55" t="n">
        <v>306</v>
      </c>
      <c r="AA1011" s="56" t="n">
        <v>269</v>
      </c>
      <c r="AB1011" s="3"/>
      <c r="AC1011" s="70" t="n">
        <v>76</v>
      </c>
      <c r="AD1011" s="55" t="n">
        <v>997</v>
      </c>
      <c r="AE1011" s="55" t="n">
        <v>612</v>
      </c>
      <c r="AF1011" s="57" t="n">
        <f aca="false">(AE1011/AD1011)*100</f>
        <v>61.3841524573721</v>
      </c>
    </row>
    <row r="1012" s="58" customFormat="true" ht="12.8" hidden="false" customHeight="false" outlineLevel="0" collapsed="false">
      <c r="A1012" s="54" t="s">
        <v>622</v>
      </c>
      <c r="B1012" s="55" t="n">
        <v>3</v>
      </c>
      <c r="C1012" s="55" t="n">
        <v>151</v>
      </c>
      <c r="D1012" s="55" t="n">
        <v>217</v>
      </c>
      <c r="E1012" s="55" t="n">
        <v>0</v>
      </c>
      <c r="F1012" s="55" t="n">
        <v>81</v>
      </c>
      <c r="G1012" s="55" t="n">
        <v>1</v>
      </c>
      <c r="H1012" s="55" t="n">
        <v>10</v>
      </c>
      <c r="I1012" s="55" t="n">
        <v>243</v>
      </c>
      <c r="J1012" s="55" t="n">
        <v>199</v>
      </c>
      <c r="K1012" s="55" t="n">
        <v>9</v>
      </c>
      <c r="L1012" s="55"/>
      <c r="M1012" s="55"/>
      <c r="N1012" s="54"/>
      <c r="O1012" s="54" t="n">
        <v>7</v>
      </c>
      <c r="P1012" s="54" t="n">
        <v>274</v>
      </c>
      <c r="Q1012" s="55" t="n">
        <v>170</v>
      </c>
      <c r="R1012" s="55" t="n">
        <v>178</v>
      </c>
      <c r="S1012" s="55" t="n">
        <v>200</v>
      </c>
      <c r="T1012" s="55" t="n">
        <v>158</v>
      </c>
      <c r="U1012" s="55" t="n">
        <v>283</v>
      </c>
      <c r="V1012" s="55" t="n">
        <v>117</v>
      </c>
      <c r="W1012" s="55" t="n">
        <v>332</v>
      </c>
      <c r="X1012" s="55" t="n">
        <v>214</v>
      </c>
      <c r="Y1012" s="55" t="n">
        <v>236</v>
      </c>
      <c r="Z1012" s="55" t="n">
        <v>225</v>
      </c>
      <c r="AA1012" s="56" t="n">
        <v>206</v>
      </c>
      <c r="AB1012" s="3"/>
      <c r="AC1012" s="70" t="n">
        <v>45</v>
      </c>
      <c r="AD1012" s="55" t="n">
        <v>709</v>
      </c>
      <c r="AE1012" s="55" t="n">
        <v>476</v>
      </c>
      <c r="AF1012" s="57" t="n">
        <f aca="false">(AE1012/AD1012)*100</f>
        <v>67.1368124118477</v>
      </c>
    </row>
    <row r="1013" s="58" customFormat="true" ht="12.8" hidden="false" customHeight="false" outlineLevel="0" collapsed="false">
      <c r="A1013" s="54" t="s">
        <v>623</v>
      </c>
      <c r="B1013" s="55" t="n">
        <v>3</v>
      </c>
      <c r="C1013" s="55" t="n">
        <v>134</v>
      </c>
      <c r="D1013" s="55" t="n">
        <v>212</v>
      </c>
      <c r="E1013" s="55" t="n">
        <v>2</v>
      </c>
      <c r="F1013" s="55" t="n">
        <v>58</v>
      </c>
      <c r="G1013" s="55" t="n">
        <v>1</v>
      </c>
      <c r="H1013" s="55" t="n">
        <v>9</v>
      </c>
      <c r="I1013" s="55" t="n">
        <v>246</v>
      </c>
      <c r="J1013" s="55" t="n">
        <v>157</v>
      </c>
      <c r="K1013" s="55" t="n">
        <v>9</v>
      </c>
      <c r="L1013" s="55"/>
      <c r="M1013" s="55"/>
      <c r="N1013" s="54"/>
      <c r="O1013" s="54" t="n">
        <v>10</v>
      </c>
      <c r="P1013" s="54" t="n">
        <v>266</v>
      </c>
      <c r="Q1013" s="55" t="n">
        <v>136</v>
      </c>
      <c r="R1013" s="55" t="n">
        <v>150</v>
      </c>
      <c r="S1013" s="55" t="n">
        <v>210</v>
      </c>
      <c r="T1013" s="55" t="n">
        <v>144</v>
      </c>
      <c r="U1013" s="55" t="n">
        <v>270</v>
      </c>
      <c r="V1013" s="55" t="n">
        <v>93</v>
      </c>
      <c r="W1013" s="55" t="n">
        <v>318</v>
      </c>
      <c r="X1013" s="55" t="n">
        <v>170</v>
      </c>
      <c r="Y1013" s="55" t="n">
        <v>242</v>
      </c>
      <c r="Z1013" s="55" t="n">
        <v>205</v>
      </c>
      <c r="AA1013" s="56" t="n">
        <v>196</v>
      </c>
      <c r="AB1013" s="3"/>
      <c r="AC1013" s="70" t="n">
        <v>35</v>
      </c>
      <c r="AD1013" s="55" t="n">
        <v>662</v>
      </c>
      <c r="AE1013" s="55" t="n">
        <v>434</v>
      </c>
      <c r="AF1013" s="57" t="n">
        <f aca="false">(AE1013/AD1013)*100</f>
        <v>65.558912386707</v>
      </c>
    </row>
    <row r="1014" s="58" customFormat="true" ht="12.8" hidden="false" customHeight="false" outlineLevel="0" collapsed="false">
      <c r="A1014" s="54" t="s">
        <v>624</v>
      </c>
      <c r="B1014" s="55" t="n">
        <v>1</v>
      </c>
      <c r="C1014" s="55" t="n">
        <v>57</v>
      </c>
      <c r="D1014" s="55" t="n">
        <v>142</v>
      </c>
      <c r="E1014" s="55" t="n">
        <v>1</v>
      </c>
      <c r="F1014" s="55" t="n">
        <v>49</v>
      </c>
      <c r="G1014" s="55" t="n">
        <v>0</v>
      </c>
      <c r="H1014" s="55" t="n">
        <v>7</v>
      </c>
      <c r="I1014" s="55" t="n">
        <v>160</v>
      </c>
      <c r="J1014" s="55" t="n">
        <v>81</v>
      </c>
      <c r="K1014" s="55" t="n">
        <v>2</v>
      </c>
      <c r="L1014" s="55"/>
      <c r="M1014" s="55"/>
      <c r="N1014" s="54"/>
      <c r="O1014" s="54" t="n">
        <v>6</v>
      </c>
      <c r="P1014" s="54" t="n">
        <v>177</v>
      </c>
      <c r="Q1014" s="55" t="n">
        <v>60</v>
      </c>
      <c r="R1014" s="55" t="n">
        <v>92</v>
      </c>
      <c r="S1014" s="55" t="n">
        <v>113</v>
      </c>
      <c r="T1014" s="55" t="n">
        <v>77</v>
      </c>
      <c r="U1014" s="55" t="n">
        <v>171</v>
      </c>
      <c r="V1014" s="55" t="n">
        <v>63</v>
      </c>
      <c r="W1014" s="55" t="n">
        <v>183</v>
      </c>
      <c r="X1014" s="55" t="n">
        <v>97</v>
      </c>
      <c r="Y1014" s="55" t="n">
        <v>149</v>
      </c>
      <c r="Z1014" s="55" t="n">
        <v>124</v>
      </c>
      <c r="AA1014" s="56" t="n">
        <v>115</v>
      </c>
      <c r="AB1014" s="3"/>
      <c r="AC1014" s="70" t="n">
        <v>12</v>
      </c>
      <c r="AD1014" s="55" t="n">
        <v>350</v>
      </c>
      <c r="AE1014" s="55" t="n">
        <v>261</v>
      </c>
      <c r="AF1014" s="57" t="n">
        <f aca="false">(AE1014/AD1014)*100</f>
        <v>74.5714285714286</v>
      </c>
    </row>
    <row r="1015" s="58" customFormat="true" ht="12.8" hidden="false" customHeight="false" outlineLevel="0" collapsed="false">
      <c r="A1015" s="54" t="s">
        <v>625</v>
      </c>
      <c r="B1015" s="55" t="n">
        <v>0</v>
      </c>
      <c r="C1015" s="55" t="n">
        <v>153</v>
      </c>
      <c r="D1015" s="55" t="n">
        <v>211</v>
      </c>
      <c r="E1015" s="55" t="n">
        <v>0</v>
      </c>
      <c r="F1015" s="55" t="n">
        <v>97</v>
      </c>
      <c r="G1015" s="55" t="n">
        <v>2</v>
      </c>
      <c r="H1015" s="55" t="n">
        <v>15</v>
      </c>
      <c r="I1015" s="55" t="n">
        <v>251</v>
      </c>
      <c r="J1015" s="55" t="n">
        <v>215</v>
      </c>
      <c r="K1015" s="55" t="n">
        <v>2</v>
      </c>
      <c r="L1015" s="55"/>
      <c r="M1015" s="55"/>
      <c r="N1015" s="54"/>
      <c r="O1015" s="54" t="n">
        <v>10</v>
      </c>
      <c r="P1015" s="54" t="n">
        <v>277</v>
      </c>
      <c r="Q1015" s="55" t="n">
        <v>178</v>
      </c>
      <c r="R1015" s="55" t="n">
        <v>186</v>
      </c>
      <c r="S1015" s="55" t="n">
        <v>230</v>
      </c>
      <c r="T1015" s="55" t="n">
        <v>173</v>
      </c>
      <c r="U1015" s="55" t="n">
        <v>304</v>
      </c>
      <c r="V1015" s="55" t="n">
        <v>122</v>
      </c>
      <c r="W1015" s="55" t="n">
        <v>349</v>
      </c>
      <c r="X1015" s="55" t="n">
        <v>240</v>
      </c>
      <c r="Y1015" s="55" t="n">
        <v>231</v>
      </c>
      <c r="Z1015" s="55" t="n">
        <v>269</v>
      </c>
      <c r="AA1015" s="56" t="n">
        <v>187</v>
      </c>
      <c r="AB1015" s="3"/>
      <c r="AC1015" s="70" t="n">
        <v>38</v>
      </c>
      <c r="AD1015" s="55" t="n">
        <v>815</v>
      </c>
      <c r="AE1015" s="55" t="n">
        <v>502</v>
      </c>
      <c r="AF1015" s="57" t="n">
        <f aca="false">(AE1015/AD1015)*100</f>
        <v>61.5950920245399</v>
      </c>
    </row>
    <row r="1016" s="58" customFormat="true" ht="12.8" hidden="false" customHeight="false" outlineLevel="0" collapsed="false">
      <c r="A1016" s="54" t="s">
        <v>626</v>
      </c>
      <c r="B1016" s="55" t="n">
        <v>3</v>
      </c>
      <c r="C1016" s="55" t="n">
        <v>99</v>
      </c>
      <c r="D1016" s="55" t="n">
        <v>102</v>
      </c>
      <c r="E1016" s="55" t="n">
        <v>0</v>
      </c>
      <c r="F1016" s="55" t="n">
        <v>39</v>
      </c>
      <c r="G1016" s="55" t="n">
        <v>1</v>
      </c>
      <c r="H1016" s="55" t="n">
        <v>6</v>
      </c>
      <c r="I1016" s="55" t="n">
        <v>123</v>
      </c>
      <c r="J1016" s="55" t="n">
        <v>119</v>
      </c>
      <c r="K1016" s="55" t="n">
        <v>0</v>
      </c>
      <c r="L1016" s="55"/>
      <c r="M1016" s="55"/>
      <c r="N1016" s="54"/>
      <c r="O1016" s="54" t="n">
        <v>5</v>
      </c>
      <c r="P1016" s="54" t="n">
        <v>135</v>
      </c>
      <c r="Q1016" s="55" t="n">
        <v>105</v>
      </c>
      <c r="R1016" s="55" t="n">
        <v>84</v>
      </c>
      <c r="S1016" s="55" t="n">
        <v>133</v>
      </c>
      <c r="T1016" s="55" t="n">
        <v>72</v>
      </c>
      <c r="U1016" s="55" t="n">
        <v>172</v>
      </c>
      <c r="V1016" s="55" t="n">
        <v>67</v>
      </c>
      <c r="W1016" s="55" t="n">
        <v>178</v>
      </c>
      <c r="X1016" s="55" t="n">
        <v>126</v>
      </c>
      <c r="Y1016" s="55" t="n">
        <v>120</v>
      </c>
      <c r="Z1016" s="55" t="n">
        <v>119</v>
      </c>
      <c r="AA1016" s="56" t="n">
        <v>118</v>
      </c>
      <c r="AB1016" s="3"/>
      <c r="AC1016" s="70" t="n">
        <v>26</v>
      </c>
      <c r="AD1016" s="55" t="n">
        <v>453</v>
      </c>
      <c r="AE1016" s="55" t="n">
        <v>259</v>
      </c>
      <c r="AF1016" s="57" t="n">
        <f aca="false">(AE1016/AD1016)*100</f>
        <v>57.1743929359823</v>
      </c>
    </row>
    <row r="1017" s="58" customFormat="true" ht="12.8" hidden="false" customHeight="false" outlineLevel="0" collapsed="false">
      <c r="A1017" s="54" t="s">
        <v>627</v>
      </c>
      <c r="B1017" s="55" t="n">
        <v>1</v>
      </c>
      <c r="C1017" s="55" t="n">
        <v>81</v>
      </c>
      <c r="D1017" s="55" t="n">
        <v>68</v>
      </c>
      <c r="E1017" s="55" t="n">
        <v>0</v>
      </c>
      <c r="F1017" s="55" t="n">
        <v>37</v>
      </c>
      <c r="G1017" s="55" t="n">
        <v>4</v>
      </c>
      <c r="H1017" s="55" t="n">
        <v>7</v>
      </c>
      <c r="I1017" s="55" t="n">
        <v>94</v>
      </c>
      <c r="J1017" s="55" t="n">
        <v>100</v>
      </c>
      <c r="K1017" s="55" t="n">
        <v>0</v>
      </c>
      <c r="L1017" s="55"/>
      <c r="M1017" s="55"/>
      <c r="N1017" s="54"/>
      <c r="O1017" s="54" t="n">
        <v>6</v>
      </c>
      <c r="P1017" s="54" t="n">
        <v>103</v>
      </c>
      <c r="Q1017" s="55" t="n">
        <v>92</v>
      </c>
      <c r="R1017" s="55" t="n">
        <v>75</v>
      </c>
      <c r="S1017" s="55" t="n">
        <v>106</v>
      </c>
      <c r="T1017" s="55" t="n">
        <v>69</v>
      </c>
      <c r="U1017" s="55" t="n">
        <v>131</v>
      </c>
      <c r="V1017" s="55" t="n">
        <v>49</v>
      </c>
      <c r="W1017" s="55" t="n">
        <v>149</v>
      </c>
      <c r="X1017" s="55" t="n">
        <v>99</v>
      </c>
      <c r="Y1017" s="55" t="n">
        <v>99</v>
      </c>
      <c r="Z1017" s="55" t="n">
        <v>93</v>
      </c>
      <c r="AA1017" s="56" t="n">
        <v>101</v>
      </c>
      <c r="AB1017" s="3"/>
      <c r="AC1017" s="70" t="n">
        <v>13</v>
      </c>
      <c r="AD1017" s="55" t="n">
        <v>297</v>
      </c>
      <c r="AE1017" s="55" t="n">
        <v>207</v>
      </c>
      <c r="AF1017" s="57" t="n">
        <f aca="false">(AE1017/AD1017)*100</f>
        <v>69.6969696969697</v>
      </c>
    </row>
    <row r="1018" s="58" customFormat="true" ht="12.8" hidden="false" customHeight="false" outlineLevel="0" collapsed="false">
      <c r="A1018" s="54" t="s">
        <v>628</v>
      </c>
      <c r="B1018" s="55" t="n">
        <v>3</v>
      </c>
      <c r="C1018" s="55" t="n">
        <v>167</v>
      </c>
      <c r="D1018" s="55" t="n">
        <v>282</v>
      </c>
      <c r="E1018" s="55" t="n">
        <v>0</v>
      </c>
      <c r="F1018" s="55" t="n">
        <v>90</v>
      </c>
      <c r="G1018" s="55" t="n">
        <v>1</v>
      </c>
      <c r="H1018" s="55" t="n">
        <v>13</v>
      </c>
      <c r="I1018" s="55" t="n">
        <v>309</v>
      </c>
      <c r="J1018" s="55" t="n">
        <v>219</v>
      </c>
      <c r="K1018" s="55" t="n">
        <v>5</v>
      </c>
      <c r="L1018" s="55"/>
      <c r="M1018" s="55"/>
      <c r="N1018" s="54"/>
      <c r="O1018" s="54" t="n">
        <v>13</v>
      </c>
      <c r="P1018" s="54" t="n">
        <v>335</v>
      </c>
      <c r="Q1018" s="55" t="n">
        <v>184</v>
      </c>
      <c r="R1018" s="55" t="n">
        <v>201</v>
      </c>
      <c r="S1018" s="55" t="n">
        <v>271</v>
      </c>
      <c r="T1018" s="55" t="n">
        <v>188</v>
      </c>
      <c r="U1018" s="55" t="n">
        <v>345</v>
      </c>
      <c r="V1018" s="55" t="n">
        <v>130</v>
      </c>
      <c r="W1018" s="55" t="n">
        <v>405</v>
      </c>
      <c r="X1018" s="55" t="n">
        <v>245</v>
      </c>
      <c r="Y1018" s="55" t="n">
        <v>296</v>
      </c>
      <c r="Z1018" s="55" t="n">
        <v>255</v>
      </c>
      <c r="AA1018" s="56" t="n">
        <v>260</v>
      </c>
      <c r="AB1018" s="3"/>
      <c r="AC1018" s="70" t="n">
        <v>55</v>
      </c>
      <c r="AD1018" s="55" t="n">
        <v>841</v>
      </c>
      <c r="AE1018" s="55" t="n">
        <v>564</v>
      </c>
      <c r="AF1018" s="57" t="n">
        <f aca="false">(AE1018/AD1018)*100</f>
        <v>67.0630202140309</v>
      </c>
    </row>
    <row r="1019" s="58" customFormat="true" ht="12.8" hidden="false" customHeight="false" outlineLevel="0" collapsed="false">
      <c r="A1019" s="54" t="s">
        <v>629</v>
      </c>
      <c r="B1019" s="55" t="n">
        <v>1</v>
      </c>
      <c r="C1019" s="55" t="n">
        <v>78</v>
      </c>
      <c r="D1019" s="55" t="n">
        <v>226</v>
      </c>
      <c r="E1019" s="55" t="n">
        <v>1</v>
      </c>
      <c r="F1019" s="55" t="n">
        <v>40</v>
      </c>
      <c r="G1019" s="55" t="n">
        <v>1</v>
      </c>
      <c r="H1019" s="55" t="n">
        <v>8</v>
      </c>
      <c r="I1019" s="55" t="n">
        <v>234</v>
      </c>
      <c r="J1019" s="55" t="n">
        <v>113</v>
      </c>
      <c r="K1019" s="55" t="n">
        <v>0</v>
      </c>
      <c r="L1019" s="55"/>
      <c r="M1019" s="55"/>
      <c r="N1019" s="54"/>
      <c r="O1019" s="54" t="n">
        <v>3</v>
      </c>
      <c r="P1019" s="54" t="n">
        <v>253</v>
      </c>
      <c r="Q1019" s="55" t="n">
        <v>94</v>
      </c>
      <c r="R1019" s="55" t="n">
        <v>126</v>
      </c>
      <c r="S1019" s="55" t="n">
        <v>190</v>
      </c>
      <c r="T1019" s="55" t="n">
        <v>119</v>
      </c>
      <c r="U1019" s="55" t="n">
        <v>236</v>
      </c>
      <c r="V1019" s="55" t="n">
        <v>78</v>
      </c>
      <c r="W1019" s="55" t="n">
        <v>279</v>
      </c>
      <c r="X1019" s="55" t="n">
        <v>118</v>
      </c>
      <c r="Y1019" s="55" t="n">
        <v>236</v>
      </c>
      <c r="Z1019" s="55" t="n">
        <v>154</v>
      </c>
      <c r="AA1019" s="56" t="n">
        <v>192</v>
      </c>
      <c r="AB1019" s="3"/>
      <c r="AC1019" s="70" t="n">
        <v>26</v>
      </c>
      <c r="AD1019" s="55" t="n">
        <v>562</v>
      </c>
      <c r="AE1019" s="55" t="n">
        <v>366</v>
      </c>
      <c r="AF1019" s="57" t="n">
        <f aca="false">(AE1019/AD1019)*100</f>
        <v>65.1245551601424</v>
      </c>
    </row>
    <row r="1020" s="58" customFormat="true" ht="12.8" hidden="false" customHeight="false" outlineLevel="0" collapsed="false">
      <c r="A1020" s="54" t="s">
        <v>630</v>
      </c>
      <c r="B1020" s="55" t="n">
        <v>1</v>
      </c>
      <c r="C1020" s="55" t="n">
        <v>28</v>
      </c>
      <c r="D1020" s="55" t="n">
        <v>112</v>
      </c>
      <c r="E1020" s="55" t="n">
        <v>1</v>
      </c>
      <c r="F1020" s="55" t="n">
        <v>26</v>
      </c>
      <c r="G1020" s="55" t="n">
        <v>0</v>
      </c>
      <c r="H1020" s="55" t="n">
        <v>4</v>
      </c>
      <c r="I1020" s="55" t="n">
        <v>120</v>
      </c>
      <c r="J1020" s="55" t="n">
        <v>43</v>
      </c>
      <c r="K1020" s="55" t="n">
        <v>4</v>
      </c>
      <c r="L1020" s="55"/>
      <c r="M1020" s="55"/>
      <c r="N1020" s="54"/>
      <c r="O1020" s="54" t="n">
        <v>6</v>
      </c>
      <c r="P1020" s="54" t="n">
        <v>117</v>
      </c>
      <c r="Q1020" s="55" t="n">
        <v>42</v>
      </c>
      <c r="R1020" s="55" t="n">
        <v>63</v>
      </c>
      <c r="S1020" s="55" t="n">
        <v>87</v>
      </c>
      <c r="T1020" s="55" t="n">
        <v>71</v>
      </c>
      <c r="U1020" s="55" t="n">
        <v>98</v>
      </c>
      <c r="V1020" s="55" t="n">
        <v>40</v>
      </c>
      <c r="W1020" s="55" t="n">
        <v>132</v>
      </c>
      <c r="X1020" s="55" t="n">
        <v>56</v>
      </c>
      <c r="Y1020" s="55" t="n">
        <v>116</v>
      </c>
      <c r="Z1020" s="55" t="n">
        <v>74</v>
      </c>
      <c r="AA1020" s="56" t="n">
        <v>89</v>
      </c>
      <c r="AB1020" s="3"/>
      <c r="AC1020" s="70" t="n">
        <v>20</v>
      </c>
      <c r="AD1020" s="55" t="n">
        <v>252</v>
      </c>
      <c r="AE1020" s="55" t="n">
        <v>177</v>
      </c>
      <c r="AF1020" s="57" t="n">
        <f aca="false">(AE1020/AD1020)*100</f>
        <v>70.2380952380952</v>
      </c>
    </row>
    <row r="1021" s="58" customFormat="true" ht="12.8" hidden="false" customHeight="false" outlineLevel="0" collapsed="false">
      <c r="A1021" s="54" t="s">
        <v>631</v>
      </c>
      <c r="B1021" s="55" t="n">
        <v>3</v>
      </c>
      <c r="C1021" s="55" t="n">
        <v>114</v>
      </c>
      <c r="D1021" s="55" t="n">
        <v>211</v>
      </c>
      <c r="E1021" s="55" t="n">
        <v>2</v>
      </c>
      <c r="F1021" s="55" t="n">
        <v>54</v>
      </c>
      <c r="G1021" s="55" t="n">
        <v>2</v>
      </c>
      <c r="H1021" s="55" t="n">
        <v>8</v>
      </c>
      <c r="I1021" s="55" t="n">
        <v>237</v>
      </c>
      <c r="J1021" s="55" t="n">
        <v>141</v>
      </c>
      <c r="K1021" s="55" t="n">
        <v>5</v>
      </c>
      <c r="L1021" s="55"/>
      <c r="M1021" s="55"/>
      <c r="N1021" s="54"/>
      <c r="O1021" s="54" t="n">
        <v>14</v>
      </c>
      <c r="P1021" s="54" t="n">
        <v>250</v>
      </c>
      <c r="Q1021" s="55" t="n">
        <v>112</v>
      </c>
      <c r="R1021" s="55" t="n">
        <v>155</v>
      </c>
      <c r="S1021" s="55" t="n">
        <v>177</v>
      </c>
      <c r="T1021" s="55" t="n">
        <v>162</v>
      </c>
      <c r="U1021" s="55" t="n">
        <v>218</v>
      </c>
      <c r="V1021" s="55" t="n">
        <v>98</v>
      </c>
      <c r="W1021" s="55" t="n">
        <v>290</v>
      </c>
      <c r="X1021" s="55" t="n">
        <v>172</v>
      </c>
      <c r="Y1021" s="55" t="n">
        <v>215</v>
      </c>
      <c r="Z1021" s="55" t="n">
        <v>181</v>
      </c>
      <c r="AA1021" s="56" t="n">
        <v>190</v>
      </c>
      <c r="AB1021" s="3"/>
      <c r="AC1021" s="70" t="n">
        <v>40</v>
      </c>
      <c r="AD1021" s="55" t="n">
        <v>607</v>
      </c>
      <c r="AE1021" s="55" t="n">
        <v>401</v>
      </c>
      <c r="AF1021" s="57" t="n">
        <f aca="false">(AE1021/AD1021)*100</f>
        <v>66.0626029654036</v>
      </c>
    </row>
    <row r="1022" s="58" customFormat="true" ht="12.8" hidden="false" customHeight="false" outlineLevel="0" collapsed="false">
      <c r="A1022" s="54" t="s">
        <v>632</v>
      </c>
      <c r="B1022" s="55" t="n">
        <v>2</v>
      </c>
      <c r="C1022" s="55" t="n">
        <v>122</v>
      </c>
      <c r="D1022" s="55" t="n">
        <v>263</v>
      </c>
      <c r="E1022" s="55" t="n">
        <v>1</v>
      </c>
      <c r="F1022" s="55" t="n">
        <v>88</v>
      </c>
      <c r="G1022" s="55" t="n">
        <v>3</v>
      </c>
      <c r="H1022" s="55" t="n">
        <v>15</v>
      </c>
      <c r="I1022" s="55" t="n">
        <v>293</v>
      </c>
      <c r="J1022" s="55" t="n">
        <v>178</v>
      </c>
      <c r="K1022" s="55" t="n">
        <v>4</v>
      </c>
      <c r="L1022" s="55"/>
      <c r="M1022" s="55"/>
      <c r="N1022" s="54"/>
      <c r="O1022" s="54" t="n">
        <v>10</v>
      </c>
      <c r="P1022" s="54" t="n">
        <v>319</v>
      </c>
      <c r="Q1022" s="55" t="n">
        <v>150</v>
      </c>
      <c r="R1022" s="55" t="n">
        <v>199</v>
      </c>
      <c r="S1022" s="55" t="n">
        <v>232</v>
      </c>
      <c r="T1022" s="55" t="n">
        <v>152</v>
      </c>
      <c r="U1022" s="55" t="n">
        <v>330</v>
      </c>
      <c r="V1022" s="55" t="n">
        <v>138</v>
      </c>
      <c r="W1022" s="55" t="n">
        <v>346</v>
      </c>
      <c r="X1022" s="55" t="n">
        <v>182</v>
      </c>
      <c r="Y1022" s="55" t="n">
        <v>296</v>
      </c>
      <c r="Z1022" s="55" t="n">
        <v>249</v>
      </c>
      <c r="AA1022" s="56" t="n">
        <v>216</v>
      </c>
      <c r="AB1022" s="3"/>
      <c r="AC1022" s="70" t="n">
        <v>45</v>
      </c>
      <c r="AD1022" s="55" t="n">
        <v>797</v>
      </c>
      <c r="AE1022" s="55" t="n">
        <v>504</v>
      </c>
      <c r="AF1022" s="57" t="n">
        <f aca="false">(AE1022/AD1022)*100</f>
        <v>63.237139272271</v>
      </c>
    </row>
    <row r="1023" s="58" customFormat="true" ht="12.8" hidden="false" customHeight="false" outlineLevel="0" collapsed="false">
      <c r="A1023" s="54" t="s">
        <v>633</v>
      </c>
      <c r="B1023" s="55" t="n">
        <v>1</v>
      </c>
      <c r="C1023" s="55" t="n">
        <v>175</v>
      </c>
      <c r="D1023" s="55" t="n">
        <v>369</v>
      </c>
      <c r="E1023" s="55" t="n">
        <v>2</v>
      </c>
      <c r="F1023" s="55" t="n">
        <v>107</v>
      </c>
      <c r="G1023" s="55" t="n">
        <v>2</v>
      </c>
      <c r="H1023" s="55" t="n">
        <v>12</v>
      </c>
      <c r="I1023" s="55" t="n">
        <v>419</v>
      </c>
      <c r="J1023" s="55" t="n">
        <v>223</v>
      </c>
      <c r="K1023" s="55" t="n">
        <v>11</v>
      </c>
      <c r="L1023" s="55"/>
      <c r="M1023" s="55"/>
      <c r="N1023" s="54"/>
      <c r="O1023" s="54" t="n">
        <v>14</v>
      </c>
      <c r="P1023" s="54" t="n">
        <v>445</v>
      </c>
      <c r="Q1023" s="55" t="n">
        <v>186</v>
      </c>
      <c r="R1023" s="55" t="n">
        <v>268</v>
      </c>
      <c r="S1023" s="55" t="n">
        <v>308</v>
      </c>
      <c r="T1023" s="55" t="n">
        <v>229</v>
      </c>
      <c r="U1023" s="55" t="n">
        <v>429</v>
      </c>
      <c r="V1023" s="55" t="n">
        <v>223</v>
      </c>
      <c r="W1023" s="55" t="n">
        <v>436</v>
      </c>
      <c r="X1023" s="55" t="n">
        <v>258</v>
      </c>
      <c r="Y1023" s="55" t="n">
        <v>396</v>
      </c>
      <c r="Z1023" s="55" t="n">
        <v>348</v>
      </c>
      <c r="AA1023" s="56" t="n">
        <v>286</v>
      </c>
      <c r="AB1023" s="3"/>
      <c r="AC1023" s="70" t="n">
        <v>71</v>
      </c>
      <c r="AD1023" s="55" t="n">
        <v>991</v>
      </c>
      <c r="AE1023" s="55" t="n">
        <v>671</v>
      </c>
      <c r="AF1023" s="57" t="n">
        <f aca="false">(AE1023/AD1023)*100</f>
        <v>67.7093844601413</v>
      </c>
    </row>
    <row r="1024" s="58" customFormat="true" ht="12.8" hidden="false" customHeight="false" outlineLevel="0" collapsed="false">
      <c r="A1024" s="54" t="s">
        <v>634</v>
      </c>
      <c r="B1024" s="55" t="n">
        <v>4</v>
      </c>
      <c r="C1024" s="55" t="n">
        <v>169</v>
      </c>
      <c r="D1024" s="55" t="n">
        <v>258</v>
      </c>
      <c r="E1024" s="55" t="n">
        <v>3</v>
      </c>
      <c r="F1024" s="55" t="n">
        <v>87</v>
      </c>
      <c r="G1024" s="55" t="n">
        <v>4</v>
      </c>
      <c r="H1024" s="55" t="n">
        <v>9</v>
      </c>
      <c r="I1024" s="55" t="n">
        <v>320</v>
      </c>
      <c r="J1024" s="55" t="n">
        <v>200</v>
      </c>
      <c r="K1024" s="55" t="n">
        <v>8</v>
      </c>
      <c r="L1024" s="55"/>
      <c r="M1024" s="55"/>
      <c r="N1024" s="54"/>
      <c r="O1024" s="54" t="n">
        <v>7</v>
      </c>
      <c r="P1024" s="54" t="n">
        <v>342</v>
      </c>
      <c r="Q1024" s="55" t="n">
        <v>179</v>
      </c>
      <c r="R1024" s="55" t="n">
        <v>192</v>
      </c>
      <c r="S1024" s="55" t="n">
        <v>260</v>
      </c>
      <c r="T1024" s="55" t="n">
        <v>181</v>
      </c>
      <c r="U1024" s="55" t="n">
        <v>341</v>
      </c>
      <c r="V1024" s="55" t="n">
        <v>153</v>
      </c>
      <c r="W1024" s="55" t="n">
        <v>371</v>
      </c>
      <c r="X1024" s="55" t="n">
        <v>188</v>
      </c>
      <c r="Y1024" s="55" t="n">
        <v>337</v>
      </c>
      <c r="Z1024" s="55" t="n">
        <v>262</v>
      </c>
      <c r="AA1024" s="56" t="n">
        <v>254</v>
      </c>
      <c r="AB1024" s="3"/>
      <c r="AC1024" s="70" t="n">
        <v>52</v>
      </c>
      <c r="AD1024" s="55" t="n">
        <v>805</v>
      </c>
      <c r="AE1024" s="55" t="n">
        <v>548</v>
      </c>
      <c r="AF1024" s="57" t="n">
        <f aca="false">(AE1024/AD1024)*100</f>
        <v>68.0745341614907</v>
      </c>
    </row>
    <row r="1025" s="58" customFormat="true" ht="12.8" hidden="false" customHeight="false" outlineLevel="0" collapsed="false">
      <c r="A1025" s="54" t="s">
        <v>635</v>
      </c>
      <c r="B1025" s="55" t="n">
        <v>3</v>
      </c>
      <c r="C1025" s="55" t="n">
        <v>153</v>
      </c>
      <c r="D1025" s="55" t="n">
        <v>352</v>
      </c>
      <c r="E1025" s="55" t="n">
        <v>2</v>
      </c>
      <c r="F1025" s="55" t="n">
        <v>118</v>
      </c>
      <c r="G1025" s="55" t="n">
        <v>1</v>
      </c>
      <c r="H1025" s="55" t="n">
        <v>16</v>
      </c>
      <c r="I1025" s="55" t="n">
        <v>411</v>
      </c>
      <c r="J1025" s="55" t="n">
        <v>224</v>
      </c>
      <c r="K1025" s="55" t="n">
        <v>8</v>
      </c>
      <c r="L1025" s="55"/>
      <c r="M1025" s="55"/>
      <c r="N1025" s="54"/>
      <c r="O1025" s="54" t="n">
        <v>7</v>
      </c>
      <c r="P1025" s="54" t="n">
        <v>439</v>
      </c>
      <c r="Q1025" s="55" t="n">
        <v>201</v>
      </c>
      <c r="R1025" s="55" t="n">
        <v>253</v>
      </c>
      <c r="S1025" s="55" t="n">
        <v>331</v>
      </c>
      <c r="T1025" s="55" t="n">
        <v>248</v>
      </c>
      <c r="U1025" s="55" t="n">
        <v>403</v>
      </c>
      <c r="V1025" s="55" t="n">
        <v>172</v>
      </c>
      <c r="W1025" s="55" t="n">
        <v>476</v>
      </c>
      <c r="X1025" s="55" t="n">
        <v>286</v>
      </c>
      <c r="Y1025" s="55" t="n">
        <v>365</v>
      </c>
      <c r="Z1025" s="55" t="n">
        <v>336</v>
      </c>
      <c r="AA1025" s="56" t="n">
        <v>297</v>
      </c>
      <c r="AB1025" s="3"/>
      <c r="AC1025" s="70" t="n">
        <v>71</v>
      </c>
      <c r="AD1025" s="55" t="n">
        <v>1066</v>
      </c>
      <c r="AE1025" s="55" t="n">
        <v>672</v>
      </c>
      <c r="AF1025" s="57" t="n">
        <f aca="false">(AE1025/AD1025)*100</f>
        <v>63.0393996247655</v>
      </c>
    </row>
    <row r="1026" s="53" customFormat="true" ht="12.8" hidden="false" customHeight="false" outlineLevel="0" collapsed="false">
      <c r="A1026" s="54" t="s">
        <v>636</v>
      </c>
      <c r="B1026" s="55" t="n">
        <v>2</v>
      </c>
      <c r="C1026" s="55" t="n">
        <v>59</v>
      </c>
      <c r="D1026" s="55" t="n">
        <v>229</v>
      </c>
      <c r="E1026" s="55" t="n">
        <v>1</v>
      </c>
      <c r="F1026" s="55" t="n">
        <v>64</v>
      </c>
      <c r="G1026" s="55" t="n">
        <v>3</v>
      </c>
      <c r="H1026" s="55" t="n">
        <v>9</v>
      </c>
      <c r="I1026" s="55" t="n">
        <v>263</v>
      </c>
      <c r="J1026" s="55" t="n">
        <v>94</v>
      </c>
      <c r="K1026" s="55" t="n">
        <v>6</v>
      </c>
      <c r="L1026" s="55"/>
      <c r="M1026" s="55"/>
      <c r="N1026" s="54"/>
      <c r="O1026" s="54" t="n">
        <v>10</v>
      </c>
      <c r="P1026" s="54" t="n">
        <v>271</v>
      </c>
      <c r="Q1026" s="55" t="n">
        <v>84</v>
      </c>
      <c r="R1026" s="55" t="n">
        <v>122</v>
      </c>
      <c r="S1026" s="55" t="n">
        <v>199</v>
      </c>
      <c r="T1026" s="55" t="n">
        <v>170</v>
      </c>
      <c r="U1026" s="55" t="n">
        <v>187</v>
      </c>
      <c r="V1026" s="55" t="n">
        <v>69</v>
      </c>
      <c r="W1026" s="55" t="n">
        <v>292</v>
      </c>
      <c r="X1026" s="55" t="n">
        <v>132</v>
      </c>
      <c r="Y1026" s="55" t="n">
        <v>231</v>
      </c>
      <c r="Z1026" s="55" t="n">
        <v>149</v>
      </c>
      <c r="AA1026" s="56" t="n">
        <v>199</v>
      </c>
      <c r="AB1026" s="3"/>
      <c r="AC1026" s="70" t="n">
        <v>30</v>
      </c>
      <c r="AD1026" s="55" t="n">
        <v>570</v>
      </c>
      <c r="AE1026" s="55" t="n">
        <v>379</v>
      </c>
      <c r="AF1026" s="57" t="n">
        <f aca="false">(AE1026/AD1026)*100</f>
        <v>66.4912280701754</v>
      </c>
    </row>
    <row r="1027" s="53" customFormat="true" ht="12.8" hidden="false" customHeight="false" outlineLevel="0" collapsed="false">
      <c r="A1027" s="54" t="s">
        <v>637</v>
      </c>
      <c r="B1027" s="55" t="n">
        <v>6</v>
      </c>
      <c r="C1027" s="55" t="n">
        <v>134</v>
      </c>
      <c r="D1027" s="55" t="n">
        <v>240</v>
      </c>
      <c r="E1027" s="55" t="n">
        <v>0</v>
      </c>
      <c r="F1027" s="55" t="n">
        <v>78</v>
      </c>
      <c r="G1027" s="55" t="n">
        <v>1</v>
      </c>
      <c r="H1027" s="55" t="n">
        <v>17</v>
      </c>
      <c r="I1027" s="55" t="n">
        <v>267</v>
      </c>
      <c r="J1027" s="55" t="n">
        <v>186</v>
      </c>
      <c r="K1027" s="55" t="n">
        <v>3</v>
      </c>
      <c r="L1027" s="55"/>
      <c r="M1027" s="55"/>
      <c r="N1027" s="54"/>
      <c r="O1027" s="54" t="n">
        <v>2</v>
      </c>
      <c r="P1027" s="54" t="n">
        <v>300</v>
      </c>
      <c r="Q1027" s="55" t="n">
        <v>162</v>
      </c>
      <c r="R1027" s="55" t="n">
        <v>194</v>
      </c>
      <c r="S1027" s="55" t="n">
        <v>236</v>
      </c>
      <c r="T1027" s="55" t="n">
        <v>165</v>
      </c>
      <c r="U1027" s="55" t="n">
        <v>298</v>
      </c>
      <c r="V1027" s="55" t="n">
        <v>135</v>
      </c>
      <c r="W1027" s="55" t="n">
        <v>327</v>
      </c>
      <c r="X1027" s="55" t="n">
        <v>184</v>
      </c>
      <c r="Y1027" s="55" t="n">
        <v>280</v>
      </c>
      <c r="Z1027" s="55" t="n">
        <v>226</v>
      </c>
      <c r="AA1027" s="56" t="n">
        <v>228</v>
      </c>
      <c r="AB1027" s="3"/>
      <c r="AC1027" s="70" t="n">
        <v>46</v>
      </c>
      <c r="AD1027" s="55" t="n">
        <v>700</v>
      </c>
      <c r="AE1027" s="55" t="n">
        <v>483</v>
      </c>
      <c r="AF1027" s="57" t="n">
        <f aca="false">(AE1027/AD1027)*100</f>
        <v>69</v>
      </c>
    </row>
    <row r="1028" s="58" customFormat="true" ht="12.8" hidden="false" customHeight="false" outlineLevel="0" collapsed="false">
      <c r="A1028" s="54" t="s">
        <v>638</v>
      </c>
      <c r="B1028" s="55" t="n">
        <v>3</v>
      </c>
      <c r="C1028" s="55" t="n">
        <v>180</v>
      </c>
      <c r="D1028" s="55" t="n">
        <v>392</v>
      </c>
      <c r="E1028" s="55" t="n">
        <v>2</v>
      </c>
      <c r="F1028" s="55" t="n">
        <v>110</v>
      </c>
      <c r="G1028" s="55" t="n">
        <v>2</v>
      </c>
      <c r="H1028" s="55" t="n">
        <v>21</v>
      </c>
      <c r="I1028" s="55" t="n">
        <v>430</v>
      </c>
      <c r="J1028" s="55" t="n">
        <v>246</v>
      </c>
      <c r="K1028" s="55" t="n">
        <v>6</v>
      </c>
      <c r="L1028" s="55"/>
      <c r="M1028" s="55"/>
      <c r="N1028" s="54"/>
      <c r="O1028" s="54" t="n">
        <v>7</v>
      </c>
      <c r="P1028" s="54" t="n">
        <v>461</v>
      </c>
      <c r="Q1028" s="55" t="n">
        <v>222</v>
      </c>
      <c r="R1028" s="55" t="n">
        <v>268</v>
      </c>
      <c r="S1028" s="55" t="n">
        <v>344</v>
      </c>
      <c r="T1028" s="55" t="n">
        <v>241</v>
      </c>
      <c r="U1028" s="55" t="n">
        <v>452</v>
      </c>
      <c r="V1028" s="55" t="n">
        <v>218</v>
      </c>
      <c r="W1028" s="55" t="n">
        <v>472</v>
      </c>
      <c r="X1028" s="55" t="n">
        <v>273</v>
      </c>
      <c r="Y1028" s="55" t="n">
        <v>418</v>
      </c>
      <c r="Z1028" s="55" t="n">
        <v>345</v>
      </c>
      <c r="AA1028" s="56" t="n">
        <v>315</v>
      </c>
      <c r="AB1028" s="3"/>
      <c r="AC1028" s="70" t="n">
        <v>68</v>
      </c>
      <c r="AD1028" s="55" t="n">
        <v>1071</v>
      </c>
      <c r="AE1028" s="55" t="n">
        <v>718</v>
      </c>
      <c r="AF1028" s="57" t="n">
        <f aca="false">(AE1028/AD1028)*100</f>
        <v>67.0401493930906</v>
      </c>
    </row>
    <row r="1029" s="58" customFormat="true" ht="12.8" hidden="false" customHeight="false" outlineLevel="0" collapsed="false">
      <c r="A1029" s="54" t="s">
        <v>639</v>
      </c>
      <c r="B1029" s="55" t="n">
        <v>1</v>
      </c>
      <c r="C1029" s="55" t="n">
        <v>61</v>
      </c>
      <c r="D1029" s="55" t="n">
        <v>166</v>
      </c>
      <c r="E1029" s="55" t="n">
        <v>0</v>
      </c>
      <c r="F1029" s="55" t="n">
        <v>45</v>
      </c>
      <c r="G1029" s="55" t="n">
        <v>1</v>
      </c>
      <c r="H1029" s="55" t="n">
        <v>8</v>
      </c>
      <c r="I1029" s="55" t="n">
        <v>194</v>
      </c>
      <c r="J1029" s="55" t="n">
        <v>85</v>
      </c>
      <c r="K1029" s="55" t="n">
        <v>1</v>
      </c>
      <c r="L1029" s="55"/>
      <c r="M1029" s="55"/>
      <c r="N1029" s="54"/>
      <c r="O1029" s="54" t="n">
        <v>5</v>
      </c>
      <c r="P1029" s="54" t="n">
        <v>201</v>
      </c>
      <c r="Q1029" s="55" t="n">
        <v>76</v>
      </c>
      <c r="R1029" s="55" t="n">
        <v>113</v>
      </c>
      <c r="S1029" s="55" t="n">
        <v>128</v>
      </c>
      <c r="T1029" s="55" t="n">
        <v>94</v>
      </c>
      <c r="U1029" s="55" t="n">
        <v>189</v>
      </c>
      <c r="V1029" s="55" t="n">
        <v>77</v>
      </c>
      <c r="W1029" s="55" t="n">
        <v>207</v>
      </c>
      <c r="X1029" s="55" t="n">
        <v>102</v>
      </c>
      <c r="Y1029" s="55" t="n">
        <v>174</v>
      </c>
      <c r="Z1029" s="55" t="n">
        <v>148</v>
      </c>
      <c r="AA1029" s="56" t="n">
        <v>121</v>
      </c>
      <c r="AB1029" s="3"/>
      <c r="AC1029" s="70" t="n">
        <v>24</v>
      </c>
      <c r="AD1029" s="55" t="n">
        <v>448</v>
      </c>
      <c r="AE1029" s="55" t="n">
        <v>292</v>
      </c>
      <c r="AF1029" s="57" t="n">
        <f aca="false">(AE1029/AD1029)*100</f>
        <v>65.1785714285714</v>
      </c>
    </row>
    <row r="1030" s="58" customFormat="true" ht="12.8" hidden="false" customHeight="false" outlineLevel="0" collapsed="false">
      <c r="A1030" s="54" t="s">
        <v>640</v>
      </c>
      <c r="B1030" s="55" t="n">
        <v>1</v>
      </c>
      <c r="C1030" s="55" t="n">
        <v>38</v>
      </c>
      <c r="D1030" s="55" t="n">
        <v>141</v>
      </c>
      <c r="E1030" s="55" t="n">
        <v>0</v>
      </c>
      <c r="F1030" s="55" t="n">
        <v>33</v>
      </c>
      <c r="G1030" s="55" t="n">
        <v>0</v>
      </c>
      <c r="H1030" s="55" t="n">
        <v>8</v>
      </c>
      <c r="I1030" s="55" t="n">
        <v>151</v>
      </c>
      <c r="J1030" s="55" t="n">
        <v>54</v>
      </c>
      <c r="K1030" s="55" t="n">
        <v>0</v>
      </c>
      <c r="L1030" s="55"/>
      <c r="M1030" s="55"/>
      <c r="N1030" s="54"/>
      <c r="O1030" s="54" t="n">
        <v>2</v>
      </c>
      <c r="P1030" s="54" t="n">
        <v>152</v>
      </c>
      <c r="Q1030" s="55" t="n">
        <v>59</v>
      </c>
      <c r="R1030" s="55" t="n">
        <v>96</v>
      </c>
      <c r="S1030" s="55" t="n">
        <v>95</v>
      </c>
      <c r="T1030" s="55" t="n">
        <v>84</v>
      </c>
      <c r="U1030" s="55" t="n">
        <v>126</v>
      </c>
      <c r="V1030" s="55" t="n">
        <v>62</v>
      </c>
      <c r="W1030" s="55" t="n">
        <v>150</v>
      </c>
      <c r="X1030" s="55" t="n">
        <v>80</v>
      </c>
      <c r="Y1030" s="55" t="n">
        <v>131</v>
      </c>
      <c r="Z1030" s="55" t="n">
        <v>111</v>
      </c>
      <c r="AA1030" s="56" t="n">
        <v>93</v>
      </c>
      <c r="AB1030" s="3"/>
      <c r="AC1030" s="70" t="n">
        <v>25</v>
      </c>
      <c r="AD1030" s="55" t="n">
        <v>328</v>
      </c>
      <c r="AE1030" s="55" t="n">
        <v>217</v>
      </c>
      <c r="AF1030" s="57" t="n">
        <f aca="false">(AE1030/AD1030)*100</f>
        <v>66.1585365853659</v>
      </c>
    </row>
    <row r="1031" s="58" customFormat="true" ht="12.8" hidden="false" customHeight="false" outlineLevel="0" collapsed="false">
      <c r="A1031" s="54" t="s">
        <v>641</v>
      </c>
      <c r="B1031" s="55" t="n">
        <v>2</v>
      </c>
      <c r="C1031" s="55" t="n">
        <v>65</v>
      </c>
      <c r="D1031" s="55" t="n">
        <v>193</v>
      </c>
      <c r="E1031" s="55" t="n">
        <v>1</v>
      </c>
      <c r="F1031" s="55" t="n">
        <v>59</v>
      </c>
      <c r="G1031" s="55" t="n">
        <v>3</v>
      </c>
      <c r="H1031" s="55" t="n">
        <v>8</v>
      </c>
      <c r="I1031" s="55" t="n">
        <v>247</v>
      </c>
      <c r="J1031" s="55" t="n">
        <v>75</v>
      </c>
      <c r="K1031" s="55" t="n">
        <v>3</v>
      </c>
      <c r="L1031" s="55"/>
      <c r="M1031" s="55"/>
      <c r="N1031" s="54"/>
      <c r="O1031" s="54" t="n">
        <v>6</v>
      </c>
      <c r="P1031" s="54" t="n">
        <v>244</v>
      </c>
      <c r="Q1031" s="55" t="n">
        <v>74</v>
      </c>
      <c r="R1031" s="55" t="n">
        <v>140</v>
      </c>
      <c r="S1031" s="55" t="n">
        <v>138</v>
      </c>
      <c r="T1031" s="55" t="n">
        <v>110</v>
      </c>
      <c r="U1031" s="55" t="n">
        <v>212</v>
      </c>
      <c r="V1031" s="55" t="n">
        <v>86</v>
      </c>
      <c r="W1031" s="55" t="n">
        <v>236</v>
      </c>
      <c r="X1031" s="55" t="n">
        <v>98</v>
      </c>
      <c r="Y1031" s="55" t="n">
        <v>217</v>
      </c>
      <c r="Z1031" s="55" t="n">
        <v>141</v>
      </c>
      <c r="AA1031" s="56" t="n">
        <v>163</v>
      </c>
      <c r="AB1031" s="3"/>
      <c r="AC1031" s="70" t="n">
        <v>32</v>
      </c>
      <c r="AD1031" s="55" t="n">
        <v>585</v>
      </c>
      <c r="AE1031" s="55" t="n">
        <v>339</v>
      </c>
      <c r="AF1031" s="57" t="n">
        <f aca="false">(AE1031/AD1031)*100</f>
        <v>57.948717948718</v>
      </c>
    </row>
    <row r="1032" s="58" customFormat="true" ht="12.8" hidden="false" customHeight="false" outlineLevel="0" collapsed="false">
      <c r="A1032" s="54" t="s">
        <v>642</v>
      </c>
      <c r="B1032" s="55" t="n">
        <v>11</v>
      </c>
      <c r="C1032" s="55" t="n">
        <v>305</v>
      </c>
      <c r="D1032" s="55" t="n">
        <v>471</v>
      </c>
      <c r="E1032" s="55" t="n">
        <v>1</v>
      </c>
      <c r="F1032" s="55" t="n">
        <v>67</v>
      </c>
      <c r="G1032" s="55" t="n">
        <v>7</v>
      </c>
      <c r="H1032" s="55" t="n">
        <v>28</v>
      </c>
      <c r="I1032" s="55" t="n">
        <v>490</v>
      </c>
      <c r="J1032" s="55" t="n">
        <v>349</v>
      </c>
      <c r="K1032" s="55" t="n">
        <v>6</v>
      </c>
      <c r="L1032" s="55"/>
      <c r="M1032" s="55"/>
      <c r="N1032" s="54"/>
      <c r="O1032" s="54" t="n">
        <v>17</v>
      </c>
      <c r="P1032" s="54" t="n">
        <v>585</v>
      </c>
      <c r="Q1032" s="55" t="n">
        <v>254</v>
      </c>
      <c r="R1032" s="55" t="n">
        <v>338</v>
      </c>
      <c r="S1032" s="55" t="n">
        <v>355</v>
      </c>
      <c r="T1032" s="55" t="n">
        <v>341</v>
      </c>
      <c r="U1032" s="55" t="n">
        <v>484</v>
      </c>
      <c r="V1032" s="55" t="n">
        <v>348</v>
      </c>
      <c r="W1032" s="55" t="n">
        <v>475</v>
      </c>
      <c r="X1032" s="55" t="n">
        <v>402</v>
      </c>
      <c r="Y1032" s="55" t="n">
        <v>419</v>
      </c>
      <c r="Z1032" s="55" t="n">
        <v>461</v>
      </c>
      <c r="AA1032" s="56" t="n">
        <v>337</v>
      </c>
      <c r="AB1032" s="3"/>
      <c r="AC1032" s="70"/>
      <c r="AD1032" s="55"/>
      <c r="AE1032" s="55" t="n">
        <v>896</v>
      </c>
      <c r="AF1032" s="57"/>
    </row>
    <row r="1033" s="58" customFormat="true" ht="12.8" hidden="false" customHeight="false" outlineLevel="0" collapsed="false">
      <c r="A1033" s="54" t="s">
        <v>643</v>
      </c>
      <c r="B1033" s="55" t="n">
        <f aca="false">2+2</f>
        <v>4</v>
      </c>
      <c r="C1033" s="55" t="n">
        <f aca="false">182+183</f>
        <v>365</v>
      </c>
      <c r="D1033" s="55" t="n">
        <f aca="false">399+369</f>
        <v>768</v>
      </c>
      <c r="E1033" s="55" t="n">
        <f aca="false">0+0</f>
        <v>0</v>
      </c>
      <c r="F1033" s="55" t="n">
        <f aca="false">50+37</f>
        <v>87</v>
      </c>
      <c r="G1033" s="55" t="n">
        <f aca="false">1+2</f>
        <v>3</v>
      </c>
      <c r="H1033" s="55" t="n">
        <f aca="false">18+18</f>
        <v>36</v>
      </c>
      <c r="I1033" s="55" t="n">
        <f aca="false">408+358</f>
        <v>766</v>
      </c>
      <c r="J1033" s="55" t="n">
        <f aca="false">226+196</f>
        <v>422</v>
      </c>
      <c r="K1033" s="55" t="n">
        <f aca="false">4+9</f>
        <v>13</v>
      </c>
      <c r="L1033" s="55"/>
      <c r="M1033" s="55"/>
      <c r="N1033" s="54"/>
      <c r="O1033" s="54" t="n">
        <f aca="false">7+6</f>
        <v>13</v>
      </c>
      <c r="P1033" s="54" t="n">
        <f aca="false">467+422</f>
        <v>889</v>
      </c>
      <c r="Q1033" s="55" t="n">
        <f aca="false">169+139</f>
        <v>308</v>
      </c>
      <c r="R1033" s="55" t="n">
        <f aca="false">250+220</f>
        <v>470</v>
      </c>
      <c r="S1033" s="55" t="n">
        <f aca="false">298+249</f>
        <v>547</v>
      </c>
      <c r="T1033" s="55" t="n">
        <f aca="false">226+235</f>
        <v>461</v>
      </c>
      <c r="U1033" s="55" t="n">
        <f aca="false">406+294</f>
        <v>700</v>
      </c>
      <c r="V1033" s="55" t="n">
        <f aca="false">233+269</f>
        <v>502</v>
      </c>
      <c r="W1033" s="55" t="n">
        <f aca="false">391+274</f>
        <v>665</v>
      </c>
      <c r="X1033" s="55" t="n">
        <f aca="false">270+285</f>
        <v>555</v>
      </c>
      <c r="Y1033" s="55" t="n">
        <f aca="false">355+251</f>
        <v>606</v>
      </c>
      <c r="Z1033" s="55" t="n">
        <f aca="false">320+296</f>
        <v>616</v>
      </c>
      <c r="AA1033" s="56" t="n">
        <f aca="false">291+235</f>
        <v>526</v>
      </c>
      <c r="AB1033" s="3"/>
      <c r="AC1033" s="70"/>
      <c r="AD1033" s="55"/>
      <c r="AE1033" s="55" t="n">
        <v>1269</v>
      </c>
      <c r="AF1033" s="57"/>
    </row>
    <row r="1034" s="58" customFormat="true" ht="12.8" hidden="false" customHeight="false" outlineLevel="0" collapsed="false">
      <c r="A1034" s="54" t="s">
        <v>644</v>
      </c>
      <c r="B1034" s="55" t="n">
        <v>0</v>
      </c>
      <c r="C1034" s="55" t="n">
        <v>6</v>
      </c>
      <c r="D1034" s="55" t="n">
        <v>10</v>
      </c>
      <c r="E1034" s="55" t="n">
        <v>0</v>
      </c>
      <c r="F1034" s="55" t="n">
        <v>3</v>
      </c>
      <c r="G1034" s="55" t="n">
        <v>0</v>
      </c>
      <c r="H1034" s="55"/>
      <c r="I1034" s="55" t="n">
        <v>11</v>
      </c>
      <c r="J1034" s="55" t="n">
        <v>8</v>
      </c>
      <c r="K1034" s="55" t="n">
        <v>0</v>
      </c>
      <c r="L1034" s="55"/>
      <c r="M1034" s="55"/>
      <c r="N1034" s="54"/>
      <c r="O1034" s="54" t="n">
        <v>0</v>
      </c>
      <c r="P1034" s="54" t="n">
        <v>12</v>
      </c>
      <c r="Q1034" s="55" t="n">
        <v>7</v>
      </c>
      <c r="R1034" s="55" t="n">
        <v>12</v>
      </c>
      <c r="S1034" s="55" t="n">
        <v>4</v>
      </c>
      <c r="T1034" s="55" t="n">
        <v>15</v>
      </c>
      <c r="U1034" s="55" t="n">
        <v>4</v>
      </c>
      <c r="V1034" s="55" t="n">
        <v>8</v>
      </c>
      <c r="W1034" s="55" t="n">
        <v>10</v>
      </c>
      <c r="X1034" s="55" t="n">
        <v>11</v>
      </c>
      <c r="Y1034" s="55" t="n">
        <v>7</v>
      </c>
      <c r="Z1034" s="55" t="n">
        <v>12</v>
      </c>
      <c r="AA1034" s="56" t="n">
        <v>6</v>
      </c>
      <c r="AB1034" s="3"/>
      <c r="AC1034" s="70"/>
      <c r="AD1034" s="55"/>
      <c r="AE1034" s="55" t="n">
        <v>19</v>
      </c>
      <c r="AF1034" s="57"/>
    </row>
    <row r="1035" s="58" customFormat="true" ht="12.8" hidden="false" customHeight="false" outlineLevel="0" collapsed="false">
      <c r="A1035" s="60" t="s">
        <v>48</v>
      </c>
      <c r="B1035" s="61" t="n">
        <f aca="false">SUM(B988:B1034)</f>
        <v>129</v>
      </c>
      <c r="C1035" s="61" t="n">
        <f aca="false">SUM(C988:C1034)</f>
        <v>6826</v>
      </c>
      <c r="D1035" s="61" t="n">
        <f aca="false">SUM(D988:D1034)</f>
        <v>12393</v>
      </c>
      <c r="E1035" s="61" t="n">
        <f aca="false">SUM(E988:E1034)</f>
        <v>60</v>
      </c>
      <c r="F1035" s="61" t="n">
        <f aca="false">SUM(F988:F1034)</f>
        <v>3383</v>
      </c>
      <c r="G1035" s="61" t="n">
        <f aca="false">SUM(G988:G1034)</f>
        <v>105</v>
      </c>
      <c r="H1035" s="61" t="n">
        <f aca="false">SUM(H988:H1034)</f>
        <v>558</v>
      </c>
      <c r="I1035" s="61" t="n">
        <f aca="false">SUM(I988:I1034)</f>
        <v>13599</v>
      </c>
      <c r="J1035" s="61" t="n">
        <f aca="false">SUM(J988:J1034)</f>
        <v>9014</v>
      </c>
      <c r="K1035" s="61" t="n">
        <f aca="false">SUM(K988:K1034)</f>
        <v>235</v>
      </c>
      <c r="L1035" s="61" t="n">
        <f aca="false">SUM(L988:L1034)</f>
        <v>0</v>
      </c>
      <c r="M1035" s="61" t="n">
        <f aca="false">SUM(M988:M1034)</f>
        <v>0</v>
      </c>
      <c r="N1035" s="61" t="n">
        <f aca="false">SUM(N988:N1034)</f>
        <v>0</v>
      </c>
      <c r="O1035" s="61" t="n">
        <f aca="false">SUM(O988:O1034)</f>
        <v>366</v>
      </c>
      <c r="P1035" s="61" t="n">
        <f aca="false">SUM(P988:P1034)</f>
        <v>15059</v>
      </c>
      <c r="Q1035" s="61" t="n">
        <f aca="false">SUM(Q988:Q1034)</f>
        <v>7531</v>
      </c>
      <c r="R1035" s="61" t="n">
        <f aca="false">SUM(R988:R1034)</f>
        <v>9276</v>
      </c>
      <c r="S1035" s="61" t="n">
        <f aca="false">SUM(S988:S1034)</f>
        <v>10896</v>
      </c>
      <c r="T1035" s="61" t="n">
        <f aca="false">SUM(T988:T1034)</f>
        <v>7588</v>
      </c>
      <c r="U1035" s="61" t="n">
        <f aca="false">SUM(U988:U1034)</f>
        <v>15376</v>
      </c>
      <c r="V1035" s="61" t="n">
        <f aca="false">SUM(V988:V1034)</f>
        <v>8213</v>
      </c>
      <c r="W1035" s="61" t="n">
        <f aca="false">SUM(W988:W1034)</f>
        <v>14768</v>
      </c>
      <c r="X1035" s="61" t="n">
        <f aca="false">SUM(X988:X1034)</f>
        <v>9716</v>
      </c>
      <c r="Y1035" s="61" t="n">
        <f aca="false">SUM(Y988:Y1034)</f>
        <v>13228</v>
      </c>
      <c r="Z1035" s="62" t="n">
        <f aca="false">SUM(Z988:Z1034)</f>
        <v>11632</v>
      </c>
      <c r="AA1035" s="81" t="n">
        <f aca="false">SUM(AA988:AA1034)</f>
        <v>10634</v>
      </c>
      <c r="AB1035" s="82"/>
      <c r="AC1035" s="61" t="n">
        <f aca="false">SUM(AC988:AC1034)</f>
        <v>2257</v>
      </c>
      <c r="AD1035" s="61" t="n">
        <f aca="false">SUM(AD988:AD1034)</f>
        <v>34258</v>
      </c>
      <c r="AE1035" s="80" t="n">
        <f aca="false">SUM(AE988:AE1034)</f>
        <v>23953</v>
      </c>
      <c r="AF1035" s="63" t="n">
        <f aca="false">(AE1035/AD1035)*100</f>
        <v>69.9194348765252</v>
      </c>
    </row>
    <row r="1036" s="53" customFormat="true" ht="12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3"/>
      <c r="AC1036" s="65"/>
      <c r="AD1036" s="65"/>
      <c r="AE1036" s="65"/>
      <c r="AF1036" s="66"/>
    </row>
    <row r="1037" s="58" customFormat="true" ht="12.8" hidden="false" customHeight="false" outlineLevel="0" collapsed="false">
      <c r="A1037" s="67" t="s">
        <v>645</v>
      </c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9"/>
    </row>
    <row r="1038" s="58" customFormat="true" ht="12.8" hidden="false" customHeight="false" outlineLevel="0" collapsed="false">
      <c r="A1038" s="54" t="s">
        <v>646</v>
      </c>
      <c r="B1038" s="55" t="n">
        <v>0</v>
      </c>
      <c r="C1038" s="55" t="n">
        <v>59</v>
      </c>
      <c r="D1038" s="55" t="n">
        <v>96</v>
      </c>
      <c r="E1038" s="55" t="n">
        <v>0</v>
      </c>
      <c r="F1038" s="55" t="n">
        <v>34</v>
      </c>
      <c r="G1038" s="55" t="n">
        <v>1</v>
      </c>
      <c r="H1038" s="55" t="n">
        <v>3</v>
      </c>
      <c r="I1038" s="55" t="n">
        <v>137</v>
      </c>
      <c r="J1038" s="55" t="n">
        <v>58</v>
      </c>
      <c r="K1038" s="55" t="n">
        <v>0</v>
      </c>
      <c r="L1038" s="55" t="n">
        <v>119</v>
      </c>
      <c r="M1038" s="55" t="n">
        <v>1</v>
      </c>
      <c r="N1038" s="54" t="n">
        <v>78</v>
      </c>
      <c r="O1038" s="54"/>
      <c r="P1038" s="54"/>
      <c r="Q1038" s="55"/>
      <c r="R1038" s="55" t="n">
        <v>107</v>
      </c>
      <c r="S1038" s="55" t="n">
        <v>66</v>
      </c>
      <c r="T1038" s="55" t="n">
        <v>83</v>
      </c>
      <c r="U1038" s="55" t="n">
        <v>106</v>
      </c>
      <c r="V1038" s="55" t="n">
        <v>72</v>
      </c>
      <c r="W1038" s="55" t="n">
        <v>116</v>
      </c>
      <c r="X1038" s="55" t="n">
        <v>74</v>
      </c>
      <c r="Y1038" s="55" t="n">
        <v>116</v>
      </c>
      <c r="Z1038" s="55" t="n">
        <v>119</v>
      </c>
      <c r="AA1038" s="56" t="n">
        <v>71</v>
      </c>
      <c r="AB1038" s="3"/>
      <c r="AC1038" s="70" t="n">
        <v>23</v>
      </c>
      <c r="AD1038" s="55" t="n">
        <v>252</v>
      </c>
      <c r="AE1038" s="55" t="n">
        <v>200</v>
      </c>
      <c r="AF1038" s="57" t="n">
        <f aca="false">(AE1038/AD1038)*100</f>
        <v>79.3650793650794</v>
      </c>
    </row>
    <row r="1039" s="58" customFormat="true" ht="12.8" hidden="false" customHeight="false" outlineLevel="0" collapsed="false">
      <c r="A1039" s="54" t="s">
        <v>647</v>
      </c>
      <c r="B1039" s="55" t="n">
        <v>0</v>
      </c>
      <c r="C1039" s="55" t="n">
        <v>147</v>
      </c>
      <c r="D1039" s="55" t="n">
        <v>229</v>
      </c>
      <c r="E1039" s="55" t="n">
        <v>2</v>
      </c>
      <c r="F1039" s="55" t="n">
        <v>59</v>
      </c>
      <c r="G1039" s="55" t="n">
        <v>1</v>
      </c>
      <c r="H1039" s="55" t="n">
        <v>6</v>
      </c>
      <c r="I1039" s="55" t="n">
        <v>280</v>
      </c>
      <c r="J1039" s="55" t="n">
        <v>152</v>
      </c>
      <c r="K1039" s="55" t="n">
        <v>10</v>
      </c>
      <c r="L1039" s="55" t="n">
        <v>199</v>
      </c>
      <c r="M1039" s="55" t="n">
        <v>9</v>
      </c>
      <c r="N1039" s="54" t="n">
        <v>235</v>
      </c>
      <c r="O1039" s="54"/>
      <c r="P1039" s="54"/>
      <c r="Q1039" s="55"/>
      <c r="R1039" s="55" t="n">
        <v>221</v>
      </c>
      <c r="S1039" s="55" t="n">
        <v>162</v>
      </c>
      <c r="T1039" s="55" t="n">
        <v>152</v>
      </c>
      <c r="U1039" s="55" t="n">
        <v>282</v>
      </c>
      <c r="V1039" s="55" t="n">
        <v>128</v>
      </c>
      <c r="W1039" s="55" t="n">
        <v>298</v>
      </c>
      <c r="X1039" s="55" t="n">
        <v>144</v>
      </c>
      <c r="Y1039" s="55" t="n">
        <v>281</v>
      </c>
      <c r="Z1039" s="55" t="n">
        <v>249</v>
      </c>
      <c r="AA1039" s="56" t="n">
        <v>178</v>
      </c>
      <c r="AB1039" s="3"/>
      <c r="AC1039" s="70" t="n">
        <v>53</v>
      </c>
      <c r="AD1039" s="55" t="n">
        <v>649</v>
      </c>
      <c r="AE1039" s="55" t="n">
        <v>452</v>
      </c>
      <c r="AF1039" s="57" t="n">
        <f aca="false">(AE1039/AD1039)*100</f>
        <v>69.6456086286595</v>
      </c>
    </row>
    <row r="1040" s="58" customFormat="true" ht="12.8" hidden="false" customHeight="false" outlineLevel="0" collapsed="false">
      <c r="A1040" s="54" t="s">
        <v>648</v>
      </c>
      <c r="B1040" s="55" t="n">
        <v>0</v>
      </c>
      <c r="C1040" s="55" t="n">
        <v>25</v>
      </c>
      <c r="D1040" s="55" t="n">
        <v>25</v>
      </c>
      <c r="E1040" s="55" t="n">
        <v>0</v>
      </c>
      <c r="F1040" s="55" t="n">
        <v>10</v>
      </c>
      <c r="G1040" s="55" t="n">
        <v>0</v>
      </c>
      <c r="H1040" s="55" t="n">
        <v>1</v>
      </c>
      <c r="I1040" s="55" t="n">
        <v>41</v>
      </c>
      <c r="J1040" s="55" t="n">
        <v>19</v>
      </c>
      <c r="K1040" s="55" t="n">
        <v>2</v>
      </c>
      <c r="L1040" s="55" t="n">
        <v>23</v>
      </c>
      <c r="M1040" s="55" t="n">
        <v>3</v>
      </c>
      <c r="N1040" s="54" t="n">
        <v>36</v>
      </c>
      <c r="O1040" s="54"/>
      <c r="P1040" s="54"/>
      <c r="Q1040" s="55"/>
      <c r="R1040" s="55" t="n">
        <v>29</v>
      </c>
      <c r="S1040" s="55" t="n">
        <v>25</v>
      </c>
      <c r="T1040" s="55" t="n">
        <v>16</v>
      </c>
      <c r="U1040" s="55" t="n">
        <v>42</v>
      </c>
      <c r="V1040" s="55" t="n">
        <v>13</v>
      </c>
      <c r="W1040" s="55" t="n">
        <v>44</v>
      </c>
      <c r="X1040" s="55" t="n">
        <v>18</v>
      </c>
      <c r="Y1040" s="55" t="n">
        <v>40</v>
      </c>
      <c r="Z1040" s="55" t="n">
        <v>36</v>
      </c>
      <c r="AA1040" s="56" t="n">
        <v>22</v>
      </c>
      <c r="AB1040" s="3"/>
      <c r="AC1040" s="70" t="n">
        <v>7</v>
      </c>
      <c r="AD1040" s="55" t="n">
        <v>88</v>
      </c>
      <c r="AE1040" s="55" t="n">
        <v>63</v>
      </c>
      <c r="AF1040" s="57" t="n">
        <f aca="false">(AE1040/AD1040)*100</f>
        <v>71.5909090909091</v>
      </c>
    </row>
    <row r="1041" s="53" customFormat="true" ht="12.8" hidden="false" customHeight="false" outlineLevel="0" collapsed="false">
      <c r="A1041" s="54" t="s">
        <v>649</v>
      </c>
      <c r="B1041" s="55" t="n">
        <v>10</v>
      </c>
      <c r="C1041" s="55" t="n">
        <v>441</v>
      </c>
      <c r="D1041" s="55" t="n">
        <v>473</v>
      </c>
      <c r="E1041" s="55" t="n">
        <v>6</v>
      </c>
      <c r="F1041" s="55" t="n">
        <v>163</v>
      </c>
      <c r="G1041" s="55" t="n">
        <v>1</v>
      </c>
      <c r="H1041" s="55" t="n">
        <v>12</v>
      </c>
      <c r="I1041" s="55" t="n">
        <v>531</v>
      </c>
      <c r="J1041" s="55" t="n">
        <v>542</v>
      </c>
      <c r="K1041" s="55" t="n">
        <v>9</v>
      </c>
      <c r="L1041" s="55" t="n">
        <v>438</v>
      </c>
      <c r="M1041" s="55" t="n">
        <v>14</v>
      </c>
      <c r="N1041" s="54" t="n">
        <v>639</v>
      </c>
      <c r="O1041" s="54"/>
      <c r="P1041" s="54"/>
      <c r="Q1041" s="55"/>
      <c r="R1041" s="55" t="n">
        <v>498</v>
      </c>
      <c r="S1041" s="55" t="n">
        <v>407</v>
      </c>
      <c r="T1041" s="55" t="n">
        <v>430</v>
      </c>
      <c r="U1041" s="55" t="n">
        <v>611</v>
      </c>
      <c r="V1041" s="55" t="n">
        <v>479</v>
      </c>
      <c r="W1041" s="55" t="n">
        <v>566</v>
      </c>
      <c r="X1041" s="55" t="n">
        <v>445</v>
      </c>
      <c r="Y1041" s="55" t="n">
        <v>602</v>
      </c>
      <c r="Z1041" s="55" t="n">
        <v>571</v>
      </c>
      <c r="AA1041" s="56" t="n">
        <v>452</v>
      </c>
      <c r="AB1041" s="3"/>
      <c r="AC1041" s="70" t="n">
        <v>187</v>
      </c>
      <c r="AD1041" s="55" t="n">
        <v>1652</v>
      </c>
      <c r="AE1041" s="55" t="n">
        <v>1115</v>
      </c>
      <c r="AF1041" s="57" t="n">
        <f aca="false">(AE1041/AD1041)*100</f>
        <v>67.4939467312349</v>
      </c>
    </row>
    <row r="1042" s="53" customFormat="true" ht="12.8" hidden="false" customHeight="false" outlineLevel="0" collapsed="false">
      <c r="A1042" s="54" t="s">
        <v>650</v>
      </c>
      <c r="B1042" s="55" t="n">
        <v>5</v>
      </c>
      <c r="C1042" s="55" t="n">
        <v>211</v>
      </c>
      <c r="D1042" s="55" t="n">
        <v>269</v>
      </c>
      <c r="E1042" s="55" t="n">
        <v>2</v>
      </c>
      <c r="F1042" s="55" t="n">
        <v>65</v>
      </c>
      <c r="G1042" s="55" t="n">
        <v>1</v>
      </c>
      <c r="H1042" s="55" t="n">
        <v>5</v>
      </c>
      <c r="I1042" s="55" t="n">
        <v>296</v>
      </c>
      <c r="J1042" s="55" t="n">
        <v>257</v>
      </c>
      <c r="K1042" s="55" t="n">
        <v>1</v>
      </c>
      <c r="L1042" s="55" t="n">
        <v>255</v>
      </c>
      <c r="M1042" s="55" t="n">
        <v>9</v>
      </c>
      <c r="N1042" s="54" t="n">
        <v>298</v>
      </c>
      <c r="O1042" s="54"/>
      <c r="P1042" s="54"/>
      <c r="Q1042" s="55"/>
      <c r="R1042" s="55" t="n">
        <v>284</v>
      </c>
      <c r="S1042" s="55" t="n">
        <v>193</v>
      </c>
      <c r="T1042" s="55" t="n">
        <v>231</v>
      </c>
      <c r="U1042" s="55" t="n">
        <v>309</v>
      </c>
      <c r="V1042" s="55" t="n">
        <v>261</v>
      </c>
      <c r="W1042" s="55" t="n">
        <v>285</v>
      </c>
      <c r="X1042" s="55" t="n">
        <v>238</v>
      </c>
      <c r="Y1042" s="55" t="n">
        <v>303</v>
      </c>
      <c r="Z1042" s="55" t="n">
        <v>326</v>
      </c>
      <c r="AA1042" s="56" t="n">
        <v>212</v>
      </c>
      <c r="AB1042" s="3"/>
      <c r="AC1042" s="70" t="n">
        <v>62</v>
      </c>
      <c r="AD1042" s="55" t="n">
        <v>735</v>
      </c>
      <c r="AE1042" s="55" t="n">
        <v>566</v>
      </c>
      <c r="AF1042" s="57" t="n">
        <f aca="false">(AE1042/AD1042)*100</f>
        <v>77.0068027210884</v>
      </c>
    </row>
    <row r="1043" s="58" customFormat="true" ht="12.8" hidden="false" customHeight="false" outlineLevel="0" collapsed="false">
      <c r="A1043" s="54" t="s">
        <v>651</v>
      </c>
      <c r="B1043" s="55" t="n">
        <v>2</v>
      </c>
      <c r="C1043" s="55" t="n">
        <v>325</v>
      </c>
      <c r="D1043" s="55" t="n">
        <v>398</v>
      </c>
      <c r="E1043" s="55" t="n">
        <v>4</v>
      </c>
      <c r="F1043" s="55" t="n">
        <v>129</v>
      </c>
      <c r="G1043" s="55" t="n">
        <v>2</v>
      </c>
      <c r="H1043" s="55" t="n">
        <v>11</v>
      </c>
      <c r="I1043" s="55" t="n">
        <v>479</v>
      </c>
      <c r="J1043" s="55" t="n">
        <v>390</v>
      </c>
      <c r="K1043" s="55" t="n">
        <v>12</v>
      </c>
      <c r="L1043" s="55" t="n">
        <v>410</v>
      </c>
      <c r="M1043" s="55" t="n">
        <v>22</v>
      </c>
      <c r="N1043" s="54" t="n">
        <v>452</v>
      </c>
      <c r="O1043" s="54"/>
      <c r="P1043" s="54"/>
      <c r="Q1043" s="55"/>
      <c r="R1043" s="55" t="n">
        <v>398</v>
      </c>
      <c r="S1043" s="55" t="n">
        <v>367</v>
      </c>
      <c r="T1043" s="55" t="n">
        <v>358</v>
      </c>
      <c r="U1043" s="55" t="n">
        <v>501</v>
      </c>
      <c r="V1043" s="55" t="n">
        <v>322</v>
      </c>
      <c r="W1043" s="55" t="n">
        <v>542</v>
      </c>
      <c r="X1043" s="55" t="n">
        <v>349</v>
      </c>
      <c r="Y1043" s="55" t="n">
        <v>511</v>
      </c>
      <c r="Z1043" s="55" t="n">
        <v>486</v>
      </c>
      <c r="AA1043" s="56" t="n">
        <v>366</v>
      </c>
      <c r="AB1043" s="3"/>
      <c r="AC1043" s="70" t="n">
        <v>101</v>
      </c>
      <c r="AD1043" s="55" t="n">
        <v>1155</v>
      </c>
      <c r="AE1043" s="55" t="n">
        <v>898</v>
      </c>
      <c r="AF1043" s="57" t="n">
        <f aca="false">(AE1043/AD1043)*100</f>
        <v>77.7489177489178</v>
      </c>
    </row>
    <row r="1044" s="58" customFormat="true" ht="12.8" hidden="false" customHeight="false" outlineLevel="0" collapsed="false">
      <c r="A1044" s="54" t="s">
        <v>652</v>
      </c>
      <c r="B1044" s="55" t="n">
        <v>2</v>
      </c>
      <c r="C1044" s="55" t="n">
        <v>92</v>
      </c>
      <c r="D1044" s="55" t="n">
        <v>191</v>
      </c>
      <c r="E1044" s="55" t="n">
        <v>2</v>
      </c>
      <c r="F1044" s="55" t="n">
        <v>45</v>
      </c>
      <c r="G1044" s="55" t="n">
        <v>0</v>
      </c>
      <c r="H1044" s="55" t="n">
        <v>3</v>
      </c>
      <c r="I1044" s="55" t="n">
        <v>232</v>
      </c>
      <c r="J1044" s="55" t="n">
        <v>110</v>
      </c>
      <c r="K1044" s="55" t="n">
        <v>0</v>
      </c>
      <c r="L1044" s="55" t="n">
        <v>195</v>
      </c>
      <c r="M1044" s="55" t="n">
        <v>7</v>
      </c>
      <c r="N1044" s="54" t="n">
        <v>142</v>
      </c>
      <c r="O1044" s="54"/>
      <c r="P1044" s="54"/>
      <c r="Q1044" s="55"/>
      <c r="R1044" s="55" t="n">
        <v>164</v>
      </c>
      <c r="S1044" s="55" t="n">
        <v>134</v>
      </c>
      <c r="T1044" s="55" t="n">
        <v>138</v>
      </c>
      <c r="U1044" s="55" t="n">
        <v>200</v>
      </c>
      <c r="V1044" s="55" t="n">
        <v>103</v>
      </c>
      <c r="W1044" s="55" t="n">
        <v>231</v>
      </c>
      <c r="X1044" s="55" t="n">
        <v>116</v>
      </c>
      <c r="Y1044" s="55" t="n">
        <v>220</v>
      </c>
      <c r="Z1044" s="55" t="n">
        <v>194</v>
      </c>
      <c r="AA1044" s="56" t="n">
        <v>140</v>
      </c>
      <c r="AB1044" s="3"/>
      <c r="AC1044" s="70" t="n">
        <v>34</v>
      </c>
      <c r="AD1044" s="55" t="n">
        <v>453</v>
      </c>
      <c r="AE1044" s="55" t="n">
        <v>350</v>
      </c>
      <c r="AF1044" s="57" t="n">
        <f aca="false">(AE1044/AD1044)*100</f>
        <v>77.2626931567329</v>
      </c>
    </row>
    <row r="1045" s="58" customFormat="true" ht="12.8" hidden="false" customHeight="false" outlineLevel="0" collapsed="false">
      <c r="A1045" s="54" t="s">
        <v>653</v>
      </c>
      <c r="B1045" s="55" t="n">
        <v>1</v>
      </c>
      <c r="C1045" s="55" t="n">
        <v>8</v>
      </c>
      <c r="D1045" s="55" t="n">
        <v>25</v>
      </c>
      <c r="E1045" s="55" t="n">
        <v>0</v>
      </c>
      <c r="F1045" s="55" t="n">
        <v>9</v>
      </c>
      <c r="G1045" s="55" t="n">
        <v>3</v>
      </c>
      <c r="H1045" s="55" t="n">
        <v>1</v>
      </c>
      <c r="I1045" s="55" t="n">
        <v>36</v>
      </c>
      <c r="J1045" s="55" t="n">
        <v>7</v>
      </c>
      <c r="K1045" s="55" t="n">
        <v>0</v>
      </c>
      <c r="L1045" s="55" t="n">
        <v>32</v>
      </c>
      <c r="M1045" s="55" t="n">
        <v>1</v>
      </c>
      <c r="N1045" s="54" t="n">
        <v>10</v>
      </c>
      <c r="O1045" s="54"/>
      <c r="P1045" s="54"/>
      <c r="Q1045" s="55"/>
      <c r="R1045" s="55" t="n">
        <v>24</v>
      </c>
      <c r="S1045" s="55" t="n">
        <v>18</v>
      </c>
      <c r="T1045" s="55" t="n">
        <v>22</v>
      </c>
      <c r="U1045" s="55" t="n">
        <v>20</v>
      </c>
      <c r="V1045" s="55" t="n">
        <v>13</v>
      </c>
      <c r="W1045" s="55" t="n">
        <v>29</v>
      </c>
      <c r="X1045" s="55" t="n">
        <v>20</v>
      </c>
      <c r="Y1045" s="55" t="n">
        <v>23</v>
      </c>
      <c r="Z1045" s="55" t="n">
        <v>19</v>
      </c>
      <c r="AA1045" s="56" t="n">
        <v>23</v>
      </c>
      <c r="AB1045" s="3"/>
      <c r="AC1045" s="70" t="n">
        <v>0</v>
      </c>
      <c r="AD1045" s="55" t="n">
        <v>83</v>
      </c>
      <c r="AE1045" s="55" t="n">
        <v>46</v>
      </c>
      <c r="AF1045" s="57" t="n">
        <f aca="false">(AE1045/AD1045)*100</f>
        <v>55.421686746988</v>
      </c>
    </row>
    <row r="1046" s="58" customFormat="true" ht="12.8" hidden="false" customHeight="false" outlineLevel="0" collapsed="false">
      <c r="A1046" s="54" t="s">
        <v>179</v>
      </c>
      <c r="B1046" s="55" t="n">
        <v>6</v>
      </c>
      <c r="C1046" s="55" t="n">
        <v>256</v>
      </c>
      <c r="D1046" s="55" t="n">
        <v>383</v>
      </c>
      <c r="E1046" s="55" t="n">
        <v>3</v>
      </c>
      <c r="F1046" s="55" t="n">
        <v>54</v>
      </c>
      <c r="G1046" s="55" t="n">
        <v>3</v>
      </c>
      <c r="H1046" s="55" t="n">
        <v>15</v>
      </c>
      <c r="I1046" s="55" t="n">
        <v>389</v>
      </c>
      <c r="J1046" s="55" t="n">
        <v>305</v>
      </c>
      <c r="K1046" s="55" t="n">
        <v>5</v>
      </c>
      <c r="L1046" s="55" t="n">
        <v>344</v>
      </c>
      <c r="M1046" s="55" t="n">
        <v>12</v>
      </c>
      <c r="N1046" s="54" t="n">
        <v>347</v>
      </c>
      <c r="O1046" s="54"/>
      <c r="P1046" s="54"/>
      <c r="Q1046" s="55"/>
      <c r="R1046" s="55" t="n">
        <v>376</v>
      </c>
      <c r="S1046" s="55" t="n">
        <v>235</v>
      </c>
      <c r="T1046" s="55" t="n">
        <v>334</v>
      </c>
      <c r="U1046" s="55" t="n">
        <v>327</v>
      </c>
      <c r="V1046" s="55" t="n">
        <v>376</v>
      </c>
      <c r="W1046" s="55" t="n">
        <v>314</v>
      </c>
      <c r="X1046" s="55" t="n">
        <v>322</v>
      </c>
      <c r="Y1046" s="55" t="n">
        <v>362</v>
      </c>
      <c r="Z1046" s="55" t="n">
        <v>427</v>
      </c>
      <c r="AA1046" s="56" t="n">
        <v>249</v>
      </c>
      <c r="AB1046" s="3"/>
      <c r="AC1046" s="70"/>
      <c r="AD1046" s="55" t="n">
        <v>744</v>
      </c>
      <c r="AE1046" s="55" t="n">
        <v>729</v>
      </c>
      <c r="AF1046" s="57"/>
    </row>
    <row r="1047" s="58" customFormat="true" ht="12.8" hidden="false" customHeight="false" outlineLevel="0" collapsed="false">
      <c r="A1047" s="60" t="s">
        <v>48</v>
      </c>
      <c r="B1047" s="61" t="n">
        <f aca="false">SUM(B1038:B1046)</f>
        <v>26</v>
      </c>
      <c r="C1047" s="61" t="n">
        <f aca="false">SUM(C1038:C1046)</f>
        <v>1564</v>
      </c>
      <c r="D1047" s="61" t="n">
        <f aca="false">SUM(D1038:D1046)</f>
        <v>2089</v>
      </c>
      <c r="E1047" s="61" t="n">
        <f aca="false">SUM(E1038:E1046)</f>
        <v>19</v>
      </c>
      <c r="F1047" s="61" t="n">
        <f aca="false">SUM(F1038:F1046)</f>
        <v>568</v>
      </c>
      <c r="G1047" s="61" t="n">
        <f aca="false">SUM(G1038:G1046)</f>
        <v>12</v>
      </c>
      <c r="H1047" s="61" t="n">
        <f aca="false">SUM(H1038:H1046)</f>
        <v>57</v>
      </c>
      <c r="I1047" s="61" t="n">
        <f aca="false">SUM(I1038:I1046)</f>
        <v>2421</v>
      </c>
      <c r="J1047" s="61" t="n">
        <f aca="false">SUM(J1038:J1046)</f>
        <v>1840</v>
      </c>
      <c r="K1047" s="61" t="n">
        <f aca="false">SUM(K1038:K1046)</f>
        <v>39</v>
      </c>
      <c r="L1047" s="61" t="n">
        <f aca="false">SUM(L1038:L1046)</f>
        <v>2015</v>
      </c>
      <c r="M1047" s="61" t="n">
        <f aca="false">SUM(M1038:M1046)</f>
        <v>78</v>
      </c>
      <c r="N1047" s="61" t="n">
        <f aca="false">SUM(N1038:N1046)</f>
        <v>2237</v>
      </c>
      <c r="O1047" s="61" t="n">
        <f aca="false">SUM(O1038:O1046)</f>
        <v>0</v>
      </c>
      <c r="P1047" s="61" t="n">
        <f aca="false">SUM(P1038:P1046)</f>
        <v>0</v>
      </c>
      <c r="Q1047" s="61" t="n">
        <f aca="false">SUM(Q1038:Q1046)</f>
        <v>0</v>
      </c>
      <c r="R1047" s="61" t="n">
        <f aca="false">SUM(R1038:R1046)</f>
        <v>2101</v>
      </c>
      <c r="S1047" s="61" t="n">
        <f aca="false">SUM(S1038:S1046)</f>
        <v>1607</v>
      </c>
      <c r="T1047" s="61" t="n">
        <f aca="false">SUM(T1038:T1046)</f>
        <v>1764</v>
      </c>
      <c r="U1047" s="61" t="n">
        <f aca="false">SUM(U1038:U1046)</f>
        <v>2398</v>
      </c>
      <c r="V1047" s="61" t="n">
        <f aca="false">SUM(V1038:V1046)</f>
        <v>1767</v>
      </c>
      <c r="W1047" s="61" t="n">
        <f aca="false">SUM(W1038:W1046)</f>
        <v>2425</v>
      </c>
      <c r="X1047" s="61" t="n">
        <f aca="false">SUM(X1038:X1046)</f>
        <v>1726</v>
      </c>
      <c r="Y1047" s="61" t="n">
        <f aca="false">SUM(Y1038:Y1046)</f>
        <v>2458</v>
      </c>
      <c r="Z1047" s="62" t="n">
        <f aca="false">SUM(Z1038:Z1046)</f>
        <v>2427</v>
      </c>
      <c r="AA1047" s="81" t="n">
        <f aca="false">SUM(AA1038:AA1046)</f>
        <v>1713</v>
      </c>
      <c r="AB1047" s="82"/>
      <c r="AC1047" s="61" t="n">
        <f aca="false">SUM(AC1038:AC1046)</f>
        <v>467</v>
      </c>
      <c r="AD1047" s="61" t="n">
        <f aca="false">SUM(AD1038:AD1046)</f>
        <v>5811</v>
      </c>
      <c r="AE1047" s="80" t="n">
        <f aca="false">SUM(AE1038:AE1046)</f>
        <v>4419</v>
      </c>
      <c r="AF1047" s="63" t="n">
        <f aca="false">(AE1047/AD1047)*100</f>
        <v>76.0454310789881</v>
      </c>
    </row>
    <row r="1048" s="58" customFormat="true" ht="12.8" hidden="false" customHeight="false" outlineLevel="0" collapsed="false">
      <c r="A1048" s="67" t="s">
        <v>654</v>
      </c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9"/>
    </row>
    <row r="1049" s="58" customFormat="true" ht="12.8" hidden="false" customHeight="false" outlineLevel="0" collapsed="false">
      <c r="A1049" s="54" t="s">
        <v>655</v>
      </c>
      <c r="B1049" s="55" t="n">
        <v>1</v>
      </c>
      <c r="C1049" s="55" t="n">
        <v>170</v>
      </c>
      <c r="D1049" s="55" t="n">
        <v>366</v>
      </c>
      <c r="E1049" s="55" t="n">
        <v>2</v>
      </c>
      <c r="F1049" s="55" t="n">
        <v>83</v>
      </c>
      <c r="G1049" s="55" t="n">
        <v>2</v>
      </c>
      <c r="H1049" s="55" t="n">
        <v>7</v>
      </c>
      <c r="I1049" s="55" t="n">
        <v>393</v>
      </c>
      <c r="J1049" s="55" t="n">
        <v>202</v>
      </c>
      <c r="K1049" s="55" t="n">
        <v>5</v>
      </c>
      <c r="L1049" s="55" t="n">
        <v>346</v>
      </c>
      <c r="M1049" s="55" t="n">
        <v>9</v>
      </c>
      <c r="N1049" s="54" t="n">
        <v>239</v>
      </c>
      <c r="O1049" s="54"/>
      <c r="P1049" s="54"/>
      <c r="Q1049" s="55"/>
      <c r="R1049" s="55" t="n">
        <v>295</v>
      </c>
      <c r="S1049" s="55" t="n">
        <v>270</v>
      </c>
      <c r="T1049" s="55" t="n">
        <v>272</v>
      </c>
      <c r="U1049" s="55" t="n">
        <v>346</v>
      </c>
      <c r="V1049" s="55" t="n">
        <v>201</v>
      </c>
      <c r="W1049" s="55" t="n">
        <v>418</v>
      </c>
      <c r="X1049" s="55" t="n">
        <v>224</v>
      </c>
      <c r="Y1049" s="55" t="n">
        <v>389</v>
      </c>
      <c r="Z1049" s="55" t="n">
        <v>344</v>
      </c>
      <c r="AA1049" s="56" t="n">
        <v>258</v>
      </c>
      <c r="AB1049" s="3"/>
      <c r="AC1049" s="70" t="n">
        <v>42</v>
      </c>
      <c r="AD1049" s="55" t="n">
        <v>771</v>
      </c>
      <c r="AE1049" s="55" t="n">
        <v>633</v>
      </c>
      <c r="AF1049" s="57" t="n">
        <f aca="false">(AE1049/AD1049)*100</f>
        <v>82.1011673151751</v>
      </c>
    </row>
    <row r="1050" s="58" customFormat="true" ht="12.8" hidden="false" customHeight="false" outlineLevel="0" collapsed="false">
      <c r="A1050" s="54" t="s">
        <v>656</v>
      </c>
      <c r="B1050" s="55" t="n">
        <v>3</v>
      </c>
      <c r="C1050" s="55" t="n">
        <v>136</v>
      </c>
      <c r="D1050" s="55" t="n">
        <v>160</v>
      </c>
      <c r="E1050" s="55" t="n">
        <v>1</v>
      </c>
      <c r="F1050" s="55" t="n">
        <v>57</v>
      </c>
      <c r="G1050" s="55" t="n">
        <v>2</v>
      </c>
      <c r="H1050" s="55" t="n">
        <v>6</v>
      </c>
      <c r="I1050" s="55" t="n">
        <v>189</v>
      </c>
      <c r="J1050" s="55" t="n">
        <v>159</v>
      </c>
      <c r="K1050" s="55" t="n">
        <v>3</v>
      </c>
      <c r="L1050" s="55" t="n">
        <v>155</v>
      </c>
      <c r="M1050" s="55" t="n">
        <v>6</v>
      </c>
      <c r="N1050" s="54" t="n">
        <v>193</v>
      </c>
      <c r="O1050" s="54"/>
      <c r="P1050" s="54"/>
      <c r="Q1050" s="55"/>
      <c r="R1050" s="55" t="n">
        <v>165</v>
      </c>
      <c r="S1050" s="55" t="n">
        <v>151</v>
      </c>
      <c r="T1050" s="55" t="n">
        <v>120</v>
      </c>
      <c r="U1050" s="55" t="n">
        <v>237</v>
      </c>
      <c r="V1050" s="55" t="n">
        <v>144</v>
      </c>
      <c r="W1050" s="55" t="n">
        <v>209</v>
      </c>
      <c r="X1050" s="55" t="n">
        <v>136</v>
      </c>
      <c r="Y1050" s="55" t="n">
        <v>217</v>
      </c>
      <c r="Z1050" s="55" t="n">
        <v>202</v>
      </c>
      <c r="AA1050" s="56" t="n">
        <v>147</v>
      </c>
      <c r="AB1050" s="3"/>
      <c r="AC1050" s="70" t="n">
        <v>38</v>
      </c>
      <c r="AD1050" s="55" t="n">
        <v>453</v>
      </c>
      <c r="AE1050" s="55" t="n">
        <v>368</v>
      </c>
      <c r="AF1050" s="57" t="n">
        <f aca="false">(AE1050/AD1050)*100</f>
        <v>81.2362030905077</v>
      </c>
    </row>
    <row r="1051" s="58" customFormat="true" ht="12.8" hidden="false" customHeight="false" outlineLevel="0" collapsed="false">
      <c r="A1051" s="54" t="s">
        <v>657</v>
      </c>
      <c r="B1051" s="55" t="n">
        <v>3</v>
      </c>
      <c r="C1051" s="55" t="n">
        <v>137</v>
      </c>
      <c r="D1051" s="55" t="n">
        <v>154</v>
      </c>
      <c r="E1051" s="55" t="n">
        <v>0</v>
      </c>
      <c r="F1051" s="55" t="n">
        <v>50</v>
      </c>
      <c r="G1051" s="55" t="n">
        <v>0</v>
      </c>
      <c r="H1051" s="55" t="n">
        <v>10</v>
      </c>
      <c r="I1051" s="55" t="n">
        <v>180</v>
      </c>
      <c r="J1051" s="55" t="n">
        <v>157</v>
      </c>
      <c r="K1051" s="55" t="n">
        <v>6</v>
      </c>
      <c r="L1051" s="55" t="n">
        <v>156</v>
      </c>
      <c r="M1051" s="55" t="n">
        <v>7</v>
      </c>
      <c r="N1051" s="54" t="n">
        <v>185</v>
      </c>
      <c r="O1051" s="54"/>
      <c r="P1051" s="54"/>
      <c r="Q1051" s="55"/>
      <c r="R1051" s="55" t="n">
        <v>176</v>
      </c>
      <c r="S1051" s="55" t="n">
        <v>153</v>
      </c>
      <c r="T1051" s="55" t="n">
        <v>146</v>
      </c>
      <c r="U1051" s="55" t="n">
        <v>198</v>
      </c>
      <c r="V1051" s="55" t="n">
        <v>125</v>
      </c>
      <c r="W1051" s="55" t="n">
        <v>227</v>
      </c>
      <c r="X1051" s="55" t="n">
        <v>157</v>
      </c>
      <c r="Y1051" s="55" t="n">
        <v>188</v>
      </c>
      <c r="Z1051" s="55" t="n">
        <v>215</v>
      </c>
      <c r="AA1051" s="56" t="n">
        <v>131</v>
      </c>
      <c r="AB1051" s="3"/>
      <c r="AC1051" s="70" t="n">
        <v>41</v>
      </c>
      <c r="AD1051" s="55" t="n">
        <v>489</v>
      </c>
      <c r="AE1051" s="55" t="n">
        <v>363</v>
      </c>
      <c r="AF1051" s="57" t="n">
        <f aca="false">(AE1051/AD1051)*100</f>
        <v>74.2331288343558</v>
      </c>
    </row>
    <row r="1052" s="58" customFormat="true" ht="12.8" hidden="false" customHeight="false" outlineLevel="0" collapsed="false">
      <c r="A1052" s="54" t="s">
        <v>658</v>
      </c>
      <c r="B1052" s="55" t="n">
        <v>1</v>
      </c>
      <c r="C1052" s="55" t="n">
        <v>194</v>
      </c>
      <c r="D1052" s="55" t="n">
        <v>242</v>
      </c>
      <c r="E1052" s="55" t="n">
        <v>0</v>
      </c>
      <c r="F1052" s="55" t="n">
        <v>55</v>
      </c>
      <c r="G1052" s="55" t="n">
        <v>2</v>
      </c>
      <c r="H1052" s="55" t="n">
        <v>11</v>
      </c>
      <c r="I1052" s="55" t="n">
        <v>254</v>
      </c>
      <c r="J1052" s="55" t="n">
        <v>215</v>
      </c>
      <c r="K1052" s="55" t="n">
        <v>2</v>
      </c>
      <c r="L1052" s="55" t="n">
        <v>210</v>
      </c>
      <c r="M1052" s="55" t="n">
        <v>9</v>
      </c>
      <c r="N1052" s="54" t="n">
        <v>256</v>
      </c>
      <c r="O1052" s="54"/>
      <c r="P1052" s="54"/>
      <c r="Q1052" s="55"/>
      <c r="R1052" s="55" t="n">
        <v>249</v>
      </c>
      <c r="S1052" s="55" t="n">
        <v>196</v>
      </c>
      <c r="T1052" s="55" t="n">
        <v>181</v>
      </c>
      <c r="U1052" s="55" t="n">
        <v>315</v>
      </c>
      <c r="V1052" s="55" t="n">
        <v>192</v>
      </c>
      <c r="W1052" s="55" t="n">
        <v>303</v>
      </c>
      <c r="X1052" s="55" t="n">
        <v>178</v>
      </c>
      <c r="Y1052" s="55" t="n">
        <v>311</v>
      </c>
      <c r="Z1052" s="55" t="n">
        <v>296</v>
      </c>
      <c r="AA1052" s="56" t="n">
        <v>192</v>
      </c>
      <c r="AB1052" s="3"/>
      <c r="AC1052" s="70" t="n">
        <v>27</v>
      </c>
      <c r="AD1052" s="55" t="n">
        <v>625</v>
      </c>
      <c r="AE1052" s="55" t="n">
        <v>510</v>
      </c>
      <c r="AF1052" s="57" t="n">
        <f aca="false">(AE1052/AD1052)*100</f>
        <v>81.6</v>
      </c>
    </row>
    <row r="1053" s="58" customFormat="true" ht="12.8" hidden="false" customHeight="false" outlineLevel="0" collapsed="false">
      <c r="A1053" s="54" t="s">
        <v>659</v>
      </c>
      <c r="B1053" s="55" t="n">
        <v>4</v>
      </c>
      <c r="C1053" s="55" t="n">
        <v>159</v>
      </c>
      <c r="D1053" s="55" t="n">
        <v>151</v>
      </c>
      <c r="E1053" s="55" t="n">
        <v>1</v>
      </c>
      <c r="F1053" s="55" t="n">
        <v>50</v>
      </c>
      <c r="G1053" s="55" t="n">
        <v>1</v>
      </c>
      <c r="H1053" s="55" t="n">
        <v>5</v>
      </c>
      <c r="I1053" s="55" t="n">
        <v>202</v>
      </c>
      <c r="J1053" s="55" t="n">
        <v>161</v>
      </c>
      <c r="K1053" s="55" t="n">
        <v>5</v>
      </c>
      <c r="L1053" s="55" t="n">
        <v>143</v>
      </c>
      <c r="M1053" s="55" t="n">
        <v>10</v>
      </c>
      <c r="N1053" s="54" t="n">
        <v>212</v>
      </c>
      <c r="O1053" s="54"/>
      <c r="P1053" s="54"/>
      <c r="Q1053" s="55"/>
      <c r="R1053" s="55" t="n">
        <v>168</v>
      </c>
      <c r="S1053" s="55" t="n">
        <v>170</v>
      </c>
      <c r="T1053" s="55" t="n">
        <v>134</v>
      </c>
      <c r="U1053" s="55" t="n">
        <v>229</v>
      </c>
      <c r="V1053" s="55" t="n">
        <v>133</v>
      </c>
      <c r="W1053" s="55" t="n">
        <v>223</v>
      </c>
      <c r="X1053" s="55" t="n">
        <v>149</v>
      </c>
      <c r="Y1053" s="55" t="n">
        <v>213</v>
      </c>
      <c r="Z1053" s="55" t="n">
        <v>215</v>
      </c>
      <c r="AA1053" s="56" t="n">
        <v>143</v>
      </c>
      <c r="AB1053" s="3"/>
      <c r="AC1053" s="70" t="n">
        <v>50</v>
      </c>
      <c r="AD1053" s="55" t="n">
        <v>470</v>
      </c>
      <c r="AE1053" s="55" t="n">
        <v>379</v>
      </c>
      <c r="AF1053" s="57" t="n">
        <f aca="false">(AE1053/AD1053)*100</f>
        <v>80.6382978723404</v>
      </c>
    </row>
    <row r="1054" s="58" customFormat="true" ht="12.8" hidden="false" customHeight="false" outlineLevel="0" collapsed="false">
      <c r="A1054" s="54" t="s">
        <v>660</v>
      </c>
      <c r="B1054" s="55" t="n">
        <v>1</v>
      </c>
      <c r="C1054" s="55" t="n">
        <v>167</v>
      </c>
      <c r="D1054" s="55" t="n">
        <v>475</v>
      </c>
      <c r="E1054" s="55" t="n">
        <v>1</v>
      </c>
      <c r="F1054" s="55" t="n">
        <v>81</v>
      </c>
      <c r="G1054" s="55" t="n">
        <v>6</v>
      </c>
      <c r="H1054" s="55" t="n">
        <v>5</v>
      </c>
      <c r="I1054" s="55" t="n">
        <v>511</v>
      </c>
      <c r="J1054" s="55" t="n">
        <v>192</v>
      </c>
      <c r="K1054" s="55" t="n">
        <v>5</v>
      </c>
      <c r="L1054" s="55" t="n">
        <v>473</v>
      </c>
      <c r="M1054" s="55" t="n">
        <v>9</v>
      </c>
      <c r="N1054" s="54" t="n">
        <v>231</v>
      </c>
      <c r="O1054" s="54"/>
      <c r="P1054" s="54"/>
      <c r="Q1054" s="55"/>
      <c r="R1054" s="55" t="n">
        <v>325</v>
      </c>
      <c r="S1054" s="55" t="n">
        <v>331</v>
      </c>
      <c r="T1054" s="55" t="n">
        <v>302</v>
      </c>
      <c r="U1054" s="55" t="n">
        <v>426</v>
      </c>
      <c r="V1054" s="55" t="n">
        <v>206</v>
      </c>
      <c r="W1054" s="55" t="n">
        <v>527</v>
      </c>
      <c r="X1054" s="55" t="n">
        <v>238</v>
      </c>
      <c r="Y1054" s="55" t="n">
        <v>492</v>
      </c>
      <c r="Z1054" s="55" t="n">
        <v>367</v>
      </c>
      <c r="AA1054" s="56" t="n">
        <v>261</v>
      </c>
      <c r="AB1054" s="3"/>
      <c r="AC1054" s="70" t="n">
        <v>72</v>
      </c>
      <c r="AD1054" s="55" t="n">
        <v>866</v>
      </c>
      <c r="AE1054" s="55" t="n">
        <v>743</v>
      </c>
      <c r="AF1054" s="57" t="n">
        <f aca="false">(AE1054/AD1054)*100</f>
        <v>85.796766743649</v>
      </c>
    </row>
    <row r="1055" s="58" customFormat="true" ht="12.8" hidden="false" customHeight="false" outlineLevel="0" collapsed="false">
      <c r="A1055" s="54" t="s">
        <v>661</v>
      </c>
      <c r="B1055" s="55" t="n">
        <v>0</v>
      </c>
      <c r="C1055" s="55" t="n">
        <v>79</v>
      </c>
      <c r="D1055" s="55" t="n">
        <v>242</v>
      </c>
      <c r="E1055" s="55" t="n">
        <v>0</v>
      </c>
      <c r="F1055" s="55" t="n">
        <v>37</v>
      </c>
      <c r="G1055" s="55" t="n">
        <v>2</v>
      </c>
      <c r="H1055" s="55" t="n">
        <v>1</v>
      </c>
      <c r="I1055" s="55" t="n">
        <v>289</v>
      </c>
      <c r="J1055" s="55" t="n">
        <v>69</v>
      </c>
      <c r="K1055" s="55" t="n">
        <v>3</v>
      </c>
      <c r="L1055" s="55" t="n">
        <v>250</v>
      </c>
      <c r="M1055" s="55" t="n">
        <v>4</v>
      </c>
      <c r="N1055" s="54" t="n">
        <v>98</v>
      </c>
      <c r="O1055" s="54"/>
      <c r="P1055" s="54"/>
      <c r="Q1055" s="55"/>
      <c r="R1055" s="55" t="n">
        <v>160</v>
      </c>
      <c r="S1055" s="55" t="n">
        <v>160</v>
      </c>
      <c r="T1055" s="55" t="n">
        <v>127</v>
      </c>
      <c r="U1055" s="55" t="n">
        <v>231</v>
      </c>
      <c r="V1055" s="55" t="n">
        <v>78</v>
      </c>
      <c r="W1055" s="55" t="n">
        <v>284</v>
      </c>
      <c r="X1055" s="55" t="n">
        <v>98</v>
      </c>
      <c r="Y1055" s="55" t="n">
        <v>260</v>
      </c>
      <c r="Z1055" s="55" t="n">
        <v>131</v>
      </c>
      <c r="AA1055" s="56" t="n">
        <v>226</v>
      </c>
      <c r="AB1055" s="3"/>
      <c r="AC1055" s="70" t="n">
        <v>21</v>
      </c>
      <c r="AD1055" s="55" t="n">
        <v>424</v>
      </c>
      <c r="AE1055" s="55" t="n">
        <v>369</v>
      </c>
      <c r="AF1055" s="57" t="n">
        <f aca="false">(AE1055/AD1055)*100</f>
        <v>87.0283018867925</v>
      </c>
    </row>
    <row r="1056" s="58" customFormat="true" ht="12.8" hidden="false" customHeight="false" outlineLevel="0" collapsed="false">
      <c r="A1056" s="54" t="s">
        <v>662</v>
      </c>
      <c r="B1056" s="55" t="n">
        <v>4</v>
      </c>
      <c r="C1056" s="55" t="n">
        <v>99</v>
      </c>
      <c r="D1056" s="55" t="n">
        <v>333</v>
      </c>
      <c r="E1056" s="55" t="n">
        <v>3</v>
      </c>
      <c r="F1056" s="55" t="n">
        <v>53</v>
      </c>
      <c r="G1056" s="55" t="n">
        <v>12</v>
      </c>
      <c r="H1056" s="55" t="n">
        <v>5</v>
      </c>
      <c r="I1056" s="55" t="n">
        <v>394</v>
      </c>
      <c r="J1056" s="55" t="n">
        <v>97</v>
      </c>
      <c r="K1056" s="55" t="n">
        <v>4</v>
      </c>
      <c r="L1056" s="55" t="n">
        <v>362</v>
      </c>
      <c r="M1056" s="55" t="n">
        <v>6</v>
      </c>
      <c r="N1056" s="54" t="n">
        <v>123</v>
      </c>
      <c r="O1056" s="54"/>
      <c r="P1056" s="54"/>
      <c r="Q1056" s="55"/>
      <c r="R1056" s="55" t="n">
        <v>239</v>
      </c>
      <c r="S1056" s="55" t="n">
        <v>215</v>
      </c>
      <c r="T1056" s="55" t="n">
        <v>158</v>
      </c>
      <c r="U1056" s="55" t="n">
        <v>338</v>
      </c>
      <c r="V1056" s="55" t="n">
        <v>140</v>
      </c>
      <c r="W1056" s="55" t="n">
        <v>367</v>
      </c>
      <c r="X1056" s="55" t="n">
        <v>140</v>
      </c>
      <c r="Y1056" s="55" t="n">
        <v>351</v>
      </c>
      <c r="Z1056" s="55" t="n">
        <v>205</v>
      </c>
      <c r="AA1056" s="56" t="n">
        <v>277</v>
      </c>
      <c r="AB1056" s="3"/>
      <c r="AC1056" s="70" t="n">
        <v>62</v>
      </c>
      <c r="AD1056" s="55" t="n">
        <v>607</v>
      </c>
      <c r="AE1056" s="55" t="n">
        <v>519</v>
      </c>
      <c r="AF1056" s="57" t="n">
        <f aca="false">(AE1056/AD1056)*100</f>
        <v>85.502471169687</v>
      </c>
    </row>
    <row r="1057" s="58" customFormat="true" ht="12.8" hidden="false" customHeight="false" outlineLevel="0" collapsed="false">
      <c r="A1057" s="54" t="s">
        <v>663</v>
      </c>
      <c r="B1057" s="55" t="n">
        <v>5</v>
      </c>
      <c r="C1057" s="55" t="n">
        <v>173</v>
      </c>
      <c r="D1057" s="55" t="n">
        <v>195</v>
      </c>
      <c r="E1057" s="55" t="n">
        <v>4</v>
      </c>
      <c r="F1057" s="55" t="n">
        <v>59</v>
      </c>
      <c r="G1057" s="55" t="n">
        <v>4</v>
      </c>
      <c r="H1057" s="55" t="n">
        <v>9</v>
      </c>
      <c r="I1057" s="55" t="n">
        <v>221</v>
      </c>
      <c r="J1057" s="55" t="n">
        <v>192</v>
      </c>
      <c r="K1057" s="55" t="n">
        <v>7</v>
      </c>
      <c r="L1057" s="55" t="n">
        <v>180</v>
      </c>
      <c r="M1057" s="55" t="n">
        <v>15</v>
      </c>
      <c r="N1057" s="54" t="n">
        <v>234</v>
      </c>
      <c r="O1057" s="54"/>
      <c r="P1057" s="54"/>
      <c r="Q1057" s="55"/>
      <c r="R1057" s="55" t="n">
        <v>182</v>
      </c>
      <c r="S1057" s="55" t="n">
        <v>218</v>
      </c>
      <c r="T1057" s="55" t="n">
        <v>151</v>
      </c>
      <c r="U1057" s="55" t="n">
        <v>284</v>
      </c>
      <c r="V1057" s="55" t="n">
        <v>142</v>
      </c>
      <c r="W1057" s="55" t="n">
        <v>289</v>
      </c>
      <c r="X1057" s="55" t="n">
        <v>166</v>
      </c>
      <c r="Y1057" s="55" t="n">
        <v>262</v>
      </c>
      <c r="Z1057" s="55" t="n">
        <v>230</v>
      </c>
      <c r="AA1057" s="56" t="n">
        <v>188</v>
      </c>
      <c r="AB1057" s="3"/>
      <c r="AC1057" s="70" t="n">
        <v>30</v>
      </c>
      <c r="AD1057" s="55" t="n">
        <v>598</v>
      </c>
      <c r="AE1057" s="55" t="n">
        <v>449</v>
      </c>
      <c r="AF1057" s="57" t="n">
        <f aca="false">(AE1057/AD1057)*100</f>
        <v>75.0836120401338</v>
      </c>
    </row>
    <row r="1058" s="58" customFormat="true" ht="12.8" hidden="false" customHeight="false" outlineLevel="0" collapsed="false">
      <c r="A1058" s="60" t="s">
        <v>48</v>
      </c>
      <c r="B1058" s="61" t="n">
        <f aca="false">SUM(B1049:B1057)</f>
        <v>22</v>
      </c>
      <c r="C1058" s="61" t="n">
        <f aca="false">SUM(C1049:C1057)</f>
        <v>1314</v>
      </c>
      <c r="D1058" s="61" t="n">
        <f aca="false">SUM(D1049:D1057)</f>
        <v>2318</v>
      </c>
      <c r="E1058" s="61" t="n">
        <f aca="false">SUM(E1049:E1057)</f>
        <v>12</v>
      </c>
      <c r="F1058" s="61" t="n">
        <f aca="false">SUM(F1049:F1057)</f>
        <v>525</v>
      </c>
      <c r="G1058" s="61" t="n">
        <f aca="false">SUM(G1049:G1057)</f>
        <v>31</v>
      </c>
      <c r="H1058" s="61" t="n">
        <f aca="false">SUM(H1049:H1057)</f>
        <v>59</v>
      </c>
      <c r="I1058" s="61" t="n">
        <f aca="false">SUM(I1049:I1057)</f>
        <v>2633</v>
      </c>
      <c r="J1058" s="61" t="n">
        <f aca="false">SUM(J1049:J1057)</f>
        <v>1444</v>
      </c>
      <c r="K1058" s="61" t="n">
        <f aca="false">SUM(K1049:K1057)</f>
        <v>40</v>
      </c>
      <c r="L1058" s="61" t="n">
        <f aca="false">SUM(L1049:L1057)</f>
        <v>2275</v>
      </c>
      <c r="M1058" s="61" t="n">
        <f aca="false">SUM(M1049:M1057)</f>
        <v>75</v>
      </c>
      <c r="N1058" s="61" t="n">
        <f aca="false">SUM(N1049:N1057)</f>
        <v>1771</v>
      </c>
      <c r="O1058" s="61" t="n">
        <f aca="false">SUM(O1049:O1057)</f>
        <v>0</v>
      </c>
      <c r="P1058" s="61" t="n">
        <f aca="false">SUM(P1049:P1057)</f>
        <v>0</v>
      </c>
      <c r="Q1058" s="61" t="n">
        <f aca="false">SUM(Q1049:Q1057)</f>
        <v>0</v>
      </c>
      <c r="R1058" s="61" t="n">
        <f aca="false">SUM(R1049:R1057)</f>
        <v>1959</v>
      </c>
      <c r="S1058" s="61" t="n">
        <f aca="false">SUM(S1049:S1057)</f>
        <v>1864</v>
      </c>
      <c r="T1058" s="61" t="n">
        <f aca="false">SUM(T1049:T1057)</f>
        <v>1591</v>
      </c>
      <c r="U1058" s="61" t="n">
        <f aca="false">SUM(U1049:U1057)</f>
        <v>2604</v>
      </c>
      <c r="V1058" s="61" t="n">
        <f aca="false">SUM(V1049:V1057)</f>
        <v>1361</v>
      </c>
      <c r="W1058" s="61" t="n">
        <f aca="false">SUM(W1049:W1057)</f>
        <v>2847</v>
      </c>
      <c r="X1058" s="61" t="n">
        <f aca="false">SUM(X1049:X1057)</f>
        <v>1486</v>
      </c>
      <c r="Y1058" s="61" t="n">
        <f aca="false">SUM(Y1049:Y1057)</f>
        <v>2683</v>
      </c>
      <c r="Z1058" s="62" t="n">
        <f aca="false">SUM(Z1049:Z1057)</f>
        <v>2205</v>
      </c>
      <c r="AA1058" s="81" t="n">
        <f aca="false">SUM(AA1049:AA1057)</f>
        <v>1823</v>
      </c>
      <c r="AB1058" s="82"/>
      <c r="AC1058" s="61" t="n">
        <f aca="false">SUM(AC1049:AC1057)</f>
        <v>383</v>
      </c>
      <c r="AD1058" s="61" t="n">
        <f aca="false">SUM(AD1049:AD1057)</f>
        <v>5303</v>
      </c>
      <c r="AE1058" s="80" t="n">
        <f aca="false">SUM(AE1049:AE1057)</f>
        <v>4333</v>
      </c>
      <c r="AF1058" s="63" t="n">
        <f aca="false">(AE1058/AD1058)*100</f>
        <v>81.7084669055252</v>
      </c>
    </row>
    <row r="1059" s="53" customFormat="true" ht="12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3"/>
      <c r="AC1059" s="65"/>
      <c r="AD1059" s="65"/>
      <c r="AE1059" s="65"/>
      <c r="AF1059" s="66"/>
    </row>
    <row r="1060" s="99" customFormat="true" ht="12.8" hidden="false" customHeight="false" outlineLevel="0" collapsed="false">
      <c r="A1060" s="94" t="s">
        <v>664</v>
      </c>
      <c r="B1060" s="95" t="n">
        <f aca="false">B149+B158+B216+B235+B249+B274+B292+B302+B335+B386+B396+B403+B408+B464+B477+B505+B511+B528+B541+B563+B582+B602+B620+B637+B668+B689+B705+B760+B797+B814+B825+B834+B852+B868+B908+B917+B933+B946+B956+B978+B985+B1035+B1047+B1058</f>
        <v>3325</v>
      </c>
      <c r="C1060" s="95" t="n">
        <f aca="false">C149+C158+C216+C235+C249+C274+C292+C302+C335+C386+C396+C403+C408+C464+C477+C505+C511+C528+C541+C563+C582+C602+C620+C637+C668+C689+C705+C760+C797+C814+C825+C834+C852+C868+C908+C917+C933+C946+C956+C978+C985+C1035+C1047+C1058</f>
        <v>165443</v>
      </c>
      <c r="D1060" s="95" t="n">
        <f aca="false">D149+D158+D216+D235+D249+D274+D292+D302+D335+D386+D396+D403+D408+D464+D477+D505+D511+D528+D541+D563+D582+D602+D620+D637+D668+D689+D705+D760+D797+D814+D825+D834+D852+D868+D908+D917+D933+D946+D956+D978+D985+D1035+D1047+D1058</f>
        <v>256595</v>
      </c>
      <c r="E1060" s="95" t="n">
        <f aca="false">E149+E158+E216+E235+E249+E274+E292+E302+E335+E386+E396+E403+E408+E464+E477+E505+E511+E528+E541+E563+E582+E602+E620+E637+E668+E689+E705+E760+E797+E814+E825+E834+E852+E868+E908+E917+E933+E946+E956+E978+E985+E1035+E1047+E1058</f>
        <v>1600</v>
      </c>
      <c r="F1060" s="95" t="n">
        <f aca="false">F149+F158+F216+F235+F249+F274+F292+F302+F335+F386+F396+F403+F408+F464+F477+F505+F511+F528+F541+F563+F582+F602+F620+F637+F668+F689+F705+F760+F797+F814+F825+F834+F852+F868+F908+F917+F933+F946+F956+F978+F985+F1035+F1047+F1058</f>
        <v>62518</v>
      </c>
      <c r="G1060" s="95" t="n">
        <f aca="false">G149+G158+G216+G235+G249+G274+G292+G302+G335+G386+G396+G403+G408+G464+G477+G505+G511+G528+G541+G563+G582+G602+G620+G637+G668+G689+G705+G760+G797+G814+G825+G834+G852+G868+G908+G917+G933+G946+G956+G978+G985+G1035+G1047+G1058</f>
        <v>2230</v>
      </c>
      <c r="H1060" s="95" t="n">
        <f aca="false">H149+H158+H216+H235+H249+H274+H292+H302+H335+H386+H396+H403+H408+H464+H477+H505+H511+H528+H541+H563+H582+H602+H620+H637+H668+H689+H705+H760+H797+H814+H825+H834+H852+H868+H908+H917+H933+H946+H956+H978+H985+H1035+H1047+H1058</f>
        <v>10137</v>
      </c>
      <c r="I1060" s="95" t="n">
        <f aca="false">I149+I158+I216+I235+I249+I274+I292+I302+I335+I386+I396+I403+I408+I464+I477+I505+I511+I528+I541+I563+I582+I602+I620+I637+I668+I689+I705+I760+I797+I814+I825+I834+I852+I868+I908+I917+I933+I946+I956+I978+I985+I1035+I1047+I1058</f>
        <v>283532</v>
      </c>
      <c r="J1060" s="95" t="n">
        <f aca="false">J149+J158+J216+J235+J249+J274+J292+J302+J335+J386+J396+J403+J408+J464+J477+J505+J511+J528+J541+J563+J582+J602+J620+J637+J668+J689+J705+J760+J797+J814+J825+J834+J852+J868+J908+J917+J933+J946+J956+J978+J985+J1035+J1047+J1058</f>
        <v>198422</v>
      </c>
      <c r="K1060" s="95" t="n">
        <f aca="false">K149+K158+K216+K235+K249+K274+K292+K302+K335+K386+K396+K403+K408+K464+K477+K505+K511+K528+K541+K563+K582+K602+K620+K637+K668+K689+K705+K760+K797+K814+K825+K834+K852+K868+K908+K917+K933+K946+K956+K978+K985+K1035+K1047+K1058</f>
        <v>5142</v>
      </c>
      <c r="L1060" s="95" t="n">
        <f aca="false">L149+L158+L216+L235+L249+L274+L292+L302+L335+L386+L396+L403+L408+L464+L477+L505+L511+L528+L541+L563+L582+L602+L620+L637+L668+L689+L705+L760+L797+L814+L825+L834+L852+L868+L908+L917+L933+L946+L956+L978+L985+L1035+L1047+L1058</f>
        <v>132344</v>
      </c>
      <c r="M1060" s="95" t="n">
        <f aca="false">M149+M158+M216+M235+M249+M274+M292+M302+M335+M386+M396+M403+M408+M464+M477+M505+M511+M528+M541+M563+M582+M602+M620+M637+M668+M689+M705+M760+M797+M814+M825+M834+M852+M868+M908+M917+M933+M946+M956+M978+M985+M1035+M1047+M1058</f>
        <v>6535</v>
      </c>
      <c r="N1060" s="95" t="n">
        <f aca="false">N149+N158+N216+N235+N249+N274+N292+N302+N335+N386+N396+N403+N408+N464+N477+N505+N511+N528+N541+N563+N582+N602+N620+N637+N668+N689+N705+N760+N797+N814+N825+N834+N852+N868+N908+N917+N933+N946+N956+N978+N985+N1035+N1047+N1058</f>
        <v>125899</v>
      </c>
      <c r="O1060" s="95" t="n">
        <f aca="false">O149+O158+O216+O235+O249+O274+O292+O302+O335+O386+O396+O403+O408+O464+O477+O505+O511+O528+O541+O563+O582+O602+O620+O637+O668+O689+O705+O760+O797+O814+O825+O834+O852+O868+O908+O917+O933+O946+O956+O978+O985+O1035+O1047+O1058</f>
        <v>3977</v>
      </c>
      <c r="P1060" s="95" t="n">
        <f aca="false">P149+P158+P216+P235+P249+P274+P292+P302+P335+P386+P396+P403+P408+P464+P477+P505+P511+P528+P541+P563+P582+P602+P620+P637+P668+P689+P705+P760+P797+P814+P825+P834+P852+P868+P908+P917+P933+P946+P956+P978+P985+P1035+P1047+P1058</f>
        <v>157646</v>
      </c>
      <c r="Q1060" s="95" t="n">
        <f aca="false">Q149+Q158+Q216+Q235+Q249+Q274+Q292+Q302+Q335+Q386+Q396+Q403+Q408+Q464+Q477+Q505+Q511+Q528+Q541+Q563+Q582+Q602+Q620+Q637+Q668+Q689+Q705+Q760+Q797+Q814+Q825+Q834+Q852+Q868+Q908+Q917+Q933+Q946+Q956+Q978+Q985+Q1035+Q1047+Q1058</f>
        <v>67625</v>
      </c>
      <c r="R1060" s="95" t="n">
        <f aca="false">R149+R158+R216+R235+R249+R274+R292+R302+R335+R386+R396+R403+R408+R464+R477+R505+R511+R528+R541+R563+R582+R602+R620+R637+R668+R689+R705+R760+R797+R814+R825+R834+R852+R868+R908+R917+R933+R946+R956+R978+R985+R1035+R1047+R1058</f>
        <v>238189</v>
      </c>
      <c r="S1060" s="95" t="n">
        <f aca="false">S149+S158+S216+S235+S249+S274+S292+S302+S335+S386+S396+S403+S408+S464+S477+S505+S511+S528+S541+S563+S582+S602+S620+S637+S668+S689+S705+S760+S797+S814+S825+S834+S852+S868+S908+S917+S933+S946+S956+S978+S985+S1035+S1047+S1058</f>
        <v>192235</v>
      </c>
      <c r="T1060" s="95" t="n">
        <f aca="false">T149+T158+T216+T235+T249+T274+T292+T302+T335+T386+T396+T403+T408+T464+T477+T505+T511+T528+T541+T563+T582+T602+T620+T637+T668+T689+T705+T760+T797+T814+T825+T834+T852+T868+T908+T917+T933+T946+T956+T978+T985+T1035+T1047+T1058</f>
        <v>180678</v>
      </c>
      <c r="U1060" s="95" t="n">
        <f aca="false">U149+U158+U216+U235+U249+U274+U292+U302+U335+U386+U396+U403+U408+U464+U477+U505+U511+U528+U541+U563+U582+U602+U620+U637+U668+U689+U705+U760+U797+U814+U825+U834+U852+U868+U908+U917+U933+U946+U956+U978+U985+U1035+U1047+U1058</f>
        <v>306818</v>
      </c>
      <c r="V1060" s="95" t="n">
        <f aca="false">V149+V158+V216+V235+V249+V274+V292+V302+V335+V386+V396+V403+V408+V464+V477+V505+V511+V528+V541+V563+V582+V602+V620+V637+V668+V689+V705+V760+V797+V814+V825+V834+V852+V868+V908+V917+V933+V946+V956+V978+V985+V1035+V1047+V1058</f>
        <v>194750</v>
      </c>
      <c r="W1060" s="95" t="n">
        <f aca="false">W149+W158+W216+W235+W249+W274+W292+W302+W335+W386+W396+W403+W408+W464+W477+W505+W511+W528+W541+W563+W582+W602+W620+W637+W668+W689+W705+W760+W797+W814+W825+W834+W852+W868+W908+W917+W933+W946+W956+W978+W985+W1035+W1047+W1058</f>
        <v>289752</v>
      </c>
      <c r="X1060" s="95" t="n">
        <f aca="false">X149+X158+X216+X235+X249+X274+X292+X302+X335+X386+X396+X403+X408+X464+X477+X505+X511+X528+X541+X563+X582+X602+X620+X637+X668+X689+X705+X760+X797+X814+X825+X834+X852+X868+X908+X917+X933+X946+X956+X978+X985+X1035+X1047+X1058</f>
        <v>182710</v>
      </c>
      <c r="Y1060" s="95" t="n">
        <f aca="false">Y149+Y158+Y216+Y235+Y249+Y274+Y292+Y302+Y335+Y386+Y396+Y403+Y408+Y464+Y477+Y505+Y511+Y528+Y541+Y563+Y582+Y602+Y620+Y637+Y668+Y689+Y705+Y760+Y797+Y814+Y825+Y834+Y852+Y868+Y908+Y917+Y933+Y946+Y956+Y978+Y985+Y1035+Y1047+Y1058</f>
        <v>304886</v>
      </c>
      <c r="Z1060" s="95" t="n">
        <f aca="false">Z149+Z158+Z216+Z235+Z249+Z274+Z292+Z302+Z335+Z386+Z396+Z403+Z408+Z464+Z477+Z505+Z511+Z528+Z541+Z563+Z582+Z602+Z620+Z637+Z668+Z689+Z705+Z760+Z797+Z814+Z825+Z834+Z852+Z868+Z908+Z917+Z933+Z946+Z956+Z978+Z985+Z1035+Z1047+Z1058</f>
        <v>267973</v>
      </c>
      <c r="AA1060" s="96" t="n">
        <f aca="false">AA149+AA158+AA216+AA235+AA249+AA274+AA292+AA302+AA335+AA386+AA396+AA403+AA408+AA464+AA477+AA505+AA511+AA528+AA541+AA563+AA582+AA602+AA620+AA637+AA668+AA689+AA705+AA760+AA797+AA814+AA825+AA834+AA852+AA868+AA908+AA917+AA933+AA946+AA956+AA978+AA985+AA1035+AA1047+AA1058</f>
        <v>210108</v>
      </c>
      <c r="AB1060" s="97"/>
      <c r="AC1060" s="95" t="n">
        <f aca="false">AC149+AC158+AC216+AC235+AC249+AC274+AC292+AC302+AC335+AC386+AC396+AC403+AC408+AC464+AC477+AC505+AC511+AC528+AC541+AC563+AC582+AC602+AC620+AC637+AC668+AC689+AC705+AC760+AC797+AC814+AC825+AC834+AC852+AC868+AC908+AC917+AC933+AC946+AC956+AC978+AC985+AC1035+AC1047+AC1058</f>
        <v>68064</v>
      </c>
      <c r="AD1060" s="95" t="n">
        <f aca="false">AD149+AD158+AD216+AD235+AD249+AD274+AD292+AD302+AD335+AD386+AD396+AD403+AD408+AD464+AD477+AD505+AD511+AD528+AD541+AD563+AD582+AD602+AD620+AD637+AD668+AD689+AD705+AD760+AD797+AD814+AD825+AD834+AD852+AD868+AD908+AD917+AD933+AD946+AD956+AD978+AD985+AD1035+AD1047+AD1058</f>
        <v>700430</v>
      </c>
      <c r="AE1060" s="95" t="n">
        <f aca="false">AE149+AE158+AE216+AE235+AE249+AE274+AE292+AE302+AE335+AE386+AE396+AE403+AE408+AE464+AE477+AE505+AE511+AE528+AE541+AE563+AE582+AE602+AE620+AE637+AE668+AE689+AE705+AE760+AE797+AE814+AE825+AE834+AE852+AE868+AE908+AE917+AE933+AE946+AE956+AE978+AE985+AE1035+AE1047+AE1058</f>
        <v>508030</v>
      </c>
      <c r="AF1060" s="98" t="n">
        <f aca="false">(AE1060/AD1060)*100</f>
        <v>72.5311594306355</v>
      </c>
    </row>
    <row r="1061" s="103" customFormat="true" ht="12.8" hidden="false" customHeight="false" outlineLevel="0" collapsed="false">
      <c r="A1061" s="100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101"/>
      <c r="M1061" s="101"/>
      <c r="N1061" s="101"/>
      <c r="O1061" s="101"/>
      <c r="P1061" s="101"/>
      <c r="Q1061" s="101"/>
      <c r="R1061" s="101"/>
      <c r="S1061" s="101"/>
      <c r="T1061" s="101"/>
      <c r="U1061" s="101"/>
      <c r="V1061" s="101"/>
      <c r="W1061" s="101"/>
      <c r="X1061" s="101"/>
      <c r="Y1061" s="101"/>
      <c r="Z1061" s="101"/>
      <c r="AA1061" s="101"/>
      <c r="AB1061" s="97"/>
      <c r="AC1061" s="97"/>
      <c r="AD1061" s="97"/>
      <c r="AE1061" s="97"/>
      <c r="AF1061" s="102"/>
    </row>
    <row r="1062" s="103" customFormat="true" ht="12.8" hidden="false" customHeight="false" outlineLevel="0" collapsed="false">
      <c r="A1062" s="104" t="s">
        <v>665</v>
      </c>
      <c r="B1062" s="105" t="n">
        <f aca="false">(B8+B14+B18+B21+B22+B23+B26+B30+B34+B35+B38+B40+B42+B44+B45+B48+B52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+B138+B139+B140+B141+B142+B143+B144)+B158+B249+B302+B335+B396+B464+B528+B620+B668+B760+B797+B825+B908+B933+B946+B978+B1047+B1058</f>
        <v>1857</v>
      </c>
      <c r="C1062" s="105" t="n">
        <f aca="false">(C8+C14+C18+C21+C22+C23+C26+C30+C34+C35+C38+C40+C42+C44+C45+C48+C52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+C138+C139+C140+C141+C142+C143+C144)+C158+C249+C302+C335+C396+C464+C528+C620+C668+C760+C797+C825+C908+C933+C946+C978+C1047+C1058</f>
        <v>91297</v>
      </c>
      <c r="D1062" s="105" t="n">
        <f aca="false">(D8+D14+D18+D21+D22+D23+D26+D30+D34+D35+D38+D40+D42+D44+D45+D48+D52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+D138+D139+D140+D141+D142+D143+D144)+D158+D249+D302+D335+D396+D464+D528+D620+D668+D760+D797+D825+D908+D933+D946+D978+D1047+D1058</f>
        <v>134783</v>
      </c>
      <c r="E1062" s="105" t="n">
        <f aca="false">(E8+E14+E18+E21+E22+E23+E26+E30+E34+E35+E38+E40+E42+E44+E45+E48+E52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+E138+E139+E140+E141+E142+E143+E144)+E158+E249+E302+E335+E396+E464+E528+E620+E668+E760+E797+E825+E908+E933+E946+E978+E1047+E1058</f>
        <v>867</v>
      </c>
      <c r="F1062" s="105" t="n">
        <f aca="false">(F8+F14+F18+F21+F22+F23+F26+F30+F34+F35+F38+F40+F42+F44+F45+F48+F52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+F138+F139+F140+F141+F142+F143+F144)+F158+F249+F302+F335+F396+F464+F528+F620+F668+F760+F797+F825+F908+F933+F946+F978+F1047+F1058</f>
        <v>33130</v>
      </c>
      <c r="G1062" s="105" t="n">
        <f aca="false">(G8+G14+G18+G21+G22+G23+G26+G30+G34+G35+G38+G40+G42+G44+G45+G48+G52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+G138+G139+G140+G141+G142+G143+G144)+G158+G249+G302+G335+G396+G464+G528+G620+G668+G760+G797+G825+G908+G933+G946+G978+G1047+G1058</f>
        <v>1418</v>
      </c>
      <c r="H1062" s="105" t="n">
        <f aca="false">(H8+H14+H18+H21+H22+H23+H26+H30+H34+H35+H38+H40+H42+H44+H45+H48+H52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+H138+H139+H140+H141+H142+H143+H144)+H158+H249+H302+H335+H396+H464+H528+H620+H668+H760+H797+H825+H908+H933+H946+H978+H1047+H1058</f>
        <v>4277</v>
      </c>
      <c r="I1062" s="105" t="n">
        <f aca="false">(I8+I14+I18+I21+I22+I23+I26+I30+I34+I35+I38+I40+I42+I44+I45+I48+I52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+I138+I139+I140+I141+I142+I143+I144)+I158+I249+I302+I335+I396+I464+I528+I620+I668+I760+I797+I825+I908+I933+I946+I978+I1047+I1058</f>
        <v>148521</v>
      </c>
      <c r="J1062" s="105" t="n">
        <f aca="false">(J8+J14+J18+J21+J22+J23+J26+J30+J34+J35+J38+J40+J42+J44+J45+J48+J52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+J138+J139+J140+J141+J142+J143+J144)+J158+J249+J302+J335+J396+J464+J528+J620+J668+J760+J797+J825+J908+J933+J946+J978+J1047+J1058</f>
        <v>110987</v>
      </c>
      <c r="K1062" s="105" t="n">
        <f aca="false">(K8+K14+K18+K21+K22+K23+K26+K30+K34+K35+K38+K40+K42+K44+K45+K48+K52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+K138+K139+K140+K141+K142+K143+K144)+K158+K249+K302+K335+K396+K464+K528+K620+K668+K760+K797+K825+K908+K933+K946+K978+K1047+K1058</f>
        <v>2334</v>
      </c>
      <c r="L1062" s="105" t="n">
        <f aca="false">(L8+L14+L18+L21+L22+L23+L26+L30+L34+L35+L38+L40+L42+L44+L45+L48+L52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+L138+L139+L140+L141+L142+L143+L144)+L158+L249+L302+L335+L396+L464+L528+L620+L668+L760+L797+L825+L908+L933+L946+L978+L1047+L1058</f>
        <v>132344</v>
      </c>
      <c r="M1062" s="105" t="n">
        <f aca="false">(M8+M14+M18+M21+M22+M23+M26+M30+M34+M35+M38+M40+M42+M44+M45+M48+M52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+M138+M139+M140+M141+M142+M143+M144)+M158+M249+M302+M335+M396+M464+M528+M620+M668+M760+M797+M825+M908+M933+M946+M978+M1047+M1058</f>
        <v>6535</v>
      </c>
      <c r="N1062" s="105" t="n">
        <f aca="false">(N8+N14+N18+N21+N22+N23+N26+N30+N34+N35+N38+N40+N42+N44+N45+N48+N52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+N138+N139+N140+N141+N142+N143+N144)+N158+N249+N302+N335+N396+N464+N528+N620+N668+N760+N797+N825+N908+N933+N946+N978+N1047+N1058</f>
        <v>125899</v>
      </c>
      <c r="O1062" s="105" t="n">
        <f aca="false">(O8+O14+O18+O21+O22+O23+O26+O30+O34+O35+O38+O40+O42+O44+O45+O48+O52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+O138+O139+O140+O141+O142+O143+O144)+O158+O249+O302+O335+O396+O464+O528+O620+O668+O760+O797+O825+O908+O933+O946+O978+O1047+O1058</f>
        <v>0</v>
      </c>
      <c r="P1062" s="105" t="n">
        <f aca="false">(P8+P14+P18+P21+P22+P23+P26+P30+P34+P35+P38+P40+P42+P44+P45+P48+P52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+P138+P139+P140+P141+P142+P143+P144)+P158+P249+P302+P335+P396+P464+P528+P620+P668+P760+P797+P825+P908+P933+P946+P978+P1047+P1058</f>
        <v>0</v>
      </c>
      <c r="Q1062" s="105" t="n">
        <f aca="false">(Q8+Q14+Q18+Q21+Q22+Q23+Q26+Q30+Q34+Q35+Q38+Q40+Q42+Q44+Q45+Q48+Q52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+Q138+Q139+Q140+Q141+Q142+Q143+Q144)+Q158+Q249+Q302+Q335+Q396+Q464+Q528+Q620+Q668+Q760+Q797+Q825+Q908+Q933+Q946+Q978+Q1047+Q1058</f>
        <v>0</v>
      </c>
      <c r="R1062" s="105" t="n">
        <f aca="false">(R8+R14+R18+R21+R22+R23+R26+R30+R34+R35+R38+R40+R42+R44+R45+R48+R52+R55+R56+R58+R59+R60+R61+R62+R63+R64+R65+R66+R69+R71+R72+R73+R74+R75+R76+R77+R78+R79+R80+R81+R82+R83+R84+R85+R87+R88+R91+R92+R93+R94+R95+R96+R97+R98+R99+R100+R101+R102+R103+R104+R105+R106+R107+R108+R109+R110+R111+R112+R113+R114+R115+R118+R122+R123+R124+R125+R126+R128+R129+R130+R131+R132+R133+R135+R138+R139+R140+R141+R142+R143+R144)+R158+R249+R302+R335+R396+R464+R528+R620+R668+R760+R797+R825+R908+R933+R946+R978+R1047+R1058</f>
        <v>130956</v>
      </c>
      <c r="S1062" s="105" t="n">
        <f aca="false">(S8+S14+S18+S21+S22+S23+S26+S30+S34+S35+S38+S40+S42+S44+S45+S48+S52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+S138+S139+S140+S141+S142+S143+S144)+S158+S249+S302+S335+S396+S464+S528+S620+S668+S760+S797+S825+S908+S933+S946+S978+S1047+S1058</f>
        <v>95476</v>
      </c>
      <c r="T1062" s="105" t="n">
        <f aca="false">(T8+T14+T18+T21+T22+T23+T26+T30+T34+T35+T38+T40+T42+T44+T45+T48+T52+T55+T56+T58+T59+T60+T61+T62+T63+T64+T65+T66+T69+T71+T72+T73+T74+T75+T76+T77+T78+T79+T80+T81+T82+T83+T84+T85+T87+T88+T91+T92+T93+T94+T95+T96+T97+T98+T99+T100+T101+T102+T103+T104+T105+T106+T107+T108+T109+T110+T111+T112+T113+T114+T115+T118+T122+T123+T124+T125+T126+T128+T129+T130+T131+T132+T133+T135+T138+T139+T140+T141+T142+T143+T144)+T158+T249+T302+T335+T396+T464+T528+T620+T668+T760+T797+T825+T908+T933+T946+T978+T1047+T1058</f>
        <v>106297</v>
      </c>
      <c r="U1062" s="105" t="n">
        <f aca="false">(U8+U14+U18+U21+U22+U23+U26+U30+U34+U35+U38+U40+U42+U44+U45+U48+U52+U55+U56+U58+U59+U60+U61+U62+U63+U64+U65+U66+U69+U71+U72+U73+U74+U75+U76+U77+U78+U79+U80+U81+U82+U83+U84+U85+U87+U88+U91+U92+U93+U94+U95+U96+U97+U98+U99+U100+U101+U102+U103+U104+U105+U106+U107+U108+U109+U110+U111+U112+U113+U114+U115+U118+U122+U123+U124+U125+U126+U128+U129+U130+U131+U132+U133+U135+U138+U139+U140+U141+U142+U143+U144)+U158+U249+U302+U335+U396+U464+U528+U620+U668+U760+U797+U825+U908+U933+U946+U978+U1047+U1058</f>
        <v>153536</v>
      </c>
      <c r="V1062" s="105" t="n">
        <f aca="false">(V8+V14+V18+V21+V22+V23+V26+V30+V34+V35+V38+V40+V42+V44+V45+V48+V52+V55+V56+V58+V59+V60+V61+V62+V63+V64+V65+V66+V69+V71+V72+V73+V74+V75+V76+V77+V78+V79+V80+V81+V82+V83+V84+V85+V87+V88+V91+V92+V93+V94+V95+V96+V97+V98+V99+V100+V101+V102+V103+V104+V105+V106+V107+V108+V109+V110+V111+V112+V113+V114+V115+V118+V122+V123+V124+V125+V126+V128+V129+V130+V131+V132+V133+V135+V138+V139+V140+V141+V142+V143+V144)+V158+V249+V302+V335+V396+V464+V528+V620+V668+V760+V797+V825+V908+V933+V946+V978+V1047+V1058</f>
        <v>111619</v>
      </c>
      <c r="W1062" s="105" t="n">
        <f aca="false">(W8+W14+W18+W21+W22+W23+W26+W30+W34+W35+W38+W40+W42+W44+W45+W48+W52+W55+W56+W58+W59+W60+W61+W62+W63+W64+W65+W66+W69+W71+W72+W73+W74+W75+W76+W77+W78+W79+W80+W81+W82+W83+W84+W85+W87+W88+W91+W92+W93+W94+W95+W96+W97+W98+W99+W100+W101+W102+W103+W104+W105+W106+W107+W108+W109+W110+W111+W112+W113+W114+W115+W118+W122+W123+W124+W125+W126+W128+W129+W130+W131+W132+W133+W135+W138+W139+W140+W141+W142+W143+W144)+W158+W249+W302+W335+W396+W464+W528+W620+W668+W760+W797+W825+W908+W933+W946+W978+W1047+W1058</f>
        <v>147201</v>
      </c>
      <c r="X1062" s="105" t="n">
        <f aca="false">(X8+X14+X18+X21+X22+X23+X26+X30+X34+X35+X38+X40+X42+X44+X45+X48+X52+X55+X56+X58+X59+X60+X61+X62+X63+X64+X65+X66+X69+X71+X72+X73+X74+X75+X76+X77+X78+X79+X80+X81+X82+X83+X84+X85+X87+X88+X91+X92+X93+X94+X95+X96+X97+X98+X99+X100+X101+X102+X103+X104+X105+X106+X107+X108+X109+X110+X111+X112+X113+X114+X115+X118+X122+X123+X124+X125+X126+X128+X129+X130+X131+X132+X133+X135+X138+X139+X140+X141+X142+X143+X144)+X158+X249+X302+X335+X396+X464+X528+X620+X668+X760+X797+X825+X908+X933+X946+X978+X1047+X1058</f>
        <v>107383</v>
      </c>
      <c r="Y1062" s="105" t="n">
        <f aca="false">(Y8+Y14+Y18+Y21+Y22+Y23+Y26+Y30+Y34+Y35+Y38+Y40+Y42+Y44+Y45+Y48+Y52+Y55+Y56+Y58+Y59+Y60+Y61+Y62+Y63+Y64+Y65+Y66+Y69+Y71+Y72+Y73+Y74+Y75+Y76+Y77+Y78+Y79+Y80+Y81+Y82+Y83+Y84+Y85+Y87+Y88+Y91+Y92+Y93+Y94+Y95+Y96+Y97+Y98+Y99+Y100+Y101+Y102+Y103+Y104+Y105+Y106+Y107+Y108+Y109+Y110+Y111+Y112+Y113+Y114+Y115+Y118+Y122+Y123+Y124+Y125+Y126+Y128+Y129+Y130+Y131+Y132+Y133+Y135+Y138+Y139+Y140+Y141+Y142+Y143+Y144)+Y158+Y249+Y302+Y335+Y396+Y464+Y528+Y620+Y668+Y760+Y797+Y825+Y908+Y933+Y946+Y978+Y1047+Y1058</f>
        <v>151957</v>
      </c>
      <c r="Z1062" s="105" t="n">
        <f aca="false">(Z8+Z14+Z18+Z21+Z22+Z23+Z26+Z30+Z34+Z35+Z38+Z40+Z42+Z44+Z45+Z48+Z52+Z55+Z56+Z58+Z59+Z60+Z61+Z62+Z63+Z64+Z65+Z66+Z69+Z71+Z72+Z73+Z74+Z75+Z76+Z77+Z78+Z79+Z80+Z81+Z82+Z83+Z84+Z85+Z87+Z88+Z91+Z92+Z93+Z94+Z95+Z96+Z97+Z98+Z99+Z100+Z101+Z102+Z103+Z104+Z105+Z106+Z107+Z108+Z109+Z110+Z111+Z112+Z113+Z114+Z115+Z118+Z122+Z123+Z124+Z125+Z126+Z128+Z129+Z130+Z131+Z132+Z133+Z135+Z138+Z139+Z140+Z141+Z142+Z143+Z144)+Z158+Z249+Z302+Z335+Z396+Z464+Z528+Z620+Z668+Z760+Z797+Z825+Z908+Z933+Z946+Z978+Z1047+Z1058</f>
        <v>150819</v>
      </c>
      <c r="AA1062" s="105" t="n">
        <f aca="false">(AA8+AA14+AA18+AA21+AA22+AA23+AA26+AA30+AA34+AA35+AA38+AA40+AA42+AA44+AA45+AA48+AA52+AA55+AA56+AA58+AA59+AA60+AA61+AA62+AA63+AA64+AA65+AA66+AA69+AA71+AA72+AA73+AA74+AA75+AA76+AA77+AA78+AA79+AA80+AA81+AA82+AA83+AA84+AA85+AA87+AA88+AA91+AA92+AA93+AA94+AA95+AA96+AA97+AA98+AA99+AA100+AA101+AA102+AA103+AA104+AA105+AA106+AA107+AA108+AA109+AA110+AA111+AA112+AA113+AA114+AA115+AA118+AA122+AA123+AA124+AA125+AA126+AA128+AA129+AA130+AA131+AA132+AA133+AA135+AA138+AA139+AA140+AA141+AA142+AA143+AA144)+AA158+AA249+AA302+AA335+AA396+AA464+AA528+AA620+AA668+AA760+AA797+AA825+AA908+AA933+AA946+AA978+AA1047+AA1058</f>
        <v>103832</v>
      </c>
      <c r="AB1062" s="97"/>
      <c r="AC1062" s="105" t="n">
        <f aca="false">(AC8+AC14+AC18+AC21+AC22+AC23+AC26+AC30+AC34+AC35+AC38+AC40+AC42+AC44+AC45+AC48+AC52+AC55+AC56+AC58+AC59+AC60+AC61+AC62+AC63+AC64+AC65+AC66+AC69+AC71+AC72+AC73+AC74+AC75+AC76+AC77+AC78+AC79+AC80+AC81+AC82+AC83+AC84+AC85+AC87+AC88+AC91+AC92+AC93+AC94+AC95+AC96+AC97+AC98+AC99+AC100+AC101+AC102+AC103+AC104+AC105+AC106+AC107+AC108+AC109+AC110+AC111+AC112+AC113+AC114+AC115+AC118+AC122+AC123+AC124+AC125+AC126+AC128+AC129+AC130+AC131+AC132+AC133+AC135+AC138+AC139+AC140+AC141+AC142+AC143+AC144)+AC158+AC249+AC302+AC335+AC396+AC464+AC528+AC620+AC668+AC760+AC797+AC825+AC908+AC933+AC946+AC978+AC1047+AC1058</f>
        <v>36964</v>
      </c>
      <c r="AD1062" s="105" t="n">
        <f aca="false">(AD8+AD14+AD18+AD21+AD22+AD23+AD26+AD30+AD34+AD35+AD38+AD40+AD42+AD44+AD45+AD48+AD52+AD55+AD56+AD58+AD59+AD60+AD61+AD62+AD63+AD64+AD65+AD66+AD69+AD71+AD72+AD73+AD74+AD75+AD76+AD77+AD78+AD79+AD80+AD81+AD82+AD83+AD84+AD85+AD87+AD88+AD91+AD92+AD93+AD94+AD95+AD96+AD97+AD98+AD99+AD100+AD101+AD102+AD103+AD104+AD105+AD106+AD107+AD108+AD109+AD110+AD111+AD112+AD113+AD114+AD115+AD118+AD122+AD123+AD124+AD125+AD126+AD128+AD129+AD130+AD131+AD132+AD133+AD135+AD138+AD139+AD140+AD141+AD142+AD143+AD144)+AD158+AD249+AD302+AD335+AD396+AD464+AD528+AD620+AD668+AD760+AD797+AD825+AD908+AD933+AD946+AD978+AD1047+AD1058</f>
        <v>372427</v>
      </c>
      <c r="AE1062" s="105" t="n">
        <f aca="false">(AE8+AE14+AE18+AE21+AE22+AE23+AE26+AE30+AE34+AE35+AE38+AE40+AE42+AE44+AE45+AE48+AE52+AE55+AE56+AE58+AE59+AE60+AE61+AE62+AE63+AE64+AE65+AE66+AE69+AE71+AE72+AE73+AE74+AE75+AE76+AE77+AE78+AE79+AE80+AE81+AE82+AE83+AE84+AE85+AE87+AE88+AE91+AE92+AE93+AE94+AE95+AE96+AE97+AE98+AE99+AE100+AE101+AE102+AE103+AE104+AE105+AE106+AE107+AE108+AE109+AE110+AE111+AE112+AE113+AE114+AE115+AE118+AE122+AE123+AE124+AE125+AE126+AE128+AE129+AE130+AE131+AE132+AE133+AE135+AE138+AE139+AE140+AE141+AE142+AE143+AE144)+AE158+AE249+AE302+AE335+AE396+AE464+AE528+AE620+AE668+AE760+AE797+AE825+AE908+AE933+AE946+AE978+AE1047+AE1058</f>
        <v>272009</v>
      </c>
      <c r="AF1062" s="106" t="n">
        <f aca="false">(AE1062/AD1062)*100</f>
        <v>73.0368636001149</v>
      </c>
    </row>
    <row r="1063" s="103" customFormat="true" ht="12.8" hidden="false" customHeight="false" outlineLevel="0" collapsed="false">
      <c r="A1063" s="107" t="s">
        <v>666</v>
      </c>
      <c r="B1063" s="108" t="n">
        <f aca="false">(B7+B9+B10+B11+B12+B13+B15+B16+B17+B19+B20+B24+B25+B27+B28+B29+B31+B32+B33+B36+B37+B39+B41+B43+B46+B47+B49+B50+B51+B53+B54+B57+B67+B68+B70+B86+B89+B90+B116+B117+B119+B120+B121+B127+B134+B136+B137+B145+B146+B147+B148)+B216+B235+B274+B292+B386+B403+B408+B477+B505+B511+B541+B563+B582+B602+B637+B689+B705+B814+B834+B852+B868+B917+B956+B985+B1035</f>
        <v>1468</v>
      </c>
      <c r="C1063" s="108" t="n">
        <f aca="false">(C7+C9+C10+C11+C12+C13+C15+C16+C17+C19+C20+C24+C25+C27+C28+C29+C31+C32+C33+C36+C37+C39+C41+C43+C46+C47+C49+C50+C51+C53+C54+C57+C67+C68+C70+C86+C89+C90+C116+C117+C119+C120+C121+C127+C134+C136+C137+C145+C146+C147+C148)+C216+C235+C274+C292+C386+C403+C408+C477+C505+C511+C541+C563+C582+C602+C637+C689+C705+C814+C834+C852+C868+C917+C956+C985+C1035</f>
        <v>74146</v>
      </c>
      <c r="D1063" s="108" t="n">
        <f aca="false">(D7+D9+D10+D11+D12+D13+D15+D16+D17+D19+D20+D24+D25+D27+D28+D29+D31+D32+D33+D36+D37+D39+D41+D43+D46+D47+D49+D50+D51+D53+D54+D57+D67+D68+D70+D86+D89+D90+D116+D117+D119+D120+D121+D127+D134+D136+D137+D145+D146+D147+D148)+D216+D235+D274+D292+D386+D403+D408+D477+D505+D511+D541+D563+D582+D602+D637+D689+D705+D814+D834+D852+D868+D917+D956+D985+D1035</f>
        <v>121812</v>
      </c>
      <c r="E1063" s="108" t="n">
        <f aca="false">(E7+E9+E10+E11+E12+E13+E15+E16+E17+E19+E20+E24+E25+E27+E28+E29+E31+E32+E33+E36+E37+E39+E41+E43+E46+E47+E49+E50+E51+E53+E54+E57+E67+E68+E70+E86+E89+E90+E116+E117+E119+E120+E121+E127+E134+E136+E137+E145+E146+E147+E148)+E216+E235+E274+E292+E386+E403+E408+E477+E505+E511+E541+E563+E582+E602+E637+E689+E705+E814+E834+E852+E868+E917+E956+E985+E1035</f>
        <v>733</v>
      </c>
      <c r="F1063" s="108" t="n">
        <f aca="false">(F7+F9+F10+F11+F12+F13+F15+F16+F17+F19+F20+F24+F25+F27+F28+F29+F31+F32+F33+F36+F37+F39+F41+F43+F46+F47+F49+F50+F51+F53+F54+F57+F67+F68+F70+F86+F89+F90+F116+F117+F119+F120+F121+F127+F134+F136+F137+F145+F146+F147+F148)+F216+F235+F274+F292+F386+F403+F408+F477+F505+F511+F541+F563+F582+F602+F637+F689+F705+F814+F834+F852+F868+F917+F956+F985+F1035</f>
        <v>29388</v>
      </c>
      <c r="G1063" s="108" t="n">
        <f aca="false">(G7+G9+G10+G11+G12+G13+G15+G16+G17+G19+G20+G24+G25+G27+G28+G29+G31+G32+G33+G36+G37+G39+G41+G43+G46+G47+G49+G50+G51+G53+G54+G57+G67+G68+G70+G86+G89+G90+G116+G117+G119+G120+G121+G127+G134+G136+G137+G145+G146+G147+G148)+G216+G235+G274+G292+G386+G403+G408+G477+G505+G511+G541+G563+G582+G602+G637+G689+G705+G814+G834+G852+G868+G917+G956+G985+G1035</f>
        <v>812</v>
      </c>
      <c r="H1063" s="108" t="n">
        <f aca="false">(H7+H9+H10+H11+H12+H13+H15+H16+H17+H19+H20+H24+H25+H27+H28+H29+H31+H32+H33+H36+H37+H39+H41+H43+H46+H47+H49+H50+H51+H53+H54+H57+H67+H68+H70+H86+H89+H90+H116+H117+H119+H120+H121+H127+H134+H136+H137+H145+H146+H147+H148)+H216+H235+H274+H292+H386+H403+H408+H477+H505+H511+H541+H563+H582+H602+H637+H689+H705+H814+H834+H852+H868+H917+H956+H985+H1035</f>
        <v>5860</v>
      </c>
      <c r="I1063" s="108" t="n">
        <f aca="false">(I7+I9+I10+I11+I12+I13+I15+I16+I17+I19+I20+I24+I25+I27+I28+I29+I31+I32+I33+I36+I37+I39+I41+I43+I46+I47+I49+I50+I51+I53+I54+I57+I67+I68+I70+I86+I89+I90+I116+I117+I119+I120+I121+I127+I134+I136+I137+I145+I146+I147+I148)+I216+I235+I274+I292+I386+I403+I408+I477+I505+I511+I541+I563+I582+I602+I637+I689+I705+I814+I834+I852+I868+I917+I956+I985+I1035</f>
        <v>135011</v>
      </c>
      <c r="J1063" s="108" t="n">
        <f aca="false">(J7+J9+J10+J11+J12+J13+J15+J16+J17+J19+J20+J24+J25+J27+J28+J29+J31+J32+J33+J36+J37+J39+J41+J43+J46+J47+J49+J50+J51+J53+J54+J57+J67+J68+J70+J86+J89+J90+J116+J117+J119+J120+J121+J127+J134+J136+J137+J145+J146+J147+J148)+J216+J235+J274+J292+J386+J403+J408+J477+J505+J511+J541+J563+J582+J602+J637+J689+J705+J814+J834+J852+J868+J917+J956+J985+J1035</f>
        <v>87435</v>
      </c>
      <c r="K1063" s="108" t="n">
        <f aca="false">(K7+K9+K10+K11+K12+K13+K15+K16+K17+K19+K20+K24+K25+K27+K28+K29+K31+K32+K33+K36+K37+K39+K41+K43+K46+K47+K49+K50+K51+K53+K54+K57+K67+K68+K70+K86+K89+K90+K116+K117+K119+K120+K121+K127+K134+K136+K137+K145+K146+K147+K148)+K216+K235+K274+K292+K386+K403+K408+K477+K505+K511+K541+K563+K582+K602+K637+K689+K705+K814+K834+K852+K868+K917+K956+K985+K1035</f>
        <v>2808</v>
      </c>
      <c r="L1063" s="108" t="n">
        <f aca="false">(L7+L9+L10+L11+L12+L13+L15+L16+L17+L19+L20+L24+L25+L27+L28+L29+L31+L32+L33+L36+L37+L39+L41+L43+L46+L47+L49+L50+L51+L53+L54+L57+L67+L68+L70+L86+L89+L90+L116+L117+L119+L120+L121+L127+L134+L136+L137+L145+L146+L147+L148)+L216+L235+L274+L292+L386+L403+L408+L477+L505+L511+L541+L563+L582+L602+L637+L689+L705+L814+L834+L852+L868+L917+L956+L985+L1035</f>
        <v>0</v>
      </c>
      <c r="M1063" s="108" t="n">
        <f aca="false">(M7+M9+M10+M11+M12+M13+M15+M16+M17+M19+M20+M24+M25+M27+M28+M29+M31+M32+M33+M36+M37+M39+M41+M43+M46+M47+M49+M50+M51+M53+M54+M57+M67+M68+M70+M86+M89+M90+M116+M117+M119+M120+M121+M127+M134+M136+M137+M145+M146+M147+M148)+M216+M235+M274+M292+M386+M403+M408+M477+M505+M511+M541+M563+M582+M602+M637+M689+M705+M814+M834+M852+M868+M917+M956+M985+M1035</f>
        <v>0</v>
      </c>
      <c r="N1063" s="108" t="n">
        <f aca="false">(N7+N9+N10+N11+N12+N13+N15+N16+N17+N19+N20+N24+N25+N27+N28+N29+N31+N32+N33+N36+N37+N39+N41+N43+N46+N47+N49+N50+N51+N53+N54+N57+N67+N68+N70+N86+N89+N90+N116+N117+N119+N120+N121+N127+N134+N136+N137+N145+N146+N147+N148)+N216+N235+N274+N292+N386+N403+N408+N477+N505+N511+N541+N563+N582+N602+N637+N689+N705+N814+N834+N852+N868+N917+N956+N985+N1035</f>
        <v>0</v>
      </c>
      <c r="O1063" s="108" t="n">
        <f aca="false">(O7+O9+O10+O11+O12+O13+O15+O16+O17+O19+O20+O24+O25+O27+O28+O29+O31+O32+O33+O36+O37+O39+O41+O43+O46+O47+O49+O50+O51+O53+O54+O57+O67+O68+O70+O86+O89+O90+O116+O117+O119+O120+O121+O127+O134+O136+O137+O145+O146+O147+O148)+O216+O235+O274+O292+O386+O403+O408+O477+O505+O511+O541+O563+O582+O602+O637+O689+O705+O814+O834+O852+O868+O917+O956+O985+O1035</f>
        <v>3977</v>
      </c>
      <c r="P1063" s="108" t="n">
        <f aca="false">(P7+P9+P10+P11+P12+P13+P15+P16+P17+P19+P20+P24+P25+P27+P28+P29+P31+P32+P33+P36+P37+P39+P41+P43+P46+P47+P49+P50+P51+P53+P54+P57+P67+P68+P70+P86+P89+P90+P116+P117+P119+P120+P121+P127+P134+P136+P137+P145+P146+P147+P148)+P216+P235+P274+P292+P386+P403+P408+P477+P505+P511+P541+P563+P582+P602+P637+P689+P705+P814+P834+P852+P868+P917+P956+P985+P1035</f>
        <v>157646</v>
      </c>
      <c r="Q1063" s="108" t="n">
        <f aca="false">(Q7+Q9+Q10+Q11+Q12+Q13+Q15+Q16+Q17+Q19+Q20+Q24+Q25+Q27+Q28+Q29+Q31+Q32+Q33+Q36+Q37+Q39+Q41+Q43+Q46+Q47+Q49+Q50+Q51+Q53+Q54+Q57+Q67+Q68+Q70+Q86+Q89+Q90+Q116+Q117+Q119+Q120+Q121+Q127+Q134+Q136+Q137+Q145+Q146+Q147+Q148)+Q216+Q235+Q274+Q292+Q386+Q403+Q408+Q477+Q505+Q511+Q541+Q563+Q582+Q602+Q637+Q689+Q705+Q814+Q834+Q852+Q868+Q917+Q956+Q985+Q1035</f>
        <v>67625</v>
      </c>
      <c r="R1063" s="108" t="n">
        <f aca="false">(R7+R9+R10+R11+R12+R13+R15+R16+R17+R19+R20+R24+R25+R27+R28+R29+R31+R32+R33+R36+R37+R39+R41+R43+R46+R47+R49+R50+R51+R53+R54+R57+R67+R68+R70+R86+R89+R90+R116+R117+R119+R120+R121+R127+R134+R136+R137+R145+R146+R147+R148)+R216+R235+R274+R292+R386+R403+R408+R477+R505+R511+R541+R563+R582+R602+R637+R689+R705+R814+R834+R852+R868+R917+R956+R985+R1035</f>
        <v>107233</v>
      </c>
      <c r="S1063" s="108" t="n">
        <f aca="false">(S7+S9+S10+S11+S12+S13+S15+S16+S17+S19+S20+S24+S25+S27+S28+S29+S31+S32+S33+S36+S37+S39+S41+S43+S46+S47+S49+S50+S51+S53+S54+S57+S67+S68+S70+S86+S89+S90+S116+S117+S119+S120+S121+S127+S134+S136+S137+S145+S146+S147+S148)+S216+S235+S274+S292+S386+S403+S408+S477+S505+S511+S541+S563+S582+S602+S637+S689+S705+S814+S834+S852+S868+S917+S956+S985+S1035</f>
        <v>96759</v>
      </c>
      <c r="T1063" s="108" t="n">
        <f aca="false">(T7+T9+T10+T11+T12+T13+T15+T16+T17+T19+T20+T24+T25+T27+T28+T29+T31+T32+T33+T36+T37+T39+T41+T43+T46+T47+T49+T50+T51+T53+T54+T57+T67+T68+T70+T86+T89+T90+T116+T117+T119+T120+T121+T127+T134+T136+T137+T145+T146+T147+T148)+T216+T235+T274+T292+T386+T403+T408+T477+T505+T511+T541+T563+T582+T602+T637+T689+T705+T814+T834+T852+T868+T917+T956+T985+T1035</f>
        <v>74381</v>
      </c>
      <c r="U1063" s="108" t="n">
        <f aca="false">(U7+U9+U10+U11+U12+U13+U15+U16+U17+U19+U20+U24+U25+U27+U28+U29+U31+U32+U33+U36+U37+U39+U41+U43+U46+U47+U49+U50+U51+U53+U54+U57+U67+U68+U70+U86+U89+U90+U116+U117+U119+U120+U121+U127+U134+U136+U137+U145+U146+U147+U148)+U216+U235+U274+U292+U386+U403+U408+U477+U505+U511+U541+U563+U582+U602+U637+U689+U705+U814+U834+U852+U868+U917+U956+U985+U1035</f>
        <v>153282</v>
      </c>
      <c r="V1063" s="108" t="n">
        <f aca="false">(V7+V9+V10+V11+V12+V13+V15+V16+V17+V19+V20+V24+V25+V27+V28+V29+V31+V32+V33+V36+V37+V39+V41+V43+V46+V47+V49+V50+V51+V53+V54+V57+V67+V68+V70+V86+V89+V90+V116+V117+V119+V120+V121+V127+V134+V136+V137+V145+V146+V147+V148)+V216+V235+V274+V292+V386+V403+V408+V477+V505+V511+V541+V563+V582+V602+V637+V689+V705+V814+V834+V852+V868+V917+V956+V985+V1035</f>
        <v>83131</v>
      </c>
      <c r="W1063" s="108" t="n">
        <f aca="false">(W7+W9+W10+W11+W12+W13+W15+W16+W17+W19+W20+W24+W25+W27+W28+W29+W31+W32+W33+W36+W37+W39+W41+W43+W46+W47+W49+W50+W51+W53+W54+W57+W67+W68+W70+W86+W89+W90+W116+W117+W119+W120+W121+W127+W134+W136+W137+W145+W146+W147+W148)+W216+W235+W274+W292+W386+W403+W408+W477+W505+W511+W541+W563+W582+W602+W637+W689+W705+W814+W834+W852+W868+W917+W956+W985+W1035</f>
        <v>142551</v>
      </c>
      <c r="X1063" s="108" t="n">
        <f aca="false">(X7+X9+X10+X11+X12+X13+X15+X16+X17+X19+X20+X24+X25+X27+X28+X29+X31+X32+X33+X36+X37+X39+X41+X43+X46+X47+X49+X50+X51+X53+X54+X57+X67+X68+X70+X86+X89+X90+X116+X117+X119+X120+X121+X127+X134+X136+X137+X145+X146+X147+X148)+X216+X235+X274+X292+X386+X403+X408+X477+X505+X511+X541+X563+X582+X602+X637+X689+X705+X814+X834+X852+X868+X917+X956+X985+X1035</f>
        <v>75327</v>
      </c>
      <c r="Y1063" s="108" t="n">
        <f aca="false">(Y7+Y9+Y10+Y11+Y12+Y13+Y15+Y16+Y17+Y19+Y20+Y24+Y25+Y27+Y28+Y29+Y31+Y32+Y33+Y36+Y37+Y39+Y41+Y43+Y46+Y47+Y49+Y50+Y51+Y53+Y54+Y57+Y67+Y68+Y70+Y86+Y89+Y90+Y116+Y117+Y119+Y120+Y121+Y127+Y134+Y136+Y137+Y145+Y146+Y147+Y148)+Y216+Y235+Y274+Y292+Y386+Y403+Y408+Y477+Y505+Y511+Y541+Y563+Y582+Y602+Y637+Y689+Y705+Y814+Y834+Y852+Y868+Y917+Y956+Y985+Y1035</f>
        <v>152929</v>
      </c>
      <c r="Z1063" s="108" t="n">
        <f aca="false">(Z7+Z9+Z10+Z11+Z12+Z13+Z15+Z16+Z17+Z19+Z20+Z24+Z25+Z27+Z28+Z29+Z31+Z32+Z33+Z36+Z37+Z39+Z41+Z43+Z46+Z47+Z49+Z50+Z51+Z53+Z54+Z57+Z67+Z68+Z70+Z86+Z89+Z90+Z116+Z117+Z119+Z120+Z121+Z127+Z134+Z136+Z137+Z145+Z146+Z147+Z148)+Z216+Z235+Z274+Z292+Z386+Z403+Z408+Z477+Z505+Z511+Z541+Z563+Z582+Z602+Z637+Z689+Z705+Z814+Z834+Z852+Z868+Z917+Z956+Z985+Z1035</f>
        <v>117154</v>
      </c>
      <c r="AA1063" s="108" t="n">
        <f aca="false">(AA7+AA9+AA10+AA11+AA12+AA13+AA15+AA16+AA17+AA19+AA20+AA24+AA25+AA27+AA28+AA29+AA31+AA32+AA33+AA36+AA37+AA39+AA41+AA43+AA46+AA47+AA49+AA50+AA51+AA53+AA54+AA57+AA67+AA68+AA70+AA86+AA89+AA90+AA116+AA117+AA119+AA120+AA121+AA127+AA134+AA136+AA137+AA145+AA146+AA147+AA148)+AA216+AA235+AA274+AA292+AA386+AA403+AA408+AA477+AA505+AA511+AA541+AA563+AA582+AA602+AA637+AA689+AA705+AA814+AA834+AA852+AA868+AA917+AA956+AA985+AA1035</f>
        <v>106276</v>
      </c>
      <c r="AB1063" s="97"/>
      <c r="AC1063" s="108" t="n">
        <f aca="false">(AC7+AC9+AC10+AC11+AC12+AC13+AC15+AC16+AC17+AC19+AC20+AC24+AC25+AC27+AC28+AC29+AC31+AC32+AC33+AC36+AC37+AC39+AC41+AC43+AC46+AC47+AC49+AC50+AC51+AC53+AC54+AC57+AC67+AC68+AC70+AC86+AC89+AC90+AC116+AC117+AC119+AC120+AC121+AC127+AC134+AC136+AC137+AC145+AC146+AC147+AC148)+AC216+AC235+AC274+AC292+AC386+AC403+AC408+AC477+AC505+AC511+AC541+AC563+AC582+AC602+AC637+AC689+AC705+AC814+AC834+AC852+AC868+AC917+AC956+AC985+AC1035</f>
        <v>31100</v>
      </c>
      <c r="AD1063" s="108" t="n">
        <f aca="false">(AD7+AD9+AD10+AD11+AD12+AD13+AD15+AD16+AD17+AD19+AD20+AD24+AD25+AD27+AD28+AD29+AD31+AD32+AD33+AD36+AD37+AD39+AD41+AD43+AD46+AD47+AD49+AD50+AD51+AD53+AD54+AD57+AD67+AD68+AD70+AD86+AD89+AD90+AD116+AD117+AD119+AD120+AD121+AD127+AD134+AD136+AD137+AD145+AD146+AD147+AD148)+AD216+AD235+AD274+AD292+AD386+AD403+AD408+AD477+AD505+AD511+AD541+AD563+AD582+AD602+AD637+AD689+AD705+AD814+AD834+AD852+AD868+AD917+AD956+AD985+AD1035</f>
        <v>328003</v>
      </c>
      <c r="AE1063" s="108" t="n">
        <f aca="false">(AE7+AE9+AE10+AE11+AE12+AE13+AE15+AE16+AE17+AE19+AE20+AE24+AE25+AE27+AE28+AE29+AE31+AE32+AE33+AE36+AE37+AE39+AE41+AE43+AE46+AE47+AE49+AE50+AE51+AE53+AE54+AE57+AE67+AE68+AE70+AE86+AE89+AE90+AE116+AE117+AE119+AE120+AE121+AE127+AE134+AE136+AE137+AE145+AE146+AE147+AE148)+AE216+AE235+AE274+AE292+AE386+AE403+AE408+AE477+AE505+AE511+AE541+AE563+AE582+AE602+AE637+AE689+AE705+AE814+AE834+AE852+AE868+AE917+AE956+AE985+AE1035</f>
        <v>236021</v>
      </c>
      <c r="AF1063" s="109" t="n">
        <f aca="false">(AE1063/AD1063)*100</f>
        <v>71.9569638082579</v>
      </c>
    </row>
    <row r="1064" s="103" customFormat="true" ht="12.8" hidden="false" customHeight="false" outlineLevel="0" collapsed="false"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101"/>
      <c r="M1064" s="101"/>
      <c r="N1064" s="101"/>
      <c r="O1064" s="101"/>
      <c r="P1064" s="101"/>
      <c r="Q1064" s="101"/>
      <c r="R1064" s="101"/>
      <c r="S1064" s="101"/>
      <c r="T1064" s="101"/>
      <c r="U1064" s="101"/>
      <c r="V1064" s="101"/>
      <c r="W1064" s="101"/>
      <c r="X1064" s="101"/>
      <c r="Y1064" s="101"/>
      <c r="Z1064" s="101"/>
      <c r="AA1064" s="101"/>
      <c r="AC1064" s="101"/>
      <c r="AD1064" s="101"/>
      <c r="AE1064" s="101"/>
    </row>
    <row r="1065" s="103" customFormat="true" ht="12.8" hidden="false" customHeight="false" outlineLevel="0" collapsed="false">
      <c r="A1065" s="110" t="s">
        <v>667</v>
      </c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101"/>
      <c r="M1065" s="101"/>
      <c r="N1065" s="101"/>
      <c r="O1065" s="101"/>
      <c r="P1065" s="101"/>
      <c r="Q1065" s="101"/>
      <c r="R1065" s="101"/>
      <c r="S1065" s="101"/>
      <c r="T1065" s="97"/>
      <c r="U1065" s="97"/>
      <c r="V1065" s="97"/>
      <c r="W1065" s="97"/>
      <c r="X1065" s="102"/>
    </row>
    <row r="1066" s="103" customFormat="true" ht="12.8" hidden="false" customHeight="false" outlineLevel="0" collapsed="false">
      <c r="A1066" s="110" t="s">
        <v>668</v>
      </c>
      <c r="B1066" s="101" t="n">
        <f aca="false">(B8+B14+B18+B21+B22+B23+B26+B30+B34+B35+B38+B40+B42+B44+B45+B48+B52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+B138+B139+B140+B141+B142+B143+B144)</f>
        <v>544</v>
      </c>
      <c r="C1066" s="101" t="n">
        <f aca="false">(C8+C14+C18+C21+C22+C23+C26+C30+C34+C35+C38+C40+C42+C44+C45+C48+C52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+C138+C139+C140+C141+C142+C143+C144)</f>
        <v>26245</v>
      </c>
      <c r="D1066" s="101" t="n">
        <f aca="false">(D8+D14+D18+D21+D22+D23+D26+D30+D34+D35+D38+D40+D42+D44+D45+D48+D52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+D138+D139+D140+D141+D142+D143+D144)</f>
        <v>44948</v>
      </c>
      <c r="E1066" s="101" t="n">
        <f aca="false">(E8+E14+E18+E21+E22+E23+E26+E30+E34+E35+E38+E40+E42+E44+E45+E48+E52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+E138+E139+E140+E141+E142+E143+E144)</f>
        <v>228</v>
      </c>
      <c r="F1066" s="101" t="n">
        <f aca="false">(F8+F14+F18+F21+F22+F23+F26+F30+F34+F35+F38+F40+F42+F44+F45+F48+F52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+F138+F139+F140+F141+F142+F143+F144)</f>
        <v>7613</v>
      </c>
      <c r="G1066" s="101" t="n">
        <f aca="false">(G8+G14+G18+G21+G22+G23+G26+G30+G34+G35+G38+G40+G42+G44+G45+G48+G52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+G138+G139+G140+G141+G142+G143+G144)</f>
        <v>254</v>
      </c>
      <c r="H1066" s="101" t="n">
        <f aca="false">(H8+H14+H18+H21+H22+H23+H26+H30+H34+H35+H38+H40+H42+H44+H45+H48+H52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+H138+H139+H140+H141+H142+H143+H144)</f>
        <v>1109</v>
      </c>
      <c r="I1066" s="101" t="n">
        <f aca="false">(I8+I14+I18+I21+I22+I23+I26+I30+I34+I35+I38+I40+I42+I44+I45+I48+I52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+I138+I139+I140+I141+I142+I143+I144)</f>
        <v>44805</v>
      </c>
      <c r="J1066" s="101" t="n">
        <f aca="false">(J8+J14+J18+J21+J22+J23+J26+J30+J34+J35+J38+J40+J42+J44+J45+J48+J52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+J138+J139+J140+J141+J142+J143+J144)</f>
        <v>33814</v>
      </c>
      <c r="K1066" s="101" t="n">
        <f aca="false">(K8+K14+K18+K21+K22+K23+K26+K30+K34+K35+K38+K40+K42+K44+K45+K48+K52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+K138+K139+K140+K141+K142+K143+K144)</f>
        <v>780</v>
      </c>
      <c r="L1066" s="101" t="n">
        <f aca="false">(L8+L14+L18+L21+L22+L23+L26+L30+L34+L35+L38+L40+L42+L44+L45+L48+L52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+L138+L139+L140+L141+L142+L143+L144)</f>
        <v>39865</v>
      </c>
      <c r="M1066" s="101" t="n">
        <f aca="false">(M8+M14+M18+M21+M22+M23+M26+M30+M34+M35+M38+M40+M42+M44+M45+M48+M52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+M138+M139+M140+M141+M142+M143+M144)</f>
        <v>2167</v>
      </c>
      <c r="N1066" s="101" t="n">
        <f aca="false">(N8+N14+N18+N21+N22+N23+N26+N30+N34+N35+N38+N40+N42+N44+N45+N48+N52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+N138+N139+N140+N141+N142+N143+N144)</f>
        <v>38033</v>
      </c>
      <c r="O1066" s="101" t="n">
        <f aca="false">(O8+O14+O18+O21+O22+O23+O26+O30+O34+O35+O38+O40+O42+O44+O45+O48+O52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+O138+O139+O140+O141+O142+O143+O144)</f>
        <v>0</v>
      </c>
      <c r="P1066" s="101" t="n">
        <f aca="false">(P8+P14+P18+P21+P22+P23+P26+P30+P34+P35+P38+P40+P42+P44+P45+P48+P52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+P138+P139+P140+P141+P142+P143+P144)</f>
        <v>0</v>
      </c>
      <c r="Q1066" s="101" t="n">
        <f aca="false">(Q8+Q14+Q18+Q21+Q22+Q23+Q26+Q30+Q34+Q35+Q38+Q40+Q42+Q44+Q45+Q48+Q52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+Q138+Q139+Q140+Q141+Q142+Q143+Q144)</f>
        <v>0</v>
      </c>
      <c r="R1066" s="101" t="n">
        <f aca="false">(R8+R14+R18+R21+R22+R23+R26+R30+R34+R35+R38+R40+R42+R44+R45+R48+R52+R55+R56+R58+R59+R60+R61+R62+R63+R64+R65+R66+R69+R71+R72+R73+R74+R75+R76+R77+R78+R79+R80+R81+R82+R83+R84+R85+R87+R88+R91+R92+R93+R94+R95+R96+R97+R98+R99+R100+R101+R102+R103+R104+R105+R106+R107+R108+R109+R110+R111+R112+R113+R114+R115+R118+R122+R123+R124+R125+R126+R128+R129+R130+R131+R132+R133+R135+R138+R139+R140+R141+R142+R143+R144)</f>
        <v>41731</v>
      </c>
      <c r="S1066" s="101" t="n">
        <f aca="false">(S8+S14+S18+S21+S22+S23+S26+S30+S34+S35+S38+S40+S42+S44+S45+S48+S52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+S138+S139+S140+S141+S142+S143+S144)</f>
        <v>27027</v>
      </c>
      <c r="T1066" s="101" t="n">
        <f aca="false">(T8+T14+T18+T21+T22+T23+T26+T30+T34+T35+T38+T40+T42+T44+T45+T48+T52+T55+T56+T58+T59+T60+T61+T62+T63+T64+T65+T66+T69+T71+T72+T73+T74+T75+T76+T77+T78+T79+T80+T81+T82+T83+T84+T85+T87+T88+T91+T92+T93+T94+T95+T96+T97+T98+T99+T100+T101+T102+T103+T104+T105+T106+T107+T108+T109+T110+T111+T112+T113+T114+T115+T118+T122+T123+T124+T125+T126+T128+T129+T130+T131+T132+T133+T135+T138+T139+T140+T141+T142+T143+T144)</f>
        <v>29221</v>
      </c>
      <c r="U1066" s="101" t="n">
        <f aca="false">(U8+U14+U18+U21+U22+U23+U26+U30+U34+U35+U38+U40+U42+U44+U45+U48+U52+U55+U56+U58+U59+U60+U61+U62+U63+U64+U65+U66+U69+U71+U72+U73+U74+U75+U76+U77+U78+U79+U80+U81+U82+U83+U84+U85+U87+U88+U91+U92+U93+U94+U95+U96+U97+U98+U99+U100+U101+U102+U103+U104+U105+U106+U107+U108+U109+U110+U111+U112+U113+U114+U115+U118+U122+U123+U124+U125+U126+U128+U129+U130+U131+U132+U133+U135+U138+U139+U140+U141+U142+U143+U144)</f>
        <v>50381</v>
      </c>
      <c r="V1066" s="101" t="n">
        <f aca="false">(V8+V14+V18+V21+V22+V23+V26+V30+V34+V35+V38+V40+V42+V44+V45+V48+V52+V55+V56+V58+V59+V60+V61+V62+V63+V64+V65+V66+V69+V71+V72+V73+V74+V75+V76+V77+V78+V79+V80+V81+V82+V83+V84+V85+V87+V88+V91+V92+V93+V94+V95+V96+V97+V98+V99+V100+V101+V102+V103+V104+V105+V106+V107+V108+V109+V110+V111+V112+V113+V114+V115+V118+V122+V123+V124+V125+V126+V128+V129+V130+V131+V132+V133+V135+V138+V139+V140+V141+V142+V143+V144)</f>
        <v>35351</v>
      </c>
      <c r="W1066" s="101" t="n">
        <f aca="false">(W8+W14+W18+W21+W22+W23+W26+W30+W34+W35+W38+W40+W42+W44+W45+W48+W52+W55+W56+W58+W59+W60+W61+W62+W63+W64+W65+W66+W69+W71+W72+W73+W74+W75+W76+W77+W78+W79+W80+W81+W82+W83+W84+W85+W87+W88+W91+W92+W93+W94+W95+W96+W97+W98+W99+W100+W101+W102+W103+W104+W105+W106+W107+W108+W109+W110+W111+W112+W113+W114+W115+W118+W122+W123+W124+W125+W126+W128+W129+W130+W131+W132+W133+W135+W138+W139+W140+W141+W142+W143+W144)</f>
        <v>43097</v>
      </c>
      <c r="X1066" s="101" t="n">
        <f aca="false">(X8+X14+X18+X21+X22+X23+X26+X30+X34+X35+X38+X40+X42+X44+X45+X48+X52+X55+X56+X58+X59+X60+X61+X62+X63+X64+X65+X66+X69+X71+X72+X73+X74+X75+X76+X77+X78+X79+X80+X81+X82+X83+X84+X85+X87+X88+X91+X92+X93+X94+X95+X96+X97+X98+X99+X100+X101+X102+X103+X104+X105+X106+X107+X108+X109+X110+X111+X112+X113+X114+X115+X118+X122+X123+X124+X125+X126+X128+X129+X130+X131+X132+X133+X135+X138+X139+X140+X141+X142+X143+X144)</f>
        <v>27838</v>
      </c>
      <c r="Y1066" s="101" t="n">
        <f aca="false">(Y8+Y14+Y18+Y21+Y22+Y23+Y26+Y30+Y34+Y35+Y38+Y40+Y42+Y44+Y45+Y48+Y52+Y55+Y56+Y58+Y59+Y60+Y61+Y62+Y63+Y64+Y65+Y66+Y69+Y71+Y72+Y73+Y74+Y75+Y76+Y77+Y78+Y79+Y80+Y81+Y82+Y83+Y84+Y85+Y87+Y88+Y91+Y92+Y93+Y94+Y95+Y96+Y97+Y98+Y99+Y100+Y101+Y102+Y103+Y104+Y105+Y106+Y107+Y108+Y109+Y110+Y111+Y112+Y113+Y114+Y115+Y118+Y122+Y123+Y124+Y125+Y126+Y128+Y129+Y130+Y131+Y132+Y133+Y135+Y138+Y139+Y140+Y141+Y142+Y143+Y144)</f>
        <v>51473</v>
      </c>
      <c r="Z1066" s="101" t="n">
        <f aca="false">(Z8+Z14+Z18+Z21+Z22+Z23+Z26+Z30+Z34+Z35+Z38+Z40+Z42+Z44+Z45+Z48+Z52+Z55+Z56+Z58+Z59+Z60+Z61+Z62+Z63+Z64+Z65+Z66+Z69+Z71+Z72+Z73+Z74+Z75+Z76+Z77+Z78+Z79+Z80+Z81+Z82+Z83+Z84+Z85+Z87+Z88+Z91+Z92+Z93+Z94+Z95+Z96+Z97+Z98+Z99+Z100+Z101+Z102+Z103+Z104+Z105+Z106+Z107+Z108+Z109+Z110+Z111+Z112+Z113+Z114+Z115+Z118+Z122+Z123+Z124+Z125+Z126+Z128+Z129+Z130+Z131+Z132+Z133+Z135+Z138+Z139+Z140+Z141+Z142+Z143+Z144)</f>
        <v>47602</v>
      </c>
      <c r="AA1066" s="101" t="n">
        <f aca="false">(AA8+AA14+AA18+AA21+AA22+AA23+AA26+AA30+AA34+AA35+AA38+AA40+AA42+AA44+AA45+AA48+AA52+AA55+AA56+AA58+AA59+AA60+AA61+AA62+AA63+AA64+AA65+AA66+AA69+AA71+AA72+AA73+AA74+AA75+AA76+AA77+AA78+AA79+AA80+AA81+AA82+AA83+AA84+AA85+AA87+AA88+AA91+AA92+AA93+AA94+AA95+AA96+AA97+AA98+AA99+AA100+AA101+AA102+AA103+AA104+AA105+AA106+AA107+AA108+AA109+AA110+AA111+AA112+AA113+AA114+AA115+AA118+AA122+AA123+AA124+AA125+AA126+AA128+AA129+AA130+AA131+AA132+AA133+AA135+AA138+AA139+AA140+AA141+AA142+AA143+AA144)</f>
        <v>30611</v>
      </c>
      <c r="AC1066" s="101" t="n">
        <f aca="false">(AC8+AC14+AC18+AC21+AC22+AC23+AC26+AC30+AC34+AC35+AC38+AC40+AC42+AC44+AC45+AC48+AC52+AC55+AC56+AC58+AC59+AC60+AC61+AC62+AC63+AC64+AC65+AC66+AC69+AC71+AC72+AC73+AC74+AC75+AC76+AC77+AC78+AC79+AC80+AC81+AC82+AC83+AC84+AC85+AC87+AC88+AC91+AC92+AC93+AC94+AC95+AC96+AC97+AC98+AC99+AC100+AC101+AC102+AC103+AC104+AC105+AC106+AC107+AC108+AC109+AC110+AC111+AC112+AC113+AC114+AC115+AC118+AC122+AC123+AC124+AC125+AC126+AC128+AC129+AC130+AC131+AC132+AC133+AC135+AC138+AC139+AC140+AC141+AC142+AC143+AC144)</f>
        <v>14477</v>
      </c>
      <c r="AD1066" s="101" t="n">
        <f aca="false">(AD8+AD14+AD18+AD21+AD22+AD23+AD26+AD30+AD34+AD35+AD38+AD40+AD42+AD44+AD45+AD48+AD52+AD55+AD56+AD58+AD59+AD60+AD61+AD62+AD63+AD64+AD65+AD66+AD69+AD71+AD72+AD73+AD74+AD75+AD76+AD77+AD78+AD79+AD80+AD81+AD82+AD83+AD84+AD85+AD87+AD88+AD91+AD92+AD93+AD94+AD95+AD96+AD97+AD98+AD99+AD100+AD101+AD102+AD103+AD104+AD105+AD106+AD107+AD108+AD109+AD110+AD111+AD112+AD113+AD114+AD115+AD118+AD122+AD123+AD124+AD125+AD126+AD128+AD129+AD130+AD131+AD132+AD133+AD135+AD138+AD139+AD140+AD141+AD142+AD143+AD144)</f>
        <v>114698</v>
      </c>
      <c r="AE1066" s="101" t="n">
        <f aca="false">(AE8+AE14+AE18+AE21+AE22+AE23+AE26+AE30+AE34+AE35+AE38+AE40+AE42+AE44+AE45+AE48+AE52+AE55+AE56+AE58+AE59+AE60+AE61+AE62+AE63+AE64+AE65+AE66+AE69+AE71+AE72+AE73+AE74+AE75+AE76+AE77+AE78+AE79+AE80+AE81+AE82+AE83+AE84+AE85+AE87+AE88+AE91+AE92+AE93+AE94+AE95+AE96+AE97+AE98+AE99+AE100+AE101+AE102+AE103+AE104+AE105+AE106+AE107+AE108+AE109+AE110+AE111+AE112+AE113+AE114+AE115+AE118+AE122+AE123+AE124+AE125+AE126+AE128+AE129+AE130+AE131+AE132+AE133+AE135+AE138+AE139+AE140+AE141+AE142+AE143+AE144)</f>
        <v>81743</v>
      </c>
      <c r="AF1066" s="111" t="n">
        <f aca="false">(AE1066/AD1066)*100</f>
        <v>71.2680255976565</v>
      </c>
    </row>
    <row r="1067" s="103" customFormat="true" ht="12.8" hidden="false" customHeight="false" outlineLevel="0" collapsed="false">
      <c r="A1067" s="110" t="s">
        <v>669</v>
      </c>
      <c r="B1067" s="101" t="n">
        <f aca="false">(B7+B9+B10+B11+B12+B13+B15+B16+B17+B19+B20+B24+B25+B27+B28+B29+B31+B32+B33+B36+B37+B39+B41+B43+B46+B47+B49+B50+B51+B53+B54+B57+B67+B68+B70+B86+B89+B90+B116+B117+B119+B120+B121+B127+B134+B136+B137+B145+B146+B147+B148)</f>
        <v>404</v>
      </c>
      <c r="C1067" s="101" t="n">
        <f aca="false">(C7+C9+C10+C11+C12+C13+C15+C16+C17+C19+C20+C24+C25+C27+C28+C29+C31+C32+C33+C36+C37+C39+C41+C43+C46+C47+C49+C50+C51+C53+C54+C57+C67+C68+C70+C86+C89+C90+C116+C117+C119+C120+C121+C127+C134+C136+C137+C145+C146+C147+C148)</f>
        <v>16795</v>
      </c>
      <c r="D1067" s="101" t="n">
        <f aca="false">(D7+D9+D10+D11+D12+D13+D15+D16+D17+D19+D20+D24+D25+D27+D28+D29+D31+D32+D33+D36+D37+D39+D41+D43+D46+D47+D49+D50+D51+D53+D54+D57+D67+D68+D70+D86+D89+D90+D116+D117+D119+D120+D121+D127+D134+D136+D137+D145+D146+D147+D148)</f>
        <v>16863</v>
      </c>
      <c r="E1067" s="101" t="n">
        <f aca="false">(E7+E9+E10+E11+E12+E13+E15+E16+E17+E19+E20+E24+E25+E27+E28+E29+E31+E32+E33+E36+E37+E39+E41+E43+E46+E47+E49+E50+E51+E53+E54+E57+E67+E68+E70+E86+E89+E90+E116+E117+E119+E120+E121+E127+E134+E136+E137+E145+E146+E147+E148)</f>
        <v>192</v>
      </c>
      <c r="F1067" s="101" t="n">
        <f aca="false">(F7+F9+F10+F11+F12+F13+F15+F16+F17+F19+F20+F24+F25+F27+F28+F29+F31+F32+F33+F36+F37+F39+F41+F43+F46+F47+F49+F50+F51+F53+F54+F57+F67+F68+F70+F86+F89+F90+F116+F117+F119+F120+F121+F127+F134+F136+F137+F145+F146+F147+F148)</f>
        <v>3558</v>
      </c>
      <c r="G1067" s="101" t="n">
        <f aca="false">(G7+G9+G10+G11+G12+G13+G15+G16+G17+G19+G20+G24+G25+G27+G28+G29+G31+G32+G33+G36+G37+G39+G41+G43+G46+G47+G49+G50+G51+G53+G54+G57+G67+G68+G70+G86+G89+G90+G116+G117+G119+G120+G121+G127+G134+G136+G137+G145+G146+G147+G148)</f>
        <v>99</v>
      </c>
      <c r="H1067" s="101" t="n">
        <f aca="false">(H7+H9+H10+H11+H12+H13+H15+H16+H17+H19+H20+H24+H25+H27+H28+H29+H31+H32+H33+H36+H37+H39+H41+H43+H46+H47+H49+H50+H51+H53+H54+H57+H67+H68+H70+H86+H89+H90+H116+H117+H119+H120+H121+H127+H134+H136+H137+H145+H146+H147+H148)</f>
        <v>601</v>
      </c>
      <c r="I1067" s="101" t="n">
        <f aca="false">(I7+I9+I10+I11+I12+I13+I15+I16+I17+I19+I20+I24+I25+I27+I28+I29+I31+I32+I33+I36+I37+I39+I41+I43+I46+I47+I49+I50+I51+I53+I54+I57+I67+I68+I70+I86+I89+I90+I116+I117+I119+I120+I121+I127+I134+I136+I137+I145+I146+I147+I148)</f>
        <v>16439</v>
      </c>
      <c r="J1067" s="101" t="n">
        <f aca="false">(J7+J9+J10+J11+J12+J13+J15+J16+J17+J19+J20+J24+J25+J27+J28+J29+J31+J32+J33+J36+J37+J39+J41+J43+J46+J47+J49+J50+J51+J53+J54+J57+J67+J68+J70+J86+J89+J90+J116+J117+J119+J120+J121+J127+J134+J136+J137+J145+J146+J147+J148)</f>
        <v>20934</v>
      </c>
      <c r="K1067" s="101" t="n">
        <f aca="false">(K7+K9+K10+K11+K12+K13+K15+K16+K17+K19+K20+K24+K25+K27+K28+K29+K31+K32+K33+K36+K37+K39+K41+K43+K46+K47+K49+K50+K51+K53+K54+K57+K67+K68+K70+K86+K89+K90+K116+K117+K119+K120+K121+K127+K134+K136+K137+K145+K146+K147+K148)</f>
        <v>421</v>
      </c>
      <c r="L1067" s="101" t="n">
        <f aca="false">(L7+L9+L10+L11+L12+L13+L15+L16+L17+L19+L20+L24+L25+L27+L28+L29+L31+L32+L33+L36+L37+L39+L41+L43+L46+L47+L49+L50+L51+L53+L54+L57+L67+L68+L70+L86+L89+L90+L116+L117+L119+L120+L121+L127+L134+L136+L137+L145+L146+L147+L148)</f>
        <v>0</v>
      </c>
      <c r="M1067" s="101" t="n">
        <f aca="false">(M7+M9+M10+M11+M12+M13+M15+M16+M17+M19+M20+M24+M25+M27+M28+M29+M31+M32+M33+M36+M37+M39+M41+M43+M46+M47+M49+M50+M51+M53+M54+M57+M67+M68+M70+M86+M89+M90+M116+M117+M119+M120+M121+M127+M134+M136+M137+M145+M146+M147+M148)</f>
        <v>0</v>
      </c>
      <c r="N1067" s="101" t="n">
        <f aca="false">(N7+N9+N10+N11+N12+N13+N15+N16+N17+N19+N20+N24+N25+N27+N28+N29+N31+N32+N33+N36+N37+N39+N41+N43+N46+N47+N49+N50+N51+N53+N54+N57+N67+N68+N70+N86+N89+N90+N116+N117+N119+N120+N121+N127+N134+N136+N137+N145+N146+N147+N148)</f>
        <v>0</v>
      </c>
      <c r="O1067" s="101" t="n">
        <f aca="false">(O7+O9+O10+O11+O12+O13+O15+O16+O17+O19+O20+O24+O25+O27+O28+O29+O31+O32+O33+O36+O37+O39+O41+O43+O46+O47+O49+O50+O51+O53+O54+O57+O67+O68+O70+O86+O89+O90+O116+O117+O119+O120+O121+O127+O134+O136+O137+O145+O146+O147+O148)</f>
        <v>777</v>
      </c>
      <c r="P1067" s="101" t="n">
        <f aca="false">(P7+P9+P10+P11+P12+P13+P15+P16+P17+P19+P20+P24+P25+P27+P28+P29+P31+P32+P33+P36+P37+P39+P41+P43+P46+P47+P49+P50+P51+P53+P54+P57+P67+P68+P70+P86+P89+P90+P116+P117+P119+P120+P121+P127+P134+P136+P137+P145+P146+P147+P148)</f>
        <v>23906</v>
      </c>
      <c r="Q1067" s="101" t="n">
        <f aca="false">(Q7+Q9+Q10+Q11+Q12+Q13+Q15+Q16+Q17+Q19+Q20+Q24+Q25+Q27+Q28+Q29+Q31+Q32+Q33+Q36+Q37+Q39+Q41+Q43+Q46+Q47+Q49+Q50+Q51+Q53+Q54+Q57+Q67+Q68+Q70+Q86+Q89+Q90+Q116+Q117+Q119+Q120+Q121+Q127+Q134+Q136+Q137+Q145+Q146+Q147+Q148)</f>
        <v>13286</v>
      </c>
      <c r="R1067" s="101" t="n">
        <f aca="false">(R7+R9+R10+R11+R12+R13+R15+R16+R17+R19+R20+R24+R25+R27+R28+R29+R31+R32+R33+R36+R37+R39+R41+R43+R46+R47+R49+R50+R51+R53+R54+R57+R67+R68+R70+R86+R89+R90+R116+R117+R119+R120+R121+R127+R134+R136+R137+R145+R146+R147+R148)</f>
        <v>20191</v>
      </c>
      <c r="S1067" s="101" t="n">
        <f aca="false">(S7+S9+S10+S11+S12+S13+S15+S16+S17+S19+S20+S24+S25+S27+S28+S29+S31+S32+S33+S36+S37+S39+S41+S43+S46+S47+S49+S50+S51+S53+S54+S57+S67+S68+S70+S86+S89+S90+S116+S117+S119+S120+S121+S127+S134+S136+S137+S145+S146+S147+S148)</f>
        <v>12062</v>
      </c>
      <c r="T1067" s="101" t="n">
        <f aca="false">(T7+T9+T10+T11+T12+T13+T15+T16+T17+T19+T20+T24+T25+T27+T28+T29+T31+T32+T33+T36+T37+T39+T41+T43+T46+T47+T49+T50+T51+T53+T54+T57+T67+T68+T70+T86+T89+T90+T116+T117+T119+T120+T121+T127+T134+T136+T137+T145+T146+T147+T148)</f>
        <v>11299</v>
      </c>
      <c r="U1067" s="101" t="n">
        <f aca="false">(U7+U9+U10+U11+U12+U13+U15+U16+U17+U19+U20+U24+U25+U27+U28+U29+U31+U32+U33+U36+U37+U39+U41+U43+U46+U47+U49+U50+U51+U53+U54+U57+U67+U68+U70+U86+U89+U90+U116+U117+U119+U120+U121+U127+U134+U136+U137+U145+U146+U147+U148)</f>
        <v>26664</v>
      </c>
      <c r="V1067" s="101" t="n">
        <f aca="false">(V7+V9+V10+V11+V12+V13+V15+V16+V17+V19+V20+V24+V25+V27+V28+V29+V31+V32+V33+V36+V37+V39+V41+V43+V46+V47+V49+V50+V51+V53+V54+V57+V67+V68+V70+V86+V89+V90+V116+V117+V119+V120+V121+V127+V134+V136+V137+V145+V146+V147+V148)</f>
        <v>21508</v>
      </c>
      <c r="W1067" s="101" t="n">
        <f aca="false">(W7+W9+W10+W11+W12+W13+W15+W16+W17+W19+W20+W24+W25+W27+W28+W29+W31+W32+W33+W36+W37+W39+W41+W43+W46+W47+W49+W50+W51+W53+W54+W57+W67+W68+W70+W86+W89+W90+W116+W117+W119+W120+W121+W127+W134+W136+W137+W145+W146+W147+W148)</f>
        <v>15898</v>
      </c>
      <c r="X1067" s="101" t="n">
        <f aca="false">(X7+X9+X10+X11+X12+X13+X15+X16+X17+X19+X20+X24+X25+X27+X28+X29+X31+X32+X33+X36+X37+X39+X41+X43+X46+X47+X49+X50+X51+X53+X54+X57+X67+X68+X70+X86+X89+X90+X116+X117+X119+X120+X121+X127+X134+X136+X137+X145+X146+X147+X148)</f>
        <v>15957</v>
      </c>
      <c r="Y1067" s="101" t="n">
        <f aca="false">(Y7+Y9+Y10+Y11+Y12+Y13+Y15+Y16+Y17+Y19+Y20+Y24+Y25+Y27+Y28+Y29+Y31+Y32+Y33+Y36+Y37+Y39+Y41+Y43+Y46+Y47+Y49+Y50+Y51+Y53+Y54+Y57+Y67+Y68+Y70+Y86+Y89+Y90+Y116+Y117+Y119+Y120+Y121+Y127+Y134+Y136+Y137+Y145+Y146+Y147+Y148)</f>
        <v>21859</v>
      </c>
      <c r="Z1067" s="101" t="n">
        <f aca="false">(Z7+Z9+Z10+Z11+Z12+Z13+Z15+Z16+Z17+Z19+Z20+Z24+Z25+Z27+Z28+Z29+Z31+Z32+Z33+Z36+Z37+Z39+Z41+Z43+Z46+Z47+Z49+Z50+Z51+Z53+Z54+Z57+Z67+Z68+Z70+Z86+Z89+Z90+Z116+Z117+Z119+Z120+Z121+Z127+Z134+Z136+Z137+Z145+Z146+Z147+Z148)</f>
        <v>21374</v>
      </c>
      <c r="AA1067" s="101" t="n">
        <f aca="false">(AA7+AA9+AA10+AA11+AA12+AA13+AA15+AA16+AA17+AA19+AA20+AA24+AA25+AA27+AA28+AA29+AA31+AA32+AA33+AA36+AA37+AA39+AA41+AA43+AA46+AA47+AA49+AA50+AA51+AA53+AA54+AA57+AA67+AA68+AA70+AA86+AA89+AA90+AA116+AA117+AA119+AA120+AA121+AA127+AA134+AA136+AA137+AA145+AA146+AA147+AA148)</f>
        <v>15761</v>
      </c>
      <c r="AC1067" s="101" t="n">
        <f aca="false">(AC7+AC9+AC10+AC11+AC12+AC13+AC15+AC16+AC17+AC19+AC20+AC24+AC25+AC27+AC28+AC29+AC31+AC32+AC33+AC36+AC37+AC39+AC41+AC43+AC46+AC47+AC49+AC50+AC51+AC53+AC54+AC57+AC67+AC68+AC70+AC86+AC89+AC90+AC116+AC117+AC119+AC120+AC121+AC127+AC134+AC136+AC137+AC145+AC146+AC147+AC148)</f>
        <v>7546</v>
      </c>
      <c r="AD1067" s="101" t="n">
        <f aca="false">(AD7+AD9+AD10+AD11+AD12+AD13+AD15+AD16+AD17+AD19+AD20+AD24+AD25+AD27+AD28+AD29+AD31+AD32+AD33+AD36+AD37+AD39+AD41+AD43+AD46+AD47+AD49+AD50+AD51+AD53+AD54+AD57+AD67+AD68+AD70+AD86+AD89+AD90+AD116+AD117+AD119+AD120+AD121+AD127+AD134+AD136+AD137+AD145+AD146+AD147+AD148)</f>
        <v>57526</v>
      </c>
      <c r="AE1067" s="101" t="n">
        <f aca="false">(AE7+AE9+AE10+AE11+AE12+AE13+AE15+AE16+AE17+AE19+AE20+AE24+AE25+AE27+AE28+AE29+AE31+AE32+AE33+AE36+AE37+AE39+AE41+AE43+AE46+AE47+AE49+AE50+AE51+AE53+AE54+AE57+AE67+AE68+AE70+AE86+AE89+AE90+AE116+AE117+AE119+AE120+AE121+AE127+AE134+AE136+AE137+AE145+AE146+AE147+AE148)</f>
        <v>38996</v>
      </c>
      <c r="AF1067" s="111" t="n">
        <f aca="false">(AE1067/AD1067)*100</f>
        <v>67.7884782533116</v>
      </c>
    </row>
  </sheetData>
  <mergeCells count="16">
    <mergeCell ref="L1:N1"/>
    <mergeCell ref="O1:Q1"/>
    <mergeCell ref="R1:S1"/>
    <mergeCell ref="T1:AA1"/>
    <mergeCell ref="B2:G2"/>
    <mergeCell ref="H2:K2"/>
    <mergeCell ref="L2:N2"/>
    <mergeCell ref="O2:Q2"/>
    <mergeCell ref="R2:S2"/>
    <mergeCell ref="T2:AA2"/>
    <mergeCell ref="AC2:AF2"/>
    <mergeCell ref="R3:S3"/>
    <mergeCell ref="T3:U3"/>
    <mergeCell ref="V3:W3"/>
    <mergeCell ref="X3:Y3"/>
    <mergeCell ref="Z3:AA3"/>
  </mergeCells>
  <printOptions headings="false" gridLines="false" gridLinesSet="true" horizontalCentered="false" verticalCentered="false"/>
  <pageMargins left="0.1" right="0.1" top="0.85" bottom="0.55" header="0.259722222222222" footer="0.3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Roman,Bold"&amp;11STATEWIDE PRECINCT RESULTS
GENERAL ELECTION     NOVEMBER 5, 1996
STATE OF IDAHO</oddHeader>
    <oddFooter>&amp;C&amp;7- &amp;P -</oddFooter>
  </headerFooter>
  <rowBreaks count="8" manualBreakCount="8">
    <brk id="275" man="true" max="16383" min="0"/>
    <brk id="409" man="true" max="16383" min="0"/>
    <brk id="477" man="true" max="16383" min="0"/>
    <brk id="511" man="true" max="16383" min="0"/>
    <brk id="542" man="true" max="16383" min="0"/>
    <brk id="913" man="true" max="16383" min="0"/>
    <brk id="979" man="true" max="16383" min="0"/>
    <brk id="1047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