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"/>
    </mc:Choice>
  </mc:AlternateContent>
  <bookViews>
    <workbookView xWindow="0" yWindow="0" windowWidth="23040" windowHeight="8808" tabRatio="508"/>
  </bookViews>
  <sheets>
    <sheet name="satisfaccion" sheetId="3" r:id="rId1"/>
  </sheets>
  <calcPr calcId="152511"/>
</workbook>
</file>

<file path=xl/calcChain.xml><?xml version="1.0" encoding="utf-8"?>
<calcChain xmlns="http://schemas.openxmlformats.org/spreadsheetml/2006/main">
  <c r="Q37" i="3" l="1"/>
  <c r="L192" i="3" l="1"/>
  <c r="L191" i="3"/>
  <c r="L190" i="3"/>
  <c r="L189" i="3"/>
  <c r="L188" i="3"/>
  <c r="L187" i="3"/>
  <c r="L186" i="3"/>
  <c r="L181" i="3"/>
  <c r="L180" i="3"/>
  <c r="L179" i="3"/>
  <c r="L178" i="3"/>
  <c r="L177" i="3"/>
  <c r="L176" i="3"/>
  <c r="L175" i="3"/>
  <c r="L170" i="3"/>
  <c r="L169" i="3"/>
  <c r="L168" i="3"/>
  <c r="L167" i="3"/>
  <c r="L166" i="3"/>
  <c r="L165" i="3"/>
  <c r="L164" i="3"/>
  <c r="L159" i="3"/>
  <c r="L158" i="3"/>
  <c r="L157" i="3"/>
  <c r="L156" i="3"/>
  <c r="L155" i="3"/>
  <c r="L154" i="3"/>
  <c r="L153" i="3"/>
  <c r="L148" i="3"/>
  <c r="L147" i="3"/>
  <c r="L146" i="3"/>
  <c r="L145" i="3"/>
  <c r="L144" i="3"/>
  <c r="L143" i="3"/>
  <c r="L142" i="3"/>
  <c r="L137" i="3"/>
  <c r="L136" i="3"/>
  <c r="L135" i="3"/>
  <c r="L134" i="3"/>
  <c r="L133" i="3"/>
  <c r="L132" i="3"/>
  <c r="L131" i="3"/>
  <c r="L126" i="3"/>
  <c r="L125" i="3"/>
  <c r="L124" i="3"/>
  <c r="L123" i="3"/>
  <c r="L122" i="3"/>
  <c r="L121" i="3"/>
  <c r="L120" i="3"/>
  <c r="L115" i="3"/>
  <c r="L114" i="3"/>
  <c r="L113" i="3"/>
  <c r="L112" i="3"/>
  <c r="L111" i="3"/>
  <c r="L110" i="3"/>
  <c r="L109" i="3"/>
  <c r="L104" i="3" l="1"/>
  <c r="L92" i="3"/>
  <c r="Q35" i="3" l="1"/>
  <c r="L86" i="3"/>
  <c r="L87" i="3"/>
  <c r="L88" i="3"/>
  <c r="L89" i="3"/>
  <c r="L90" i="3"/>
  <c r="L91" i="3"/>
  <c r="L98" i="3"/>
  <c r="L99" i="3"/>
  <c r="L100" i="3"/>
  <c r="L101" i="3"/>
  <c r="L102" i="3"/>
  <c r="L103" i="3"/>
  <c r="Q59" i="3"/>
  <c r="Q58" i="3"/>
  <c r="Q57" i="3"/>
  <c r="Q56" i="3"/>
  <c r="P61" i="3"/>
  <c r="O61" i="3"/>
  <c r="N61" i="3"/>
  <c r="R59" i="3"/>
  <c r="R58" i="3"/>
  <c r="R57" i="3"/>
  <c r="R56" i="3"/>
  <c r="P73" i="3" l="1"/>
  <c r="P74" i="3"/>
  <c r="Q61" i="3"/>
  <c r="N65" i="3" s="1"/>
  <c r="P71" i="3"/>
  <c r="R61" i="3"/>
  <c r="P72" i="3"/>
  <c r="J62" i="3"/>
  <c r="I62" i="3"/>
  <c r="H62" i="3"/>
  <c r="G62" i="3"/>
  <c r="J61" i="3"/>
  <c r="I61" i="3"/>
  <c r="H61" i="3"/>
  <c r="G61" i="3"/>
  <c r="F61" i="3"/>
  <c r="F62" i="3" s="1"/>
  <c r="E61" i="3"/>
  <c r="E62" i="3" s="1"/>
  <c r="P39" i="3"/>
  <c r="O39" i="3"/>
  <c r="N39" i="3"/>
  <c r="R37" i="3"/>
  <c r="R36" i="3"/>
  <c r="Q36" i="3"/>
  <c r="R35" i="3"/>
  <c r="R34" i="3"/>
  <c r="Q34" i="3"/>
  <c r="Q16" i="3"/>
  <c r="P16" i="3"/>
  <c r="O16" i="3"/>
  <c r="N16" i="3"/>
  <c r="R14" i="3"/>
  <c r="P29" i="3" s="1"/>
  <c r="R13" i="3"/>
  <c r="P28" i="3" s="1"/>
  <c r="R12" i="3"/>
  <c r="P27" i="3" s="1"/>
  <c r="R11" i="3"/>
  <c r="R39" i="3" l="1"/>
  <c r="N44" i="3" s="1"/>
  <c r="I63" i="3"/>
  <c r="P50" i="3"/>
  <c r="P52" i="3"/>
  <c r="Q39" i="3"/>
  <c r="O43" i="3" s="1"/>
  <c r="C69" i="3" s="1"/>
  <c r="P51" i="3"/>
  <c r="J63" i="3"/>
  <c r="O65" i="3"/>
  <c r="C70" i="3" s="1"/>
  <c r="N66" i="3"/>
  <c r="R16" i="3"/>
  <c r="O20" i="3" s="1"/>
  <c r="D63" i="3" s="1"/>
  <c r="C68" i="3" s="1"/>
  <c r="P26" i="3"/>
  <c r="P49" i="3"/>
  <c r="N43" i="3" l="1"/>
  <c r="H63" i="3"/>
  <c r="G63" i="3"/>
</calcChain>
</file>

<file path=xl/sharedStrings.xml><?xml version="1.0" encoding="utf-8"?>
<sst xmlns="http://schemas.openxmlformats.org/spreadsheetml/2006/main" count="316" uniqueCount="135">
  <si>
    <t>Asignatura</t>
  </si>
  <si>
    <t>Antiguo Testamento I</t>
  </si>
  <si>
    <t>Antiguo Testamento II</t>
  </si>
  <si>
    <t>Antiguo Testamento III</t>
  </si>
  <si>
    <t>Consejería Pastoral I</t>
  </si>
  <si>
    <t>Consejería Pastoral II</t>
  </si>
  <si>
    <t>Culto Cristiano</t>
  </si>
  <si>
    <t>Discipulado</t>
  </si>
  <si>
    <t>Educación de Adultos</t>
  </si>
  <si>
    <t>Educación de Jóvenes</t>
  </si>
  <si>
    <t>Educación Infantil</t>
  </si>
  <si>
    <t>Ética I</t>
  </si>
  <si>
    <t>Ética II</t>
  </si>
  <si>
    <t>Evangelización</t>
  </si>
  <si>
    <t>Exégesis  A.T.II  Salmos</t>
  </si>
  <si>
    <t>Exégesis de A.T.I Profetas</t>
  </si>
  <si>
    <t>Exégesis N.T.I  Lucas</t>
  </si>
  <si>
    <t>Exégesis N.T.II  Romanos</t>
  </si>
  <si>
    <t>Filosofía de la Educación</t>
  </si>
  <si>
    <t>Griego Nuevo Testamento  I</t>
  </si>
  <si>
    <t>Griego Nuevo Testamento II</t>
  </si>
  <si>
    <t>Hebreo I</t>
  </si>
  <si>
    <t xml:space="preserve">Hebreo II  </t>
  </si>
  <si>
    <t>Hermenéutica</t>
  </si>
  <si>
    <t>Historia de la Filosofía I</t>
  </si>
  <si>
    <t>Historia de la Filosofía II</t>
  </si>
  <si>
    <t>Historia de la Iglesia I</t>
  </si>
  <si>
    <t>Historia de la Iglesia II</t>
  </si>
  <si>
    <t>Historia de las Religiones</t>
  </si>
  <si>
    <t>Historia de la Reforma en España</t>
  </si>
  <si>
    <t>Historia de los Bautistas I</t>
  </si>
  <si>
    <t>Historia de los Bautistas II UEBE</t>
  </si>
  <si>
    <t>Homilética I</t>
  </si>
  <si>
    <t>Homilética II</t>
  </si>
  <si>
    <t>Metodología de la Investigación</t>
  </si>
  <si>
    <t>Métodos Exegéticos</t>
  </si>
  <si>
    <t>Ministerio Pastoral I</t>
  </si>
  <si>
    <t>Ministerio Pastoral II</t>
  </si>
  <si>
    <t>Misionología</t>
  </si>
  <si>
    <t>Música y Canto Coral</t>
  </si>
  <si>
    <t>Nuevo Testamento I</t>
  </si>
  <si>
    <t>Nuevo Testamento II</t>
  </si>
  <si>
    <t>Nuevo Testamento III</t>
  </si>
  <si>
    <t>Nuevos Movimientos Religiosos</t>
  </si>
  <si>
    <t>Parábolas de Jesús</t>
  </si>
  <si>
    <t>Prácticas Externas I</t>
  </si>
  <si>
    <t>Prácticas Externas II</t>
  </si>
  <si>
    <t xml:space="preserve">Principios de Iglecrecimiento </t>
  </si>
  <si>
    <t>Sociología</t>
  </si>
  <si>
    <t>Teología Contemporánea</t>
  </si>
  <si>
    <t>Teología de Antiguo Testamento</t>
  </si>
  <si>
    <t>Teología de la Reforma</t>
  </si>
  <si>
    <t>Teología de Nuevo Testamento</t>
  </si>
  <si>
    <t>Teología Sistemática I</t>
  </si>
  <si>
    <t>Teología Sistemática II</t>
  </si>
  <si>
    <t>Teología Sistemática III</t>
  </si>
  <si>
    <t>GRADO DE SATISFACCIÓN DE LOS ESTUDIANTES CON EL PROFESORADO Y CON LOS RECURSOS</t>
  </si>
  <si>
    <t>totales</t>
  </si>
  <si>
    <t>Profesores</t>
  </si>
  <si>
    <t>Recursos</t>
  </si>
  <si>
    <t>Satisfacción alumnos</t>
  </si>
  <si>
    <t>promedio de participación</t>
  </si>
  <si>
    <t>alumnos</t>
  </si>
  <si>
    <t>Participación del alumnado en las encuestas de satisfacción</t>
  </si>
  <si>
    <t>7.profesores</t>
  </si>
  <si>
    <t>4.recursos</t>
  </si>
  <si>
    <t>respuestas</t>
  </si>
  <si>
    <t>1. El horario</t>
  </si>
  <si>
    <t>2. El temario y contenido</t>
  </si>
  <si>
    <t>1º</t>
  </si>
  <si>
    <t>2º</t>
  </si>
  <si>
    <t>3º</t>
  </si>
  <si>
    <t>4º</t>
  </si>
  <si>
    <t>2016-2017</t>
  </si>
  <si>
    <t>2017-2018</t>
  </si>
  <si>
    <t>2018-2019</t>
  </si>
  <si>
    <t>2019-2020</t>
  </si>
  <si>
    <t>2021-2022</t>
  </si>
  <si>
    <t>Nº de respuestas</t>
  </si>
  <si>
    <t>El índice de participación lo hallo de la siguiente manera:</t>
  </si>
  <si>
    <t>100 *</t>
  </si>
  <si>
    <t>nº de alumnos * nº encuestas lanzadas</t>
  </si>
  <si>
    <t>Datos extraídos de informe grado SGIC 2016-2017.xlx</t>
  </si>
  <si>
    <t>(Máximo de encuestas previtas)</t>
  </si>
  <si>
    <t xml:space="preserve">100 * </t>
  </si>
  <si>
    <t>nº encuestas respondidas</t>
  </si>
  <si>
    <t>nº total de encuestas previstas</t>
  </si>
  <si>
    <t>ÍNDICE DE PARTICIPACIÓN 2016-2017</t>
  </si>
  <si>
    <t>Grado</t>
  </si>
  <si>
    <t>Alumnos</t>
  </si>
  <si>
    <t>Nº Encuestas</t>
  </si>
  <si>
    <t>lanzadas</t>
  </si>
  <si>
    <t>respondidas</t>
  </si>
  <si>
    <t>previstas</t>
  </si>
  <si>
    <t>Máster</t>
  </si>
  <si>
    <t>Bienales</t>
  </si>
  <si>
    <t>Asignaturas</t>
  </si>
  <si>
    <t>Participación por curso</t>
  </si>
  <si>
    <t>ÍNDICE DE PARTICIPACIÓN 2017-2018</t>
  </si>
  <si>
    <t>nº encuestas</t>
  </si>
  <si>
    <t>Alumnos 1º - 4º Grado</t>
  </si>
  <si>
    <t>Con el Título</t>
  </si>
  <si>
    <t>Participación</t>
  </si>
  <si>
    <t>Promedios en el informe global de encuestas</t>
  </si>
  <si>
    <t>La puntuación 5 es el 100%</t>
  </si>
  <si>
    <t>PORCENTAJES</t>
  </si>
  <si>
    <t>4. Los criterios de evaluación</t>
  </si>
  <si>
    <t>5. Beneficios percibidos</t>
  </si>
  <si>
    <t>6. La labor del profesorado del Título</t>
  </si>
  <si>
    <t>Totalmente satisfecho (4)</t>
  </si>
  <si>
    <t>Satisfecho (3)</t>
  </si>
  <si>
    <t>Insatisfecho (2)</t>
  </si>
  <si>
    <t>Totalmente insatisfecho (1)</t>
  </si>
  <si>
    <t>8. Lo más sobresaliente</t>
  </si>
  <si>
    <t>9. Sugerencias de mejora</t>
  </si>
  <si>
    <t>ÍNDICE DE PARTICIPACIÓN 2018-2019</t>
  </si>
  <si>
    <t>2020-2021</t>
  </si>
  <si>
    <t>7. Satisfacción global con el título</t>
  </si>
  <si>
    <t>Grado de satisfacción global de los estudiantes con el título</t>
  </si>
  <si>
    <t>Grado de satisfación del estudiante con el profesorado</t>
  </si>
  <si>
    <t>Grado de satisfación del estudiante con los recursos</t>
  </si>
  <si>
    <t>3. Los recursos utilizados</t>
  </si>
  <si>
    <t>Principales tasas e indicadores</t>
  </si>
  <si>
    <t>1. El horario (6)</t>
  </si>
  <si>
    <t>2. El temario y contenido (7)</t>
  </si>
  <si>
    <t>3. Los recursos utilizados (8)</t>
  </si>
  <si>
    <t>4. Los criterios de evaluación (9)</t>
  </si>
  <si>
    <t>5. Beneficios percibidos (10)</t>
  </si>
  <si>
    <t>6. La labor del profesorado del Título (14)</t>
  </si>
  <si>
    <t>7. Satisfacción global con el título (16)</t>
  </si>
  <si>
    <t>2022-2023</t>
  </si>
  <si>
    <t>2023-2024</t>
  </si>
  <si>
    <t>2024-2025</t>
  </si>
  <si>
    <t>2025-2026</t>
  </si>
  <si>
    <t>2026-2027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</si>
</sst>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5" xfId="0" applyFont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2" fontId="4" fillId="4" borderId="1" xfId="0" applyNumberFormat="1" applyFont="1" applyFill="1" applyBorder="1"/>
    <xf numFmtId="0" fontId="0" fillId="5" borderId="1" xfId="0" applyFill="1" applyBorder="1"/>
    <xf numFmtId="2" fontId="4" fillId="5" borderId="1" xfId="0" applyNumberFormat="1" applyFont="1" applyFill="1" applyBorder="1"/>
    <xf numFmtId="2" fontId="0" fillId="0" borderId="0" xfId="0" applyNumberFormat="1" applyFill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2" fontId="0" fillId="3" borderId="1" xfId="0" applyNumberFormat="1" applyFont="1" applyFill="1" applyBorder="1"/>
    <xf numFmtId="0" fontId="0" fillId="0" borderId="1" xfId="0" applyFont="1" applyBorder="1"/>
    <xf numFmtId="0" fontId="8" fillId="3" borderId="1" xfId="0" applyFont="1" applyFill="1" applyBorder="1"/>
    <xf numFmtId="0" fontId="8" fillId="0" borderId="1" xfId="0" applyFont="1" applyBorder="1"/>
    <xf numFmtId="0" fontId="0" fillId="3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3" borderId="1" xfId="0" applyFont="1" applyFill="1" applyBorder="1"/>
    <xf numFmtId="0" fontId="0" fillId="0" borderId="0" xfId="0" applyAlignment="1">
      <alignment horizontal="right" vertical="center"/>
    </xf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20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2" fontId="0" fillId="0" borderId="1" xfId="0" applyNumberFormat="1" applyFont="1" applyBorder="1"/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8" borderId="0" xfId="0" applyFill="1" applyBorder="1"/>
    <xf numFmtId="0" fontId="0" fillId="8" borderId="22" xfId="0" applyFill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7" borderId="0" xfId="0" applyNumberFormat="1" applyFill="1" applyBorder="1" applyAlignment="1">
      <alignment horizontal="center" vertical="center"/>
    </xf>
    <xf numFmtId="0" fontId="0" fillId="0" borderId="20" xfId="0" applyBorder="1"/>
    <xf numFmtId="0" fontId="0" fillId="0" borderId="21" xfId="0" applyFill="1" applyBorder="1"/>
    <xf numFmtId="2" fontId="0" fillId="8" borderId="0" xfId="0" applyNumberFormat="1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8" xfId="0" applyBorder="1"/>
    <xf numFmtId="0" fontId="0" fillId="8" borderId="18" xfId="0" applyFill="1" applyBorder="1"/>
    <xf numFmtId="2" fontId="0" fillId="8" borderId="18" xfId="0" applyNumberFormat="1" applyFill="1" applyBorder="1"/>
    <xf numFmtId="0" fontId="0" fillId="0" borderId="18" xfId="0" applyFill="1" applyBorder="1"/>
    <xf numFmtId="0" fontId="0" fillId="0" borderId="24" xfId="0" applyFill="1" applyBorder="1"/>
    <xf numFmtId="0" fontId="0" fillId="0" borderId="1" xfId="0" applyFill="1" applyBorder="1" applyAlignment="1">
      <alignment horizontal="center"/>
    </xf>
    <xf numFmtId="0" fontId="13" fillId="0" borderId="1" xfId="0" applyFont="1" applyBorder="1"/>
    <xf numFmtId="0" fontId="13" fillId="0" borderId="2" xfId="0" applyFont="1" applyBorder="1"/>
    <xf numFmtId="1" fontId="13" fillId="0" borderId="2" xfId="0" applyNumberFormat="1" applyFont="1" applyBorder="1"/>
    <xf numFmtId="0" fontId="0" fillId="8" borderId="1" xfId="0" applyFill="1" applyBorder="1"/>
    <xf numFmtId="0" fontId="13" fillId="8" borderId="1" xfId="0" applyFont="1" applyFill="1" applyBorder="1"/>
    <xf numFmtId="1" fontId="13" fillId="8" borderId="1" xfId="0" applyNumberFormat="1" applyFont="1" applyFill="1" applyBorder="1"/>
    <xf numFmtId="0" fontId="0" fillId="8" borderId="25" xfId="0" applyFill="1" applyBorder="1"/>
    <xf numFmtId="0" fontId="7" fillId="7" borderId="8" xfId="0" applyFont="1" applyFill="1" applyBorder="1"/>
    <xf numFmtId="0" fontId="0" fillId="9" borderId="1" xfId="0" applyFill="1" applyBorder="1"/>
    <xf numFmtId="0" fontId="13" fillId="9" borderId="1" xfId="0" applyFont="1" applyFill="1" applyBorder="1"/>
    <xf numFmtId="0" fontId="8" fillId="9" borderId="12" xfId="0" applyFont="1" applyFill="1" applyBorder="1"/>
    <xf numFmtId="0" fontId="8" fillId="9" borderId="1" xfId="0" applyFont="1" applyFill="1" applyBorder="1"/>
    <xf numFmtId="0" fontId="13" fillId="0" borderId="0" xfId="0" applyFont="1" applyBorder="1" applyAlignment="1">
      <alignment horizontal="right" vertical="center"/>
    </xf>
    <xf numFmtId="1" fontId="13" fillId="0" borderId="18" xfId="0" applyNumberFormat="1" applyFont="1" applyBorder="1" applyAlignment="1">
      <alignment horizontal="center" vertical="center"/>
    </xf>
    <xf numFmtId="2" fontId="13" fillId="7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8" borderId="1" xfId="0" applyFont="1" applyFill="1" applyBorder="1"/>
    <xf numFmtId="0" fontId="13" fillId="8" borderId="0" xfId="0" applyFont="1" applyFill="1" applyBorder="1"/>
    <xf numFmtId="0" fontId="13" fillId="8" borderId="18" xfId="0" applyFont="1" applyFill="1" applyBorder="1"/>
    <xf numFmtId="2" fontId="9" fillId="4" borderId="1" xfId="0" applyNumberFormat="1" applyFont="1" applyFill="1" applyBorder="1"/>
    <xf numFmtId="0" fontId="0" fillId="3" borderId="5" xfId="0" applyFill="1" applyBorder="1"/>
    <xf numFmtId="2" fontId="8" fillId="0" borderId="0" xfId="1" applyNumberFormat="1" applyFont="1" applyFill="1"/>
    <xf numFmtId="0" fontId="8" fillId="0" borderId="0" xfId="0" applyFont="1" applyFill="1"/>
    <xf numFmtId="2" fontId="5" fillId="0" borderId="0" xfId="1" applyNumberFormat="1" applyFont="1" applyFill="1"/>
    <xf numFmtId="2" fontId="13" fillId="0" borderId="0" xfId="0" applyNumberFormat="1" applyFont="1" applyFill="1"/>
    <xf numFmtId="0" fontId="7" fillId="10" borderId="1" xfId="0" applyFont="1" applyFill="1" applyBorder="1"/>
    <xf numFmtId="0" fontId="0" fillId="12" borderId="7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10" fontId="0" fillId="13" borderId="1" xfId="1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9" fontId="0" fillId="13" borderId="1" xfId="1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14" fillId="15" borderId="1" xfId="0" applyFont="1" applyFill="1" applyBorder="1"/>
    <xf numFmtId="0" fontId="13" fillId="6" borderId="1" xfId="0" applyFont="1" applyFill="1" applyBorder="1"/>
    <xf numFmtId="0" fontId="13" fillId="15" borderId="1" xfId="0" applyFont="1" applyFill="1" applyBorder="1"/>
    <xf numFmtId="0" fontId="13" fillId="14" borderId="1" xfId="0" applyFont="1" applyFill="1" applyBorder="1"/>
    <xf numFmtId="0" fontId="13" fillId="16" borderId="1" xfId="0" applyFont="1" applyFill="1" applyBorder="1"/>
    <xf numFmtId="0" fontId="15" fillId="17" borderId="0" xfId="0" applyFont="1" applyFill="1"/>
    <xf numFmtId="0" fontId="10" fillId="0" borderId="0" xfId="0" applyFont="1" applyFill="1" applyAlignment="1">
      <alignment horizontal="left"/>
    </xf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  <xf numFmtId="0" fontId="0" fillId="0" borderId="2" xfId="0" applyBorder="1"/>
    <xf numFmtId="0" fontId="0" fillId="3" borderId="29" xfId="0" applyFill="1" applyBorder="1"/>
    <xf numFmtId="0" fontId="0" fillId="5" borderId="2" xfId="0" applyFill="1" applyBorder="1"/>
    <xf numFmtId="2" fontId="4" fillId="5" borderId="2" xfId="0" applyNumberFormat="1" applyFont="1" applyFill="1" applyBorder="1"/>
    <xf numFmtId="0" fontId="0" fillId="3" borderId="30" xfId="0" applyFill="1" applyBorder="1"/>
    <xf numFmtId="0" fontId="0" fillId="0" borderId="11" xfId="0" applyFill="1" applyBorder="1" applyAlignment="1"/>
    <xf numFmtId="0" fontId="8" fillId="0" borderId="11" xfId="0" applyFont="1" applyFill="1" applyBorder="1"/>
    <xf numFmtId="2" fontId="4" fillId="0" borderId="11" xfId="0" applyNumberFormat="1" applyFont="1" applyFill="1" applyBorder="1"/>
    <xf numFmtId="0" fontId="0" fillId="3" borderId="14" xfId="0" applyFill="1" applyBorder="1"/>
    <xf numFmtId="0" fontId="0" fillId="4" borderId="2" xfId="0" applyFill="1" applyBorder="1"/>
    <xf numFmtId="0" fontId="0" fillId="3" borderId="32" xfId="0" applyFill="1" applyBorder="1"/>
    <xf numFmtId="0" fontId="0" fillId="3" borderId="3" xfId="0" applyFill="1" applyBorder="1"/>
    <xf numFmtId="2" fontId="9" fillId="5" borderId="5" xfId="0" applyNumberFormat="1" applyFont="1" applyFill="1" applyBorder="1"/>
    <xf numFmtId="2" fontId="0" fillId="18" borderId="36" xfId="0" applyNumberFormat="1" applyFill="1" applyBorder="1" applyAlignment="1">
      <alignment horizontal="center" vertical="center"/>
    </xf>
    <xf numFmtId="2" fontId="8" fillId="18" borderId="37" xfId="1" applyNumberFormat="1" applyFont="1" applyFill="1" applyBorder="1" applyAlignment="1">
      <alignment horizontal="center" vertical="center"/>
    </xf>
    <xf numFmtId="2" fontId="4" fillId="5" borderId="5" xfId="0" applyNumberFormat="1" applyFont="1" applyFill="1" applyBorder="1"/>
    <xf numFmtId="49" fontId="0" fillId="13" borderId="1" xfId="1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4" borderId="2" xfId="0" applyNumberFormat="1" applyFill="1" applyBorder="1"/>
    <xf numFmtId="0" fontId="0" fillId="0" borderId="2" xfId="0" applyBorder="1" applyAlignment="1"/>
    <xf numFmtId="0" fontId="0" fillId="0" borderId="4" xfId="0" applyBorder="1" applyAlignment="1"/>
    <xf numFmtId="0" fontId="6" fillId="19" borderId="0" xfId="0" applyFont="1" applyFill="1" applyBorder="1" applyAlignment="1">
      <alignment vertical="center" wrapText="1"/>
    </xf>
    <xf numFmtId="0" fontId="0" fillId="19" borderId="0" xfId="0" applyFill="1" applyBorder="1" applyAlignment="1">
      <alignment horizontal="center" vertical="center"/>
    </xf>
    <xf numFmtId="9" fontId="0" fillId="19" borderId="0" xfId="1" applyFont="1" applyFill="1" applyBorder="1" applyAlignment="1">
      <alignment horizontal="center" vertical="center"/>
    </xf>
    <xf numFmtId="0" fontId="0" fillId="19" borderId="0" xfId="0" applyFill="1"/>
    <xf numFmtId="0" fontId="6" fillId="11" borderId="33" xfId="0" applyFont="1" applyFill="1" applyBorder="1" applyAlignment="1">
      <alignment vertical="center" wrapText="1"/>
    </xf>
    <xf numFmtId="0" fontId="6" fillId="11" borderId="3" xfId="0" applyFont="1" applyFill="1" applyBorder="1" applyAlignment="1">
      <alignment vertical="center" wrapText="1"/>
    </xf>
    <xf numFmtId="0" fontId="6" fillId="11" borderId="34" xfId="0" applyFont="1" applyFill="1" applyBorder="1" applyAlignment="1">
      <alignment vertical="center" wrapText="1"/>
    </xf>
    <xf numFmtId="0" fontId="6" fillId="11" borderId="35" xfId="0" applyFont="1" applyFill="1" applyBorder="1" applyAlignment="1">
      <alignment vertical="center" wrapText="1"/>
    </xf>
    <xf numFmtId="0" fontId="6" fillId="11" borderId="31" xfId="0" applyFont="1" applyFill="1" applyBorder="1" applyAlignment="1">
      <alignment vertical="center" wrapText="1"/>
    </xf>
    <xf numFmtId="0" fontId="6" fillId="11" borderId="32" xfId="0" applyFont="1" applyFill="1" applyBorder="1" applyAlignment="1">
      <alignment vertical="center" wrapText="1"/>
    </xf>
    <xf numFmtId="0" fontId="0" fillId="7" borderId="1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satisfaccion!$C$67</c:f>
              <c:strCache>
                <c:ptCount val="1"/>
                <c:pt idx="0">
                  <c:v>Participación del alumnado en las encuestas de satisfacción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satisfaccion!$B$68:$B$72</c:f>
              <c:strCache>
                <c:ptCount val="5"/>
                <c:pt idx="0">
                  <c:v>2016-2017</c:v>
                </c:pt>
                <c:pt idx="1">
                  <c:v>2017-2018</c:v>
                </c:pt>
                <c:pt idx="2">
                  <c:v>2018-2019</c:v>
                </c:pt>
                <c:pt idx="3">
                  <c:v>2019-2020</c:v>
                </c:pt>
                <c:pt idx="4">
                  <c:v>2021-2022</c:v>
                </c:pt>
              </c:strCache>
            </c:strRef>
          </c:cat>
          <c:val>
            <c:numRef>
              <c:f>satisfaccion!$C$68:$C$72</c:f>
              <c:numCache>
                <c:formatCode>0.00</c:formatCode>
                <c:ptCount val="5"/>
                <c:pt idx="0">
                  <c:v>69.47791164658635</c:v>
                </c:pt>
                <c:pt idx="1">
                  <c:v>74.586776859504127</c:v>
                </c:pt>
                <c:pt idx="2">
                  <c:v>73.429951690821255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063657008"/>
        <c:axId val="-1063655920"/>
      </c:lineChart>
      <c:catAx>
        <c:axId val="-106365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63655920"/>
        <c:crosses val="autoZero"/>
        <c:auto val="1"/>
        <c:lblAlgn val="ctr"/>
        <c:lblOffset val="100"/>
        <c:noMultiLvlLbl val="0"/>
      </c:catAx>
      <c:valAx>
        <c:axId val="-10636559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06365700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Satisfacción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satisfaccion!$C$197</c:f>
              <c:strCache>
                <c:ptCount val="1"/>
                <c:pt idx="0">
                  <c:v>2016-2017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satisfaccion!$A$198:$B$200</c:f>
              <c:strCache>
                <c:ptCount val="3"/>
                <c:pt idx="0">
                  <c:v>Grado de satisfación del estudiante con los recursos</c:v>
                </c:pt>
                <c:pt idx="1">
                  <c:v>Grado de satisfación del estudiante con el profesorado</c:v>
                </c:pt>
                <c:pt idx="2">
                  <c:v>Grado de satisfacción global de los estudiantes con el título</c:v>
                </c:pt>
              </c:strCache>
            </c:strRef>
          </c:cat>
          <c:val>
            <c:numRef>
              <c:f>satisfaccion!$C$198:$C$200</c:f>
              <c:numCache>
                <c:formatCode>0.00</c:formatCode>
                <c:ptCount val="3"/>
                <c:pt idx="0">
                  <c:v>80.209999999999994</c:v>
                </c:pt>
                <c:pt idx="1">
                  <c:v>87.6</c:v>
                </c:pt>
                <c:pt idx="2">
                  <c:v>79.2</c:v>
                </c:pt>
              </c:numCache>
            </c:numRef>
          </c:val>
        </c:ser>
        <c:ser>
          <c:idx val="1"/>
          <c:order val="1"/>
          <c:tx>
            <c:strRef>
              <c:f>satisfaccion!$D$197</c:f>
              <c:strCache>
                <c:ptCount val="1"/>
                <c:pt idx="0">
                  <c:v>2017-2018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satisfaccion!$A$198:$B$200</c:f>
              <c:strCache>
                <c:ptCount val="3"/>
                <c:pt idx="0">
                  <c:v>Grado de satisfación del estudiante con los recursos</c:v>
                </c:pt>
                <c:pt idx="1">
                  <c:v>Grado de satisfación del estudiante con el profesorado</c:v>
                </c:pt>
                <c:pt idx="2">
                  <c:v>Grado de satisfacción global de los estudiantes con el título</c:v>
                </c:pt>
              </c:strCache>
            </c:strRef>
          </c:cat>
          <c:val>
            <c:numRef>
              <c:f>satisfaccion!$D$198:$D$200</c:f>
              <c:numCache>
                <c:formatCode>0.00</c:formatCode>
                <c:ptCount val="3"/>
                <c:pt idx="0">
                  <c:v>79.400000000000006</c:v>
                </c:pt>
                <c:pt idx="1">
                  <c:v>88.62</c:v>
                </c:pt>
                <c:pt idx="2">
                  <c:v>80.63</c:v>
                </c:pt>
              </c:numCache>
            </c:numRef>
          </c:val>
        </c:ser>
        <c:ser>
          <c:idx val="2"/>
          <c:order val="2"/>
          <c:tx>
            <c:strRef>
              <c:f>satisfaccion!$E$197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satisfaccion!$A$198:$B$200</c:f>
              <c:strCache>
                <c:ptCount val="3"/>
                <c:pt idx="0">
                  <c:v>Grado de satisfación del estudiante con los recursos</c:v>
                </c:pt>
                <c:pt idx="1">
                  <c:v>Grado de satisfación del estudiante con el profesorado</c:v>
                </c:pt>
                <c:pt idx="2">
                  <c:v>Grado de satisfacción global de los estudiantes con el título</c:v>
                </c:pt>
              </c:strCache>
            </c:strRef>
          </c:cat>
          <c:val>
            <c:numRef>
              <c:f>satisfaccion!$E$198:$E$200</c:f>
              <c:numCache>
                <c:formatCode>0.00</c:formatCode>
                <c:ptCount val="3"/>
                <c:pt idx="0">
                  <c:v>84</c:v>
                </c:pt>
                <c:pt idx="1">
                  <c:v>91.18</c:v>
                </c:pt>
                <c:pt idx="2">
                  <c:v>91.67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063646128"/>
        <c:axId val="-1063645040"/>
      </c:barChart>
      <c:catAx>
        <c:axId val="-106364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63645040"/>
        <c:crosses val="autoZero"/>
        <c:auto val="1"/>
        <c:lblAlgn val="ctr"/>
        <c:lblOffset val="100"/>
        <c:noMultiLvlLbl val="0"/>
      </c:catAx>
      <c:valAx>
        <c:axId val="-1063645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-106364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117078</xdr:colOff>
      <xdr:row>67</xdr:row>
      <xdr:rowOff>188514</xdr:rowOff>
    </xdr:from>
    <xdr:to>
      <xdr:col>10</xdr:col>
      <xdr:colOff>851297</xdr:colOff>
      <xdr:row>82</xdr:row>
      <xdr:rowOff>71437</xdr:rowOff>
    </xdr:to>
    <xdr:graphicFrame macro="">
      <xdr:nvGraphicFramePr>
        <xdr:cNvPr id="3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666750</xdr:colOff>
      <xdr:row>205</xdr:row>
      <xdr:rowOff>85725</xdr:rowOff>
    </xdr:from>
    <xdr:to>
      <xdr:col>9</xdr:col>
      <xdr:colOff>828675</xdr:colOff>
      <xdr:row>222</xdr:row>
      <xdr:rowOff>14287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abSelected="1" topLeftCell="D19" workbookViewId="0">
      <selection activeCell="Q37" sqref="Q37"/>
    </sheetView>
  </sheetViews>
  <sheetFormatPr baseColWidth="10" defaultRowHeight="14.4" x14ac:dyDescent="0.3"/>
  <cols>
    <col min="1" max="1" width="22.44140625" customWidth="1"/>
    <col min="2" max="2" width="22.5546875" bestFit="1" customWidth="1"/>
    <col min="3" max="16" width="13.6640625" customWidth="1"/>
    <col min="25" max="25" width="6.6640625" customWidth="1"/>
  </cols>
  <sheetData>
    <row r="1" spans="1:27" x14ac:dyDescent="0.3">
      <c r="A1" s="105" t="s">
        <v>56</v>
      </c>
      <c r="B1" s="105"/>
      <c r="C1" s="105"/>
      <c r="D1" s="105"/>
      <c r="E1" s="105"/>
      <c r="F1" s="105"/>
      <c r="G1" s="105"/>
      <c r="H1" s="105"/>
      <c r="I1" s="105"/>
      <c r="J1" s="103"/>
      <c r="K1" s="111"/>
    </row>
    <row r="2" spans="1:27" x14ac:dyDescent="0.3">
      <c r="A2" s="3"/>
      <c r="B2" s="139" t="s">
        <v>73</v>
      </c>
      <c r="C2" s="140"/>
      <c r="D2" s="141"/>
      <c r="F2" s="126"/>
      <c r="G2" s="125" t="s">
        <v>74</v>
      </c>
      <c r="H2" s="103" t="s">
        <v>75</v>
      </c>
      <c r="I2" s="104" t="s">
        <v>76</v>
      </c>
      <c r="J2" s="104" t="s">
        <v>116</v>
      </c>
      <c r="K2" s="111"/>
      <c r="R2" t="s">
        <v>78</v>
      </c>
    </row>
    <row r="3" spans="1:27" x14ac:dyDescent="0.3">
      <c r="A3" s="4" t="s">
        <v>0</v>
      </c>
      <c r="B3" s="2" t="s">
        <v>64</v>
      </c>
      <c r="C3" s="1" t="s">
        <v>65</v>
      </c>
      <c r="D3" s="1" t="s">
        <v>66</v>
      </c>
      <c r="E3" s="2" t="s">
        <v>64</v>
      </c>
      <c r="F3" s="1" t="s">
        <v>65</v>
      </c>
      <c r="G3" s="1" t="s">
        <v>66</v>
      </c>
      <c r="H3" s="1" t="s">
        <v>66</v>
      </c>
      <c r="I3" s="1" t="s">
        <v>66</v>
      </c>
      <c r="J3" s="106" t="s">
        <v>66</v>
      </c>
      <c r="K3" s="18"/>
      <c r="L3" t="s">
        <v>79</v>
      </c>
      <c r="Q3" t="s">
        <v>80</v>
      </c>
      <c r="R3" t="s">
        <v>81</v>
      </c>
    </row>
    <row r="4" spans="1:27" x14ac:dyDescent="0.3">
      <c r="A4" s="5" t="s">
        <v>1</v>
      </c>
      <c r="B4" s="142" t="s">
        <v>82</v>
      </c>
      <c r="C4" s="143"/>
      <c r="D4" s="144"/>
      <c r="E4" s="21"/>
      <c r="F4" s="22"/>
      <c r="G4" s="22">
        <v>3</v>
      </c>
      <c r="H4" s="96">
        <v>4</v>
      </c>
      <c r="I4" s="24"/>
      <c r="J4" s="106"/>
      <c r="K4" s="112"/>
    </row>
    <row r="5" spans="1:27" x14ac:dyDescent="0.3">
      <c r="A5" s="5" t="s">
        <v>2</v>
      </c>
      <c r="B5" s="145"/>
      <c r="C5" s="146"/>
      <c r="D5" s="147"/>
      <c r="E5" s="25"/>
      <c r="F5" s="26"/>
      <c r="G5" s="26">
        <v>4</v>
      </c>
      <c r="H5" s="96">
        <v>1</v>
      </c>
      <c r="I5" s="24"/>
      <c r="J5" s="106"/>
      <c r="K5" s="112"/>
      <c r="R5" t="s">
        <v>83</v>
      </c>
    </row>
    <row r="6" spans="1:27" ht="15" thickBot="1" x14ac:dyDescent="0.35">
      <c r="A6" s="5" t="s">
        <v>3</v>
      </c>
      <c r="B6" s="145"/>
      <c r="C6" s="146"/>
      <c r="D6" s="147"/>
      <c r="E6" s="27"/>
      <c r="F6" s="22"/>
      <c r="G6" s="22">
        <v>4</v>
      </c>
      <c r="H6" s="97">
        <v>3</v>
      </c>
      <c r="I6" s="24"/>
      <c r="J6" s="106"/>
      <c r="K6" s="112"/>
      <c r="L6" s="28" t="s">
        <v>84</v>
      </c>
      <c r="M6" s="29"/>
      <c r="N6" s="29" t="s">
        <v>85</v>
      </c>
      <c r="O6" s="29"/>
      <c r="P6" s="30"/>
    </row>
    <row r="7" spans="1:27" x14ac:dyDescent="0.3">
      <c r="A7" s="5" t="s">
        <v>4</v>
      </c>
      <c r="B7" s="145"/>
      <c r="C7" s="146"/>
      <c r="D7" s="147"/>
      <c r="E7" s="21"/>
      <c r="F7" s="22"/>
      <c r="G7" s="22">
        <v>10</v>
      </c>
      <c r="H7" s="60"/>
      <c r="I7" s="24"/>
      <c r="J7" s="106"/>
      <c r="K7" s="112"/>
      <c r="L7" s="28"/>
      <c r="N7" s="31" t="s">
        <v>86</v>
      </c>
      <c r="O7" s="31"/>
      <c r="P7" s="30"/>
    </row>
    <row r="8" spans="1:27" x14ac:dyDescent="0.3">
      <c r="A8" s="5" t="s">
        <v>5</v>
      </c>
      <c r="B8" s="145"/>
      <c r="C8" s="146"/>
      <c r="D8" s="147"/>
      <c r="E8" s="21"/>
      <c r="F8" s="22"/>
      <c r="G8" s="22">
        <v>9</v>
      </c>
      <c r="H8" s="60"/>
      <c r="I8" s="24"/>
      <c r="J8" s="106"/>
      <c r="K8" s="112"/>
    </row>
    <row r="9" spans="1:27" ht="15" thickBot="1" x14ac:dyDescent="0.35">
      <c r="A9" s="5" t="s">
        <v>6</v>
      </c>
      <c r="B9" s="145"/>
      <c r="C9" s="146"/>
      <c r="D9" s="147"/>
      <c r="E9" s="23"/>
      <c r="F9" s="24"/>
      <c r="G9" s="24"/>
      <c r="H9" s="60">
        <v>8</v>
      </c>
      <c r="I9" s="24"/>
      <c r="J9" s="106"/>
      <c r="K9" s="112"/>
      <c r="L9" s="137" t="s">
        <v>87</v>
      </c>
      <c r="M9" s="137"/>
      <c r="N9" s="137"/>
      <c r="O9" s="137"/>
      <c r="P9" s="137"/>
      <c r="Q9" s="137"/>
      <c r="R9" s="137"/>
    </row>
    <row r="10" spans="1:27" x14ac:dyDescent="0.3">
      <c r="A10" s="5" t="s">
        <v>7</v>
      </c>
      <c r="B10" s="145"/>
      <c r="C10" s="146"/>
      <c r="D10" s="147"/>
      <c r="E10" s="27"/>
      <c r="F10" s="22"/>
      <c r="G10" s="22">
        <v>7</v>
      </c>
      <c r="H10" s="60"/>
      <c r="I10" s="24"/>
      <c r="J10" s="106"/>
      <c r="K10" s="112"/>
      <c r="L10" s="32"/>
      <c r="M10" s="33" t="s">
        <v>88</v>
      </c>
      <c r="N10" s="32" t="s">
        <v>89</v>
      </c>
      <c r="O10" s="34" t="s">
        <v>90</v>
      </c>
      <c r="P10" s="33" t="s">
        <v>91</v>
      </c>
      <c r="Q10" s="33" t="s">
        <v>92</v>
      </c>
      <c r="R10" s="35" t="s">
        <v>93</v>
      </c>
    </row>
    <row r="11" spans="1:27" x14ac:dyDescent="0.3">
      <c r="A11" s="5" t="s">
        <v>8</v>
      </c>
      <c r="B11" s="145"/>
      <c r="C11" s="146"/>
      <c r="D11" s="147"/>
      <c r="E11" s="23"/>
      <c r="F11" s="24"/>
      <c r="G11" s="24"/>
      <c r="H11" s="60">
        <v>7</v>
      </c>
      <c r="I11" s="24"/>
      <c r="J11" s="106"/>
      <c r="K11" s="112"/>
      <c r="L11" s="36"/>
      <c r="M11" s="30" t="s">
        <v>69</v>
      </c>
      <c r="N11" s="30">
        <v>5</v>
      </c>
      <c r="O11" s="30">
        <v>9</v>
      </c>
      <c r="P11" s="30">
        <v>12</v>
      </c>
      <c r="Q11" s="30">
        <v>54</v>
      </c>
      <c r="R11" s="37">
        <f>P11*N11</f>
        <v>60</v>
      </c>
    </row>
    <row r="12" spans="1:27" x14ac:dyDescent="0.3">
      <c r="A12" s="5" t="s">
        <v>9</v>
      </c>
      <c r="B12" s="145"/>
      <c r="C12" s="146"/>
      <c r="D12" s="147"/>
      <c r="E12" s="27"/>
      <c r="F12" s="22"/>
      <c r="G12" s="22">
        <v>12</v>
      </c>
      <c r="H12" s="60"/>
      <c r="I12" s="24"/>
      <c r="J12" s="106"/>
      <c r="K12" s="112"/>
      <c r="L12" s="36"/>
      <c r="M12" s="30" t="s">
        <v>70</v>
      </c>
      <c r="N12" s="30">
        <v>7</v>
      </c>
      <c r="O12" s="30">
        <v>8</v>
      </c>
      <c r="P12" s="30">
        <v>15</v>
      </c>
      <c r="Q12" s="30">
        <v>72</v>
      </c>
      <c r="R12" s="37">
        <f t="shared" ref="R12:R14" si="0">P12*N12</f>
        <v>105</v>
      </c>
      <c r="Z12" s="8"/>
    </row>
    <row r="13" spans="1:27" x14ac:dyDescent="0.3">
      <c r="A13" s="5" t="s">
        <v>10</v>
      </c>
      <c r="B13" s="145"/>
      <c r="C13" s="146"/>
      <c r="D13" s="147"/>
      <c r="E13" s="27"/>
      <c r="F13" s="22"/>
      <c r="G13" s="22">
        <v>9</v>
      </c>
      <c r="H13" s="60"/>
      <c r="I13" s="24"/>
      <c r="J13" s="106"/>
      <c r="K13" s="112"/>
      <c r="L13" s="36"/>
      <c r="M13" s="30" t="s">
        <v>71</v>
      </c>
      <c r="N13" s="30">
        <v>5</v>
      </c>
      <c r="O13" s="30">
        <v>10</v>
      </c>
      <c r="P13" s="30">
        <v>16</v>
      </c>
      <c r="Q13" s="30">
        <v>46</v>
      </c>
      <c r="R13" s="37">
        <f t="shared" si="0"/>
        <v>80</v>
      </c>
      <c r="Z13" s="102"/>
    </row>
    <row r="14" spans="1:27" x14ac:dyDescent="0.3">
      <c r="A14" s="5" t="s">
        <v>11</v>
      </c>
      <c r="B14" s="145"/>
      <c r="C14" s="146"/>
      <c r="D14" s="147"/>
      <c r="E14" s="21"/>
      <c r="F14" s="38"/>
      <c r="G14" s="22">
        <v>3</v>
      </c>
      <c r="H14" s="97"/>
      <c r="I14" s="24"/>
      <c r="J14" s="106"/>
      <c r="K14" s="112"/>
      <c r="L14" s="36"/>
      <c r="M14" s="30" t="s">
        <v>72</v>
      </c>
      <c r="N14" s="30">
        <v>1</v>
      </c>
      <c r="O14" s="30">
        <v>2</v>
      </c>
      <c r="P14" s="30">
        <v>4</v>
      </c>
      <c r="Q14" s="30">
        <v>1</v>
      </c>
      <c r="R14" s="37">
        <f t="shared" si="0"/>
        <v>4</v>
      </c>
      <c r="S14" s="39"/>
      <c r="Z14" s="41"/>
    </row>
    <row r="15" spans="1:27" x14ac:dyDescent="0.3">
      <c r="A15" s="5" t="s">
        <v>12</v>
      </c>
      <c r="B15" s="145"/>
      <c r="C15" s="146"/>
      <c r="D15" s="147"/>
      <c r="E15" s="21"/>
      <c r="F15" s="22"/>
      <c r="G15" s="22">
        <v>3</v>
      </c>
      <c r="H15" s="97">
        <v>4</v>
      </c>
      <c r="I15" s="24"/>
      <c r="J15" s="106"/>
      <c r="K15" s="112"/>
      <c r="L15" s="36"/>
      <c r="M15" s="20" t="s">
        <v>95</v>
      </c>
      <c r="N15" s="30"/>
      <c r="O15" s="30">
        <v>9</v>
      </c>
      <c r="P15" s="30"/>
      <c r="Q15" s="30"/>
      <c r="R15" s="37"/>
      <c r="S15" s="40"/>
      <c r="Z15" s="41"/>
      <c r="AA15" s="42"/>
    </row>
    <row r="16" spans="1:27" x14ac:dyDescent="0.3">
      <c r="A16" s="5" t="s">
        <v>13</v>
      </c>
      <c r="B16" s="145"/>
      <c r="C16" s="146"/>
      <c r="D16" s="147"/>
      <c r="E16" s="27"/>
      <c r="F16" s="22"/>
      <c r="G16" s="22">
        <v>11</v>
      </c>
      <c r="H16" s="60"/>
      <c r="I16" s="24"/>
      <c r="J16" s="106"/>
      <c r="K16" s="112"/>
      <c r="L16" s="36"/>
      <c r="M16" s="30"/>
      <c r="N16" s="43">
        <f>SUM(N11:N14)</f>
        <v>18</v>
      </c>
      <c r="O16" s="43">
        <f>SUM(O11:O15)</f>
        <v>38</v>
      </c>
      <c r="P16" s="43">
        <f>SUM(P11:P14)</f>
        <v>47</v>
      </c>
      <c r="Q16" s="43">
        <f>SUM(Q11:Q14)</f>
        <v>173</v>
      </c>
      <c r="R16" s="44">
        <f>SUM(R11:R15)</f>
        <v>249</v>
      </c>
      <c r="S16" s="45"/>
      <c r="Z16" s="41"/>
    </row>
    <row r="17" spans="1:27" x14ac:dyDescent="0.3">
      <c r="A17" s="5" t="s">
        <v>14</v>
      </c>
      <c r="B17" s="145"/>
      <c r="C17" s="146"/>
      <c r="D17" s="147"/>
      <c r="E17" s="27"/>
      <c r="F17" s="22"/>
      <c r="G17" s="22">
        <v>2</v>
      </c>
      <c r="H17" s="60">
        <v>6</v>
      </c>
      <c r="I17" s="24"/>
      <c r="J17" s="106"/>
      <c r="K17" s="112"/>
      <c r="L17" s="36" t="s">
        <v>96</v>
      </c>
      <c r="M17" s="30"/>
      <c r="N17" s="30">
        <v>38</v>
      </c>
      <c r="O17" s="30"/>
      <c r="P17" s="30"/>
      <c r="Q17" s="30">
        <v>5</v>
      </c>
      <c r="R17" s="37"/>
      <c r="S17" s="45"/>
      <c r="Z17" s="41"/>
    </row>
    <row r="18" spans="1:27" x14ac:dyDescent="0.3">
      <c r="A18" s="5" t="s">
        <v>15</v>
      </c>
      <c r="B18" s="145"/>
      <c r="C18" s="146"/>
      <c r="D18" s="147"/>
      <c r="E18" s="21"/>
      <c r="F18" s="22"/>
      <c r="G18" s="22">
        <v>7</v>
      </c>
      <c r="H18" s="60"/>
      <c r="I18" s="24"/>
      <c r="J18" s="106"/>
      <c r="K18" s="112"/>
      <c r="L18" s="36" t="s">
        <v>58</v>
      </c>
      <c r="M18" s="30"/>
      <c r="N18" s="30">
        <v>18</v>
      </c>
      <c r="O18" s="30"/>
      <c r="P18" s="30"/>
      <c r="Q18" s="30">
        <v>10</v>
      </c>
      <c r="R18" s="37"/>
      <c r="S18" s="45"/>
      <c r="Z18" s="41"/>
    </row>
    <row r="19" spans="1:27" ht="15" thickBot="1" x14ac:dyDescent="0.35">
      <c r="A19" s="5" t="s">
        <v>16</v>
      </c>
      <c r="B19" s="145"/>
      <c r="C19" s="146"/>
      <c r="D19" s="147"/>
      <c r="E19" s="23"/>
      <c r="F19" s="24"/>
      <c r="G19" s="24"/>
      <c r="H19" s="60">
        <v>5</v>
      </c>
      <c r="I19" s="24"/>
      <c r="J19" s="106"/>
      <c r="K19" s="112"/>
      <c r="L19" s="36"/>
      <c r="M19" s="30"/>
      <c r="N19" s="30"/>
      <c r="O19" s="30"/>
      <c r="P19" s="30"/>
      <c r="Q19" s="30"/>
      <c r="R19" s="37"/>
      <c r="S19" s="45"/>
      <c r="Z19" s="41"/>
    </row>
    <row r="20" spans="1:27" ht="15" thickBot="1" x14ac:dyDescent="0.35">
      <c r="A20" s="5" t="s">
        <v>17</v>
      </c>
      <c r="B20" s="145"/>
      <c r="C20" s="146"/>
      <c r="D20" s="147"/>
      <c r="E20" s="27"/>
      <c r="F20" s="22"/>
      <c r="G20" s="22">
        <v>8</v>
      </c>
      <c r="H20" s="60"/>
      <c r="I20" s="24"/>
      <c r="J20" s="106"/>
      <c r="K20" s="112"/>
      <c r="L20" s="36"/>
      <c r="M20" s="46" t="s">
        <v>80</v>
      </c>
      <c r="N20" s="47">
        <v>173</v>
      </c>
      <c r="O20" s="48">
        <f>100*((Q16))/R16</f>
        <v>69.47791164658635</v>
      </c>
      <c r="P20" s="30"/>
      <c r="Q20" s="34" t="s">
        <v>94</v>
      </c>
      <c r="R20" s="49"/>
      <c r="S20" s="45"/>
      <c r="Z20" s="41"/>
    </row>
    <row r="21" spans="1:27" x14ac:dyDescent="0.3">
      <c r="A21" s="5" t="s">
        <v>18</v>
      </c>
      <c r="B21" s="145"/>
      <c r="C21" s="146"/>
      <c r="D21" s="147"/>
      <c r="E21" s="23"/>
      <c r="F21" s="24"/>
      <c r="G21" s="24"/>
      <c r="H21" s="60">
        <v>6</v>
      </c>
      <c r="I21" s="24"/>
      <c r="J21" s="106"/>
      <c r="K21" s="112"/>
      <c r="L21" s="36"/>
      <c r="M21" s="46"/>
      <c r="N21" s="46">
        <v>249</v>
      </c>
      <c r="O21" s="48"/>
      <c r="P21" s="30"/>
      <c r="Q21" s="30">
        <v>7</v>
      </c>
      <c r="R21" s="37" t="s">
        <v>62</v>
      </c>
      <c r="Z21" s="8"/>
    </row>
    <row r="22" spans="1:27" x14ac:dyDescent="0.3">
      <c r="A22" s="6" t="s">
        <v>19</v>
      </c>
      <c r="B22" s="145"/>
      <c r="C22" s="146"/>
      <c r="D22" s="147"/>
      <c r="E22" s="27"/>
      <c r="F22" s="22"/>
      <c r="G22" s="22">
        <v>3</v>
      </c>
      <c r="H22" s="98">
        <v>1</v>
      </c>
      <c r="I22" s="24"/>
      <c r="J22" s="106"/>
      <c r="K22" s="112"/>
      <c r="L22" s="50"/>
      <c r="M22" s="20"/>
      <c r="N22" s="20"/>
      <c r="O22" s="20"/>
      <c r="P22" s="20"/>
      <c r="Q22" s="30"/>
      <c r="R22" s="37"/>
      <c r="Z22" s="8"/>
    </row>
    <row r="23" spans="1:27" x14ac:dyDescent="0.3">
      <c r="A23" s="6" t="s">
        <v>20</v>
      </c>
      <c r="B23" s="145"/>
      <c r="C23" s="146"/>
      <c r="D23" s="147"/>
      <c r="E23" s="27"/>
      <c r="F23" s="22"/>
      <c r="G23" s="22">
        <v>3</v>
      </c>
      <c r="H23" s="97">
        <v>3</v>
      </c>
      <c r="I23" s="24"/>
      <c r="J23" s="106"/>
      <c r="K23" s="112"/>
      <c r="L23" s="50"/>
      <c r="M23" s="20"/>
      <c r="N23" s="20"/>
      <c r="O23" s="20"/>
      <c r="P23" s="20"/>
      <c r="Q23" s="30"/>
      <c r="R23" s="37"/>
      <c r="S23" s="8"/>
      <c r="Z23" s="8"/>
      <c r="AA23" s="8"/>
    </row>
    <row r="24" spans="1:27" x14ac:dyDescent="0.3">
      <c r="A24" s="5" t="s">
        <v>21</v>
      </c>
      <c r="B24" s="145"/>
      <c r="C24" s="146"/>
      <c r="D24" s="147"/>
      <c r="E24" s="27"/>
      <c r="F24" s="22"/>
      <c r="G24" s="22">
        <v>4</v>
      </c>
      <c r="H24" s="97">
        <v>3</v>
      </c>
      <c r="I24" s="24"/>
      <c r="J24" s="106"/>
      <c r="K24" s="112"/>
      <c r="L24" s="50"/>
      <c r="M24" s="30" t="s">
        <v>97</v>
      </c>
      <c r="N24" s="30"/>
      <c r="O24" s="30"/>
      <c r="P24" s="30"/>
      <c r="Q24" s="30"/>
      <c r="R24" s="37"/>
      <c r="S24" s="8"/>
      <c r="Z24" s="8"/>
      <c r="AA24" s="8"/>
    </row>
    <row r="25" spans="1:27" x14ac:dyDescent="0.3">
      <c r="A25" s="5" t="s">
        <v>22</v>
      </c>
      <c r="B25" s="145"/>
      <c r="C25" s="146"/>
      <c r="D25" s="147"/>
      <c r="E25" s="27"/>
      <c r="F25" s="22"/>
      <c r="G25" s="22">
        <v>3</v>
      </c>
      <c r="H25" s="97">
        <v>3</v>
      </c>
      <c r="I25" s="24"/>
      <c r="J25" s="106"/>
      <c r="K25" s="112"/>
      <c r="L25" s="50"/>
      <c r="M25" s="30"/>
      <c r="N25" s="30"/>
      <c r="O25" s="30"/>
      <c r="P25" s="30"/>
      <c r="Q25" s="43"/>
      <c r="R25" s="37"/>
      <c r="Z25" s="8"/>
    </row>
    <row r="26" spans="1:27" x14ac:dyDescent="0.3">
      <c r="A26" s="5" t="s">
        <v>23</v>
      </c>
      <c r="B26" s="145"/>
      <c r="C26" s="146"/>
      <c r="D26" s="147"/>
      <c r="E26" s="23"/>
      <c r="F26" s="24"/>
      <c r="G26" s="24"/>
      <c r="H26" s="98">
        <v>8</v>
      </c>
      <c r="I26" s="24"/>
      <c r="J26" s="106"/>
      <c r="K26" s="112"/>
      <c r="L26" s="50"/>
      <c r="M26" s="30"/>
      <c r="N26" s="43" t="s">
        <v>88</v>
      </c>
      <c r="O26" s="43" t="s">
        <v>69</v>
      </c>
      <c r="P26" s="51">
        <f>100*((Q11))/R11</f>
        <v>90</v>
      </c>
      <c r="Q26" s="20"/>
      <c r="R26" s="52"/>
      <c r="S26" s="8"/>
      <c r="Z26" s="8"/>
      <c r="AA26" s="8"/>
    </row>
    <row r="27" spans="1:27" x14ac:dyDescent="0.3">
      <c r="A27" s="5" t="s">
        <v>24</v>
      </c>
      <c r="B27" s="145"/>
      <c r="C27" s="146"/>
      <c r="D27" s="147"/>
      <c r="E27" s="27"/>
      <c r="F27" s="22"/>
      <c r="G27" s="22">
        <v>3</v>
      </c>
      <c r="H27" s="97"/>
      <c r="I27" s="24"/>
      <c r="J27" s="106"/>
      <c r="K27" s="112"/>
      <c r="L27" s="50"/>
      <c r="M27" s="30"/>
      <c r="N27" s="43"/>
      <c r="O27" s="43" t="s">
        <v>70</v>
      </c>
      <c r="P27" s="51">
        <f t="shared" ref="P27:P29" si="1">100*((Q12))/R12</f>
        <v>68.571428571428569</v>
      </c>
      <c r="Q27" s="20"/>
      <c r="R27" s="52"/>
      <c r="Z27" s="8"/>
    </row>
    <row r="28" spans="1:27" x14ac:dyDescent="0.3">
      <c r="A28" s="5" t="s">
        <v>25</v>
      </c>
      <c r="B28" s="145"/>
      <c r="C28" s="146"/>
      <c r="D28" s="147"/>
      <c r="E28" s="27"/>
      <c r="F28" s="22"/>
      <c r="G28" s="22"/>
      <c r="H28" s="60"/>
      <c r="I28" s="24"/>
      <c r="J28" s="106"/>
      <c r="K28" s="112"/>
      <c r="L28" s="50"/>
      <c r="M28" s="30"/>
      <c r="N28" s="43"/>
      <c r="O28" s="43" t="s">
        <v>71</v>
      </c>
      <c r="P28" s="51">
        <f t="shared" si="1"/>
        <v>57.5</v>
      </c>
      <c r="Q28" s="20"/>
      <c r="R28" s="52"/>
      <c r="S28" s="8"/>
      <c r="Z28" s="8"/>
      <c r="AA28" s="8"/>
    </row>
    <row r="29" spans="1:27" ht="15" thickBot="1" x14ac:dyDescent="0.35">
      <c r="A29" s="5" t="s">
        <v>26</v>
      </c>
      <c r="B29" s="145"/>
      <c r="C29" s="146"/>
      <c r="D29" s="147"/>
      <c r="E29" s="27"/>
      <c r="F29" s="22"/>
      <c r="G29" s="22">
        <v>3</v>
      </c>
      <c r="H29" s="98">
        <v>1</v>
      </c>
      <c r="I29" s="24"/>
      <c r="J29" s="106"/>
      <c r="K29" s="112"/>
      <c r="L29" s="53"/>
      <c r="M29" s="54"/>
      <c r="N29" s="55"/>
      <c r="O29" s="55" t="s">
        <v>72</v>
      </c>
      <c r="P29" s="56">
        <f t="shared" si="1"/>
        <v>25</v>
      </c>
      <c r="Q29" s="57"/>
      <c r="R29" s="58"/>
      <c r="S29" s="8"/>
      <c r="Z29" s="8"/>
      <c r="AA29" s="8"/>
    </row>
    <row r="30" spans="1:27" x14ac:dyDescent="0.3">
      <c r="A30" s="5" t="s">
        <v>27</v>
      </c>
      <c r="B30" s="145"/>
      <c r="C30" s="146"/>
      <c r="D30" s="147"/>
      <c r="E30" s="27"/>
      <c r="F30" s="22"/>
      <c r="G30" s="22">
        <v>4</v>
      </c>
      <c r="H30" s="97">
        <v>4</v>
      </c>
      <c r="I30" s="24"/>
      <c r="J30" s="106"/>
      <c r="K30" s="112"/>
      <c r="S30" s="8"/>
      <c r="Z30" s="8"/>
      <c r="AA30" s="8"/>
    </row>
    <row r="31" spans="1:27" x14ac:dyDescent="0.3">
      <c r="A31" s="6" t="s">
        <v>28</v>
      </c>
      <c r="B31" s="145"/>
      <c r="C31" s="146"/>
      <c r="D31" s="147"/>
      <c r="E31" s="23"/>
      <c r="F31" s="24"/>
      <c r="G31" s="24"/>
      <c r="H31" s="97">
        <v>7</v>
      </c>
      <c r="I31" s="24"/>
      <c r="J31" s="106"/>
      <c r="K31" s="112"/>
      <c r="S31" s="8"/>
      <c r="Z31" s="8"/>
      <c r="AA31" s="8"/>
    </row>
    <row r="32" spans="1:27" ht="15" thickBot="1" x14ac:dyDescent="0.35">
      <c r="A32" s="6" t="s">
        <v>29</v>
      </c>
      <c r="B32" s="145"/>
      <c r="C32" s="146"/>
      <c r="D32" s="147"/>
      <c r="E32" s="23"/>
      <c r="F32" s="24"/>
      <c r="G32" s="24"/>
      <c r="H32" s="60">
        <v>7</v>
      </c>
      <c r="I32" s="24"/>
      <c r="J32" s="106"/>
      <c r="K32" s="112"/>
      <c r="L32" s="138" t="s">
        <v>98</v>
      </c>
      <c r="M32" s="138"/>
      <c r="N32" s="138"/>
      <c r="O32" s="138"/>
      <c r="P32" s="138"/>
      <c r="Q32" s="138"/>
      <c r="R32" s="138"/>
      <c r="S32" s="8"/>
      <c r="Z32" s="8"/>
      <c r="AA32" s="8"/>
    </row>
    <row r="33" spans="1:27" x14ac:dyDescent="0.3">
      <c r="A33" s="5" t="s">
        <v>30</v>
      </c>
      <c r="B33" s="145"/>
      <c r="C33" s="146"/>
      <c r="D33" s="147"/>
      <c r="E33" s="27"/>
      <c r="F33" s="22"/>
      <c r="G33" s="22">
        <v>5</v>
      </c>
      <c r="H33" s="99">
        <v>3</v>
      </c>
      <c r="I33" s="24"/>
      <c r="J33" s="106"/>
      <c r="K33" s="112"/>
      <c r="L33" s="32"/>
      <c r="M33" s="33" t="s">
        <v>88</v>
      </c>
      <c r="N33" s="32" t="s">
        <v>89</v>
      </c>
      <c r="O33" t="s">
        <v>99</v>
      </c>
      <c r="P33" s="33" t="s">
        <v>91</v>
      </c>
      <c r="Q33" s="33" t="s">
        <v>92</v>
      </c>
      <c r="R33" s="59" t="s">
        <v>93</v>
      </c>
      <c r="S33" s="8"/>
      <c r="Z33" s="8"/>
      <c r="AA33" s="8"/>
    </row>
    <row r="34" spans="1:27" x14ac:dyDescent="0.3">
      <c r="A34" s="6" t="s">
        <v>31</v>
      </c>
      <c r="B34" s="145"/>
      <c r="C34" s="146"/>
      <c r="D34" s="147"/>
      <c r="E34" s="27"/>
      <c r="F34" s="22"/>
      <c r="G34" s="22">
        <v>7</v>
      </c>
      <c r="H34" s="99">
        <v>3</v>
      </c>
      <c r="I34" s="24"/>
      <c r="J34" s="106"/>
      <c r="K34" s="112"/>
      <c r="L34" s="36"/>
      <c r="M34" s="1" t="s">
        <v>69</v>
      </c>
      <c r="N34" s="1">
        <v>4</v>
      </c>
      <c r="O34" s="1">
        <v>9</v>
      </c>
      <c r="P34" s="60">
        <v>12</v>
      </c>
      <c r="Q34" s="61">
        <f>SUM(G4,G43-1,G22,G29,G27,G37,G5,G44,G14,G28,(SUM(3,3,3)))</f>
        <v>34</v>
      </c>
      <c r="R34" s="1">
        <f>P34*N34</f>
        <v>48</v>
      </c>
      <c r="S34" s="8"/>
      <c r="Z34" s="8"/>
      <c r="AA34" s="8"/>
    </row>
    <row r="35" spans="1:27" x14ac:dyDescent="0.3">
      <c r="A35" s="5" t="s">
        <v>32</v>
      </c>
      <c r="B35" s="145"/>
      <c r="C35" s="146"/>
      <c r="D35" s="147"/>
      <c r="E35" s="27"/>
      <c r="F35" s="22"/>
      <c r="G35" s="22">
        <v>7</v>
      </c>
      <c r="H35" s="98">
        <v>1</v>
      </c>
      <c r="I35" s="24"/>
      <c r="J35" s="106"/>
      <c r="K35" s="112"/>
      <c r="L35" s="36"/>
      <c r="M35" s="1" t="s">
        <v>70</v>
      </c>
      <c r="N35" s="1">
        <v>3</v>
      </c>
      <c r="O35" s="1">
        <v>9</v>
      </c>
      <c r="P35" s="60">
        <v>15</v>
      </c>
      <c r="Q35" s="62">
        <f>SUM(G6,G45,G23,G24,G15,G42,G25,G30,G56, SUM(G10-3,(G35:G36)/2,G13-5), (G12/3))-10</f>
        <v>37.5</v>
      </c>
      <c r="R35" s="1">
        <f>P35*N35</f>
        <v>45</v>
      </c>
      <c r="S35" s="8"/>
      <c r="Z35" s="8"/>
      <c r="AA35" s="8"/>
    </row>
    <row r="36" spans="1:27" x14ac:dyDescent="0.3">
      <c r="A36" s="5" t="s">
        <v>33</v>
      </c>
      <c r="B36" s="145"/>
      <c r="C36" s="146"/>
      <c r="D36" s="147"/>
      <c r="E36" s="27"/>
      <c r="F36" s="22"/>
      <c r="G36" s="22">
        <v>7</v>
      </c>
      <c r="H36" s="98">
        <v>4</v>
      </c>
      <c r="I36" s="24"/>
      <c r="J36" s="106"/>
      <c r="K36" s="112"/>
      <c r="L36" s="36"/>
      <c r="M36" s="1" t="s">
        <v>71</v>
      </c>
      <c r="N36" s="1">
        <v>7</v>
      </c>
      <c r="O36" s="1">
        <v>6</v>
      </c>
      <c r="P36" s="60">
        <v>15</v>
      </c>
      <c r="Q36" s="61">
        <f>SUM(G38,G57,G33,G34,G18,G58,SUM(G7/2,G50/2,G52/2,G20/2, G13/2,G16/2,G8/2,G47/2), G12/3)</f>
        <v>79</v>
      </c>
      <c r="R36" s="1">
        <f>P36*N36</f>
        <v>105</v>
      </c>
      <c r="Z36" s="8"/>
    </row>
    <row r="37" spans="1:27" x14ac:dyDescent="0.3">
      <c r="A37" s="6" t="s">
        <v>34</v>
      </c>
      <c r="B37" s="145"/>
      <c r="C37" s="146"/>
      <c r="D37" s="147"/>
      <c r="E37" s="27"/>
      <c r="F37" s="22"/>
      <c r="G37" s="22">
        <v>1</v>
      </c>
      <c r="H37" s="98"/>
      <c r="I37" s="24"/>
      <c r="J37" s="106"/>
      <c r="K37" s="112"/>
      <c r="L37" s="36"/>
      <c r="M37" s="1" t="s">
        <v>72</v>
      </c>
      <c r="N37" s="1">
        <v>4</v>
      </c>
      <c r="O37" s="1">
        <v>4</v>
      </c>
      <c r="P37" s="60">
        <v>11</v>
      </c>
      <c r="Q37" s="62">
        <f>SUM(SUM(G54,G17,G53,G55),SUM(((G20/2)-1),2,G50/2,(G52-8),G47/2,3),3)</f>
        <v>30</v>
      </c>
      <c r="R37" s="1">
        <f>P37*N37</f>
        <v>44</v>
      </c>
      <c r="Z37" s="8"/>
    </row>
    <row r="38" spans="1:27" x14ac:dyDescent="0.3">
      <c r="A38" s="5" t="s">
        <v>35</v>
      </c>
      <c r="B38" s="145"/>
      <c r="C38" s="146"/>
      <c r="D38" s="147"/>
      <c r="E38" s="27"/>
      <c r="F38" s="22"/>
      <c r="G38" s="22">
        <v>6</v>
      </c>
      <c r="H38" s="99">
        <v>4</v>
      </c>
      <c r="I38" s="24"/>
      <c r="J38" s="106"/>
      <c r="K38" s="112"/>
      <c r="L38" s="36"/>
      <c r="M38" s="19" t="s">
        <v>95</v>
      </c>
      <c r="N38" s="1"/>
      <c r="O38" s="1">
        <v>12</v>
      </c>
      <c r="P38" s="30"/>
      <c r="Q38" s="30"/>
      <c r="R38" s="37"/>
      <c r="Z38" s="8"/>
    </row>
    <row r="39" spans="1:27" x14ac:dyDescent="0.3">
      <c r="A39" s="5" t="s">
        <v>36</v>
      </c>
      <c r="B39" s="145"/>
      <c r="C39" s="146"/>
      <c r="D39" s="147"/>
      <c r="E39" s="23"/>
      <c r="F39" s="24"/>
      <c r="G39" s="24"/>
      <c r="H39" s="60">
        <v>9</v>
      </c>
      <c r="I39" s="24"/>
      <c r="J39" s="106"/>
      <c r="K39" s="112"/>
      <c r="L39" s="36"/>
      <c r="M39" s="30"/>
      <c r="N39" s="63">
        <f>SUM(N34:N37)</f>
        <v>18</v>
      </c>
      <c r="O39" s="63">
        <f>SUM(O34:O38)</f>
        <v>40</v>
      </c>
      <c r="P39" s="64">
        <f>SUM(P34:P37)</f>
        <v>53</v>
      </c>
      <c r="Q39" s="65">
        <f>SUM(Q34:Q37)</f>
        <v>180.5</v>
      </c>
      <c r="R39" s="66">
        <f>SUM(R34:R38)</f>
        <v>242</v>
      </c>
      <c r="Z39" s="8"/>
    </row>
    <row r="40" spans="1:27" x14ac:dyDescent="0.3">
      <c r="A40" s="5" t="s">
        <v>37</v>
      </c>
      <c r="B40" s="145"/>
      <c r="C40" s="146"/>
      <c r="D40" s="147"/>
      <c r="E40" s="23"/>
      <c r="F40" s="24"/>
      <c r="G40" s="24"/>
      <c r="H40" s="60">
        <v>7</v>
      </c>
      <c r="I40" s="24"/>
      <c r="J40" s="106"/>
      <c r="K40" s="112"/>
      <c r="L40" s="67" t="s">
        <v>96</v>
      </c>
      <c r="M40" s="68"/>
      <c r="N40" s="69">
        <v>40</v>
      </c>
      <c r="O40" s="70"/>
      <c r="P40" s="70"/>
      <c r="Q40" s="70">
        <v>5</v>
      </c>
      <c r="R40" s="37"/>
      <c r="Z40" s="8"/>
    </row>
    <row r="41" spans="1:27" x14ac:dyDescent="0.3">
      <c r="A41" s="5" t="s">
        <v>38</v>
      </c>
      <c r="B41" s="145"/>
      <c r="C41" s="146"/>
      <c r="D41" s="147"/>
      <c r="E41" s="23"/>
      <c r="F41" s="24"/>
      <c r="G41" s="24"/>
      <c r="H41" s="60"/>
      <c r="I41" s="24"/>
      <c r="J41" s="106"/>
      <c r="K41" s="112"/>
      <c r="L41" s="67" t="s">
        <v>58</v>
      </c>
      <c r="M41" s="68"/>
      <c r="N41" s="69">
        <v>13</v>
      </c>
      <c r="O41" s="71"/>
      <c r="P41" s="71"/>
      <c r="Q41" s="71">
        <v>10</v>
      </c>
      <c r="R41" s="37"/>
      <c r="Z41" s="8"/>
    </row>
    <row r="42" spans="1:27" ht="15" thickBot="1" x14ac:dyDescent="0.35">
      <c r="A42" s="9" t="s">
        <v>39</v>
      </c>
      <c r="B42" s="145"/>
      <c r="C42" s="146"/>
      <c r="D42" s="147"/>
      <c r="E42" s="21"/>
      <c r="F42" s="22"/>
      <c r="G42" s="22">
        <v>3</v>
      </c>
      <c r="H42" s="97"/>
      <c r="I42" s="24"/>
      <c r="J42" s="106"/>
      <c r="K42" s="112"/>
      <c r="L42" s="36"/>
      <c r="M42" s="30"/>
      <c r="N42" s="30"/>
      <c r="O42" s="30"/>
      <c r="P42" s="30"/>
      <c r="Q42" s="30"/>
      <c r="R42" s="37"/>
      <c r="Z42" s="8"/>
    </row>
    <row r="43" spans="1:27" ht="15" thickBot="1" x14ac:dyDescent="0.35">
      <c r="A43" s="5" t="s">
        <v>40</v>
      </c>
      <c r="B43" s="145"/>
      <c r="C43" s="146"/>
      <c r="D43" s="147"/>
      <c r="E43" s="27"/>
      <c r="F43" s="22"/>
      <c r="G43" s="22">
        <v>3</v>
      </c>
      <c r="H43" s="98">
        <v>4</v>
      </c>
      <c r="I43" s="24"/>
      <c r="J43" s="106"/>
      <c r="K43" s="112"/>
      <c r="L43" s="36"/>
      <c r="M43" s="72" t="s">
        <v>80</v>
      </c>
      <c r="N43" s="73">
        <f>Q39</f>
        <v>180.5</v>
      </c>
      <c r="O43" s="74">
        <f>100*((Q39))/R39</f>
        <v>74.586776859504127</v>
      </c>
      <c r="P43" s="30"/>
      <c r="Q43" s="34" t="s">
        <v>94</v>
      </c>
      <c r="R43" s="49"/>
      <c r="Z43" s="102"/>
    </row>
    <row r="44" spans="1:27" x14ac:dyDescent="0.3">
      <c r="A44" s="5" t="s">
        <v>41</v>
      </c>
      <c r="B44" s="145"/>
      <c r="C44" s="146"/>
      <c r="D44" s="147"/>
      <c r="E44" s="27"/>
      <c r="F44" s="22"/>
      <c r="G44" s="22">
        <v>3</v>
      </c>
      <c r="H44" s="98">
        <v>1</v>
      </c>
      <c r="I44" s="24"/>
      <c r="J44" s="106"/>
      <c r="K44" s="112"/>
      <c r="L44" s="36"/>
      <c r="M44" s="72"/>
      <c r="N44" s="75">
        <f>R39</f>
        <v>242</v>
      </c>
      <c r="O44" s="74"/>
      <c r="P44" s="30"/>
      <c r="Q44" s="76">
        <v>6</v>
      </c>
      <c r="R44" s="37" t="s">
        <v>62</v>
      </c>
      <c r="S44" s="39"/>
      <c r="Z44" s="41"/>
    </row>
    <row r="45" spans="1:27" x14ac:dyDescent="0.3">
      <c r="A45" s="5" t="s">
        <v>42</v>
      </c>
      <c r="B45" s="145"/>
      <c r="C45" s="146"/>
      <c r="D45" s="147"/>
      <c r="E45" s="27"/>
      <c r="F45" s="22"/>
      <c r="G45" s="22">
        <v>4</v>
      </c>
      <c r="H45" s="97">
        <v>4</v>
      </c>
      <c r="I45" s="24"/>
      <c r="J45" s="106"/>
      <c r="K45" s="112"/>
      <c r="L45" s="50"/>
      <c r="M45" s="20"/>
      <c r="N45" s="20"/>
      <c r="O45" s="20"/>
      <c r="P45" s="20"/>
      <c r="Q45" s="76"/>
      <c r="R45" s="37"/>
      <c r="S45" s="40"/>
      <c r="Z45" s="41"/>
    </row>
    <row r="46" spans="1:27" ht="24" x14ac:dyDescent="0.3">
      <c r="A46" s="5" t="s">
        <v>43</v>
      </c>
      <c r="B46" s="145"/>
      <c r="C46" s="146"/>
      <c r="D46" s="147"/>
      <c r="E46" s="23"/>
      <c r="F46" s="24"/>
      <c r="G46" s="24"/>
      <c r="H46" s="60">
        <v>5</v>
      </c>
      <c r="I46" s="24"/>
      <c r="J46" s="106"/>
      <c r="K46" s="112"/>
      <c r="L46" s="50"/>
      <c r="M46" s="20"/>
      <c r="N46" s="20"/>
      <c r="O46" s="20"/>
      <c r="P46" s="20"/>
      <c r="Q46" s="76"/>
      <c r="R46" s="37"/>
      <c r="S46" s="45"/>
      <c r="Z46" s="41"/>
    </row>
    <row r="47" spans="1:27" x14ac:dyDescent="0.3">
      <c r="A47" s="5" t="s">
        <v>44</v>
      </c>
      <c r="B47" s="145"/>
      <c r="C47" s="146"/>
      <c r="D47" s="147"/>
      <c r="E47" s="27"/>
      <c r="F47" s="22"/>
      <c r="G47" s="22">
        <v>7</v>
      </c>
      <c r="H47" s="99">
        <v>3</v>
      </c>
      <c r="I47" s="24"/>
      <c r="J47" s="106"/>
      <c r="K47" s="112"/>
      <c r="L47" s="50"/>
      <c r="M47" s="30" t="s">
        <v>97</v>
      </c>
      <c r="N47" s="30"/>
      <c r="O47" s="30"/>
      <c r="P47" s="30"/>
      <c r="Q47" s="76"/>
      <c r="R47" s="37"/>
      <c r="S47" s="45"/>
      <c r="Z47" s="41"/>
    </row>
    <row r="48" spans="1:27" x14ac:dyDescent="0.3">
      <c r="A48" s="5" t="s">
        <v>45</v>
      </c>
      <c r="B48" s="145"/>
      <c r="C48" s="146"/>
      <c r="D48" s="147"/>
      <c r="E48" s="23"/>
      <c r="F48" s="24"/>
      <c r="G48" s="24"/>
      <c r="H48" s="99"/>
      <c r="I48" s="24"/>
      <c r="K48" s="112"/>
      <c r="L48" s="50"/>
      <c r="M48" s="30"/>
      <c r="N48" s="30"/>
      <c r="O48" s="30"/>
      <c r="P48" s="30"/>
      <c r="Q48" s="77"/>
      <c r="R48" s="37"/>
      <c r="S48" s="45"/>
      <c r="Z48" s="41"/>
    </row>
    <row r="49" spans="1:27" x14ac:dyDescent="0.3">
      <c r="A49" s="5" t="s">
        <v>46</v>
      </c>
      <c r="B49" s="145"/>
      <c r="C49" s="146"/>
      <c r="D49" s="147"/>
      <c r="E49" s="23"/>
      <c r="F49" s="24"/>
      <c r="G49" s="24"/>
      <c r="H49" s="100"/>
      <c r="I49" s="24"/>
      <c r="K49" s="112"/>
      <c r="L49" s="50"/>
      <c r="M49" s="30"/>
      <c r="N49" s="78" t="s">
        <v>88</v>
      </c>
      <c r="O49" s="78" t="s">
        <v>69</v>
      </c>
      <c r="P49" s="51">
        <f>100*((Q34))/R34</f>
        <v>70.833333333333329</v>
      </c>
      <c r="Q49" s="20"/>
      <c r="R49" s="52"/>
      <c r="S49" s="45"/>
      <c r="Z49" s="41"/>
    </row>
    <row r="50" spans="1:27" x14ac:dyDescent="0.3">
      <c r="A50" s="6" t="s">
        <v>47</v>
      </c>
      <c r="B50" s="145"/>
      <c r="C50" s="146"/>
      <c r="D50" s="147"/>
      <c r="E50" s="27"/>
      <c r="F50" s="22"/>
      <c r="G50" s="22">
        <v>7</v>
      </c>
      <c r="H50" s="60"/>
      <c r="I50" s="24"/>
      <c r="J50" s="106"/>
      <c r="K50" s="112"/>
      <c r="L50" s="50"/>
      <c r="M50" s="30"/>
      <c r="N50" s="78"/>
      <c r="O50" s="78" t="s">
        <v>70</v>
      </c>
      <c r="P50" s="51">
        <f>100*((Q35))/R35</f>
        <v>83.333333333333329</v>
      </c>
      <c r="Q50" s="20"/>
      <c r="R50" s="52"/>
      <c r="Z50" s="8"/>
    </row>
    <row r="51" spans="1:27" x14ac:dyDescent="0.3">
      <c r="A51" s="5" t="s">
        <v>48</v>
      </c>
      <c r="B51" s="145"/>
      <c r="C51" s="146"/>
      <c r="D51" s="147"/>
      <c r="E51" s="23"/>
      <c r="F51" s="24"/>
      <c r="G51" s="24"/>
      <c r="H51" s="60">
        <v>2</v>
      </c>
      <c r="I51" s="24"/>
      <c r="J51" s="106"/>
      <c r="K51" s="112"/>
      <c r="L51" s="50"/>
      <c r="M51" s="30"/>
      <c r="N51" s="78"/>
      <c r="O51" s="78" t="s">
        <v>71</v>
      </c>
      <c r="P51" s="51">
        <f>100*((Q36))/R36</f>
        <v>75.238095238095241</v>
      </c>
      <c r="Q51" s="20"/>
      <c r="R51" s="52"/>
      <c r="Z51" s="8"/>
    </row>
    <row r="52" spans="1:27" ht="15" thickBot="1" x14ac:dyDescent="0.35">
      <c r="A52" s="5" t="s">
        <v>49</v>
      </c>
      <c r="B52" s="145"/>
      <c r="C52" s="146"/>
      <c r="D52" s="147"/>
      <c r="E52" s="27"/>
      <c r="F52" s="22"/>
      <c r="G52" s="22">
        <v>11</v>
      </c>
      <c r="H52" s="100"/>
      <c r="I52" s="24"/>
      <c r="J52" s="106"/>
      <c r="K52" s="112"/>
      <c r="L52" s="53"/>
      <c r="M52" s="54"/>
      <c r="N52" s="79"/>
      <c r="O52" s="79" t="s">
        <v>72</v>
      </c>
      <c r="P52" s="56">
        <f>100*((Q37))/R37</f>
        <v>68.181818181818187</v>
      </c>
      <c r="Q52" s="57"/>
      <c r="R52" s="58"/>
      <c r="Z52" s="8"/>
    </row>
    <row r="53" spans="1:27" x14ac:dyDescent="0.3">
      <c r="A53" s="6" t="s">
        <v>50</v>
      </c>
      <c r="B53" s="145"/>
      <c r="C53" s="146"/>
      <c r="D53" s="147"/>
      <c r="E53" s="27"/>
      <c r="F53" s="22"/>
      <c r="G53" s="22">
        <v>2</v>
      </c>
      <c r="H53" s="100">
        <v>4</v>
      </c>
      <c r="I53" s="24"/>
      <c r="J53" s="106"/>
      <c r="K53" s="112"/>
      <c r="Z53" s="8"/>
    </row>
    <row r="54" spans="1:27" ht="15" thickBot="1" x14ac:dyDescent="0.35">
      <c r="A54" s="5" t="s">
        <v>51</v>
      </c>
      <c r="B54" s="145"/>
      <c r="C54" s="146"/>
      <c r="D54" s="147"/>
      <c r="E54" s="27"/>
      <c r="F54" s="22"/>
      <c r="G54" s="22">
        <v>3</v>
      </c>
      <c r="H54" s="100">
        <v>3</v>
      </c>
      <c r="I54" s="24"/>
      <c r="J54" s="106"/>
      <c r="K54" s="112"/>
      <c r="L54" s="138" t="s">
        <v>115</v>
      </c>
      <c r="M54" s="138"/>
      <c r="N54" s="138"/>
      <c r="O54" s="138"/>
      <c r="P54" s="138"/>
      <c r="Q54" s="138"/>
      <c r="R54" s="138"/>
      <c r="S54" s="8"/>
      <c r="Z54" s="8"/>
    </row>
    <row r="55" spans="1:27" x14ac:dyDescent="0.3">
      <c r="A55" s="6" t="s">
        <v>52</v>
      </c>
      <c r="B55" s="145"/>
      <c r="C55" s="146"/>
      <c r="D55" s="147"/>
      <c r="E55" s="27"/>
      <c r="F55" s="22"/>
      <c r="G55" s="22">
        <v>2</v>
      </c>
      <c r="H55" s="100">
        <v>6</v>
      </c>
      <c r="I55" s="24"/>
      <c r="J55" s="106"/>
      <c r="K55" s="112"/>
      <c r="L55" s="32"/>
      <c r="M55" s="33" t="s">
        <v>88</v>
      </c>
      <c r="N55" s="32" t="s">
        <v>89</v>
      </c>
      <c r="O55" t="s">
        <v>99</v>
      </c>
      <c r="P55" s="33" t="s">
        <v>91</v>
      </c>
      <c r="Q55" s="33" t="s">
        <v>92</v>
      </c>
      <c r="R55" s="59" t="s">
        <v>93</v>
      </c>
      <c r="S55" s="8"/>
      <c r="Z55" s="8"/>
    </row>
    <row r="56" spans="1:27" x14ac:dyDescent="0.3">
      <c r="A56" s="5" t="s">
        <v>53</v>
      </c>
      <c r="B56" s="145"/>
      <c r="C56" s="146"/>
      <c r="D56" s="147"/>
      <c r="E56" s="27"/>
      <c r="F56" s="22"/>
      <c r="G56" s="22">
        <v>4</v>
      </c>
      <c r="H56" s="97">
        <v>4</v>
      </c>
      <c r="I56" s="24"/>
      <c r="J56" s="106"/>
      <c r="K56" s="112"/>
      <c r="L56" s="36"/>
      <c r="M56" s="1" t="s">
        <v>69</v>
      </c>
      <c r="N56" s="1">
        <v>4</v>
      </c>
      <c r="O56" s="1">
        <v>10</v>
      </c>
      <c r="P56" s="60">
        <v>11</v>
      </c>
      <c r="Q56" s="61">
        <f>SUM(H4,H5,H22,H26,H29,H35:H37,H43:H44,H9/2,H21/2)</f>
        <v>32</v>
      </c>
      <c r="R56" s="1">
        <f t="shared" ref="R56:R59" si="2">P56*N56</f>
        <v>44</v>
      </c>
      <c r="S56" s="8"/>
      <c r="Z56" s="8"/>
    </row>
    <row r="57" spans="1:27" x14ac:dyDescent="0.3">
      <c r="A57" s="5" t="s">
        <v>54</v>
      </c>
      <c r="B57" s="145"/>
      <c r="C57" s="146"/>
      <c r="D57" s="147"/>
      <c r="E57" s="27"/>
      <c r="F57" s="22"/>
      <c r="G57" s="22">
        <v>7</v>
      </c>
      <c r="H57" s="99">
        <v>4</v>
      </c>
      <c r="I57" s="24"/>
      <c r="J57" s="106"/>
      <c r="K57" s="112"/>
      <c r="L57" s="36"/>
      <c r="M57" s="1" t="s">
        <v>70</v>
      </c>
      <c r="N57" s="1">
        <v>4</v>
      </c>
      <c r="O57" s="1">
        <v>11</v>
      </c>
      <c r="P57" s="60">
        <v>11</v>
      </c>
      <c r="Q57" s="62">
        <f>SUM(H6,H14:H15,H23:H25,H27,H30:H31,H42,H45,H56,H21/2,H9/2)</f>
        <v>42</v>
      </c>
      <c r="R57" s="1">
        <f t="shared" si="2"/>
        <v>44</v>
      </c>
      <c r="S57" s="8"/>
      <c r="Z57" s="8"/>
    </row>
    <row r="58" spans="1:27" x14ac:dyDescent="0.3">
      <c r="A58" s="5" t="s">
        <v>55</v>
      </c>
      <c r="B58" s="148"/>
      <c r="C58" s="149"/>
      <c r="D58" s="150"/>
      <c r="E58" s="27"/>
      <c r="F58" s="22"/>
      <c r="G58" s="22">
        <v>7</v>
      </c>
      <c r="H58" s="100"/>
      <c r="I58" s="24"/>
      <c r="J58" s="106"/>
      <c r="K58" s="112"/>
      <c r="L58" s="36"/>
      <c r="M58" s="1" t="s">
        <v>71</v>
      </c>
      <c r="N58" s="1">
        <v>3</v>
      </c>
      <c r="O58" s="1">
        <v>7</v>
      </c>
      <c r="P58" s="60">
        <v>14</v>
      </c>
      <c r="Q58" s="62">
        <f>SUM(H33:H34,H38,H47:H48,H57,(SUM(H11,H17,H19,H32,H39:H40,H46,H50:H51)/2))</f>
        <v>41</v>
      </c>
      <c r="R58" s="1">
        <f t="shared" si="2"/>
        <v>42</v>
      </c>
      <c r="Z58" s="8"/>
    </row>
    <row r="59" spans="1:27" ht="15" thickBot="1" x14ac:dyDescent="0.35">
      <c r="A59" s="7"/>
      <c r="B59" s="8"/>
      <c r="C59" s="8"/>
      <c r="D59" s="8"/>
      <c r="E59" s="8"/>
      <c r="F59" s="8"/>
      <c r="G59" s="8"/>
      <c r="H59" s="8"/>
      <c r="I59" s="8"/>
      <c r="J59" s="8"/>
      <c r="K59" s="18"/>
      <c r="L59" s="36"/>
      <c r="M59" s="1" t="s">
        <v>72</v>
      </c>
      <c r="N59" s="1">
        <v>7</v>
      </c>
      <c r="O59" s="1">
        <v>7</v>
      </c>
      <c r="P59" s="60">
        <v>11</v>
      </c>
      <c r="Q59" s="62">
        <f>SUM(H49,H52:H55,H58,SUM(H7:H8,H11:H13,H17:H20,H32,H39:H41,H46,H50:H51)/2)</f>
        <v>37</v>
      </c>
      <c r="R59" s="1">
        <f t="shared" si="2"/>
        <v>77</v>
      </c>
      <c r="Z59" s="8"/>
      <c r="AA59" s="8"/>
    </row>
    <row r="60" spans="1:27" x14ac:dyDescent="0.3">
      <c r="A60" s="10"/>
      <c r="B60" s="11" t="s">
        <v>100</v>
      </c>
      <c r="C60" s="11"/>
      <c r="D60" s="11"/>
      <c r="E60" s="11" t="s">
        <v>100</v>
      </c>
      <c r="F60" s="11"/>
      <c r="G60" s="11"/>
      <c r="H60" s="11"/>
      <c r="I60" s="11"/>
      <c r="J60" s="107"/>
      <c r="K60" s="18"/>
      <c r="L60" s="36"/>
      <c r="M60" s="19" t="s">
        <v>95</v>
      </c>
      <c r="N60" s="1"/>
      <c r="O60" s="1">
        <v>10</v>
      </c>
      <c r="P60" s="30"/>
      <c r="Q60" s="30"/>
      <c r="R60" s="37"/>
      <c r="Z60" s="8"/>
      <c r="AA60" s="8"/>
    </row>
    <row r="61" spans="1:27" x14ac:dyDescent="0.3">
      <c r="A61" s="12"/>
      <c r="B61" s="2"/>
      <c r="C61" s="2"/>
      <c r="D61" s="15">
        <v>18</v>
      </c>
      <c r="E61" s="2">
        <f t="shared" ref="E61:G61" si="3">COUNTA(E4:E58)</f>
        <v>0</v>
      </c>
      <c r="F61" s="2">
        <f t="shared" si="3"/>
        <v>0</v>
      </c>
      <c r="G61" s="15">
        <f t="shared" si="3"/>
        <v>40</v>
      </c>
      <c r="H61" s="15">
        <f>COUNTA(H4:H58)</f>
        <v>36</v>
      </c>
      <c r="I61" s="15">
        <f>COUNTA(I4:I58)</f>
        <v>0</v>
      </c>
      <c r="J61" s="108">
        <f>COUNTA(J4:J58)</f>
        <v>0</v>
      </c>
      <c r="K61" s="18"/>
      <c r="L61" s="36"/>
      <c r="M61" s="30"/>
      <c r="N61" s="63">
        <f>SUM(N56:N59)</f>
        <v>18</v>
      </c>
      <c r="O61" s="63">
        <f>SUM(O56:O60)</f>
        <v>45</v>
      </c>
      <c r="P61" s="64">
        <f>SUM(P56:P59)</f>
        <v>47</v>
      </c>
      <c r="Q61" s="65">
        <f>SUM(Q56:Q59)</f>
        <v>152</v>
      </c>
      <c r="R61" s="66">
        <f>SUM(R56:R60)</f>
        <v>207</v>
      </c>
      <c r="Z61" s="8"/>
      <c r="AA61" s="8"/>
    </row>
    <row r="62" spans="1:27" ht="15" thickBot="1" x14ac:dyDescent="0.35">
      <c r="A62" s="12" t="s">
        <v>57</v>
      </c>
      <c r="B62" s="80">
        <v>87.6</v>
      </c>
      <c r="C62" s="80">
        <v>80.209999999999994</v>
      </c>
      <c r="D62" s="118">
        <v>173</v>
      </c>
      <c r="E62" s="14" t="e">
        <f>SUM(E4:E58)/E61</f>
        <v>#DIV/0!</v>
      </c>
      <c r="F62" s="14" t="e">
        <f>SUM(F4:F58)/F61</f>
        <v>#DIV/0!</v>
      </c>
      <c r="G62" s="121">
        <f>SUM(G4:G58)</f>
        <v>211</v>
      </c>
      <c r="H62" s="121">
        <f>SUM(H4:H58)</f>
        <v>152</v>
      </c>
      <c r="I62" s="16">
        <f>SUM(I4:I58)</f>
        <v>0</v>
      </c>
      <c r="J62" s="109">
        <f>SUM(J4:J58)</f>
        <v>0</v>
      </c>
      <c r="K62" s="113"/>
      <c r="L62" s="67" t="s">
        <v>96</v>
      </c>
      <c r="M62" s="68"/>
      <c r="N62" s="69">
        <v>45</v>
      </c>
      <c r="O62" s="70"/>
      <c r="P62" s="70"/>
      <c r="Q62" s="70">
        <v>5</v>
      </c>
      <c r="R62" s="37"/>
      <c r="Z62" s="8"/>
      <c r="AA62" s="8"/>
    </row>
    <row r="63" spans="1:27" ht="15" thickBot="1" x14ac:dyDescent="0.35">
      <c r="A63" s="13" t="s">
        <v>60</v>
      </c>
      <c r="B63" s="81" t="s">
        <v>58</v>
      </c>
      <c r="C63" s="114" t="s">
        <v>59</v>
      </c>
      <c r="D63" s="119">
        <f>O20</f>
        <v>69.47791164658635</v>
      </c>
      <c r="E63" s="116" t="s">
        <v>58</v>
      </c>
      <c r="F63" s="110" t="s">
        <v>59</v>
      </c>
      <c r="G63" s="119">
        <f>O43</f>
        <v>74.586776859504127</v>
      </c>
      <c r="H63" s="119">
        <f>O65</f>
        <v>73.429951690821255</v>
      </c>
      <c r="I63" s="116" t="e">
        <f>I62/I61</f>
        <v>#DIV/0!</v>
      </c>
      <c r="J63" s="110" t="e">
        <f>J62/J61</f>
        <v>#DIV/0!</v>
      </c>
      <c r="K63" s="18"/>
      <c r="L63" s="67" t="s">
        <v>58</v>
      </c>
      <c r="M63" s="68"/>
      <c r="N63" s="69">
        <v>18</v>
      </c>
      <c r="O63" s="71"/>
      <c r="P63" s="71"/>
      <c r="Q63" s="71">
        <v>10</v>
      </c>
      <c r="R63" s="37"/>
      <c r="Z63" s="8"/>
      <c r="AA63" s="8"/>
    </row>
    <row r="64" spans="1:27" ht="15" thickBot="1" x14ac:dyDescent="0.35">
      <c r="A64" s="7"/>
      <c r="B64" s="2" t="s">
        <v>101</v>
      </c>
      <c r="C64" s="124">
        <v>79.2</v>
      </c>
      <c r="D64" s="120" t="s">
        <v>102</v>
      </c>
      <c r="E64" s="117" t="s">
        <v>101</v>
      </c>
      <c r="F64" s="115"/>
      <c r="G64" s="120" t="s">
        <v>102</v>
      </c>
      <c r="H64" s="120" t="s">
        <v>102</v>
      </c>
      <c r="I64" s="82" t="s">
        <v>102</v>
      </c>
      <c r="J64" s="82" t="s">
        <v>102</v>
      </c>
      <c r="K64" s="18"/>
      <c r="L64" s="36"/>
      <c r="M64" s="30"/>
      <c r="N64" s="30"/>
      <c r="O64" s="30"/>
      <c r="P64" s="30"/>
      <c r="Q64" s="30"/>
      <c r="R64" s="37"/>
      <c r="Z64" s="8"/>
      <c r="AA64" s="8"/>
    </row>
    <row r="65" spans="1:27" ht="15" thickBot="1" x14ac:dyDescent="0.35">
      <c r="A65" s="7"/>
      <c r="B65" s="8" t="s">
        <v>61</v>
      </c>
      <c r="C65" s="8"/>
      <c r="D65" s="8"/>
      <c r="E65" s="17"/>
      <c r="F65" s="83"/>
      <c r="G65" s="83"/>
      <c r="H65" s="83"/>
      <c r="I65" s="83"/>
      <c r="J65" s="83"/>
      <c r="K65" s="83"/>
      <c r="L65" s="36"/>
      <c r="M65" s="72" t="s">
        <v>80</v>
      </c>
      <c r="N65" s="73">
        <f>Q61</f>
        <v>152</v>
      </c>
      <c r="O65" s="74">
        <f>100*((Q61))/R61</f>
        <v>73.429951690821255</v>
      </c>
      <c r="P65" s="30"/>
      <c r="Q65" s="34" t="s">
        <v>94</v>
      </c>
      <c r="R65" s="49"/>
      <c r="Z65" s="102"/>
      <c r="AA65" s="8"/>
    </row>
    <row r="66" spans="1:27" x14ac:dyDescent="0.3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36"/>
      <c r="M66" s="72"/>
      <c r="N66" s="75">
        <f>R61</f>
        <v>207</v>
      </c>
      <c r="O66" s="74"/>
      <c r="P66" s="30"/>
      <c r="Q66" s="76">
        <v>6</v>
      </c>
      <c r="R66" s="37" t="s">
        <v>62</v>
      </c>
      <c r="S66" s="39"/>
      <c r="Z66" s="41"/>
      <c r="AA66" s="8"/>
    </row>
    <row r="67" spans="1:27" x14ac:dyDescent="0.3">
      <c r="A67" s="7"/>
      <c r="B67" s="8"/>
      <c r="C67" s="8" t="s">
        <v>63</v>
      </c>
      <c r="D67" s="8"/>
      <c r="E67" s="8"/>
      <c r="F67" s="8"/>
      <c r="G67" s="8"/>
      <c r="H67" s="8"/>
      <c r="I67" s="8"/>
      <c r="J67" s="8"/>
      <c r="K67" s="8"/>
      <c r="L67" s="50"/>
      <c r="M67" s="20"/>
      <c r="N67" s="20"/>
      <c r="O67" s="20"/>
      <c r="P67" s="20"/>
      <c r="Q67" s="76"/>
      <c r="R67" s="37"/>
      <c r="S67" s="40"/>
      <c r="Z67" s="41"/>
      <c r="AA67" s="8"/>
    </row>
    <row r="68" spans="1:27" x14ac:dyDescent="0.3">
      <c r="A68" s="7"/>
      <c r="B68" s="8" t="s">
        <v>73</v>
      </c>
      <c r="C68" s="84">
        <f>D63</f>
        <v>69.47791164658635</v>
      </c>
      <c r="D68" s="8"/>
      <c r="E68" s="8"/>
      <c r="F68" s="8"/>
      <c r="G68" s="8"/>
      <c r="H68" s="8"/>
      <c r="I68" s="8"/>
      <c r="J68" s="8"/>
      <c r="K68" s="8"/>
      <c r="L68" s="50"/>
      <c r="M68" s="20"/>
      <c r="N68" s="20"/>
      <c r="O68" s="20"/>
      <c r="P68" s="20"/>
      <c r="Q68" s="76"/>
      <c r="R68" s="37"/>
      <c r="S68" s="45"/>
      <c r="Z68" s="41"/>
      <c r="AA68" s="8"/>
    </row>
    <row r="69" spans="1:27" x14ac:dyDescent="0.3">
      <c r="A69" s="7"/>
      <c r="B69" s="8" t="s">
        <v>74</v>
      </c>
      <c r="C69" s="85">
        <f>O43</f>
        <v>74.586776859504127</v>
      </c>
      <c r="D69" s="8"/>
      <c r="E69" s="8"/>
      <c r="F69" s="8"/>
      <c r="G69" s="8"/>
      <c r="H69" s="8"/>
      <c r="I69" s="8"/>
      <c r="J69" s="8"/>
      <c r="K69" s="8"/>
      <c r="L69" s="50"/>
      <c r="M69" s="30" t="s">
        <v>97</v>
      </c>
      <c r="N69" s="30"/>
      <c r="O69" s="30"/>
      <c r="P69" s="30"/>
      <c r="Q69" s="76"/>
      <c r="R69" s="37"/>
      <c r="S69" s="45"/>
      <c r="Z69" s="41"/>
      <c r="AA69" s="8"/>
    </row>
    <row r="70" spans="1:27" x14ac:dyDescent="0.3">
      <c r="A70" s="7"/>
      <c r="B70" s="8" t="s">
        <v>75</v>
      </c>
      <c r="C70" s="85">
        <f>O65</f>
        <v>73.429951690821255</v>
      </c>
      <c r="D70" s="8"/>
      <c r="E70" s="8"/>
      <c r="F70" s="8"/>
      <c r="G70" s="8"/>
      <c r="H70" s="8"/>
      <c r="I70" s="8"/>
      <c r="J70" s="8"/>
      <c r="K70" s="8"/>
      <c r="L70" s="50"/>
      <c r="M70" s="30"/>
      <c r="N70" s="30"/>
      <c r="O70" s="30"/>
      <c r="P70" s="30"/>
      <c r="Q70" s="77"/>
      <c r="R70" s="37"/>
      <c r="S70" s="45"/>
      <c r="Z70" s="41"/>
      <c r="AA70" s="8"/>
    </row>
    <row r="71" spans="1:27" x14ac:dyDescent="0.3">
      <c r="A71" s="7"/>
      <c r="B71" s="8" t="s">
        <v>76</v>
      </c>
      <c r="C71" s="83"/>
      <c r="D71" s="8"/>
      <c r="E71" s="8"/>
      <c r="F71" s="8"/>
      <c r="G71" s="8"/>
      <c r="H71" s="8"/>
      <c r="I71" s="8"/>
      <c r="J71" s="8"/>
      <c r="K71" s="8"/>
      <c r="L71" s="50"/>
      <c r="M71" s="30"/>
      <c r="N71" s="78" t="s">
        <v>88</v>
      </c>
      <c r="O71" s="78" t="s">
        <v>69</v>
      </c>
      <c r="P71" s="51">
        <f t="shared" ref="P71:P74" si="4">100*((Q56))/R56</f>
        <v>72.727272727272734</v>
      </c>
      <c r="Q71" s="20"/>
      <c r="R71" s="52"/>
      <c r="S71" s="45"/>
      <c r="Z71" s="41"/>
      <c r="AA71" s="8"/>
    </row>
    <row r="72" spans="1:27" x14ac:dyDescent="0.3">
      <c r="A72" s="7"/>
      <c r="B72" s="8" t="s">
        <v>77</v>
      </c>
      <c r="C72" s="83"/>
      <c r="D72" s="8"/>
      <c r="E72" s="8"/>
      <c r="F72" s="8"/>
      <c r="G72" s="8"/>
      <c r="H72" s="8"/>
      <c r="I72" s="8"/>
      <c r="J72" s="8"/>
      <c r="K72" s="8"/>
      <c r="L72" s="50"/>
      <c r="M72" s="30"/>
      <c r="N72" s="78"/>
      <c r="O72" s="78" t="s">
        <v>70</v>
      </c>
      <c r="P72" s="51">
        <f t="shared" si="4"/>
        <v>95.454545454545453</v>
      </c>
      <c r="Q72" s="20"/>
      <c r="R72" s="52"/>
      <c r="Z72" s="8"/>
      <c r="AA72" s="8"/>
    </row>
    <row r="73" spans="1:27" x14ac:dyDescent="0.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50"/>
      <c r="M73" s="30"/>
      <c r="N73" s="78"/>
      <c r="O73" s="78" t="s">
        <v>71</v>
      </c>
      <c r="P73" s="51">
        <f t="shared" si="4"/>
        <v>97.61904761904762</v>
      </c>
      <c r="Q73" s="20"/>
      <c r="R73" s="52"/>
      <c r="Z73" s="8"/>
      <c r="AA73" s="8"/>
    </row>
    <row r="74" spans="1:27" ht="15" thickBot="1" x14ac:dyDescent="0.3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53"/>
      <c r="M74" s="54"/>
      <c r="N74" s="79"/>
      <c r="O74" s="79" t="s">
        <v>72</v>
      </c>
      <c r="P74" s="56">
        <f t="shared" si="4"/>
        <v>48.051948051948052</v>
      </c>
      <c r="Q74" s="57"/>
      <c r="R74" s="58"/>
      <c r="Z74" s="8"/>
      <c r="AA74" s="8"/>
    </row>
    <row r="75" spans="1:27" x14ac:dyDescent="0.3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8.600000000000001" thickBot="1" x14ac:dyDescent="0.4">
      <c r="A85" s="7"/>
      <c r="B85" s="101" t="s">
        <v>74</v>
      </c>
      <c r="C85" s="8" t="s">
        <v>103</v>
      </c>
      <c r="D85" s="8"/>
      <c r="E85" s="8"/>
      <c r="F85" s="8" t="s">
        <v>104</v>
      </c>
      <c r="G85" s="8"/>
      <c r="H85" s="8"/>
      <c r="I85" s="8"/>
      <c r="J85" s="8"/>
      <c r="K85" s="8"/>
      <c r="L85" s="86" t="s">
        <v>105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6" x14ac:dyDescent="0.3">
      <c r="A86" s="133" t="s">
        <v>123</v>
      </c>
      <c r="B86" s="134"/>
      <c r="C86" s="87">
        <v>4.3499999999999996</v>
      </c>
      <c r="D86" s="87"/>
      <c r="E86" s="87"/>
      <c r="F86" s="87"/>
      <c r="G86" s="87"/>
      <c r="H86" s="87"/>
      <c r="I86" s="87"/>
      <c r="J86" s="87"/>
      <c r="K86" s="88"/>
      <c r="L86" s="89">
        <f>C86/5</f>
        <v>0.86999999999999988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 x14ac:dyDescent="0.3">
      <c r="A87" s="131" t="s">
        <v>124</v>
      </c>
      <c r="B87" s="132"/>
      <c r="C87" s="90">
        <v>4.17</v>
      </c>
      <c r="D87" s="90">
        <v>4.0999999999999996</v>
      </c>
      <c r="E87" s="90">
        <v>4.03</v>
      </c>
      <c r="F87" s="90">
        <v>3.9</v>
      </c>
      <c r="G87" s="90"/>
      <c r="H87" s="90"/>
      <c r="I87" s="90"/>
      <c r="J87" s="90"/>
      <c r="K87" s="91"/>
      <c r="L87" s="89">
        <f>SUM(C87:K87)/COUNTA(C87:K87)/5</f>
        <v>0.80999999999999994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6" x14ac:dyDescent="0.3">
      <c r="A88" s="131" t="s">
        <v>125</v>
      </c>
      <c r="B88" s="132"/>
      <c r="C88" s="90">
        <v>3.98</v>
      </c>
      <c r="D88" s="90">
        <v>3.67</v>
      </c>
      <c r="E88" s="90">
        <v>4.08</v>
      </c>
      <c r="F88" s="90">
        <v>4.17</v>
      </c>
      <c r="G88" s="90">
        <v>3.95</v>
      </c>
      <c r="H88" s="90"/>
      <c r="I88" s="90"/>
      <c r="J88" s="90"/>
      <c r="K88" s="91"/>
      <c r="L88" s="89">
        <f>SUM(C88:K88)/COUNTA(C88:K88)/5</f>
        <v>0.79400000000000004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 x14ac:dyDescent="0.3">
      <c r="A89" s="131" t="s">
        <v>126</v>
      </c>
      <c r="B89" s="132"/>
      <c r="C89" s="90">
        <v>4.2</v>
      </c>
      <c r="D89" s="90">
        <v>4.12</v>
      </c>
      <c r="E89" s="90">
        <v>4.2</v>
      </c>
      <c r="F89" s="90">
        <v>4.17</v>
      </c>
      <c r="G89" s="90">
        <v>4.05</v>
      </c>
      <c r="H89" s="90"/>
      <c r="I89" s="90"/>
      <c r="J89" s="90"/>
      <c r="K89" s="91"/>
      <c r="L89" s="89">
        <f>SUM(C89:K89)/COUNTA(C89:K89)/5</f>
        <v>0.82959999999999989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 x14ac:dyDescent="0.3">
      <c r="A90" s="131" t="s">
        <v>127</v>
      </c>
      <c r="B90" s="132"/>
      <c r="C90" s="90">
        <v>4.03</v>
      </c>
      <c r="D90" s="90">
        <v>4.28</v>
      </c>
      <c r="E90" s="90">
        <v>3.92</v>
      </c>
      <c r="F90" s="90">
        <v>3.9</v>
      </c>
      <c r="G90" s="90"/>
      <c r="H90" s="90"/>
      <c r="I90" s="90"/>
      <c r="J90" s="90"/>
      <c r="K90" s="91"/>
      <c r="L90" s="89">
        <f>SUM(C90:K90)/COUNTA(C90:K90)/5</f>
        <v>0.80649999999999999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 x14ac:dyDescent="0.3">
      <c r="A91" s="131" t="s">
        <v>128</v>
      </c>
      <c r="B91" s="132"/>
      <c r="C91" s="90">
        <v>4.6500000000000004</v>
      </c>
      <c r="D91" s="90">
        <v>4.5999999999999996</v>
      </c>
      <c r="E91" s="90">
        <v>4.38</v>
      </c>
      <c r="F91" s="90">
        <v>4.3499999999999996</v>
      </c>
      <c r="G91" s="90">
        <v>4.1500000000000004</v>
      </c>
      <c r="H91" s="90">
        <v>4.4000000000000004</v>
      </c>
      <c r="I91" s="90">
        <v>4.72</v>
      </c>
      <c r="J91" s="90">
        <v>4.3</v>
      </c>
      <c r="K91" s="91">
        <v>4.33</v>
      </c>
      <c r="L91" s="89">
        <f>SUM(C91:K91)/COUNTA(C91:K91)/5</f>
        <v>0.88622222222222202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30" customHeight="1" x14ac:dyDescent="0.3">
      <c r="A92" s="131" t="s">
        <v>129</v>
      </c>
      <c r="B92" s="132"/>
      <c r="C92" s="92" t="s">
        <v>109</v>
      </c>
      <c r="D92" s="90">
        <v>12</v>
      </c>
      <c r="E92" s="90" t="s">
        <v>110</v>
      </c>
      <c r="F92" s="90">
        <v>25</v>
      </c>
      <c r="G92" s="90" t="s">
        <v>111</v>
      </c>
      <c r="H92" s="90">
        <v>3</v>
      </c>
      <c r="I92" s="92" t="s">
        <v>112</v>
      </c>
      <c r="J92" s="90">
        <v>0</v>
      </c>
      <c r="K92" s="91"/>
      <c r="L92" s="89">
        <f>((SUM((4*D92),(3*F92),(2*H92),(1*J92))/(SUM(D92,F92,H92,J92))))/4</f>
        <v>0.80625000000000002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 x14ac:dyDescent="0.3">
      <c r="A93" s="131" t="s">
        <v>113</v>
      </c>
      <c r="B93" s="132"/>
      <c r="C93" s="90"/>
      <c r="D93" s="90"/>
      <c r="E93" s="90"/>
      <c r="F93" s="90"/>
      <c r="G93" s="90"/>
      <c r="H93" s="90"/>
      <c r="I93" s="90"/>
      <c r="J93" s="90"/>
      <c r="K93" s="91"/>
      <c r="L93" s="122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6.5" customHeight="1" thickBot="1" x14ac:dyDescent="0.35">
      <c r="A94" s="135" t="s">
        <v>114</v>
      </c>
      <c r="B94" s="136"/>
      <c r="C94" s="94"/>
      <c r="D94" s="94"/>
      <c r="E94" s="94"/>
      <c r="F94" s="94"/>
      <c r="G94" s="94"/>
      <c r="H94" s="94"/>
      <c r="I94" s="94"/>
      <c r="J94" s="94"/>
      <c r="K94" s="95"/>
      <c r="L94" s="12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12" ht="18.600000000000001" thickBot="1" x14ac:dyDescent="0.4">
      <c r="A97" s="7"/>
      <c r="B97" s="101" t="s">
        <v>75</v>
      </c>
      <c r="C97" s="8" t="s">
        <v>103</v>
      </c>
      <c r="D97" s="8"/>
      <c r="E97" s="8"/>
      <c r="F97" s="8" t="s">
        <v>104</v>
      </c>
      <c r="G97" s="8"/>
      <c r="H97" s="8"/>
      <c r="I97" s="8"/>
      <c r="J97" s="8"/>
      <c r="K97" s="8"/>
      <c r="L97" s="86" t="s">
        <v>105</v>
      </c>
    </row>
    <row r="98" spans="1:12" ht="15.6" x14ac:dyDescent="0.3">
      <c r="A98" s="133" t="s">
        <v>67</v>
      </c>
      <c r="B98" s="134"/>
      <c r="C98" s="87">
        <v>4.26</v>
      </c>
      <c r="D98" s="87"/>
      <c r="E98" s="87"/>
      <c r="F98" s="87"/>
      <c r="G98" s="87"/>
      <c r="H98" s="87"/>
      <c r="I98" s="87"/>
      <c r="J98" s="87"/>
      <c r="K98" s="88"/>
      <c r="L98" s="89">
        <f>C98/5</f>
        <v>0.85199999999999998</v>
      </c>
    </row>
    <row r="99" spans="1:12" ht="15.75" customHeight="1" x14ac:dyDescent="0.3">
      <c r="A99" s="131" t="s">
        <v>68</v>
      </c>
      <c r="B99" s="132"/>
      <c r="C99" s="90">
        <v>4.28</v>
      </c>
      <c r="D99" s="90">
        <v>4.3600000000000003</v>
      </c>
      <c r="E99" s="90">
        <v>4.53</v>
      </c>
      <c r="F99" s="90">
        <v>4.03</v>
      </c>
      <c r="G99" s="90"/>
      <c r="H99" s="90"/>
      <c r="I99" s="90"/>
      <c r="J99" s="90"/>
      <c r="K99" s="91"/>
      <c r="L99" s="89">
        <f>SUM(C99:K99)/COUNTA(C99:K99)/5</f>
        <v>0.8600000000000001</v>
      </c>
    </row>
    <row r="100" spans="1:12" ht="15.6" x14ac:dyDescent="0.3">
      <c r="A100" s="131" t="s">
        <v>121</v>
      </c>
      <c r="B100" s="132"/>
      <c r="C100" s="90">
        <v>4.2</v>
      </c>
      <c r="D100" s="90">
        <v>4.09</v>
      </c>
      <c r="E100" s="90">
        <v>4.1399999999999997</v>
      </c>
      <c r="F100" s="90">
        <v>4.3099999999999996</v>
      </c>
      <c r="G100" s="90">
        <v>4.26</v>
      </c>
      <c r="H100" s="90"/>
      <c r="I100" s="90"/>
      <c r="J100" s="90"/>
      <c r="K100" s="91"/>
      <c r="L100" s="89">
        <f>SUM(C100:K100)/COUNTA(C100:K100)/5</f>
        <v>0.84000000000000008</v>
      </c>
    </row>
    <row r="101" spans="1:12" ht="15.75" customHeight="1" x14ac:dyDescent="0.3">
      <c r="A101" s="131" t="s">
        <v>106</v>
      </c>
      <c r="B101" s="132"/>
      <c r="C101" s="90">
        <v>4.3600000000000003</v>
      </c>
      <c r="D101" s="90">
        <v>4.29</v>
      </c>
      <c r="E101" s="90">
        <v>4.33</v>
      </c>
      <c r="F101" s="90">
        <v>4.4400000000000004</v>
      </c>
      <c r="G101" s="90">
        <v>4.4400000000000004</v>
      </c>
      <c r="H101" s="90"/>
      <c r="I101" s="90"/>
      <c r="J101" s="90"/>
      <c r="K101" s="91"/>
      <c r="L101" s="89">
        <f>SUM(C101:K101)/COUNTA(C101:K101)/5</f>
        <v>0.87440000000000018</v>
      </c>
    </row>
    <row r="102" spans="1:12" ht="15.75" customHeight="1" x14ac:dyDescent="0.3">
      <c r="A102" s="131" t="s">
        <v>107</v>
      </c>
      <c r="B102" s="132"/>
      <c r="C102" s="90">
        <v>4.2300000000000004</v>
      </c>
      <c r="D102" s="90">
        <v>4.37</v>
      </c>
      <c r="E102" s="90">
        <v>4.4000000000000004</v>
      </c>
      <c r="F102" s="90">
        <v>4.26</v>
      </c>
      <c r="G102" s="90"/>
      <c r="H102" s="90"/>
      <c r="I102" s="90"/>
      <c r="J102" s="90"/>
      <c r="K102" s="91"/>
      <c r="L102" s="89">
        <f>SUM(C102:K102)/COUNTA(C102:K102)/5</f>
        <v>0.8630000000000001</v>
      </c>
    </row>
    <row r="103" spans="1:12" ht="15.75" customHeight="1" x14ac:dyDescent="0.3">
      <c r="A103" s="131" t="s">
        <v>108</v>
      </c>
      <c r="B103" s="132"/>
      <c r="C103" s="90">
        <v>4.67</v>
      </c>
      <c r="D103" s="90">
        <v>4.78</v>
      </c>
      <c r="E103" s="90">
        <v>4.5</v>
      </c>
      <c r="F103" s="90">
        <v>4.4400000000000004</v>
      </c>
      <c r="G103" s="90">
        <v>4.1900000000000004</v>
      </c>
      <c r="H103" s="90">
        <v>4.6399999999999997</v>
      </c>
      <c r="I103" s="90">
        <v>4.6399999999999997</v>
      </c>
      <c r="J103" s="90">
        <v>4.67</v>
      </c>
      <c r="K103" s="91">
        <v>4.5</v>
      </c>
      <c r="L103" s="89">
        <f>SUM(C103:K103)/COUNTA(C103:K103)/5</f>
        <v>0.9117777777777778</v>
      </c>
    </row>
    <row r="104" spans="1:12" ht="30" customHeight="1" x14ac:dyDescent="0.3">
      <c r="A104" s="131" t="s">
        <v>117</v>
      </c>
      <c r="B104" s="132"/>
      <c r="C104" s="92" t="s">
        <v>109</v>
      </c>
      <c r="D104" s="90">
        <v>24</v>
      </c>
      <c r="E104" s="90" t="s">
        <v>110</v>
      </c>
      <c r="F104" s="90">
        <v>12</v>
      </c>
      <c r="G104" s="90" t="s">
        <v>111</v>
      </c>
      <c r="H104" s="90">
        <v>0</v>
      </c>
      <c r="I104" s="92" t="s">
        <v>112</v>
      </c>
      <c r="J104" s="90">
        <v>0</v>
      </c>
      <c r="K104" s="91"/>
      <c r="L104" s="89">
        <f>((SUM((4*D104),(3*F104),(2*H104),J104)/(SUM(D104,F104,H104,J104))))/4</f>
        <v>0.91666666666666663</v>
      </c>
    </row>
    <row r="105" spans="1:12" ht="15.75" customHeight="1" x14ac:dyDescent="0.3">
      <c r="A105" s="131" t="s">
        <v>113</v>
      </c>
      <c r="B105" s="132"/>
      <c r="C105" s="90"/>
      <c r="D105" s="90"/>
      <c r="E105" s="90"/>
      <c r="F105" s="90"/>
      <c r="G105" s="90"/>
      <c r="H105" s="90"/>
      <c r="I105" s="90"/>
      <c r="J105" s="90"/>
      <c r="K105" s="91"/>
      <c r="L105" s="93"/>
    </row>
    <row r="106" spans="1:12" ht="16.5" customHeight="1" thickBot="1" x14ac:dyDescent="0.35">
      <c r="A106" s="135" t="s">
        <v>114</v>
      </c>
      <c r="B106" s="136"/>
      <c r="C106" s="94"/>
      <c r="D106" s="94"/>
      <c r="E106" s="94"/>
      <c r="F106" s="94"/>
      <c r="G106" s="94"/>
      <c r="H106" s="94"/>
      <c r="I106" s="94"/>
      <c r="J106" s="94"/>
      <c r="K106" s="95"/>
      <c r="L106" s="93"/>
    </row>
    <row r="108" spans="1:12" ht="18.600000000000001" thickBot="1" x14ac:dyDescent="0.4">
      <c r="A108" s="7"/>
      <c r="B108" s="101" t="s">
        <v>76</v>
      </c>
      <c r="C108" s="8" t="s">
        <v>103</v>
      </c>
      <c r="D108" s="8"/>
      <c r="E108" s="8"/>
      <c r="F108" s="8" t="s">
        <v>104</v>
      </c>
      <c r="G108" s="8"/>
      <c r="H108" s="8"/>
      <c r="I108" s="8"/>
      <c r="J108" s="8"/>
      <c r="K108" s="8"/>
      <c r="L108" s="86" t="s">
        <v>105</v>
      </c>
    </row>
    <row r="109" spans="1:12" ht="15.6" x14ac:dyDescent="0.3">
      <c r="A109" s="133" t="s">
        <v>67</v>
      </c>
      <c r="B109" s="134"/>
      <c r="C109" s="87"/>
      <c r="D109" s="87"/>
      <c r="E109" s="87"/>
      <c r="F109" s="87"/>
      <c r="G109" s="87"/>
      <c r="H109" s="87"/>
      <c r="I109" s="87"/>
      <c r="J109" s="87"/>
      <c r="K109" s="88"/>
      <c r="L109" s="89">
        <f>C109/5</f>
        <v>0</v>
      </c>
    </row>
    <row r="110" spans="1:12" ht="15.75" customHeight="1" x14ac:dyDescent="0.3">
      <c r="A110" s="131" t="s">
        <v>68</v>
      </c>
      <c r="B110" s="132"/>
      <c r="C110" s="90"/>
      <c r="D110" s="90"/>
      <c r="E110" s="90"/>
      <c r="F110" s="90"/>
      <c r="G110" s="90"/>
      <c r="H110" s="90"/>
      <c r="I110" s="90"/>
      <c r="J110" s="90"/>
      <c r="K110" s="91"/>
      <c r="L110" s="89" t="e">
        <f>SUM(C110:K110)/COUNTA(C110:K110)/5</f>
        <v>#DIV/0!</v>
      </c>
    </row>
    <row r="111" spans="1:12" ht="15.6" x14ac:dyDescent="0.3">
      <c r="A111" s="131" t="s">
        <v>121</v>
      </c>
      <c r="B111" s="132"/>
      <c r="C111" s="90"/>
      <c r="D111" s="90"/>
      <c r="E111" s="90"/>
      <c r="F111" s="90"/>
      <c r="G111" s="90"/>
      <c r="H111" s="90"/>
      <c r="I111" s="90"/>
      <c r="J111" s="90"/>
      <c r="K111" s="91"/>
      <c r="L111" s="89" t="e">
        <f>SUM(C111:K111)/COUNTA(C111:K111)/5</f>
        <v>#DIV/0!</v>
      </c>
    </row>
    <row r="112" spans="1:12" ht="15.75" customHeight="1" x14ac:dyDescent="0.3">
      <c r="A112" s="131" t="s">
        <v>106</v>
      </c>
      <c r="B112" s="132"/>
      <c r="C112" s="90"/>
      <c r="D112" s="90"/>
      <c r="E112" s="90"/>
      <c r="F112" s="90"/>
      <c r="G112" s="90"/>
      <c r="H112" s="90"/>
      <c r="I112" s="90"/>
      <c r="J112" s="90"/>
      <c r="K112" s="91"/>
      <c r="L112" s="89" t="e">
        <f>SUM(C112:K112)/COUNTA(C112:K112)/5</f>
        <v>#DIV/0!</v>
      </c>
    </row>
    <row r="113" spans="1:12" ht="15.75" customHeight="1" x14ac:dyDescent="0.3">
      <c r="A113" s="131" t="s">
        <v>107</v>
      </c>
      <c r="B113" s="132"/>
      <c r="C113" s="90"/>
      <c r="D113" s="90"/>
      <c r="E113" s="90"/>
      <c r="F113" s="90"/>
      <c r="G113" s="90"/>
      <c r="H113" s="90"/>
      <c r="I113" s="90"/>
      <c r="J113" s="90"/>
      <c r="K113" s="91"/>
      <c r="L113" s="89" t="e">
        <f>SUM(C113:K113)/COUNTA(C113:K113)/5</f>
        <v>#DIV/0!</v>
      </c>
    </row>
    <row r="114" spans="1:12" ht="15.75" customHeight="1" x14ac:dyDescent="0.3">
      <c r="A114" s="131" t="s">
        <v>108</v>
      </c>
      <c r="B114" s="132"/>
      <c r="C114" s="90"/>
      <c r="D114" s="90"/>
      <c r="E114" s="90"/>
      <c r="F114" s="90"/>
      <c r="G114" s="90"/>
      <c r="H114" s="90"/>
      <c r="I114" s="90"/>
      <c r="J114" s="90"/>
      <c r="K114" s="91"/>
      <c r="L114" s="89" t="e">
        <f>SUM(C114:K114)/COUNTA(C114:K114)/5</f>
        <v>#DIV/0!</v>
      </c>
    </row>
    <row r="115" spans="1:12" ht="30" customHeight="1" x14ac:dyDescent="0.3">
      <c r="A115" s="131" t="s">
        <v>117</v>
      </c>
      <c r="B115" s="132"/>
      <c r="C115" s="92"/>
      <c r="D115" s="90"/>
      <c r="E115" s="90"/>
      <c r="F115" s="90"/>
      <c r="G115" s="90"/>
      <c r="H115" s="90"/>
      <c r="I115" s="92"/>
      <c r="J115" s="90"/>
      <c r="K115" s="91"/>
      <c r="L115" s="89" t="e">
        <f>((SUM((4*D115),(3*F115),(2*H115),J115)/(SUM(D115,F115,H115,J115))))/4</f>
        <v>#DIV/0!</v>
      </c>
    </row>
    <row r="116" spans="1:12" ht="15.75" customHeight="1" x14ac:dyDescent="0.3">
      <c r="A116" s="131" t="s">
        <v>113</v>
      </c>
      <c r="B116" s="132"/>
      <c r="C116" s="90"/>
      <c r="D116" s="90"/>
      <c r="E116" s="90"/>
      <c r="F116" s="90"/>
      <c r="G116" s="90"/>
      <c r="H116" s="90"/>
      <c r="I116" s="90"/>
      <c r="J116" s="90"/>
      <c r="K116" s="91"/>
      <c r="L116" s="93"/>
    </row>
    <row r="117" spans="1:12" ht="16.5" customHeight="1" thickBot="1" x14ac:dyDescent="0.35">
      <c r="A117" s="135" t="s">
        <v>114</v>
      </c>
      <c r="B117" s="136"/>
      <c r="C117" s="94"/>
      <c r="D117" s="94"/>
      <c r="E117" s="94"/>
      <c r="F117" s="94"/>
      <c r="G117" s="94"/>
      <c r="H117" s="94"/>
      <c r="I117" s="94"/>
      <c r="J117" s="94"/>
      <c r="K117" s="95"/>
      <c r="L117" s="93"/>
    </row>
    <row r="119" spans="1:12" ht="18.600000000000001" thickBot="1" x14ac:dyDescent="0.4">
      <c r="A119" s="7"/>
      <c r="B119" s="101" t="s">
        <v>116</v>
      </c>
      <c r="C119" s="8" t="s">
        <v>103</v>
      </c>
      <c r="D119" s="8"/>
      <c r="E119" s="8"/>
      <c r="F119" s="8" t="s">
        <v>104</v>
      </c>
      <c r="G119" s="8"/>
      <c r="H119" s="8"/>
      <c r="I119" s="8"/>
      <c r="J119" s="8"/>
      <c r="K119" s="8"/>
      <c r="L119" s="86" t="s">
        <v>105</v>
      </c>
    </row>
    <row r="120" spans="1:12" ht="15.6" x14ac:dyDescent="0.3">
      <c r="A120" s="133" t="s">
        <v>67</v>
      </c>
      <c r="B120" s="134"/>
      <c r="C120" s="87"/>
      <c r="D120" s="87"/>
      <c r="E120" s="87"/>
      <c r="F120" s="87"/>
      <c r="G120" s="87"/>
      <c r="H120" s="87"/>
      <c r="I120" s="87"/>
      <c r="J120" s="87"/>
      <c r="K120" s="88"/>
      <c r="L120" s="89">
        <f>C120/5</f>
        <v>0</v>
      </c>
    </row>
    <row r="121" spans="1:12" ht="15.75" customHeight="1" x14ac:dyDescent="0.3">
      <c r="A121" s="131" t="s">
        <v>68</v>
      </c>
      <c r="B121" s="132"/>
      <c r="C121" s="90"/>
      <c r="D121" s="90"/>
      <c r="E121" s="90"/>
      <c r="F121" s="90"/>
      <c r="G121" s="90"/>
      <c r="H121" s="90"/>
      <c r="I121" s="90"/>
      <c r="J121" s="90"/>
      <c r="K121" s="91"/>
      <c r="L121" s="89" t="e">
        <f>SUM(C121:K121)/COUNTA(C121:K121)/5</f>
        <v>#DIV/0!</v>
      </c>
    </row>
    <row r="122" spans="1:12" ht="15.6" x14ac:dyDescent="0.3">
      <c r="A122" s="131" t="s">
        <v>121</v>
      </c>
      <c r="B122" s="132"/>
      <c r="C122" s="90"/>
      <c r="D122" s="90"/>
      <c r="E122" s="90"/>
      <c r="F122" s="90"/>
      <c r="G122" s="90"/>
      <c r="H122" s="90"/>
      <c r="I122" s="90"/>
      <c r="J122" s="90"/>
      <c r="K122" s="91"/>
      <c r="L122" s="89" t="e">
        <f>SUM(C122:K122)/COUNTA(C122:K122)/5</f>
        <v>#DIV/0!</v>
      </c>
    </row>
    <row r="123" spans="1:12" ht="15.75" customHeight="1" x14ac:dyDescent="0.3">
      <c r="A123" s="131" t="s">
        <v>106</v>
      </c>
      <c r="B123" s="132"/>
      <c r="C123" s="90"/>
      <c r="D123" s="90"/>
      <c r="E123" s="90"/>
      <c r="F123" s="90"/>
      <c r="G123" s="90"/>
      <c r="H123" s="90"/>
      <c r="I123" s="90"/>
      <c r="J123" s="90"/>
      <c r="K123" s="91"/>
      <c r="L123" s="89" t="e">
        <f>SUM(C123:K123)/COUNTA(C123:K123)/5</f>
        <v>#DIV/0!</v>
      </c>
    </row>
    <row r="124" spans="1:12" ht="15.75" customHeight="1" x14ac:dyDescent="0.3">
      <c r="A124" s="131" t="s">
        <v>107</v>
      </c>
      <c r="B124" s="132"/>
      <c r="C124" s="90"/>
      <c r="D124" s="90"/>
      <c r="E124" s="90"/>
      <c r="F124" s="90"/>
      <c r="G124" s="90"/>
      <c r="H124" s="90"/>
      <c r="I124" s="90"/>
      <c r="J124" s="90"/>
      <c r="K124" s="91"/>
      <c r="L124" s="89" t="e">
        <f>SUM(C124:K124)/COUNTA(C124:K124)/5</f>
        <v>#DIV/0!</v>
      </c>
    </row>
    <row r="125" spans="1:12" ht="15.75" customHeight="1" x14ac:dyDescent="0.3">
      <c r="A125" s="131" t="s">
        <v>108</v>
      </c>
      <c r="B125" s="132"/>
      <c r="C125" s="90"/>
      <c r="D125" s="90"/>
      <c r="E125" s="90"/>
      <c r="F125" s="90"/>
      <c r="G125" s="90"/>
      <c r="H125" s="90"/>
      <c r="I125" s="90"/>
      <c r="J125" s="90"/>
      <c r="K125" s="91"/>
      <c r="L125" s="89" t="e">
        <f>SUM(C125:K125)/COUNTA(C125:K125)/5</f>
        <v>#DIV/0!</v>
      </c>
    </row>
    <row r="126" spans="1:12" ht="30" customHeight="1" x14ac:dyDescent="0.3">
      <c r="A126" s="131" t="s">
        <v>117</v>
      </c>
      <c r="B126" s="132"/>
      <c r="C126" s="92"/>
      <c r="D126" s="90"/>
      <c r="E126" s="90"/>
      <c r="F126" s="90"/>
      <c r="G126" s="90"/>
      <c r="H126" s="90"/>
      <c r="I126" s="92"/>
      <c r="J126" s="90"/>
      <c r="K126" s="91"/>
      <c r="L126" s="89" t="e">
        <f>((SUM((4*D126),(3*F126),(2*H126),J126)/(SUM(D126,F126,H126,J126))))/4</f>
        <v>#DIV/0!</v>
      </c>
    </row>
    <row r="127" spans="1:12" ht="15.75" customHeight="1" x14ac:dyDescent="0.3">
      <c r="A127" s="131" t="s">
        <v>113</v>
      </c>
      <c r="B127" s="132"/>
      <c r="C127" s="90"/>
      <c r="D127" s="90"/>
      <c r="E127" s="90"/>
      <c r="F127" s="90"/>
      <c r="G127" s="90"/>
      <c r="H127" s="90"/>
      <c r="I127" s="90"/>
      <c r="J127" s="90"/>
      <c r="K127" s="91"/>
      <c r="L127" s="93"/>
    </row>
    <row r="128" spans="1:12" ht="16.5" customHeight="1" thickBot="1" x14ac:dyDescent="0.35">
      <c r="A128" s="135" t="s">
        <v>114</v>
      </c>
      <c r="B128" s="136"/>
      <c r="C128" s="94"/>
      <c r="D128" s="94"/>
      <c r="E128" s="94"/>
      <c r="F128" s="94"/>
      <c r="G128" s="94"/>
      <c r="H128" s="94"/>
      <c r="I128" s="94"/>
      <c r="J128" s="94"/>
      <c r="K128" s="95"/>
      <c r="L128" s="93"/>
    </row>
    <row r="130" spans="1:12" ht="18.600000000000001" thickBot="1" x14ac:dyDescent="0.4">
      <c r="A130" s="7"/>
      <c r="B130" s="101" t="s">
        <v>77</v>
      </c>
      <c r="C130" s="8" t="s">
        <v>103</v>
      </c>
      <c r="D130" s="8"/>
      <c r="E130" s="8"/>
      <c r="F130" s="8" t="s">
        <v>104</v>
      </c>
      <c r="G130" s="8"/>
      <c r="H130" s="8"/>
      <c r="I130" s="8"/>
      <c r="J130" s="8"/>
      <c r="K130" s="8"/>
      <c r="L130" s="86" t="s">
        <v>105</v>
      </c>
    </row>
    <row r="131" spans="1:12" ht="15.6" x14ac:dyDescent="0.3">
      <c r="A131" s="133" t="s">
        <v>67</v>
      </c>
      <c r="B131" s="134"/>
      <c r="C131" s="87"/>
      <c r="D131" s="87"/>
      <c r="E131" s="87"/>
      <c r="F131" s="87"/>
      <c r="G131" s="87"/>
      <c r="H131" s="87"/>
      <c r="I131" s="87"/>
      <c r="J131" s="87"/>
      <c r="K131" s="88"/>
      <c r="L131" s="89">
        <f>C131/5</f>
        <v>0</v>
      </c>
    </row>
    <row r="132" spans="1:12" ht="15.75" customHeight="1" x14ac:dyDescent="0.3">
      <c r="A132" s="131" t="s">
        <v>68</v>
      </c>
      <c r="B132" s="132"/>
      <c r="C132" s="90"/>
      <c r="D132" s="90"/>
      <c r="E132" s="90"/>
      <c r="F132" s="90"/>
      <c r="G132" s="90"/>
      <c r="H132" s="90"/>
      <c r="I132" s="90"/>
      <c r="J132" s="90"/>
      <c r="K132" s="91"/>
      <c r="L132" s="89" t="e">
        <f>SUM(C132:K132)/COUNTA(C132:K132)/5</f>
        <v>#DIV/0!</v>
      </c>
    </row>
    <row r="133" spans="1:12" ht="15.6" x14ac:dyDescent="0.3">
      <c r="A133" s="131" t="s">
        <v>121</v>
      </c>
      <c r="B133" s="132"/>
      <c r="C133" s="90"/>
      <c r="D133" s="90"/>
      <c r="E133" s="90"/>
      <c r="F133" s="90"/>
      <c r="G133" s="90"/>
      <c r="H133" s="90"/>
      <c r="I133" s="90"/>
      <c r="J133" s="90"/>
      <c r="K133" s="91"/>
      <c r="L133" s="89" t="e">
        <f>SUM(C133:K133)/COUNTA(C133:K133)/5</f>
        <v>#DIV/0!</v>
      </c>
    </row>
    <row r="134" spans="1:12" ht="15.75" customHeight="1" x14ac:dyDescent="0.3">
      <c r="A134" s="131" t="s">
        <v>106</v>
      </c>
      <c r="B134" s="132"/>
      <c r="C134" s="90"/>
      <c r="D134" s="90"/>
      <c r="E134" s="90"/>
      <c r="F134" s="90"/>
      <c r="G134" s="90"/>
      <c r="H134" s="90"/>
      <c r="I134" s="90"/>
      <c r="J134" s="90"/>
      <c r="K134" s="91"/>
      <c r="L134" s="89" t="e">
        <f>SUM(C134:K134)/COUNTA(C134:K134)/5</f>
        <v>#DIV/0!</v>
      </c>
    </row>
    <row r="135" spans="1:12" ht="15.75" customHeight="1" x14ac:dyDescent="0.3">
      <c r="A135" s="131" t="s">
        <v>107</v>
      </c>
      <c r="B135" s="132"/>
      <c r="C135" s="90"/>
      <c r="D135" s="90"/>
      <c r="E135" s="90"/>
      <c r="F135" s="90"/>
      <c r="G135" s="90"/>
      <c r="H135" s="90"/>
      <c r="I135" s="90"/>
      <c r="J135" s="90"/>
      <c r="K135" s="91"/>
      <c r="L135" s="89" t="e">
        <f>SUM(C135:K135)/COUNTA(C135:K135)/5</f>
        <v>#DIV/0!</v>
      </c>
    </row>
    <row r="136" spans="1:12" ht="15.75" customHeight="1" x14ac:dyDescent="0.3">
      <c r="A136" s="131" t="s">
        <v>108</v>
      </c>
      <c r="B136" s="132"/>
      <c r="C136" s="90"/>
      <c r="D136" s="90"/>
      <c r="E136" s="90"/>
      <c r="F136" s="90"/>
      <c r="G136" s="90"/>
      <c r="H136" s="90"/>
      <c r="I136" s="90"/>
      <c r="J136" s="90"/>
      <c r="K136" s="91"/>
      <c r="L136" s="89" t="e">
        <f>SUM(C136:K136)/COUNTA(C136:K136)/5</f>
        <v>#DIV/0!</v>
      </c>
    </row>
    <row r="137" spans="1:12" ht="30" customHeight="1" x14ac:dyDescent="0.3">
      <c r="A137" s="131" t="s">
        <v>117</v>
      </c>
      <c r="B137" s="132"/>
      <c r="C137" s="92"/>
      <c r="D137" s="90"/>
      <c r="E137" s="90"/>
      <c r="F137" s="90"/>
      <c r="G137" s="90"/>
      <c r="H137" s="90"/>
      <c r="I137" s="92"/>
      <c r="J137" s="90"/>
      <c r="K137" s="91"/>
      <c r="L137" s="89" t="e">
        <f>((SUM((4*D137),(3*F137),(2*H137),J137)/(SUM(D137,F137,H137,J137))))/4</f>
        <v>#DIV/0!</v>
      </c>
    </row>
    <row r="138" spans="1:12" ht="15.75" customHeight="1" x14ac:dyDescent="0.3">
      <c r="A138" s="131" t="s">
        <v>113</v>
      </c>
      <c r="B138" s="132"/>
      <c r="C138" s="90"/>
      <c r="D138" s="90"/>
      <c r="E138" s="90"/>
      <c r="F138" s="90"/>
      <c r="G138" s="90"/>
      <c r="H138" s="90"/>
      <c r="I138" s="90"/>
      <c r="J138" s="90"/>
      <c r="K138" s="91"/>
      <c r="L138" s="93"/>
    </row>
    <row r="139" spans="1:12" ht="16.5" customHeight="1" thickBot="1" x14ac:dyDescent="0.35">
      <c r="A139" s="135" t="s">
        <v>114</v>
      </c>
      <c r="B139" s="136"/>
      <c r="C139" s="94"/>
      <c r="D139" s="94"/>
      <c r="E139" s="94"/>
      <c r="F139" s="94"/>
      <c r="G139" s="94"/>
      <c r="H139" s="94"/>
      <c r="I139" s="94"/>
      <c r="J139" s="94"/>
      <c r="K139" s="95"/>
      <c r="L139" s="93"/>
    </row>
    <row r="140" spans="1:12" s="130" customFormat="1" ht="16.5" customHeight="1" x14ac:dyDescent="0.3">
      <c r="A140" s="127"/>
      <c r="B140" s="127"/>
      <c r="C140" s="128"/>
      <c r="D140" s="128"/>
      <c r="E140" s="128"/>
      <c r="F140" s="128"/>
      <c r="G140" s="128"/>
      <c r="H140" s="128"/>
      <c r="I140" s="128"/>
      <c r="J140" s="128"/>
      <c r="K140" s="128"/>
      <c r="L140" s="129"/>
    </row>
    <row r="141" spans="1:12" ht="18.600000000000001" thickBot="1" x14ac:dyDescent="0.4">
      <c r="A141" s="7"/>
      <c r="B141" s="101" t="s">
        <v>130</v>
      </c>
      <c r="C141" s="8" t="s">
        <v>103</v>
      </c>
      <c r="D141" s="8"/>
      <c r="E141" s="8"/>
      <c r="F141" s="8" t="s">
        <v>104</v>
      </c>
      <c r="G141" s="8"/>
      <c r="H141" s="8"/>
      <c r="I141" s="8"/>
      <c r="J141" s="8"/>
      <c r="K141" s="8"/>
      <c r="L141" s="86" t="s">
        <v>105</v>
      </c>
    </row>
    <row r="142" spans="1:12" ht="15.6" x14ac:dyDescent="0.3">
      <c r="A142" s="133" t="s">
        <v>67</v>
      </c>
      <c r="B142" s="134"/>
      <c r="C142" s="87"/>
      <c r="D142" s="87"/>
      <c r="E142" s="87"/>
      <c r="F142" s="87"/>
      <c r="G142" s="87"/>
      <c r="H142" s="87"/>
      <c r="I142" s="87"/>
      <c r="J142" s="87"/>
      <c r="K142" s="88"/>
      <c r="L142" s="89">
        <f>C142/5</f>
        <v>0</v>
      </c>
    </row>
    <row r="143" spans="1:12" ht="15.75" customHeight="1" x14ac:dyDescent="0.3">
      <c r="A143" s="131" t="s">
        <v>68</v>
      </c>
      <c r="B143" s="132"/>
      <c r="C143" s="90"/>
      <c r="D143" s="90"/>
      <c r="E143" s="90"/>
      <c r="F143" s="90"/>
      <c r="G143" s="90"/>
      <c r="H143" s="90"/>
      <c r="I143" s="90"/>
      <c r="J143" s="90"/>
      <c r="K143" s="91"/>
      <c r="L143" s="89" t="e">
        <f>SUM(C143:K143)/COUNTA(C143:K143)/5</f>
        <v>#DIV/0!</v>
      </c>
    </row>
    <row r="144" spans="1:12" ht="15.6" x14ac:dyDescent="0.3">
      <c r="A144" s="131" t="s">
        <v>121</v>
      </c>
      <c r="B144" s="132"/>
      <c r="C144" s="90"/>
      <c r="D144" s="90"/>
      <c r="E144" s="90"/>
      <c r="F144" s="90"/>
      <c r="G144" s="90"/>
      <c r="H144" s="90"/>
      <c r="I144" s="90"/>
      <c r="J144" s="90"/>
      <c r="K144" s="91"/>
      <c r="L144" s="89" t="e">
        <f>SUM(C144:K144)/COUNTA(C144:K144)/5</f>
        <v>#DIV/0!</v>
      </c>
    </row>
    <row r="145" spans="1:12" ht="15.75" customHeight="1" x14ac:dyDescent="0.3">
      <c r="A145" s="131" t="s">
        <v>106</v>
      </c>
      <c r="B145" s="132"/>
      <c r="C145" s="90"/>
      <c r="D145" s="90"/>
      <c r="E145" s="90"/>
      <c r="F145" s="90"/>
      <c r="G145" s="90"/>
      <c r="H145" s="90"/>
      <c r="I145" s="90"/>
      <c r="J145" s="90"/>
      <c r="K145" s="91"/>
      <c r="L145" s="89" t="e">
        <f>SUM(C145:K145)/COUNTA(C145:K145)/5</f>
        <v>#DIV/0!</v>
      </c>
    </row>
    <row r="146" spans="1:12" ht="15.75" customHeight="1" x14ac:dyDescent="0.3">
      <c r="A146" s="131" t="s">
        <v>107</v>
      </c>
      <c r="B146" s="132"/>
      <c r="C146" s="90"/>
      <c r="D146" s="90"/>
      <c r="E146" s="90"/>
      <c r="F146" s="90"/>
      <c r="G146" s="90"/>
      <c r="H146" s="90"/>
      <c r="I146" s="90"/>
      <c r="J146" s="90"/>
      <c r="K146" s="91"/>
      <c r="L146" s="89" t="e">
        <f>SUM(C146:K146)/COUNTA(C146:K146)/5</f>
        <v>#DIV/0!</v>
      </c>
    </row>
    <row r="147" spans="1:12" ht="15.75" customHeight="1" x14ac:dyDescent="0.3">
      <c r="A147" s="131" t="s">
        <v>108</v>
      </c>
      <c r="B147" s="132"/>
      <c r="C147" s="90"/>
      <c r="D147" s="90"/>
      <c r="E147" s="90"/>
      <c r="F147" s="90"/>
      <c r="G147" s="90"/>
      <c r="H147" s="90"/>
      <c r="I147" s="90"/>
      <c r="J147" s="90"/>
      <c r="K147" s="91"/>
      <c r="L147" s="89" t="e">
        <f>SUM(C147:K147)/COUNTA(C147:K147)/5</f>
        <v>#DIV/0!</v>
      </c>
    </row>
    <row r="148" spans="1:12" ht="30" customHeight="1" x14ac:dyDescent="0.3">
      <c r="A148" s="131" t="s">
        <v>117</v>
      </c>
      <c r="B148" s="132"/>
      <c r="C148" s="92"/>
      <c r="D148" s="90"/>
      <c r="E148" s="90"/>
      <c r="F148" s="90"/>
      <c r="G148" s="90"/>
      <c r="H148" s="90"/>
      <c r="I148" s="92"/>
      <c r="J148" s="90"/>
      <c r="K148" s="91"/>
      <c r="L148" s="89" t="e">
        <f>((SUM((4*D148),(3*F148),(2*H148),J148)/(SUM(D148,F148,H148,J148))))/4</f>
        <v>#DIV/0!</v>
      </c>
    </row>
    <row r="149" spans="1:12" ht="15.75" customHeight="1" x14ac:dyDescent="0.3">
      <c r="A149" s="131" t="s">
        <v>113</v>
      </c>
      <c r="B149" s="132"/>
      <c r="C149" s="90"/>
      <c r="D149" s="90"/>
      <c r="E149" s="90"/>
      <c r="F149" s="90"/>
      <c r="G149" s="90"/>
      <c r="H149" s="90"/>
      <c r="I149" s="90"/>
      <c r="J149" s="90"/>
      <c r="K149" s="91"/>
      <c r="L149" s="93"/>
    </row>
    <row r="150" spans="1:12" ht="16.5" customHeight="1" thickBot="1" x14ac:dyDescent="0.35">
      <c r="A150" s="135" t="s">
        <v>114</v>
      </c>
      <c r="B150" s="136"/>
      <c r="C150" s="94"/>
      <c r="D150" s="94"/>
      <c r="E150" s="94"/>
      <c r="F150" s="94"/>
      <c r="G150" s="94"/>
      <c r="H150" s="94"/>
      <c r="I150" s="94"/>
      <c r="J150" s="94"/>
      <c r="K150" s="95"/>
      <c r="L150" s="93"/>
    </row>
    <row r="152" spans="1:12" ht="18.600000000000001" thickBot="1" x14ac:dyDescent="0.4">
      <c r="A152" s="7"/>
      <c r="B152" s="101" t="s">
        <v>131</v>
      </c>
      <c r="C152" s="8" t="s">
        <v>103</v>
      </c>
      <c r="D152" s="8"/>
      <c r="E152" s="8"/>
      <c r="F152" s="8" t="s">
        <v>104</v>
      </c>
      <c r="G152" s="8"/>
      <c r="H152" s="8"/>
      <c r="I152" s="8"/>
      <c r="J152" s="8"/>
      <c r="K152" s="8"/>
      <c r="L152" s="86" t="s">
        <v>105</v>
      </c>
    </row>
    <row r="153" spans="1:12" ht="15.6" x14ac:dyDescent="0.3">
      <c r="A153" s="133" t="s">
        <v>67</v>
      </c>
      <c r="B153" s="134"/>
      <c r="C153" s="87"/>
      <c r="D153" s="87"/>
      <c r="E153" s="87"/>
      <c r="F153" s="87"/>
      <c r="G153" s="87"/>
      <c r="H153" s="87"/>
      <c r="I153" s="87"/>
      <c r="J153" s="87"/>
      <c r="K153" s="88"/>
      <c r="L153" s="89">
        <f>C153/5</f>
        <v>0</v>
      </c>
    </row>
    <row r="154" spans="1:12" ht="15.75" customHeight="1" x14ac:dyDescent="0.3">
      <c r="A154" s="131" t="s">
        <v>68</v>
      </c>
      <c r="B154" s="132"/>
      <c r="C154" s="90"/>
      <c r="D154" s="90"/>
      <c r="E154" s="90"/>
      <c r="F154" s="90"/>
      <c r="G154" s="90"/>
      <c r="H154" s="90"/>
      <c r="I154" s="90"/>
      <c r="J154" s="90"/>
      <c r="K154" s="91"/>
      <c r="L154" s="89" t="e">
        <f>SUM(C154:K154)/COUNTA(C154:K154)/5</f>
        <v>#DIV/0!</v>
      </c>
    </row>
    <row r="155" spans="1:12" ht="15.6" x14ac:dyDescent="0.3">
      <c r="A155" s="131" t="s">
        <v>121</v>
      </c>
      <c r="B155" s="132"/>
      <c r="C155" s="90"/>
      <c r="D155" s="90"/>
      <c r="E155" s="90"/>
      <c r="F155" s="90"/>
      <c r="G155" s="90"/>
      <c r="H155" s="90"/>
      <c r="I155" s="90"/>
      <c r="J155" s="90"/>
      <c r="K155" s="91"/>
      <c r="L155" s="89" t="e">
        <f>SUM(C155:K155)/COUNTA(C155:K155)/5</f>
        <v>#DIV/0!</v>
      </c>
    </row>
    <row r="156" spans="1:12" ht="15.75" customHeight="1" x14ac:dyDescent="0.3">
      <c r="A156" s="131" t="s">
        <v>106</v>
      </c>
      <c r="B156" s="132"/>
      <c r="C156" s="90"/>
      <c r="D156" s="90"/>
      <c r="E156" s="90"/>
      <c r="F156" s="90"/>
      <c r="G156" s="90"/>
      <c r="H156" s="90"/>
      <c r="I156" s="90"/>
      <c r="J156" s="90"/>
      <c r="K156" s="91"/>
      <c r="L156" s="89" t="e">
        <f>SUM(C156:K156)/COUNTA(C156:K156)/5</f>
        <v>#DIV/0!</v>
      </c>
    </row>
    <row r="157" spans="1:12" ht="15.75" customHeight="1" x14ac:dyDescent="0.3">
      <c r="A157" s="131" t="s">
        <v>107</v>
      </c>
      <c r="B157" s="132"/>
      <c r="C157" s="90"/>
      <c r="D157" s="90"/>
      <c r="E157" s="90"/>
      <c r="F157" s="90"/>
      <c r="G157" s="90"/>
      <c r="H157" s="90"/>
      <c r="I157" s="90"/>
      <c r="J157" s="90"/>
      <c r="K157" s="91"/>
      <c r="L157" s="89" t="e">
        <f>SUM(C157:K157)/COUNTA(C157:K157)/5</f>
        <v>#DIV/0!</v>
      </c>
    </row>
    <row r="158" spans="1:12" ht="15.75" customHeight="1" x14ac:dyDescent="0.3">
      <c r="A158" s="131" t="s">
        <v>108</v>
      </c>
      <c r="B158" s="132"/>
      <c r="C158" s="90"/>
      <c r="D158" s="90"/>
      <c r="E158" s="90"/>
      <c r="F158" s="90"/>
      <c r="G158" s="90"/>
      <c r="H158" s="90"/>
      <c r="I158" s="90"/>
      <c r="J158" s="90"/>
      <c r="K158" s="91"/>
      <c r="L158" s="89" t="e">
        <f>SUM(C158:K158)/COUNTA(C158:K158)/5</f>
        <v>#DIV/0!</v>
      </c>
    </row>
    <row r="159" spans="1:12" ht="30" customHeight="1" x14ac:dyDescent="0.3">
      <c r="A159" s="131" t="s">
        <v>117</v>
      </c>
      <c r="B159" s="132"/>
      <c r="C159" s="92"/>
      <c r="D159" s="90"/>
      <c r="E159" s="90"/>
      <c r="F159" s="90"/>
      <c r="G159" s="90"/>
      <c r="H159" s="90"/>
      <c r="I159" s="92"/>
      <c r="J159" s="90"/>
      <c r="K159" s="91"/>
      <c r="L159" s="89" t="e">
        <f>((SUM((4*D159),(3*F159),(2*H159),J159)/(SUM(D159,F159,H159,J159))))/4</f>
        <v>#DIV/0!</v>
      </c>
    </row>
    <row r="160" spans="1:12" ht="15.75" customHeight="1" x14ac:dyDescent="0.3">
      <c r="A160" s="131" t="s">
        <v>113</v>
      </c>
      <c r="B160" s="132"/>
      <c r="C160" s="90"/>
      <c r="D160" s="90"/>
      <c r="E160" s="90"/>
      <c r="F160" s="90"/>
      <c r="G160" s="90"/>
      <c r="H160" s="90"/>
      <c r="I160" s="90"/>
      <c r="J160" s="90"/>
      <c r="K160" s="91"/>
      <c r="L160" s="93"/>
    </row>
    <row r="161" spans="1:12" ht="16.5" customHeight="1" thickBot="1" x14ac:dyDescent="0.35">
      <c r="A161" s="135" t="s">
        <v>114</v>
      </c>
      <c r="B161" s="136"/>
      <c r="C161" s="94"/>
      <c r="D161" s="94"/>
      <c r="E161" s="94"/>
      <c r="F161" s="94"/>
      <c r="G161" s="94"/>
      <c r="H161" s="94"/>
      <c r="I161" s="94"/>
      <c r="J161" s="94"/>
      <c r="K161" s="95"/>
      <c r="L161" s="93"/>
    </row>
    <row r="162" spans="1:12" s="130" customFormat="1" ht="16.5" customHeight="1" x14ac:dyDescent="0.3">
      <c r="A162" s="127"/>
      <c r="B162" s="127"/>
      <c r="C162" s="128"/>
      <c r="D162" s="128"/>
      <c r="E162" s="128"/>
      <c r="F162" s="128"/>
      <c r="G162" s="128"/>
      <c r="H162" s="128"/>
      <c r="I162" s="128"/>
      <c r="J162" s="128"/>
      <c r="K162" s="128"/>
      <c r="L162" s="129"/>
    </row>
    <row r="163" spans="1:12" ht="18.600000000000001" thickBot="1" x14ac:dyDescent="0.4">
      <c r="A163" s="7"/>
      <c r="B163" s="101" t="s">
        <v>132</v>
      </c>
      <c r="C163" s="8" t="s">
        <v>103</v>
      </c>
      <c r="D163" s="8"/>
      <c r="E163" s="8"/>
      <c r="F163" s="8" t="s">
        <v>104</v>
      </c>
      <c r="G163" s="8"/>
      <c r="H163" s="8"/>
      <c r="I163" s="8"/>
      <c r="J163" s="8"/>
      <c r="K163" s="8"/>
      <c r="L163" s="86" t="s">
        <v>105</v>
      </c>
    </row>
    <row r="164" spans="1:12" ht="15.6" x14ac:dyDescent="0.3">
      <c r="A164" s="133" t="s">
        <v>67</v>
      </c>
      <c r="B164" s="134"/>
      <c r="C164" s="87"/>
      <c r="D164" s="87"/>
      <c r="E164" s="87"/>
      <c r="F164" s="87"/>
      <c r="G164" s="87"/>
      <c r="H164" s="87"/>
      <c r="I164" s="87"/>
      <c r="J164" s="87"/>
      <c r="K164" s="88"/>
      <c r="L164" s="89">
        <f>C164/5</f>
        <v>0</v>
      </c>
    </row>
    <row r="165" spans="1:12" ht="15.75" customHeight="1" x14ac:dyDescent="0.3">
      <c r="A165" s="131" t="s">
        <v>68</v>
      </c>
      <c r="B165" s="132"/>
      <c r="C165" s="90"/>
      <c r="D165" s="90"/>
      <c r="E165" s="90"/>
      <c r="F165" s="90"/>
      <c r="G165" s="90"/>
      <c r="H165" s="90"/>
      <c r="I165" s="90"/>
      <c r="J165" s="90"/>
      <c r="K165" s="91"/>
      <c r="L165" s="89" t="e">
        <f>SUM(C165:K165)/COUNTA(C165:K165)/5</f>
        <v>#DIV/0!</v>
      </c>
    </row>
    <row r="166" spans="1:12" ht="15.6" x14ac:dyDescent="0.3">
      <c r="A166" s="131" t="s">
        <v>121</v>
      </c>
      <c r="B166" s="132"/>
      <c r="C166" s="90"/>
      <c r="D166" s="90"/>
      <c r="E166" s="90"/>
      <c r="F166" s="90"/>
      <c r="G166" s="90"/>
      <c r="H166" s="90"/>
      <c r="I166" s="90"/>
      <c r="J166" s="90"/>
      <c r="K166" s="91"/>
      <c r="L166" s="89" t="e">
        <f>SUM(C166:K166)/COUNTA(C166:K166)/5</f>
        <v>#DIV/0!</v>
      </c>
    </row>
    <row r="167" spans="1:12" ht="15.75" customHeight="1" x14ac:dyDescent="0.3">
      <c r="A167" s="131" t="s">
        <v>106</v>
      </c>
      <c r="B167" s="132"/>
      <c r="C167" s="90"/>
      <c r="D167" s="90"/>
      <c r="E167" s="90"/>
      <c r="F167" s="90"/>
      <c r="G167" s="90"/>
      <c r="H167" s="90"/>
      <c r="I167" s="90"/>
      <c r="J167" s="90"/>
      <c r="K167" s="91"/>
      <c r="L167" s="89" t="e">
        <f>SUM(C167:K167)/COUNTA(C167:K167)/5</f>
        <v>#DIV/0!</v>
      </c>
    </row>
    <row r="168" spans="1:12" ht="15.75" customHeight="1" x14ac:dyDescent="0.3">
      <c r="A168" s="131" t="s">
        <v>107</v>
      </c>
      <c r="B168" s="132"/>
      <c r="C168" s="90"/>
      <c r="D168" s="90"/>
      <c r="E168" s="90"/>
      <c r="F168" s="90"/>
      <c r="G168" s="90"/>
      <c r="H168" s="90"/>
      <c r="I168" s="90"/>
      <c r="J168" s="90"/>
      <c r="K168" s="91"/>
      <c r="L168" s="89" t="e">
        <f>SUM(C168:K168)/COUNTA(C168:K168)/5</f>
        <v>#DIV/0!</v>
      </c>
    </row>
    <row r="169" spans="1:12" ht="15.75" customHeight="1" x14ac:dyDescent="0.3">
      <c r="A169" s="131" t="s">
        <v>108</v>
      </c>
      <c r="B169" s="132"/>
      <c r="C169" s="90"/>
      <c r="D169" s="90"/>
      <c r="E169" s="90"/>
      <c r="F169" s="90"/>
      <c r="G169" s="90"/>
      <c r="H169" s="90"/>
      <c r="I169" s="90"/>
      <c r="J169" s="90"/>
      <c r="K169" s="91"/>
      <c r="L169" s="89" t="e">
        <f>SUM(C169:K169)/COUNTA(C169:K169)/5</f>
        <v>#DIV/0!</v>
      </c>
    </row>
    <row r="170" spans="1:12" ht="30" customHeight="1" x14ac:dyDescent="0.3">
      <c r="A170" s="131" t="s">
        <v>117</v>
      </c>
      <c r="B170" s="132"/>
      <c r="C170" s="92"/>
      <c r="D170" s="90"/>
      <c r="E170" s="90"/>
      <c r="F170" s="90"/>
      <c r="G170" s="90"/>
      <c r="H170" s="90"/>
      <c r="I170" s="92"/>
      <c r="J170" s="90"/>
      <c r="K170" s="91"/>
      <c r="L170" s="89" t="e">
        <f>((SUM((4*D170),(3*F170),(2*H170),J170)/(SUM(D170,F170,H170,J170))))/4</f>
        <v>#DIV/0!</v>
      </c>
    </row>
    <row r="171" spans="1:12" ht="15.75" customHeight="1" x14ac:dyDescent="0.3">
      <c r="A171" s="131" t="s">
        <v>113</v>
      </c>
      <c r="B171" s="132"/>
      <c r="C171" s="90"/>
      <c r="D171" s="90"/>
      <c r="E171" s="90"/>
      <c r="F171" s="90"/>
      <c r="G171" s="90"/>
      <c r="H171" s="90"/>
      <c r="I171" s="90"/>
      <c r="J171" s="90"/>
      <c r="K171" s="91"/>
      <c r="L171" s="93"/>
    </row>
    <row r="172" spans="1:12" ht="16.5" customHeight="1" thickBot="1" x14ac:dyDescent="0.35">
      <c r="A172" s="135" t="s">
        <v>114</v>
      </c>
      <c r="B172" s="136"/>
      <c r="C172" s="94"/>
      <c r="D172" s="94"/>
      <c r="E172" s="94"/>
      <c r="F172" s="94"/>
      <c r="G172" s="94"/>
      <c r="H172" s="94"/>
      <c r="I172" s="94"/>
      <c r="J172" s="94"/>
      <c r="K172" s="95"/>
      <c r="L172" s="93"/>
    </row>
    <row r="173" spans="1:12" s="130" customFormat="1" ht="16.5" customHeight="1" x14ac:dyDescent="0.3">
      <c r="A173" s="127"/>
      <c r="B173" s="127"/>
      <c r="C173" s="128"/>
      <c r="D173" s="128"/>
      <c r="E173" s="128"/>
      <c r="F173" s="128"/>
      <c r="G173" s="128"/>
      <c r="H173" s="128"/>
      <c r="I173" s="128"/>
      <c r="J173" s="128"/>
      <c r="K173" s="128"/>
      <c r="L173" s="129"/>
    </row>
    <row r="174" spans="1:12" ht="18.600000000000001" thickBot="1" x14ac:dyDescent="0.4">
      <c r="A174" s="7"/>
      <c r="B174" s="101" t="s">
        <v>133</v>
      </c>
      <c r="C174" s="8" t="s">
        <v>103</v>
      </c>
      <c r="D174" s="8"/>
      <c r="E174" s="8"/>
      <c r="F174" s="8" t="s">
        <v>104</v>
      </c>
      <c r="G174" s="8"/>
      <c r="H174" s="8"/>
      <c r="I174" s="8"/>
      <c r="J174" s="8"/>
      <c r="K174" s="8"/>
      <c r="L174" s="86" t="s">
        <v>105</v>
      </c>
    </row>
    <row r="175" spans="1:12" ht="15.6" x14ac:dyDescent="0.3">
      <c r="A175" s="133" t="s">
        <v>67</v>
      </c>
      <c r="B175" s="134"/>
      <c r="C175" s="87"/>
      <c r="D175" s="87"/>
      <c r="E175" s="87"/>
      <c r="F175" s="87"/>
      <c r="G175" s="87"/>
      <c r="H175" s="87"/>
      <c r="I175" s="87"/>
      <c r="J175" s="87"/>
      <c r="K175" s="88"/>
      <c r="L175" s="89">
        <f>C175/5</f>
        <v>0</v>
      </c>
    </row>
    <row r="176" spans="1:12" ht="15.75" customHeight="1" x14ac:dyDescent="0.3">
      <c r="A176" s="131" t="s">
        <v>68</v>
      </c>
      <c r="B176" s="132"/>
      <c r="C176" s="90"/>
      <c r="D176" s="90"/>
      <c r="E176" s="90"/>
      <c r="F176" s="90"/>
      <c r="G176" s="90"/>
      <c r="H176" s="90"/>
      <c r="I176" s="90"/>
      <c r="J176" s="90"/>
      <c r="K176" s="91"/>
      <c r="L176" s="89" t="e">
        <f>SUM(C176:K176)/COUNTA(C176:K176)/5</f>
        <v>#DIV/0!</v>
      </c>
    </row>
    <row r="177" spans="1:12" ht="15.6" x14ac:dyDescent="0.3">
      <c r="A177" s="131" t="s">
        <v>121</v>
      </c>
      <c r="B177" s="132"/>
      <c r="C177" s="90"/>
      <c r="D177" s="90"/>
      <c r="E177" s="90"/>
      <c r="F177" s="90"/>
      <c r="G177" s="90"/>
      <c r="H177" s="90"/>
      <c r="I177" s="90"/>
      <c r="J177" s="90"/>
      <c r="K177" s="91"/>
      <c r="L177" s="89" t="e">
        <f>SUM(C177:K177)/COUNTA(C177:K177)/5</f>
        <v>#DIV/0!</v>
      </c>
    </row>
    <row r="178" spans="1:12" ht="15.75" customHeight="1" x14ac:dyDescent="0.3">
      <c r="A178" s="131" t="s">
        <v>106</v>
      </c>
      <c r="B178" s="132"/>
      <c r="C178" s="90"/>
      <c r="D178" s="90"/>
      <c r="E178" s="90"/>
      <c r="F178" s="90"/>
      <c r="G178" s="90"/>
      <c r="H178" s="90"/>
      <c r="I178" s="90"/>
      <c r="J178" s="90"/>
      <c r="K178" s="91"/>
      <c r="L178" s="89" t="e">
        <f>SUM(C178:K178)/COUNTA(C178:K178)/5</f>
        <v>#DIV/0!</v>
      </c>
    </row>
    <row r="179" spans="1:12" ht="15.75" customHeight="1" x14ac:dyDescent="0.3">
      <c r="A179" s="131" t="s">
        <v>107</v>
      </c>
      <c r="B179" s="132"/>
      <c r="C179" s="90"/>
      <c r="D179" s="90"/>
      <c r="E179" s="90"/>
      <c r="F179" s="90"/>
      <c r="G179" s="90"/>
      <c r="H179" s="90"/>
      <c r="I179" s="90"/>
      <c r="J179" s="90"/>
      <c r="K179" s="91"/>
      <c r="L179" s="89" t="e">
        <f>SUM(C179:K179)/COUNTA(C179:K179)/5</f>
        <v>#DIV/0!</v>
      </c>
    </row>
    <row r="180" spans="1:12" ht="15.75" customHeight="1" x14ac:dyDescent="0.3">
      <c r="A180" s="131" t="s">
        <v>108</v>
      </c>
      <c r="B180" s="132"/>
      <c r="C180" s="90"/>
      <c r="D180" s="90"/>
      <c r="E180" s="90"/>
      <c r="F180" s="90"/>
      <c r="G180" s="90"/>
      <c r="H180" s="90"/>
      <c r="I180" s="90"/>
      <c r="J180" s="90"/>
      <c r="K180" s="91"/>
      <c r="L180" s="89" t="e">
        <f>SUM(C180:K180)/COUNTA(C180:K180)/5</f>
        <v>#DIV/0!</v>
      </c>
    </row>
    <row r="181" spans="1:12" ht="30" customHeight="1" x14ac:dyDescent="0.3">
      <c r="A181" s="131" t="s">
        <v>117</v>
      </c>
      <c r="B181" s="132"/>
      <c r="C181" s="92"/>
      <c r="D181" s="90"/>
      <c r="E181" s="90"/>
      <c r="F181" s="90"/>
      <c r="G181" s="90"/>
      <c r="H181" s="90"/>
      <c r="I181" s="92"/>
      <c r="J181" s="90"/>
      <c r="K181" s="91"/>
      <c r="L181" s="89" t="e">
        <f>((SUM((4*D181),(3*F181),(2*H181),J181)/(SUM(D181,F181,H181,J181))))/4</f>
        <v>#DIV/0!</v>
      </c>
    </row>
    <row r="182" spans="1:12" ht="15.75" customHeight="1" x14ac:dyDescent="0.3">
      <c r="A182" s="131" t="s">
        <v>113</v>
      </c>
      <c r="B182" s="132"/>
      <c r="C182" s="90"/>
      <c r="D182" s="90"/>
      <c r="E182" s="90"/>
      <c r="F182" s="90"/>
      <c r="G182" s="90"/>
      <c r="H182" s="90"/>
      <c r="I182" s="90"/>
      <c r="J182" s="90"/>
      <c r="K182" s="91"/>
      <c r="L182" s="93"/>
    </row>
    <row r="183" spans="1:12" ht="16.5" customHeight="1" thickBot="1" x14ac:dyDescent="0.35">
      <c r="A183" s="135" t="s">
        <v>114</v>
      </c>
      <c r="B183" s="136"/>
      <c r="C183" s="94"/>
      <c r="D183" s="94"/>
      <c r="E183" s="94"/>
      <c r="F183" s="94"/>
      <c r="G183" s="94"/>
      <c r="H183" s="94"/>
      <c r="I183" s="94"/>
      <c r="J183" s="94"/>
      <c r="K183" s="95"/>
      <c r="L183" s="93"/>
    </row>
    <row r="185" spans="1:12" ht="18.600000000000001" thickBot="1" x14ac:dyDescent="0.4">
      <c r="A185" s="7"/>
      <c r="B185" s="101" t="s">
        <v>134</v>
      </c>
      <c r="C185" s="8" t="s">
        <v>103</v>
      </c>
      <c r="D185" s="8"/>
      <c r="E185" s="8"/>
      <c r="F185" s="8" t="s">
        <v>104</v>
      </c>
      <c r="G185" s="8"/>
      <c r="H185" s="8"/>
      <c r="I185" s="8"/>
      <c r="J185" s="8"/>
      <c r="K185" s="8"/>
      <c r="L185" s="86" t="s">
        <v>105</v>
      </c>
    </row>
    <row r="186" spans="1:12" ht="15.6" x14ac:dyDescent="0.3">
      <c r="A186" s="133" t="s">
        <v>67</v>
      </c>
      <c r="B186" s="134"/>
      <c r="C186" s="87"/>
      <c r="D186" s="87"/>
      <c r="E186" s="87"/>
      <c r="F186" s="87"/>
      <c r="G186" s="87"/>
      <c r="H186" s="87"/>
      <c r="I186" s="87"/>
      <c r="J186" s="87"/>
      <c r="K186" s="88"/>
      <c r="L186" s="89">
        <f>C186/5</f>
        <v>0</v>
      </c>
    </row>
    <row r="187" spans="1:12" ht="15.75" customHeight="1" x14ac:dyDescent="0.3">
      <c r="A187" s="131" t="s">
        <v>68</v>
      </c>
      <c r="B187" s="132"/>
      <c r="C187" s="90"/>
      <c r="D187" s="90"/>
      <c r="E187" s="90"/>
      <c r="F187" s="90"/>
      <c r="G187" s="90"/>
      <c r="H187" s="90"/>
      <c r="I187" s="90"/>
      <c r="J187" s="90"/>
      <c r="K187" s="91"/>
      <c r="L187" s="89" t="e">
        <f>SUM(C187:K187)/COUNTA(C187:K187)/5</f>
        <v>#DIV/0!</v>
      </c>
    </row>
    <row r="188" spans="1:12" ht="15.6" x14ac:dyDescent="0.3">
      <c r="A188" s="131" t="s">
        <v>121</v>
      </c>
      <c r="B188" s="132"/>
      <c r="C188" s="90"/>
      <c r="D188" s="90"/>
      <c r="E188" s="90"/>
      <c r="F188" s="90"/>
      <c r="G188" s="90"/>
      <c r="H188" s="90"/>
      <c r="I188" s="90"/>
      <c r="J188" s="90"/>
      <c r="K188" s="91"/>
      <c r="L188" s="89" t="e">
        <f>SUM(C188:K188)/COUNTA(C188:K188)/5</f>
        <v>#DIV/0!</v>
      </c>
    </row>
    <row r="189" spans="1:12" ht="15.75" customHeight="1" x14ac:dyDescent="0.3">
      <c r="A189" s="131" t="s">
        <v>106</v>
      </c>
      <c r="B189" s="132"/>
      <c r="C189" s="90"/>
      <c r="D189" s="90"/>
      <c r="E189" s="90"/>
      <c r="F189" s="90"/>
      <c r="G189" s="90"/>
      <c r="H189" s="90"/>
      <c r="I189" s="90"/>
      <c r="J189" s="90"/>
      <c r="K189" s="91"/>
      <c r="L189" s="89" t="e">
        <f>SUM(C189:K189)/COUNTA(C189:K189)/5</f>
        <v>#DIV/0!</v>
      </c>
    </row>
    <row r="190" spans="1:12" ht="15.75" customHeight="1" x14ac:dyDescent="0.3">
      <c r="A190" s="131" t="s">
        <v>107</v>
      </c>
      <c r="B190" s="132"/>
      <c r="C190" s="90"/>
      <c r="D190" s="90"/>
      <c r="E190" s="90"/>
      <c r="F190" s="90"/>
      <c r="G190" s="90"/>
      <c r="H190" s="90"/>
      <c r="I190" s="90"/>
      <c r="J190" s="90"/>
      <c r="K190" s="91"/>
      <c r="L190" s="89" t="e">
        <f>SUM(C190:K190)/COUNTA(C190:K190)/5</f>
        <v>#DIV/0!</v>
      </c>
    </row>
    <row r="191" spans="1:12" ht="15.75" customHeight="1" x14ac:dyDescent="0.3">
      <c r="A191" s="131" t="s">
        <v>108</v>
      </c>
      <c r="B191" s="132"/>
      <c r="C191" s="90"/>
      <c r="D191" s="90"/>
      <c r="E191" s="90"/>
      <c r="F191" s="90"/>
      <c r="G191" s="90"/>
      <c r="H191" s="90"/>
      <c r="I191" s="90"/>
      <c r="J191" s="90"/>
      <c r="K191" s="91"/>
      <c r="L191" s="89" t="e">
        <f>SUM(C191:K191)/COUNTA(C191:K191)/5</f>
        <v>#DIV/0!</v>
      </c>
    </row>
    <row r="192" spans="1:12" ht="30" customHeight="1" x14ac:dyDescent="0.3">
      <c r="A192" s="131" t="s">
        <v>117</v>
      </c>
      <c r="B192" s="132"/>
      <c r="C192" s="92"/>
      <c r="D192" s="90"/>
      <c r="E192" s="90"/>
      <c r="F192" s="90"/>
      <c r="G192" s="90"/>
      <c r="H192" s="90"/>
      <c r="I192" s="92"/>
      <c r="J192" s="90"/>
      <c r="K192" s="91"/>
      <c r="L192" s="89" t="e">
        <f>((SUM((4*D192),(3*F192),(2*H192),J192)/(SUM(D192,F192,H192,J192))))/4</f>
        <v>#DIV/0!</v>
      </c>
    </row>
    <row r="193" spans="1:12" ht="15.75" customHeight="1" x14ac:dyDescent="0.3">
      <c r="A193" s="131" t="s">
        <v>113</v>
      </c>
      <c r="B193" s="132"/>
      <c r="C193" s="90"/>
      <c r="D193" s="90"/>
      <c r="E193" s="90"/>
      <c r="F193" s="90"/>
      <c r="G193" s="90"/>
      <c r="H193" s="90"/>
      <c r="I193" s="90"/>
      <c r="J193" s="90"/>
      <c r="K193" s="91"/>
      <c r="L193" s="93"/>
    </row>
    <row r="194" spans="1:12" ht="16.5" customHeight="1" thickBot="1" x14ac:dyDescent="0.35">
      <c r="A194" s="135" t="s">
        <v>114</v>
      </c>
      <c r="B194" s="136"/>
      <c r="C194" s="94"/>
      <c r="D194" s="94"/>
      <c r="E194" s="94"/>
      <c r="F194" s="94"/>
      <c r="G194" s="94"/>
      <c r="H194" s="94"/>
      <c r="I194" s="94"/>
      <c r="J194" s="94"/>
      <c r="K194" s="95"/>
      <c r="L194" s="93"/>
    </row>
    <row r="195" spans="1:12" s="130" customFormat="1" ht="16.5" customHeight="1" x14ac:dyDescent="0.3">
      <c r="A195" s="127"/>
      <c r="B195" s="127"/>
      <c r="C195" s="128"/>
      <c r="D195" s="128"/>
      <c r="E195" s="128"/>
      <c r="F195" s="128"/>
      <c r="G195" s="128"/>
      <c r="H195" s="128"/>
      <c r="I195" s="128"/>
      <c r="J195" s="128"/>
      <c r="K195" s="128"/>
      <c r="L195" s="129"/>
    </row>
    <row r="196" spans="1:12" s="130" customFormat="1" ht="16.5" customHeight="1" x14ac:dyDescent="0.3">
      <c r="A196" s="127"/>
      <c r="B196" s="127"/>
      <c r="C196" s="128"/>
      <c r="D196" s="128"/>
      <c r="E196" s="128"/>
      <c r="F196" s="128"/>
      <c r="G196" s="128"/>
      <c r="H196" s="128"/>
      <c r="I196" s="128"/>
      <c r="J196" s="128"/>
      <c r="K196" s="128"/>
      <c r="L196" s="129"/>
    </row>
    <row r="197" spans="1:12" x14ac:dyDescent="0.3">
      <c r="A197" t="s">
        <v>122</v>
      </c>
      <c r="C197" t="s">
        <v>73</v>
      </c>
      <c r="D197" t="s">
        <v>74</v>
      </c>
      <c r="E197" t="s">
        <v>75</v>
      </c>
    </row>
    <row r="198" spans="1:12" ht="28.5" customHeight="1" x14ac:dyDescent="0.3">
      <c r="A198" s="131" t="s">
        <v>120</v>
      </c>
      <c r="B198" s="132"/>
      <c r="C198" s="123">
        <v>80.209999999999994</v>
      </c>
      <c r="D198" s="123">
        <v>79.400000000000006</v>
      </c>
      <c r="E198" s="123">
        <v>84</v>
      </c>
    </row>
    <row r="199" spans="1:12" ht="28.5" customHeight="1" x14ac:dyDescent="0.3">
      <c r="A199" s="131" t="s">
        <v>119</v>
      </c>
      <c r="B199" s="132"/>
      <c r="C199" s="123">
        <v>87.6</v>
      </c>
      <c r="D199" s="123">
        <v>88.62</v>
      </c>
      <c r="E199" s="123">
        <v>91.18</v>
      </c>
    </row>
    <row r="200" spans="1:12" ht="28.5" customHeight="1" x14ac:dyDescent="0.3">
      <c r="A200" s="131" t="s">
        <v>118</v>
      </c>
      <c r="B200" s="132"/>
      <c r="C200" s="123">
        <v>79.2</v>
      </c>
      <c r="D200" s="123">
        <v>80.63</v>
      </c>
      <c r="E200" s="123">
        <v>91.67</v>
      </c>
    </row>
    <row r="206" spans="1:12" ht="35.25" customHeight="1" x14ac:dyDescent="0.3"/>
    <row r="207" spans="1:12" ht="29.25" customHeight="1" x14ac:dyDescent="0.3"/>
    <row r="208" spans="1:12" ht="31.5" customHeight="1" x14ac:dyDescent="0.3"/>
  </sheetData>
  <mergeCells count="98">
    <mergeCell ref="A192:B192"/>
    <mergeCell ref="A193:B193"/>
    <mergeCell ref="A194:B194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6:B186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61:B161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49:B149"/>
    <mergeCell ref="A150:B150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2:B142"/>
    <mergeCell ref="A143:B143"/>
    <mergeCell ref="A132:B132"/>
    <mergeCell ref="A133:B133"/>
    <mergeCell ref="A134:B134"/>
    <mergeCell ref="A135:B135"/>
    <mergeCell ref="A136:B136"/>
    <mergeCell ref="A120:B120"/>
    <mergeCell ref="A121:B121"/>
    <mergeCell ref="A122:B122"/>
    <mergeCell ref="A123:B123"/>
    <mergeCell ref="A131:B131"/>
    <mergeCell ref="A124:B124"/>
    <mergeCell ref="A125:B125"/>
    <mergeCell ref="A126:B126"/>
    <mergeCell ref="A127:B127"/>
    <mergeCell ref="A128:B128"/>
    <mergeCell ref="A114:B114"/>
    <mergeCell ref="A115:B115"/>
    <mergeCell ref="A116:B116"/>
    <mergeCell ref="A117:B117"/>
    <mergeCell ref="A109:B109"/>
    <mergeCell ref="A110:B110"/>
    <mergeCell ref="A111:B111"/>
    <mergeCell ref="A112:B112"/>
    <mergeCell ref="A113:B113"/>
    <mergeCell ref="L9:R9"/>
    <mergeCell ref="L32:R32"/>
    <mergeCell ref="L54:R54"/>
    <mergeCell ref="B2:D2"/>
    <mergeCell ref="B4:D58"/>
    <mergeCell ref="A99:B99"/>
    <mergeCell ref="A100:B100"/>
    <mergeCell ref="A101:B101"/>
    <mergeCell ref="A102:B102"/>
    <mergeCell ref="A103:B103"/>
    <mergeCell ref="A199:B199"/>
    <mergeCell ref="A200:B200"/>
    <mergeCell ref="A91:B91"/>
    <mergeCell ref="A198:B198"/>
    <mergeCell ref="A86:B86"/>
    <mergeCell ref="A87:B87"/>
    <mergeCell ref="A88:B88"/>
    <mergeCell ref="A89:B89"/>
    <mergeCell ref="A90:B90"/>
    <mergeCell ref="A104:B104"/>
    <mergeCell ref="A105:B105"/>
    <mergeCell ref="A106:B106"/>
    <mergeCell ref="A92:B92"/>
    <mergeCell ref="A93:B93"/>
    <mergeCell ref="A94:B94"/>
    <mergeCell ref="A98:B9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2019-07-26T11:38:04Z</cp:lastPrinted>
  <dcterms:created xsi:type="dcterms:W3CDTF">2017-02-23T15:49:19Z</dcterms:created>
  <dcterms:modified xsi:type="dcterms:W3CDTF">2021-09-22T14:43:54Z</dcterms:modified>
</cp:coreProperties>
</file>