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onca\Desktop\Anderson\"/>
    </mc:Choice>
  </mc:AlternateContent>
  <xr:revisionPtr revIDLastSave="0" documentId="8_{D4F27DE5-868D-46ED-8CD0-BCC795CDBFFC}" xr6:coauthVersionLast="47" xr6:coauthVersionMax="47" xr10:uidLastSave="{00000000-0000-0000-0000-000000000000}"/>
  <bookViews>
    <workbookView xWindow="23880" yWindow="-120" windowWidth="19440" windowHeight="14880" xr2:uid="{958C42B5-2211-4973-BEC9-F74C354AB3E4}"/>
  </bookViews>
  <sheets>
    <sheet name="Planilha1" sheetId="1" r:id="rId1"/>
    <sheet name="Planilha2" sheetId="2" r:id="rId2"/>
  </sheets>
  <definedNames>
    <definedName name="aporte">Planilha1!$D$18</definedName>
    <definedName name="patrimonio">Planilha1!$D$21</definedName>
    <definedName name="qtd_anos">Planilha1!$D$19</definedName>
    <definedName name="rendimento_carteira">Planilha1!$D$14</definedName>
    <definedName name="salario">Planilha1!$D$13</definedName>
    <definedName name="sugestao_investimento">Planilha1!$D$15</definedName>
    <definedName name="taxa_mensal">Planilha1!$D$20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D36" i="1" s="1"/>
  <c r="C37" i="1"/>
  <c r="D37" i="1" s="1"/>
  <c r="C38" i="1"/>
  <c r="D38" i="1" s="1"/>
  <c r="C39" i="1"/>
  <c r="D39" i="1" s="1"/>
  <c r="C40" i="1"/>
  <c r="D40" i="1" s="1"/>
  <c r="C35" i="1"/>
  <c r="D35" i="1" s="1"/>
  <c r="G4" i="2"/>
  <c r="A10" i="2"/>
  <c r="A11" i="2"/>
  <c r="A12" i="2"/>
  <c r="A13" i="2"/>
  <c r="A14" i="2"/>
  <c r="A15" i="2"/>
  <c r="A16" i="2"/>
  <c r="A17" i="2"/>
  <c r="A18" i="2"/>
  <c r="A19" i="2"/>
  <c r="A20" i="2"/>
  <c r="A9" i="2"/>
  <c r="A4" i="2"/>
  <c r="A5" i="2"/>
  <c r="A6" i="2"/>
  <c r="A7" i="2"/>
  <c r="A8" i="2"/>
  <c r="A3" i="2"/>
  <c r="C32" i="1"/>
  <c r="D21" i="1"/>
  <c r="D22" i="1" s="1"/>
  <c r="D15" i="1"/>
  <c r="C26" i="1"/>
  <c r="D26" i="1" s="1"/>
  <c r="C27" i="1"/>
  <c r="D27" i="1" s="1"/>
  <c r="C28" i="1"/>
  <c r="D28" i="1" s="1"/>
  <c r="C29" i="1"/>
  <c r="D29" i="1" s="1"/>
  <c r="C25" i="1"/>
  <c r="D25" i="1" s="1"/>
  <c r="D41" i="1" l="1"/>
</calcChain>
</file>

<file path=xl/sharedStrings.xml><?xml version="1.0" encoding="utf-8"?>
<sst xmlns="http://schemas.openxmlformats.org/spreadsheetml/2006/main" count="71" uniqueCount="34">
  <si>
    <t>Investimento Mensal</t>
  </si>
  <si>
    <t>Quanto investir por mês?</t>
  </si>
  <si>
    <t>Por quantos anos?</t>
  </si>
  <si>
    <t>Patrimonio acumulado?</t>
  </si>
  <si>
    <t>Dividendos mensais?</t>
  </si>
  <si>
    <t>Taxa de rendimento mensal?</t>
  </si>
  <si>
    <t>Quanto em 2 anos?</t>
  </si>
  <si>
    <t>Quanto em 5 anos?</t>
  </si>
  <si>
    <t>Quanto em 10 anos?</t>
  </si>
  <si>
    <t>Cenários</t>
  </si>
  <si>
    <t>Quanto em 20 anos?</t>
  </si>
  <si>
    <t>Quanto em 30 anos?</t>
  </si>
  <si>
    <t>Dividendo</t>
  </si>
  <si>
    <t>Configurações</t>
  </si>
  <si>
    <t>Rendimento Carteira</t>
  </si>
  <si>
    <t>Salario</t>
  </si>
  <si>
    <t>Sugestão de Investimento</t>
  </si>
  <si>
    <t>AGRESSIVO</t>
  </si>
  <si>
    <t>MODERADO</t>
  </si>
  <si>
    <t>CONSERVADOR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</si>
  <si>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</si>
  <si>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</si>
  <si>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</si>
  <si>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</si>
  <si>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</si>
  <si>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</si>
  <si>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</si>
  <si>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FOF's</t>
  </si>
  <si>
    <t>DESENVOLVIMENTO</t>
  </si>
  <si>
    <t>HOTELARIAS</t>
  </si>
  <si>
    <t>PERFIL</t>
  </si>
  <si>
    <t>%</t>
  </si>
  <si>
    <t>CHAVE</t>
  </si>
  <si>
    <t>MODERADO-TIJOLO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</si>
</sst>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8" formatCode="&quot;R$&quot;\ #,##0.0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1"/>
      <color rgb="FF9C57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n">
        <color theme="0"/>
      </left>
      <right style="thick">
        <color theme="1"/>
      </right>
      <top/>
      <bottom/>
      <diagonal/>
    </border>
    <border>
      <left style="thick">
        <color theme="1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ck">
        <color theme="1"/>
      </left>
      <right style="thin">
        <color theme="0"/>
      </right>
      <top style="thin">
        <color theme="0"/>
      </top>
      <bottom/>
      <diagonal/>
    </border>
    <border>
      <left style="thick">
        <color theme="1"/>
      </left>
      <right style="thin">
        <color theme="0"/>
      </right>
      <top style="thin">
        <color theme="0"/>
      </top>
      <bottom style="thick">
        <color theme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1"/>
      </bottom>
      <diagonal/>
    </border>
    <border>
      <left style="thin">
        <color theme="0"/>
      </left>
      <right style="thick">
        <color theme="1"/>
      </right>
      <top/>
      <bottom style="thin">
        <color theme="0"/>
      </bottom>
      <diagonal/>
    </border>
    <border>
      <left style="thin">
        <color theme="0"/>
      </left>
      <right style="thick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medium">
        <color theme="1"/>
      </right>
      <top/>
      <bottom style="thin">
        <color theme="2"/>
      </bottom>
      <diagonal/>
    </border>
    <border>
      <left style="medium">
        <color theme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medium">
        <color theme="1"/>
      </right>
      <top style="thin">
        <color theme="2"/>
      </top>
      <bottom style="thin">
        <color theme="2"/>
      </bottom>
      <diagonal/>
    </border>
    <border>
      <left style="medium">
        <color theme="1"/>
      </left>
      <right style="thin">
        <color theme="2"/>
      </right>
      <top style="thin">
        <color theme="2"/>
      </top>
      <bottom style="medium">
        <color theme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medium">
        <color theme="1"/>
      </bottom>
      <diagonal/>
    </border>
    <border>
      <left style="thin">
        <color theme="2"/>
      </left>
      <right style="medium">
        <color theme="1"/>
      </right>
      <top style="thin">
        <color theme="2"/>
      </top>
      <bottom style="medium">
        <color theme="1"/>
      </bottom>
      <diagonal/>
    </border>
    <border>
      <left style="thin">
        <color theme="2"/>
      </left>
      <right style="medium">
        <color theme="1"/>
      </right>
      <top style="medium">
        <color theme="0" tint="-0.249977111117893"/>
      </top>
      <bottom style="thin">
        <color theme="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0">
    <xf numFmtId="0" fontId="0" fillId="0" borderId="0" xfId="0"/>
    <xf numFmtId="0" fontId="0" fillId="0" borderId="0" xfId="0" applyBorder="1"/>
    <xf numFmtId="0" fontId="4" fillId="0" borderId="0" xfId="0" applyFont="1"/>
    <xf numFmtId="0" fontId="0" fillId="0" borderId="0" xfId="0" applyAlignment="1">
      <alignment horizontal="center"/>
    </xf>
    <xf numFmtId="0" fontId="5" fillId="5" borderId="17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7" fillId="6" borderId="21" xfId="0" applyFont="1" applyFill="1" applyBorder="1" applyAlignment="1">
      <alignment horizontal="left" indent="3"/>
    </xf>
    <xf numFmtId="0" fontId="7" fillId="6" borderId="22" xfId="0" applyFont="1" applyFill="1" applyBorder="1" applyAlignment="1">
      <alignment horizontal="left" indent="3"/>
    </xf>
    <xf numFmtId="168" fontId="8" fillId="0" borderId="23" xfId="1" applyNumberFormat="1" applyFont="1" applyBorder="1" applyAlignment="1">
      <alignment horizontal="center"/>
    </xf>
    <xf numFmtId="0" fontId="7" fillId="6" borderId="24" xfId="0" applyFont="1" applyFill="1" applyBorder="1" applyAlignment="1">
      <alignment horizontal="left" indent="3"/>
    </xf>
    <xf numFmtId="0" fontId="7" fillId="6" borderId="25" xfId="0" applyFont="1" applyFill="1" applyBorder="1" applyAlignment="1">
      <alignment horizontal="left" indent="3"/>
    </xf>
    <xf numFmtId="10" fontId="8" fillId="0" borderId="26" xfId="0" applyNumberFormat="1" applyFont="1" applyBorder="1" applyAlignment="1">
      <alignment horizontal="center"/>
    </xf>
    <xf numFmtId="0" fontId="7" fillId="6" borderId="27" xfId="0" applyFont="1" applyFill="1" applyBorder="1" applyAlignment="1">
      <alignment horizontal="left" indent="3"/>
    </xf>
    <xf numFmtId="0" fontId="7" fillId="6" borderId="28" xfId="0" applyFont="1" applyFill="1" applyBorder="1" applyAlignment="1">
      <alignment horizontal="left" indent="3"/>
    </xf>
    <xf numFmtId="168" fontId="9" fillId="0" borderId="30" xfId="1" applyNumberFormat="1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10" fontId="9" fillId="0" borderId="26" xfId="0" applyNumberFormat="1" applyFont="1" applyBorder="1" applyAlignment="1">
      <alignment horizontal="center" vertical="center"/>
    </xf>
    <xf numFmtId="0" fontId="7" fillId="4" borderId="24" xfId="0" applyFont="1" applyFill="1" applyBorder="1" applyAlignment="1">
      <alignment horizontal="left" indent="3"/>
    </xf>
    <xf numFmtId="0" fontId="7" fillId="4" borderId="25" xfId="0" applyFont="1" applyFill="1" applyBorder="1" applyAlignment="1">
      <alignment horizontal="left" indent="3"/>
    </xf>
    <xf numFmtId="8" fontId="9" fillId="4" borderId="26" xfId="0" applyNumberFormat="1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horizontal="left" indent="3"/>
    </xf>
    <xf numFmtId="0" fontId="7" fillId="4" borderId="28" xfId="0" applyFont="1" applyFill="1" applyBorder="1" applyAlignment="1">
      <alignment horizontal="left" indent="3"/>
    </xf>
    <xf numFmtId="8" fontId="9" fillId="4" borderId="29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left" indent="3"/>
    </xf>
    <xf numFmtId="8" fontId="8" fillId="4" borderId="8" xfId="0" applyNumberFormat="1" applyFont="1" applyFill="1" applyBorder="1" applyAlignment="1">
      <alignment horizontal="center"/>
    </xf>
    <xf numFmtId="8" fontId="8" fillId="4" borderId="15" xfId="0" applyNumberFormat="1" applyFont="1" applyFill="1" applyBorder="1" applyAlignment="1">
      <alignment horizontal="center"/>
    </xf>
    <xf numFmtId="0" fontId="7" fillId="4" borderId="7" xfId="0" applyFont="1" applyFill="1" applyBorder="1" applyAlignment="1">
      <alignment horizontal="left" indent="3"/>
    </xf>
    <xf numFmtId="8" fontId="8" fillId="4" borderId="9" xfId="0" applyNumberFormat="1" applyFont="1" applyFill="1" applyBorder="1" applyAlignment="1">
      <alignment horizontal="center"/>
    </xf>
    <xf numFmtId="8" fontId="8" fillId="4" borderId="6" xfId="0" applyNumberFormat="1" applyFont="1" applyFill="1" applyBorder="1" applyAlignment="1">
      <alignment horizontal="center"/>
    </xf>
    <xf numFmtId="0" fontId="7" fillId="4" borderId="10" xfId="0" applyFont="1" applyFill="1" applyBorder="1" applyAlignment="1">
      <alignment horizontal="left" indent="3"/>
    </xf>
    <xf numFmtId="8" fontId="8" fillId="4" borderId="13" xfId="0" applyNumberFormat="1" applyFont="1" applyFill="1" applyBorder="1" applyAlignment="1">
      <alignment horizontal="center"/>
    </xf>
    <xf numFmtId="8" fontId="8" fillId="4" borderId="16" xfId="0" applyNumberFormat="1" applyFont="1" applyFill="1" applyBorder="1" applyAlignment="1">
      <alignment horizontal="center"/>
    </xf>
    <xf numFmtId="8" fontId="8" fillId="4" borderId="12" xfId="0" applyNumberFormat="1" applyFont="1" applyFill="1" applyBorder="1" applyAlignment="1">
      <alignment horizontal="center"/>
    </xf>
    <xf numFmtId="0" fontId="7" fillId="4" borderId="11" xfId="0" applyFont="1" applyFill="1" applyBorder="1" applyAlignment="1">
      <alignment horizontal="left" indent="3"/>
    </xf>
    <xf numFmtId="8" fontId="8" fillId="4" borderId="14" xfId="0" applyNumberFormat="1" applyFont="1" applyFill="1" applyBorder="1" applyAlignment="1">
      <alignment horizontal="center"/>
    </xf>
    <xf numFmtId="8" fontId="8" fillId="4" borderId="5" xfId="0" applyNumberFormat="1" applyFont="1" applyFill="1" applyBorder="1" applyAlignment="1">
      <alignment horizontal="center"/>
    </xf>
    <xf numFmtId="168" fontId="8" fillId="6" borderId="29" xfId="0" applyNumberFormat="1" applyFont="1" applyFill="1" applyBorder="1" applyAlignment="1">
      <alignment horizontal="center"/>
    </xf>
    <xf numFmtId="0" fontId="2" fillId="2" borderId="0" xfId="3"/>
    <xf numFmtId="0" fontId="0" fillId="6" borderId="0" xfId="0" applyFill="1"/>
    <xf numFmtId="0" fontId="2" fillId="2" borderId="0" xfId="3" applyAlignment="1">
      <alignment horizontal="center" vertical="center"/>
    </xf>
    <xf numFmtId="0" fontId="10" fillId="6" borderId="0" xfId="0" applyFont="1" applyFill="1" applyBorder="1" applyAlignment="1">
      <alignment horizontal="left" indent="1"/>
    </xf>
    <xf numFmtId="168" fontId="3" fillId="6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168" fontId="3" fillId="7" borderId="0" xfId="0" applyNumberFormat="1" applyFont="1" applyFill="1"/>
    <xf numFmtId="9" fontId="0" fillId="0" borderId="0" xfId="0" applyNumberFormat="1" applyAlignment="1">
      <alignment horizontal="center"/>
    </xf>
    <xf numFmtId="0" fontId="11" fillId="2" borderId="0" xfId="3" applyFont="1" applyBorder="1" applyAlignment="1">
      <alignment horizontal="left" indent="3"/>
    </xf>
    <xf numFmtId="168" fontId="0" fillId="6" borderId="0" xfId="0" applyNumberFormat="1" applyFill="1" applyAlignment="1">
      <alignment horizontal="center"/>
    </xf>
    <xf numFmtId="0" fontId="0" fillId="0" borderId="20" xfId="0" applyBorder="1"/>
    <xf numFmtId="0" fontId="0" fillId="0" borderId="20" xfId="0" applyBorder="1" applyAlignment="1">
      <alignment horizontal="center"/>
    </xf>
    <xf numFmtId="9" fontId="0" fillId="0" borderId="20" xfId="0" applyNumberFormat="1" applyBorder="1" applyAlignment="1">
      <alignment horizontal="center"/>
    </xf>
    <xf numFmtId="9" fontId="2" fillId="2" borderId="0" xfId="2" applyFont="1" applyFill="1"/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Planilha1!$B$35:$B$40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FOF's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Planilha1!$C$35:$C$40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7-4D64-9F5C-FD57E0E02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304799</xdr:colOff>
      <xdr:row>0</xdr:row>
      <xdr:rowOff>76200</xdr:rowOff>
    </xdr:from>
    <xdr:to>
      <xdr:col>3</xdr:col>
      <xdr:colOff>1666875</xdr:colOff>
      <xdr:row>9</xdr:row>
      <xdr:rowOff>170566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9E785E5-96B4-FC5E-1EFD-E31B5F190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" y="76200"/>
          <a:ext cx="6629401" cy="1808866"/>
        </a:xfrm>
        <a:prstGeom prst="rect">
          <a:avLst/>
        </a:prstGeom>
      </xdr:spPr>
    </xdr:pic>
    <xdr:clientData/>
  </xdr:twoCellAnchor>
  <xdr:twoCellAnchor>
    <xdr:from>
      <xdr:col>1</xdr:col>
      <xdr:colOff>1195387</xdr:colOff>
      <xdr:row>42</xdr:row>
      <xdr:rowOff>90487</xdr:rowOff>
    </xdr:from>
    <xdr:to>
      <xdr:col>3</xdr:col>
      <xdr:colOff>842962</xdr:colOff>
      <xdr:row>56</xdr:row>
      <xdr:rowOff>166687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0E2DED4-038B-4C79-FA87-768DFC26A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6EE3D-ECF3-488E-A8DE-6371EED329B5}">
  <dimension ref="A11:H42"/>
  <sheetViews>
    <sheetView showGridLines="0" tabSelected="1" workbookViewId="0">
      <selection activeCell="G11" sqref="G11"/>
    </sheetView>
  </sheetViews>
  <sheetFormatPr defaultColWidth="0" defaultRowHeight="15" x14ac:dyDescent="0.25"/>
  <cols>
    <col min="1" max="1" width="5.140625" customWidth="1"/>
    <col min="2" max="2" width="40.85546875" bestFit="1" customWidth="1"/>
    <col min="3" max="3" width="33" bestFit="1" customWidth="1"/>
    <col min="4" max="4" width="25.7109375" customWidth="1"/>
    <col min="5" max="5" width="3.7109375" customWidth="1"/>
    <col min="6" max="6" width="5.28515625" customWidth="1"/>
    <col min="7" max="7" width="2.5703125" customWidth="1"/>
    <col min="8" max="8" width="4.28515625" customWidth="1"/>
    <col min="9" max="9" width="3.85546875" customWidth="1"/>
    <col min="10" max="11" width="9.140625" hidden="1" customWidth="1"/>
    <col min="12" max="16384" width="9.140625" hidden="1"/>
  </cols>
  <sheetData>
    <row r="11" spans="2:4" ht="15.75" thickBot="1" x14ac:dyDescent="0.3"/>
    <row r="12" spans="2:4" ht="30.75" x14ac:dyDescent="0.25">
      <c r="B12" s="4" t="s">
        <v>13</v>
      </c>
      <c r="C12" s="5"/>
      <c r="D12" s="6"/>
    </row>
    <row r="13" spans="2:4" ht="17.25" x14ac:dyDescent="0.3">
      <c r="B13" s="13" t="s">
        <v>15</v>
      </c>
      <c r="C13" s="14"/>
      <c r="D13" s="15">
        <v>5000</v>
      </c>
    </row>
    <row r="14" spans="2:4" ht="17.25" x14ac:dyDescent="0.3">
      <c r="B14" s="16" t="s">
        <v>14</v>
      </c>
      <c r="C14" s="17"/>
      <c r="D14" s="18">
        <v>6.0000000000000001E-3</v>
      </c>
    </row>
    <row r="15" spans="2:4" ht="18" thickBot="1" x14ac:dyDescent="0.35">
      <c r="B15" s="19" t="s">
        <v>16</v>
      </c>
      <c r="C15" s="20"/>
      <c r="D15" s="43">
        <f>D13*30%</f>
        <v>1500</v>
      </c>
    </row>
    <row r="16" spans="2:4" ht="15.75" thickBot="1" x14ac:dyDescent="0.3"/>
    <row r="17" spans="1:4" ht="49.5" customHeight="1" thickBot="1" x14ac:dyDescent="0.3">
      <c r="B17" s="7" t="s">
        <v>0</v>
      </c>
      <c r="C17" s="8"/>
      <c r="D17" s="9"/>
    </row>
    <row r="18" spans="1:4" ht="18.75" customHeight="1" x14ac:dyDescent="0.3">
      <c r="A18" s="1"/>
      <c r="B18" s="13" t="s">
        <v>1</v>
      </c>
      <c r="C18" s="14"/>
      <c r="D18" s="21">
        <v>500</v>
      </c>
    </row>
    <row r="19" spans="1:4" ht="15" customHeight="1" x14ac:dyDescent="0.3">
      <c r="B19" s="16" t="s">
        <v>2</v>
      </c>
      <c r="C19" s="17"/>
      <c r="D19" s="22">
        <v>5</v>
      </c>
    </row>
    <row r="20" spans="1:4" ht="15" customHeight="1" x14ac:dyDescent="0.3">
      <c r="B20" s="16" t="s">
        <v>5</v>
      </c>
      <c r="C20" s="17"/>
      <c r="D20" s="23">
        <v>1.0789999999999999E-2</v>
      </c>
    </row>
    <row r="21" spans="1:4" ht="15" customHeight="1" x14ac:dyDescent="0.3">
      <c r="B21" s="24" t="s">
        <v>3</v>
      </c>
      <c r="C21" s="25"/>
      <c r="D21" s="26">
        <f>FV(taxa_mensal,qtd_anos*12,aporte*-1)</f>
        <v>41888.456999243819</v>
      </c>
    </row>
    <row r="22" spans="1:4" ht="15.75" customHeight="1" thickBot="1" x14ac:dyDescent="0.35">
      <c r="B22" s="27" t="s">
        <v>4</v>
      </c>
      <c r="C22" s="28"/>
      <c r="D22" s="29">
        <f>patrimonio*rendimento_carteira</f>
        <v>251.33074199546292</v>
      </c>
    </row>
    <row r="23" spans="1:4" ht="15.75" thickBot="1" x14ac:dyDescent="0.3"/>
    <row r="24" spans="1:4" ht="31.5" thickTop="1" x14ac:dyDescent="0.25">
      <c r="B24" s="10" t="s">
        <v>9</v>
      </c>
      <c r="C24" s="11"/>
      <c r="D24" s="12" t="s">
        <v>12</v>
      </c>
    </row>
    <row r="25" spans="1:4" ht="17.25" x14ac:dyDescent="0.3">
      <c r="A25" s="2">
        <v>2</v>
      </c>
      <c r="B25" s="30" t="s">
        <v>6</v>
      </c>
      <c r="C25" s="31">
        <f>FV($D$20,$A25*12,$D$18*-1)</f>
        <v>13613.813648822608</v>
      </c>
      <c r="D25" s="32">
        <f>C25*rendimento_carteira</f>
        <v>81.682881892935654</v>
      </c>
    </row>
    <row r="26" spans="1:4" ht="17.25" x14ac:dyDescent="0.3">
      <c r="A26" s="2">
        <v>5</v>
      </c>
      <c r="B26" s="33" t="s">
        <v>7</v>
      </c>
      <c r="C26" s="34">
        <f>FV($D$20,$A26*12,$D$18*-1)</f>
        <v>41888.456999243819</v>
      </c>
      <c r="D26" s="35">
        <f>C26*rendimento_carteira</f>
        <v>251.33074199546292</v>
      </c>
    </row>
    <row r="27" spans="1:4" ht="17.25" x14ac:dyDescent="0.3">
      <c r="A27" s="2">
        <v>10</v>
      </c>
      <c r="B27" s="36" t="s">
        <v>8</v>
      </c>
      <c r="C27" s="37">
        <f>FV($D$20,$A27*12,$D$18*-1)</f>
        <v>121642.1062650861</v>
      </c>
      <c r="D27" s="38">
        <f>C27*rendimento_carteira</f>
        <v>729.85263759051657</v>
      </c>
    </row>
    <row r="28" spans="1:4" ht="17.25" x14ac:dyDescent="0.3">
      <c r="A28" s="2">
        <v>20</v>
      </c>
      <c r="B28" s="36" t="s">
        <v>10</v>
      </c>
      <c r="C28" s="39">
        <f>FV($D$20,$A28*12,$D$18*-1)</f>
        <v>562599.20004854025</v>
      </c>
      <c r="D28" s="32">
        <f>C28*rendimento_carteira</f>
        <v>3375.5952002912418</v>
      </c>
    </row>
    <row r="29" spans="1:4" ht="18" thickBot="1" x14ac:dyDescent="0.35">
      <c r="A29" s="2">
        <v>30</v>
      </c>
      <c r="B29" s="40" t="s">
        <v>11</v>
      </c>
      <c r="C29" s="41">
        <f>FV($D$20,$A29*12,$D$18*-1)</f>
        <v>2161084.8275023573</v>
      </c>
      <c r="D29" s="42">
        <f>C29*rendimento_carteira</f>
        <v>12966.508965014144</v>
      </c>
    </row>
    <row r="30" spans="1:4" ht="15.75" thickTop="1" x14ac:dyDescent="0.25"/>
    <row r="31" spans="1:4" x14ac:dyDescent="0.25">
      <c r="B31" s="54" t="s">
        <v>30</v>
      </c>
      <c r="C31" s="46" t="s">
        <v>17</v>
      </c>
      <c r="D31" s="44"/>
    </row>
    <row r="32" spans="1:4" ht="17.25" x14ac:dyDescent="0.3">
      <c r="B32" s="47" t="s">
        <v>20</v>
      </c>
      <c r="C32" s="48">
        <f>aporte</f>
        <v>500</v>
      </c>
      <c r="D32" s="45"/>
    </row>
    <row r="34" spans="2:4" x14ac:dyDescent="0.25">
      <c r="B34" s="49" t="s">
        <v>21</v>
      </c>
      <c r="C34" s="49" t="s">
        <v>22</v>
      </c>
      <c r="D34" s="49" t="s">
        <v>23</v>
      </c>
    </row>
    <row r="35" spans="2:4" x14ac:dyDescent="0.25">
      <c r="B35" s="3" t="s">
        <v>24</v>
      </c>
      <c r="C35" s="53">
        <f>VLOOKUP($C$31&amp;"-"&amp;B35,Planilha2!$A$1:$D$20,4,FALSE)</f>
        <v>0.5</v>
      </c>
      <c r="D35" s="55">
        <f>C35*$C$32</f>
        <v>250</v>
      </c>
    </row>
    <row r="36" spans="2:4" x14ac:dyDescent="0.25">
      <c r="B36" s="3" t="s">
        <v>25</v>
      </c>
      <c r="C36" s="53">
        <f>VLOOKUP($C$31&amp;"-"&amp;B36,Planilha2!$A$1:$D$20,4,FALSE)</f>
        <v>0.1</v>
      </c>
      <c r="D36" s="55">
        <f t="shared" ref="D36:D40" si="0">C36*$C$32</f>
        <v>50</v>
      </c>
    </row>
    <row r="37" spans="2:4" x14ac:dyDescent="0.25">
      <c r="B37" s="3" t="s">
        <v>26</v>
      </c>
      <c r="C37" s="53">
        <f>VLOOKUP($C$31&amp;"-"&amp;B37,Planilha2!$A$1:$D$20,4,FALSE)</f>
        <v>0.05</v>
      </c>
      <c r="D37" s="55">
        <f t="shared" si="0"/>
        <v>25</v>
      </c>
    </row>
    <row r="38" spans="2:4" x14ac:dyDescent="0.25">
      <c r="B38" s="3" t="s">
        <v>27</v>
      </c>
      <c r="C38" s="53">
        <f>VLOOKUP($C$31&amp;"-"&amp;B38,Planilha2!$A$1:$D$20,4,FALSE)</f>
        <v>0.05</v>
      </c>
      <c r="D38" s="55">
        <f t="shared" si="0"/>
        <v>25</v>
      </c>
    </row>
    <row r="39" spans="2:4" x14ac:dyDescent="0.25">
      <c r="B39" s="3" t="s">
        <v>28</v>
      </c>
      <c r="C39" s="53">
        <f>VLOOKUP($C$31&amp;"-"&amp;B39,Planilha2!$A$1:$D$20,4,FALSE)</f>
        <v>0.2</v>
      </c>
      <c r="D39" s="55">
        <f t="shared" si="0"/>
        <v>100</v>
      </c>
    </row>
    <row r="40" spans="2:4" x14ac:dyDescent="0.25">
      <c r="B40" s="3" t="s">
        <v>29</v>
      </c>
      <c r="C40" s="53">
        <f>VLOOKUP($C$31&amp;"-"&amp;B40,Planilha2!$A$1:$D$20,4,FALSE)</f>
        <v>0.1</v>
      </c>
      <c r="D40" s="55">
        <f t="shared" si="0"/>
        <v>50</v>
      </c>
    </row>
    <row r="41" spans="2:4" x14ac:dyDescent="0.25">
      <c r="B41" s="50"/>
      <c r="C41" s="51"/>
      <c r="D41" s="52">
        <f>SUM(D35:D40)</f>
        <v>500</v>
      </c>
    </row>
    <row r="42" spans="2:4" x14ac:dyDescent="0.25">
      <c r="B42" s="3"/>
    </row>
  </sheetData>
  <mergeCells count="11">
    <mergeCell ref="B18:C18"/>
    <mergeCell ref="B19:C19"/>
    <mergeCell ref="B20:C20"/>
    <mergeCell ref="B21:C21"/>
    <mergeCell ref="B22:C22"/>
    <mergeCell ref="B24:C24"/>
    <mergeCell ref="B12:D12"/>
    <mergeCell ref="B13:C13"/>
    <mergeCell ref="B14:C14"/>
    <mergeCell ref="B15:C15"/>
    <mergeCell ref="B17:D17"/>
  </mergeCells>
  <dataValidations count="1">
    <dataValidation type="list" allowBlank="1" showInputMessage="1" showErrorMessage="1" sqref="C31" xr:uid="{42A9BE02-0D07-4333-8CEC-83BE5D871134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056A2-310D-4D7F-AC17-5312D825A6FE}">
  <dimension ref="A2:G20"/>
  <sheetViews>
    <sheetView workbookViewId="0">
      <selection activeCell="D15" sqref="D15"/>
    </sheetView>
  </sheetViews>
  <sheetFormatPr defaultRowHeight="15" x14ac:dyDescent="0.25"/>
  <cols>
    <col min="1" max="1" width="33" bestFit="1" customWidth="1"/>
    <col min="2" max="2" width="14.42578125" bestFit="1" customWidth="1"/>
    <col min="3" max="3" width="18.5703125" bestFit="1" customWidth="1"/>
    <col min="6" max="6" width="18.28515625" bestFit="1" customWidth="1"/>
  </cols>
  <sheetData>
    <row r="2" spans="1:7" x14ac:dyDescent="0.25">
      <c r="A2" t="s">
        <v>32</v>
      </c>
      <c r="B2" s="3" t="s">
        <v>30</v>
      </c>
      <c r="C2" s="3" t="s">
        <v>21</v>
      </c>
      <c r="D2" s="3" t="s">
        <v>31</v>
      </c>
    </row>
    <row r="3" spans="1:7" x14ac:dyDescent="0.25">
      <c r="A3" t="str">
        <f>B3&amp;"-"&amp;C3</f>
        <v>CONSERVADOR-PAPEL</v>
      </c>
      <c r="B3" t="s">
        <v>19</v>
      </c>
      <c r="C3" s="3" t="s">
        <v>24</v>
      </c>
      <c r="D3" s="53">
        <v>0.3</v>
      </c>
      <c r="G3" t="s">
        <v>31</v>
      </c>
    </row>
    <row r="4" spans="1:7" x14ac:dyDescent="0.25">
      <c r="A4" t="str">
        <f t="shared" ref="A4:A20" si="0">B4&amp;"-"&amp;C4</f>
        <v>CONSERVADOR-TIJOLO</v>
      </c>
      <c r="B4" t="s">
        <v>19</v>
      </c>
      <c r="C4" s="3" t="s">
        <v>25</v>
      </c>
      <c r="D4" s="53">
        <v>0.5</v>
      </c>
      <c r="F4" s="44" t="s">
        <v>33</v>
      </c>
      <c r="G4" s="59">
        <f>VLOOKUP(A10,$A$1:$D$20,4,FALSE)</f>
        <v>0.35</v>
      </c>
    </row>
    <row r="5" spans="1:7" x14ac:dyDescent="0.25">
      <c r="A5" t="str">
        <f t="shared" si="0"/>
        <v>CONSERVADOR-HÍBRIDOS</v>
      </c>
      <c r="B5" t="s">
        <v>19</v>
      </c>
      <c r="C5" s="3" t="s">
        <v>26</v>
      </c>
      <c r="D5" s="53">
        <v>0.1</v>
      </c>
    </row>
    <row r="6" spans="1:7" x14ac:dyDescent="0.25">
      <c r="A6" t="str">
        <f t="shared" si="0"/>
        <v>CONSERVADOR-FOF's</v>
      </c>
      <c r="B6" t="s">
        <v>19</v>
      </c>
      <c r="C6" s="3" t="s">
        <v>27</v>
      </c>
      <c r="D6" s="53">
        <v>0.1</v>
      </c>
    </row>
    <row r="7" spans="1:7" x14ac:dyDescent="0.25">
      <c r="A7" t="str">
        <f t="shared" si="0"/>
        <v>CONSERVADOR-DESENVOLVIMENTO</v>
      </c>
      <c r="B7" t="s">
        <v>19</v>
      </c>
      <c r="C7" s="3" t="s">
        <v>28</v>
      </c>
      <c r="D7" s="53">
        <v>0</v>
      </c>
    </row>
    <row r="8" spans="1:7" ht="15.75" thickBot="1" x14ac:dyDescent="0.3">
      <c r="A8" s="56" t="str">
        <f t="shared" si="0"/>
        <v>CONSERVADOR-HOTELARIAS</v>
      </c>
      <c r="B8" s="56" t="s">
        <v>19</v>
      </c>
      <c r="C8" s="57" t="s">
        <v>29</v>
      </c>
      <c r="D8" s="58">
        <v>0</v>
      </c>
    </row>
    <row r="9" spans="1:7" x14ac:dyDescent="0.25">
      <c r="A9" t="str">
        <f t="shared" si="0"/>
        <v>MODERADO-PAPEL</v>
      </c>
      <c r="B9" t="s">
        <v>18</v>
      </c>
      <c r="C9" s="3" t="s">
        <v>24</v>
      </c>
      <c r="D9" s="53">
        <v>0.32</v>
      </c>
    </row>
    <row r="10" spans="1:7" x14ac:dyDescent="0.25">
      <c r="A10" t="str">
        <f t="shared" si="0"/>
        <v>MODERADO-TIJOLO</v>
      </c>
      <c r="B10" t="s">
        <v>18</v>
      </c>
      <c r="C10" s="3" t="s">
        <v>25</v>
      </c>
      <c r="D10" s="53">
        <v>0.35</v>
      </c>
    </row>
    <row r="11" spans="1:7" x14ac:dyDescent="0.25">
      <c r="A11" t="str">
        <f t="shared" si="0"/>
        <v>MODERADO-HÍBRIDOS</v>
      </c>
      <c r="B11" t="s">
        <v>18</v>
      </c>
      <c r="C11" s="3" t="s">
        <v>26</v>
      </c>
      <c r="D11" s="53">
        <v>0.08</v>
      </c>
    </row>
    <row r="12" spans="1:7" x14ac:dyDescent="0.25">
      <c r="A12" t="str">
        <f t="shared" si="0"/>
        <v>MODERADO-FOF's</v>
      </c>
      <c r="B12" t="s">
        <v>18</v>
      </c>
      <c r="C12" s="3" t="s">
        <v>27</v>
      </c>
      <c r="D12" s="53">
        <v>0.05</v>
      </c>
    </row>
    <row r="13" spans="1:7" x14ac:dyDescent="0.25">
      <c r="A13" t="str">
        <f t="shared" si="0"/>
        <v>MODERADO-DESENVOLVIMENTO</v>
      </c>
      <c r="B13" t="s">
        <v>18</v>
      </c>
      <c r="C13" s="3" t="s">
        <v>28</v>
      </c>
      <c r="D13" s="53">
        <v>0.1</v>
      </c>
    </row>
    <row r="14" spans="1:7" ht="15.75" thickBot="1" x14ac:dyDescent="0.3">
      <c r="A14" s="56" t="str">
        <f t="shared" si="0"/>
        <v>MODERADO-HOTELARIAS</v>
      </c>
      <c r="B14" s="56" t="s">
        <v>18</v>
      </c>
      <c r="C14" s="57" t="s">
        <v>29</v>
      </c>
      <c r="D14" s="58">
        <v>0.1</v>
      </c>
    </row>
    <row r="15" spans="1:7" x14ac:dyDescent="0.25">
      <c r="A15" t="str">
        <f t="shared" si="0"/>
        <v>AGRESSIVO-PAPEL</v>
      </c>
      <c r="B15" t="s">
        <v>17</v>
      </c>
      <c r="C15" s="3" t="s">
        <v>24</v>
      </c>
      <c r="D15" s="53">
        <v>0.5</v>
      </c>
    </row>
    <row r="16" spans="1:7" x14ac:dyDescent="0.25">
      <c r="A16" t="str">
        <f t="shared" si="0"/>
        <v>AGRESSIVO-TIJOLO</v>
      </c>
      <c r="B16" t="s">
        <v>17</v>
      </c>
      <c r="C16" s="3" t="s">
        <v>25</v>
      </c>
      <c r="D16" s="53">
        <v>0.1</v>
      </c>
    </row>
    <row r="17" spans="1:4" x14ac:dyDescent="0.25">
      <c r="A17" t="str">
        <f t="shared" si="0"/>
        <v>AGRESSIVO-HÍBRIDOS</v>
      </c>
      <c r="B17" t="s">
        <v>17</v>
      </c>
      <c r="C17" s="3" t="s">
        <v>26</v>
      </c>
      <c r="D17" s="53">
        <v>0.05</v>
      </c>
    </row>
    <row r="18" spans="1:4" x14ac:dyDescent="0.25">
      <c r="A18" t="str">
        <f t="shared" si="0"/>
        <v>AGRESSIVO-FOF's</v>
      </c>
      <c r="B18" t="s">
        <v>17</v>
      </c>
      <c r="C18" s="3" t="s">
        <v>27</v>
      </c>
      <c r="D18" s="53">
        <v>0.05</v>
      </c>
    </row>
    <row r="19" spans="1:4" x14ac:dyDescent="0.25">
      <c r="A19" t="str">
        <f t="shared" si="0"/>
        <v>AGRESSIVO-DESENVOLVIMENTO</v>
      </c>
      <c r="B19" t="s">
        <v>17</v>
      </c>
      <c r="C19" s="3" t="s">
        <v>28</v>
      </c>
      <c r="D19" s="53">
        <v>0.2</v>
      </c>
    </row>
    <row r="20" spans="1:4" x14ac:dyDescent="0.25">
      <c r="A20" t="str">
        <f t="shared" si="0"/>
        <v>AGRESSIVO-HOTELARIAS</v>
      </c>
      <c r="B20" t="s">
        <v>17</v>
      </c>
      <c r="C20" s="3" t="s">
        <v>29</v>
      </c>
      <c r="D20" s="5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Marconcin Anderson</dc:creator>
  <cp:lastModifiedBy>Marconcin Anderson</cp:lastModifiedBy>
  <dcterms:created xsi:type="dcterms:W3CDTF">2025-06-23T17:32:34Z</dcterms:created>
  <dcterms:modified xsi:type="dcterms:W3CDTF">2025-06-24T18:30:27Z</dcterms:modified>
</cp:coreProperties>
</file>