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ink/ink143.xml" ContentType="application/inkml+xml"/>
  <Override PartName="/xl/ink/ink144.xml" ContentType="application/inkml+xml"/>
  <Override PartName="/xl/ink/ink145.xml" ContentType="application/inkml+xml"/>
  <Override PartName="/xl/ink/ink146.xml" ContentType="application/inkml+xml"/>
  <Override PartName="/xl/ink/ink147.xml" ContentType="application/inkml+xml"/>
  <Override PartName="/xl/ink/ink148.xml" ContentType="application/inkml+xml"/>
  <Override PartName="/xl/ink/ink149.xml" ContentType="application/inkml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ink/ink154.xml" ContentType="application/inkml+xml"/>
  <Override PartName="/xl/ink/ink155.xml" ContentType="application/inkml+xml"/>
  <Override PartName="/xl/ink/ink156.xml" ContentType="application/inkml+xml"/>
  <Override PartName="/xl/ink/ink157.xml" ContentType="application/inkml+xml"/>
  <Override PartName="/xl/ink/ink158.xml" ContentType="application/inkml+xml"/>
  <Override PartName="/xl/ink/ink159.xml" ContentType="application/inkml+xml"/>
  <Override PartName="/xl/ink/ink160.xml" ContentType="application/inkml+xml"/>
  <Override PartName="/xl/ink/ink161.xml" ContentType="application/inkml+xml"/>
  <Override PartName="/xl/ink/ink162.xml" ContentType="application/inkml+xml"/>
  <Override PartName="/xl/ink/ink163.xml" ContentType="application/inkml+xml"/>
  <Override PartName="/xl/ink/ink164.xml" ContentType="application/inkml+xml"/>
  <Override PartName="/xl/ink/ink165.xml" ContentType="application/inkml+xml"/>
  <Override PartName="/xl/ink/ink166.xml" ContentType="application/inkml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ink/ink167.xml" ContentType="application/inkml+xml"/>
  <Override PartName="/xl/ink/ink168.xml" ContentType="application/inkml+xml"/>
  <Override PartName="/xl/ink/ink169.xml" ContentType="application/inkml+xml"/>
  <Override PartName="/xl/ink/ink170.xml" ContentType="application/inkml+xml"/>
  <Override PartName="/xl/ink/ink171.xml" ContentType="application/inkml+xml"/>
  <Override PartName="/xl/ink/ink172.xml" ContentType="application/inkml+xml"/>
  <Override PartName="/xl/ink/ink173.xml" ContentType="application/inkml+xml"/>
  <Override PartName="/xl/ink/ink174.xml" ContentType="application/inkml+xml"/>
  <Override PartName="/xl/ink/ink175.xml" ContentType="application/inkml+xml"/>
  <Override PartName="/xl/ink/ink176.xml" ContentType="application/inkml+xml"/>
  <Override PartName="/xl/ink/ink177.xml" ContentType="application/inkml+xml"/>
  <Override PartName="/xl/ink/ink178.xml" ContentType="application/inkml+xml"/>
  <Override PartName="/xl/ink/ink179.xml" ContentType="application/inkml+xml"/>
  <Override PartName="/xl/ink/ink180.xml" ContentType="application/inkml+xml"/>
  <Override PartName="/xl/ink/ink181.xml" ContentType="application/inkml+xml"/>
  <Override PartName="/xl/ink/ink182.xml" ContentType="application/inkml+xml"/>
  <Override PartName="/xl/ink/ink183.xml" ContentType="application/inkml+xml"/>
  <Override PartName="/xl/ink/ink184.xml" ContentType="application/inkml+xml"/>
  <Override PartName="/xl/ink/ink185.xml" ContentType="application/inkml+xml"/>
  <Override PartName="/xl/ink/ink186.xml" ContentType="application/inkml+xml"/>
  <Override PartName="/xl/ink/ink187.xml" ContentType="application/inkml+xml"/>
  <Override PartName="/xl/ink/ink188.xml" ContentType="application/inkml+xml"/>
  <Override PartName="/xl/ink/ink189.xml" ContentType="application/inkml+xml"/>
  <Override PartName="/xl/ink/ink190.xml" ContentType="application/inkml+xml"/>
  <Override PartName="/xl/ink/ink191.xml" ContentType="application/inkml+xml"/>
  <Override PartName="/xl/ink/ink192.xml" ContentType="application/inkml+xml"/>
  <Override PartName="/xl/ink/ink193.xml" ContentType="application/inkml+xml"/>
  <Override PartName="/xl/ink/ink194.xml" ContentType="application/inkml+xml"/>
  <Override PartName="/xl/ink/ink195.xml" ContentType="application/inkml+xml"/>
  <Override PartName="/xl/ink/ink196.xml" ContentType="application/inkml+xml"/>
  <Override PartName="/xl/ink/ink197.xml" ContentType="application/inkml+xml"/>
  <Override PartName="/xl/ink/ink198.xml" ContentType="application/inkml+xml"/>
  <Override PartName="/xl/ink/ink199.xml" ContentType="application/inkml+xml"/>
  <Override PartName="/xl/ink/ink200.xml" ContentType="application/inkml+xml"/>
  <Override PartName="/xl/ink/ink201.xml" ContentType="application/inkml+xml"/>
  <Override PartName="/xl/ink/ink202.xml" ContentType="application/inkml+xml"/>
  <Override PartName="/xl/ink/ink203.xml" ContentType="application/inkml+xml"/>
  <Override PartName="/xl/ink/ink204.xml" ContentType="application/inkml+xml"/>
  <Override PartName="/xl/ink/ink205.xml" ContentType="application/inkml+xml"/>
  <Override PartName="/xl/ink/ink206.xml" ContentType="application/inkml+xml"/>
  <Override PartName="/xl/ink/ink207.xml" ContentType="application/inkml+xml"/>
  <Override PartName="/xl/ink/ink208.xml" ContentType="application/inkml+xml"/>
  <Override PartName="/xl/ink/ink209.xml" ContentType="application/inkml+xml"/>
  <Override PartName="/xl/ink/ink210.xml" ContentType="application/inkml+xml"/>
  <Override PartName="/xl/ink/ink211.xml" ContentType="application/inkml+xml"/>
  <Override PartName="/xl/ink/ink212.xml" ContentType="application/inkml+xml"/>
  <Override PartName="/xl/ink/ink213.xml" ContentType="application/inkml+xml"/>
  <Override PartName="/xl/ink/ink214.xml" ContentType="application/inkml+xml"/>
  <Override PartName="/xl/ink/ink215.xml" ContentType="application/inkml+xml"/>
  <Override PartName="/xl/ink/ink216.xml" ContentType="application/inkml+xml"/>
  <Override PartName="/xl/ink/ink217.xml" ContentType="application/inkml+xml"/>
  <Override PartName="/xl/ink/ink218.xml" ContentType="application/inkml+xml"/>
  <Override PartName="/xl/ink/ink219.xml" ContentType="application/inkml+xml"/>
  <Override PartName="/xl/ink/ink220.xml" ContentType="application/inkml+xml"/>
  <Override PartName="/xl/ink/ink221.xml" ContentType="application/inkml+xml"/>
  <Override PartName="/xl/ink/ink222.xml" ContentType="application/inkml+xml"/>
  <Override PartName="/xl/ink/ink223.xml" ContentType="application/inkml+xml"/>
  <Override PartName="/xl/ink/ink224.xml" ContentType="application/inkml+xml"/>
  <Override PartName="/xl/ink/ink225.xml" ContentType="application/inkml+xml"/>
  <Override PartName="/xl/ink/ink226.xml" ContentType="application/inkml+xml"/>
  <Override PartName="/xl/ink/ink227.xml" ContentType="application/inkml+xml"/>
  <Override PartName="/xl/ink/ink228.xml" ContentType="application/inkml+xml"/>
  <Override PartName="/xl/ink/ink229.xml" ContentType="application/inkml+xml"/>
  <Override PartName="/xl/ink/ink230.xml" ContentType="application/inkml+xml"/>
  <Override PartName="/xl/ink/ink231.xml" ContentType="application/inkml+xml"/>
  <Override PartName="/xl/ink/ink232.xml" ContentType="application/inkml+xml"/>
  <Override PartName="/xl/ink/ink233.xml" ContentType="application/inkml+xml"/>
  <Override PartName="/xl/ink/ink234.xml" ContentType="application/inkml+xml"/>
  <Override PartName="/xl/ink/ink235.xml" ContentType="application/inkml+xml"/>
  <Override PartName="/xl/ink/ink236.xml" ContentType="application/inkml+xml"/>
  <Override PartName="/xl/ink/ink237.xml" ContentType="application/inkml+xml"/>
  <Override PartName="/xl/ink/ink238.xml" ContentType="application/inkml+xml"/>
  <Override PartName="/xl/ink/ink239.xml" ContentType="application/inkml+xml"/>
  <Override PartName="/xl/ink/ink240.xml" ContentType="application/inkml+xml"/>
  <Override PartName="/xl/ink/ink241.xml" ContentType="application/inkml+xml"/>
  <Override PartName="/xl/ink/ink242.xml" ContentType="application/inkml+xml"/>
  <Override PartName="/xl/ink/ink243.xml" ContentType="application/inkml+xml"/>
  <Override PartName="/xl/ink/ink244.xml" ContentType="application/inkml+xml"/>
  <Override PartName="/xl/ink/ink245.xml" ContentType="application/inkml+xml"/>
  <Override PartName="/xl/ink/ink246.xml" ContentType="application/inkml+xml"/>
  <Override PartName="/xl/ink/ink247.xml" ContentType="application/inkml+xml"/>
  <Override PartName="/xl/ink/ink248.xml" ContentType="application/inkml+xml"/>
  <Override PartName="/xl/ink/ink249.xml" ContentType="application/inkml+xml"/>
  <Override PartName="/xl/ink/ink250.xml" ContentType="application/inkml+xml"/>
  <Override PartName="/xl/ink/ink251.xml" ContentType="application/inkml+xml"/>
  <Override PartName="/xl/ink/ink252.xml" ContentType="application/inkml+xml"/>
  <Override PartName="/xl/ink/ink253.xml" ContentType="application/inkml+xml"/>
  <Override PartName="/xl/ink/ink254.xml" ContentType="application/inkml+xml"/>
  <Override PartName="/xl/ink/ink255.xml" ContentType="application/inkml+xml"/>
  <Override PartName="/xl/ink/ink256.xml" ContentType="application/inkml+xml"/>
  <Override PartName="/xl/ink/ink257.xml" ContentType="application/inkml+xml"/>
  <Override PartName="/xl/ink/ink258.xml" ContentType="application/inkml+xml"/>
  <Override PartName="/xl/ink/ink259.xml" ContentType="application/inkml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ink/ink260.xml" ContentType="application/inkml+xml"/>
  <Override PartName="/xl/ink/ink261.xml" ContentType="application/inkml+xml"/>
  <Override PartName="/xl/ink/ink262.xml" ContentType="application/inkml+xml"/>
  <Override PartName="/xl/ink/ink263.xml" ContentType="application/inkml+xml"/>
  <Override PartName="/xl/ink/ink264.xml" ContentType="application/inkml+xml"/>
  <Override PartName="/xl/ink/ink265.xml" ContentType="application/inkml+xml"/>
  <Override PartName="/xl/ink/ink266.xml" ContentType="application/inkml+xml"/>
  <Override PartName="/xl/ink/ink267.xml" ContentType="application/inkml+xml"/>
  <Override PartName="/xl/ink/ink268.xml" ContentType="application/inkml+xml"/>
  <Override PartName="/xl/ink/ink269.xml" ContentType="application/inkml+xml"/>
  <Override PartName="/xl/ink/ink270.xml" ContentType="application/inkml+xml"/>
  <Override PartName="/xl/ink/ink271.xml" ContentType="application/inkml+xml"/>
  <Override PartName="/xl/ink/ink272.xml" ContentType="application/inkml+xml"/>
  <Override PartName="/xl/ink/ink273.xml" ContentType="application/inkml+xml"/>
  <Override PartName="/xl/ink/ink274.xml" ContentType="application/inkml+xml"/>
  <Override PartName="/xl/ink/ink275.xml" ContentType="application/inkml+xml"/>
  <Override PartName="/xl/ink/ink276.xml" ContentType="application/inkml+xml"/>
  <Override PartName="/xl/ink/ink277.xml" ContentType="application/inkml+xml"/>
  <Override PartName="/xl/ink/ink278.xml" ContentType="application/inkml+xml"/>
  <Override PartName="/xl/ink/ink279.xml" ContentType="application/inkml+xml"/>
  <Override PartName="/xl/ink/ink280.xml" ContentType="application/inkml+xml"/>
  <Override PartName="/xl/ink/ink281.xml" ContentType="application/inkml+xml"/>
  <Override PartName="/xl/ink/ink282.xml" ContentType="application/inkml+xml"/>
  <Override PartName="/xl/ink/ink283.xml" ContentType="application/inkml+xml"/>
  <Override PartName="/xl/ink/ink284.xml" ContentType="application/inkml+xml"/>
  <Override PartName="/xl/ink/ink285.xml" ContentType="application/inkml+xml"/>
  <Override PartName="/xl/ink/ink286.xml" ContentType="application/inkml+xml"/>
  <Override PartName="/xl/ink/ink287.xml" ContentType="application/inkml+xml"/>
  <Override PartName="/xl/ink/ink288.xml" ContentType="application/inkml+xml"/>
  <Override PartName="/xl/ink/ink289.xml" ContentType="application/inkml+xml"/>
  <Override PartName="/xl/ink/ink290.xml" ContentType="application/inkml+xml"/>
  <Override PartName="/xl/ink/ink291.xml" ContentType="application/inkml+xml"/>
  <Override PartName="/xl/ink/ink292.xml" ContentType="application/inkml+xml"/>
  <Override PartName="/xl/ink/ink293.xml" ContentType="application/inkml+xml"/>
  <Override PartName="/xl/ink/ink294.xml" ContentType="application/inkml+xml"/>
  <Override PartName="/xl/ink/ink295.xml" ContentType="application/inkml+xml"/>
  <Override PartName="/xl/ink/ink296.xml" ContentType="application/inkml+xml"/>
  <Override PartName="/xl/ink/ink297.xml" ContentType="application/inkml+xml"/>
  <Override PartName="/xl/ink/ink298.xml" ContentType="application/inkml+xml"/>
  <Override PartName="/xl/ink/ink299.xml" ContentType="application/inkml+xml"/>
  <Override PartName="/xl/ink/ink300.xml" ContentType="application/inkml+xml"/>
  <Override PartName="/xl/ink/ink301.xml" ContentType="application/inkml+xml"/>
  <Override PartName="/xl/ink/ink302.xml" ContentType="application/inkml+xml"/>
  <Override PartName="/xl/ink/ink303.xml" ContentType="application/inkml+xml"/>
  <Override PartName="/xl/ink/ink304.xml" ContentType="application/inkml+xml"/>
  <Override PartName="/xl/ink/ink305.xml" ContentType="application/inkml+xml"/>
  <Override PartName="/xl/ink/ink306.xml" ContentType="application/inkml+xml"/>
  <Override PartName="/xl/ink/ink307.xml" ContentType="application/inkml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4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5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5.xml" ContentType="application/vnd.openxmlformats-officedocument.drawing+xml"/>
  <Override PartName="/xl/charts/chart36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7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8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6.xml" ContentType="application/vnd.openxmlformats-officedocument.drawing+xml"/>
  <Override PartName="/xl/charts/chart39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0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1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2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7.xml" ContentType="application/vnd.openxmlformats-officedocument.drawing+xml"/>
  <Override PartName="/xl/charts/chart43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4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5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6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8.xml" ContentType="application/vnd.openxmlformats-officedocument.drawing+xml"/>
  <Override PartName="/xl/charts/chart47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8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9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Andrea\Google_Drive\Stanford\Research\Magnetron\Magnetron-Linear-Analysis\experiment\"/>
    </mc:Choice>
  </mc:AlternateContent>
  <xr:revisionPtr revIDLastSave="0" documentId="13_ncr:1_{3AA669C0-1E4F-4620-A22F-159CE07C97AB}" xr6:coauthVersionLast="47" xr6:coauthVersionMax="47" xr10:uidLastSave="{00000000-0000-0000-0000-000000000000}"/>
  <bookViews>
    <workbookView xWindow="-108" yWindow="-108" windowWidth="23256" windowHeight="12576" tabRatio="713" firstSheet="18" activeTab="26" xr2:uid="{00000000-000D-0000-FFFF-FFFF00000000}"/>
  </bookViews>
  <sheets>
    <sheet name="2020-07-05" sheetId="10" r:id="rId1"/>
    <sheet name="2020-06-25" sheetId="11" r:id="rId2"/>
    <sheet name="2020-09-13" sheetId="12" r:id="rId3"/>
    <sheet name="2020-09-13 I" sheetId="13" r:id="rId4"/>
    <sheet name="2020-09-16" sheetId="14" r:id="rId5"/>
    <sheet name="2020-09-16 2" sheetId="15" r:id="rId6"/>
    <sheet name="Sheet1" sheetId="16" r:id="rId7"/>
    <sheet name="2021-01-06" sheetId="18" r:id="rId8"/>
    <sheet name="2021-01-07" sheetId="19" r:id="rId9"/>
    <sheet name="2021-01-10" sheetId="20" r:id="rId10"/>
    <sheet name="2021-01-13" sheetId="21" r:id="rId11"/>
    <sheet name="2021-01-17" sheetId="22" r:id="rId12"/>
    <sheet name="2021-02-07" sheetId="23" r:id="rId13"/>
    <sheet name="2021-02-10" sheetId="24" r:id="rId14"/>
    <sheet name="2021-02-14" sheetId="25" r:id="rId15"/>
    <sheet name="2021-02-15" sheetId="26" r:id="rId16"/>
    <sheet name="2021-02-28" sheetId="27" r:id="rId17"/>
    <sheet name="2021-03-03" sheetId="29" r:id="rId18"/>
    <sheet name="2021-05-02" sheetId="30" r:id="rId19"/>
    <sheet name="2021-05-16" sheetId="31" r:id="rId20"/>
    <sheet name="2021-05-24" sheetId="33" r:id="rId21"/>
    <sheet name="2021-06-08" sheetId="34" r:id="rId22"/>
    <sheet name="2021-06-09" sheetId="35" r:id="rId23"/>
    <sheet name="2021-06-13" sheetId="36" r:id="rId24"/>
    <sheet name="2021-06-14" sheetId="38" r:id="rId25"/>
    <sheet name="V-I comparison" sheetId="37" r:id="rId26"/>
    <sheet name="2021-06-18" sheetId="39" r:id="rId27"/>
  </sheets>
  <externalReferences>
    <externalReference r:id="rId28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3" i="39" l="1"/>
  <c r="L63" i="39"/>
  <c r="N62" i="39"/>
  <c r="L62" i="39"/>
  <c r="N61" i="39"/>
  <c r="L61" i="39"/>
  <c r="N60" i="39"/>
  <c r="L60" i="39"/>
  <c r="N59" i="39"/>
  <c r="L59" i="39"/>
  <c r="N58" i="39"/>
  <c r="L58" i="39"/>
  <c r="N57" i="39"/>
  <c r="L57" i="39"/>
  <c r="N56" i="39"/>
  <c r="L56" i="39"/>
  <c r="N55" i="39"/>
  <c r="L55" i="39"/>
  <c r="N54" i="39"/>
  <c r="L54" i="39"/>
  <c r="N53" i="39"/>
  <c r="L53" i="39"/>
  <c r="N52" i="39"/>
  <c r="L52" i="39"/>
  <c r="N51" i="39"/>
  <c r="L51" i="39"/>
  <c r="N50" i="39"/>
  <c r="L50" i="39"/>
  <c r="N49" i="39"/>
  <c r="L49" i="39"/>
  <c r="N48" i="39"/>
  <c r="L48" i="39"/>
  <c r="N47" i="39"/>
  <c r="L47" i="39"/>
  <c r="N46" i="39"/>
  <c r="L46" i="39"/>
  <c r="N45" i="39"/>
  <c r="L45" i="39"/>
  <c r="N44" i="39"/>
  <c r="L44" i="39"/>
  <c r="N43" i="39"/>
  <c r="L43" i="39"/>
  <c r="N42" i="39"/>
  <c r="L42" i="39"/>
  <c r="N41" i="39"/>
  <c r="L41" i="39"/>
  <c r="N40" i="39"/>
  <c r="L40" i="39"/>
  <c r="N39" i="39"/>
  <c r="L39" i="39"/>
  <c r="N38" i="39"/>
  <c r="L38" i="39"/>
  <c r="N37" i="39"/>
  <c r="L37" i="39"/>
  <c r="N36" i="39"/>
  <c r="L36" i="39"/>
  <c r="N35" i="39"/>
  <c r="L35" i="39"/>
  <c r="N34" i="39"/>
  <c r="L34" i="39"/>
  <c r="N33" i="39"/>
  <c r="L33" i="39"/>
  <c r="N32" i="39"/>
  <c r="L32" i="39"/>
  <c r="N31" i="39"/>
  <c r="L31" i="39"/>
  <c r="N30" i="39"/>
  <c r="L30" i="39"/>
  <c r="N29" i="39"/>
  <c r="L29" i="39"/>
  <c r="P28" i="39"/>
  <c r="N28" i="39"/>
  <c r="L28" i="39"/>
  <c r="P27" i="39"/>
  <c r="N27" i="39"/>
  <c r="L27" i="39"/>
  <c r="N26" i="39"/>
  <c r="L26" i="39"/>
  <c r="N25" i="39"/>
  <c r="L25" i="39"/>
  <c r="N24" i="39"/>
  <c r="L24" i="39"/>
  <c r="N23" i="39"/>
  <c r="L23" i="39"/>
  <c r="N22" i="39"/>
  <c r="L22" i="39"/>
  <c r="N21" i="39"/>
  <c r="L21" i="39"/>
  <c r="P20" i="39"/>
  <c r="N20" i="39"/>
  <c r="L20" i="39"/>
  <c r="P19" i="39"/>
  <c r="N19" i="39"/>
  <c r="L19" i="39"/>
  <c r="N18" i="39"/>
  <c r="L18" i="39"/>
  <c r="P17" i="39"/>
  <c r="N17" i="39"/>
  <c r="Q17" i="39" s="1"/>
  <c r="S17" i="39" s="1"/>
  <c r="L17" i="39"/>
  <c r="N16" i="39"/>
  <c r="L16" i="39"/>
  <c r="P15" i="39"/>
  <c r="N15" i="39"/>
  <c r="Q15" i="39" s="1"/>
  <c r="S15" i="39" s="1"/>
  <c r="L15" i="39"/>
  <c r="N14" i="39"/>
  <c r="L14" i="39"/>
  <c r="N13" i="39"/>
  <c r="L13" i="39"/>
  <c r="P12" i="39"/>
  <c r="N12" i="39"/>
  <c r="L12" i="39"/>
  <c r="P11" i="39"/>
  <c r="N11" i="39"/>
  <c r="L11" i="39"/>
  <c r="N10" i="39"/>
  <c r="L10" i="39"/>
  <c r="P9" i="39"/>
  <c r="N9" i="39"/>
  <c r="Q9" i="39" s="1"/>
  <c r="S9" i="39" s="1"/>
  <c r="L9" i="39"/>
  <c r="N8" i="39"/>
  <c r="L8" i="39"/>
  <c r="P7" i="39"/>
  <c r="N7" i="39"/>
  <c r="L7" i="39"/>
  <c r="V6" i="39"/>
  <c r="P6" i="39"/>
  <c r="N6" i="39"/>
  <c r="Q6" i="39" s="1"/>
  <c r="S6" i="39" s="1"/>
  <c r="L6" i="39"/>
  <c r="Y5" i="39"/>
  <c r="P29" i="39" s="1"/>
  <c r="P5" i="39"/>
  <c r="N5" i="39"/>
  <c r="L5" i="39"/>
  <c r="P4" i="39"/>
  <c r="Q4" i="39" s="1"/>
  <c r="S4" i="39" s="1"/>
  <c r="N4" i="39"/>
  <c r="L4" i="39"/>
  <c r="N3" i="39"/>
  <c r="L3" i="39"/>
  <c r="N5" i="38"/>
  <c r="N6" i="38"/>
  <c r="N7" i="38"/>
  <c r="N63" i="38"/>
  <c r="L63" i="38"/>
  <c r="N62" i="38"/>
  <c r="L62" i="38"/>
  <c r="N61" i="38"/>
  <c r="L61" i="38"/>
  <c r="N60" i="38"/>
  <c r="L60" i="38"/>
  <c r="N59" i="38"/>
  <c r="L59" i="38"/>
  <c r="N58" i="38"/>
  <c r="L58" i="38"/>
  <c r="N57" i="38"/>
  <c r="L57" i="38"/>
  <c r="N56" i="38"/>
  <c r="L56" i="38"/>
  <c r="N55" i="38"/>
  <c r="L55" i="38"/>
  <c r="N54" i="38"/>
  <c r="L54" i="38"/>
  <c r="N53" i="38"/>
  <c r="L53" i="38"/>
  <c r="N52" i="38"/>
  <c r="L52" i="38"/>
  <c r="N51" i="38"/>
  <c r="L51" i="38"/>
  <c r="N50" i="38"/>
  <c r="L50" i="38"/>
  <c r="N49" i="38"/>
  <c r="L49" i="38"/>
  <c r="N48" i="38"/>
  <c r="L48" i="38"/>
  <c r="N47" i="38"/>
  <c r="L47" i="38"/>
  <c r="N46" i="38"/>
  <c r="L46" i="38"/>
  <c r="N45" i="38"/>
  <c r="L45" i="38"/>
  <c r="N44" i="38"/>
  <c r="L44" i="38"/>
  <c r="N43" i="38"/>
  <c r="L43" i="38"/>
  <c r="N42" i="38"/>
  <c r="L42" i="38"/>
  <c r="N41" i="38"/>
  <c r="L41" i="38"/>
  <c r="N40" i="38"/>
  <c r="L40" i="38"/>
  <c r="P39" i="38"/>
  <c r="Q39" i="38" s="1"/>
  <c r="N39" i="38"/>
  <c r="L39" i="38"/>
  <c r="N38" i="38"/>
  <c r="L38" i="38"/>
  <c r="P37" i="38"/>
  <c r="Q37" i="38" s="1"/>
  <c r="N37" i="38"/>
  <c r="L37" i="38"/>
  <c r="N36" i="38"/>
  <c r="L36" i="38"/>
  <c r="P35" i="38"/>
  <c r="N35" i="38"/>
  <c r="L35" i="38"/>
  <c r="N34" i="38"/>
  <c r="L34" i="38"/>
  <c r="P33" i="38"/>
  <c r="N33" i="38"/>
  <c r="L33" i="38"/>
  <c r="N32" i="38"/>
  <c r="L32" i="38"/>
  <c r="P31" i="38"/>
  <c r="N31" i="38"/>
  <c r="Q31" i="38" s="1"/>
  <c r="S31" i="38" s="1"/>
  <c r="L31" i="38"/>
  <c r="N30" i="38"/>
  <c r="L30" i="38"/>
  <c r="N29" i="38"/>
  <c r="L29" i="38"/>
  <c r="N28" i="38"/>
  <c r="L28" i="38"/>
  <c r="N27" i="38"/>
  <c r="L27" i="38"/>
  <c r="P26" i="38"/>
  <c r="N26" i="38"/>
  <c r="L26" i="38"/>
  <c r="N25" i="38"/>
  <c r="L25" i="38"/>
  <c r="N24" i="38"/>
  <c r="L24" i="38"/>
  <c r="P23" i="38"/>
  <c r="N23" i="38"/>
  <c r="L23" i="38"/>
  <c r="N22" i="38"/>
  <c r="L22" i="38"/>
  <c r="N21" i="38"/>
  <c r="L21" i="38"/>
  <c r="P20" i="38"/>
  <c r="N20" i="38"/>
  <c r="L20" i="38"/>
  <c r="N19" i="38"/>
  <c r="L19" i="38"/>
  <c r="N18" i="38"/>
  <c r="L18" i="38"/>
  <c r="N17" i="38"/>
  <c r="L17" i="38"/>
  <c r="N16" i="38"/>
  <c r="L16" i="38"/>
  <c r="P15" i="38"/>
  <c r="N15" i="38"/>
  <c r="L15" i="38"/>
  <c r="N14" i="38"/>
  <c r="L14" i="38"/>
  <c r="N13" i="38"/>
  <c r="L13" i="38"/>
  <c r="P12" i="38"/>
  <c r="N12" i="38"/>
  <c r="L12" i="38"/>
  <c r="N11" i="38"/>
  <c r="L11" i="38"/>
  <c r="N10" i="38"/>
  <c r="L10" i="38"/>
  <c r="P9" i="38"/>
  <c r="N9" i="38"/>
  <c r="L9" i="38"/>
  <c r="P8" i="38"/>
  <c r="N8" i="38"/>
  <c r="L8" i="38"/>
  <c r="P7" i="38"/>
  <c r="L7" i="38"/>
  <c r="V6" i="38"/>
  <c r="P6" i="38"/>
  <c r="L6" i="38"/>
  <c r="Y5" i="38"/>
  <c r="P63" i="38" s="1"/>
  <c r="Q63" i="38" s="1"/>
  <c r="L5" i="38"/>
  <c r="P4" i="38"/>
  <c r="N4" i="38"/>
  <c r="L4" i="38"/>
  <c r="P3" i="38"/>
  <c r="N3" i="38"/>
  <c r="L3" i="38"/>
  <c r="S4" i="31"/>
  <c r="S5" i="31"/>
  <c r="S6" i="31"/>
  <c r="S7" i="31"/>
  <c r="S8" i="31"/>
  <c r="S9" i="31"/>
  <c r="S10" i="31"/>
  <c r="S11" i="31"/>
  <c r="S12" i="31"/>
  <c r="S13" i="31"/>
  <c r="S14" i="31"/>
  <c r="S15" i="31"/>
  <c r="S16" i="31"/>
  <c r="S17" i="31"/>
  <c r="S18" i="31"/>
  <c r="S19" i="31"/>
  <c r="S20" i="31"/>
  <c r="S21" i="31"/>
  <c r="S22" i="31"/>
  <c r="S3" i="36"/>
  <c r="S3" i="31"/>
  <c r="Q3" i="31"/>
  <c r="S4" i="36"/>
  <c r="S5" i="36"/>
  <c r="S6" i="36"/>
  <c r="S7" i="36"/>
  <c r="S8" i="36"/>
  <c r="S9" i="36"/>
  <c r="S10" i="36"/>
  <c r="S11" i="36"/>
  <c r="S12" i="36"/>
  <c r="S13" i="36"/>
  <c r="S14" i="36"/>
  <c r="S15" i="36"/>
  <c r="S16" i="36"/>
  <c r="S17" i="36"/>
  <c r="S18" i="36"/>
  <c r="S19" i="36"/>
  <c r="S20" i="36"/>
  <c r="S21" i="36"/>
  <c r="S22" i="36"/>
  <c r="S23" i="36"/>
  <c r="S24" i="36"/>
  <c r="S25" i="36"/>
  <c r="S26" i="36"/>
  <c r="S27" i="36"/>
  <c r="S28" i="36"/>
  <c r="S29" i="36"/>
  <c r="Q4" i="36"/>
  <c r="Q5" i="36"/>
  <c r="Q6" i="36"/>
  <c r="Q7" i="36"/>
  <c r="Q8" i="36"/>
  <c r="Q9" i="36"/>
  <c r="Q10" i="36"/>
  <c r="Q11" i="36"/>
  <c r="Q12" i="36"/>
  <c r="Q13" i="36"/>
  <c r="Q14" i="36"/>
  <c r="Q15" i="36"/>
  <c r="Q16" i="36"/>
  <c r="Q17" i="36"/>
  <c r="Q18" i="36"/>
  <c r="Q19" i="36"/>
  <c r="Q20" i="36"/>
  <c r="Q21" i="36"/>
  <c r="Q22" i="36"/>
  <c r="Q23" i="36"/>
  <c r="Q24" i="36"/>
  <c r="Q25" i="36"/>
  <c r="Q26" i="36"/>
  <c r="Q27" i="36"/>
  <c r="Q28" i="36"/>
  <c r="Q29" i="36"/>
  <c r="Q3" i="36"/>
  <c r="P3" i="36"/>
  <c r="P63" i="36"/>
  <c r="P62" i="36"/>
  <c r="P61" i="36"/>
  <c r="P60" i="36"/>
  <c r="P59" i="36"/>
  <c r="P58" i="36"/>
  <c r="P57" i="36"/>
  <c r="P56" i="36"/>
  <c r="P55" i="36"/>
  <c r="P54" i="36"/>
  <c r="P53" i="36"/>
  <c r="P52" i="36"/>
  <c r="P51" i="36"/>
  <c r="P50" i="36"/>
  <c r="P49" i="36"/>
  <c r="P48" i="36"/>
  <c r="P47" i="36"/>
  <c r="P46" i="36"/>
  <c r="P45" i="36"/>
  <c r="P44" i="36"/>
  <c r="P43" i="36"/>
  <c r="P42" i="36"/>
  <c r="P41" i="36"/>
  <c r="P40" i="36"/>
  <c r="P39" i="36"/>
  <c r="P38" i="36"/>
  <c r="P37" i="36"/>
  <c r="P36" i="36"/>
  <c r="P35" i="36"/>
  <c r="P34" i="36"/>
  <c r="P33" i="36"/>
  <c r="P32" i="36"/>
  <c r="P31" i="36"/>
  <c r="P30" i="36"/>
  <c r="P29" i="36"/>
  <c r="P28" i="36"/>
  <c r="P27" i="36"/>
  <c r="P26" i="36"/>
  <c r="P25" i="36"/>
  <c r="P24" i="36"/>
  <c r="P23" i="36"/>
  <c r="P22" i="36"/>
  <c r="P21" i="36"/>
  <c r="P20" i="36"/>
  <c r="P19" i="36"/>
  <c r="P18" i="36"/>
  <c r="P17" i="36"/>
  <c r="P16" i="36"/>
  <c r="P15" i="36"/>
  <c r="P14" i="36"/>
  <c r="P13" i="36"/>
  <c r="P12" i="36"/>
  <c r="P11" i="36"/>
  <c r="P10" i="36"/>
  <c r="P9" i="36"/>
  <c r="P8" i="36"/>
  <c r="P7" i="36"/>
  <c r="P6" i="36"/>
  <c r="P5" i="36"/>
  <c r="P4" i="36"/>
  <c r="N63" i="36"/>
  <c r="L63" i="36"/>
  <c r="N62" i="36"/>
  <c r="L62" i="36"/>
  <c r="N61" i="36"/>
  <c r="L61" i="36"/>
  <c r="N60" i="36"/>
  <c r="L60" i="36"/>
  <c r="N59" i="36"/>
  <c r="L59" i="36"/>
  <c r="N58" i="36"/>
  <c r="L58" i="36"/>
  <c r="N57" i="36"/>
  <c r="L57" i="36"/>
  <c r="N56" i="36"/>
  <c r="L56" i="36"/>
  <c r="N55" i="36"/>
  <c r="L55" i="36"/>
  <c r="N54" i="36"/>
  <c r="L54" i="36"/>
  <c r="N53" i="36"/>
  <c r="L53" i="36"/>
  <c r="N52" i="36"/>
  <c r="L52" i="36"/>
  <c r="N51" i="36"/>
  <c r="L51" i="36"/>
  <c r="N50" i="36"/>
  <c r="L50" i="36"/>
  <c r="N49" i="36"/>
  <c r="L49" i="36"/>
  <c r="N48" i="36"/>
  <c r="L48" i="36"/>
  <c r="N47" i="36"/>
  <c r="L47" i="36"/>
  <c r="N46" i="36"/>
  <c r="L46" i="36"/>
  <c r="N45" i="36"/>
  <c r="L45" i="36"/>
  <c r="N44" i="36"/>
  <c r="L44" i="36"/>
  <c r="N43" i="36"/>
  <c r="L43" i="36"/>
  <c r="N42" i="36"/>
  <c r="L42" i="36"/>
  <c r="N41" i="36"/>
  <c r="L41" i="36"/>
  <c r="N40" i="36"/>
  <c r="L40" i="36"/>
  <c r="N39" i="36"/>
  <c r="L39" i="36"/>
  <c r="N38" i="36"/>
  <c r="L38" i="36"/>
  <c r="N37" i="36"/>
  <c r="L37" i="36"/>
  <c r="N36" i="36"/>
  <c r="L36" i="36"/>
  <c r="N35" i="36"/>
  <c r="L35" i="36"/>
  <c r="N34" i="36"/>
  <c r="L34" i="36"/>
  <c r="N33" i="36"/>
  <c r="L33" i="36"/>
  <c r="N32" i="36"/>
  <c r="L32" i="36"/>
  <c r="N31" i="36"/>
  <c r="L31" i="36"/>
  <c r="N30" i="36"/>
  <c r="L30" i="36"/>
  <c r="N29" i="36"/>
  <c r="L29" i="36"/>
  <c r="N28" i="36"/>
  <c r="L28" i="36"/>
  <c r="N27" i="36"/>
  <c r="L27" i="36"/>
  <c r="N26" i="36"/>
  <c r="L26" i="36"/>
  <c r="N25" i="36"/>
  <c r="L25" i="36"/>
  <c r="N24" i="36"/>
  <c r="L24" i="36"/>
  <c r="N23" i="36"/>
  <c r="L23" i="36"/>
  <c r="N22" i="36"/>
  <c r="L22" i="36"/>
  <c r="N21" i="36"/>
  <c r="L21" i="36"/>
  <c r="N20" i="36"/>
  <c r="L20" i="36"/>
  <c r="N19" i="36"/>
  <c r="L19" i="36"/>
  <c r="N18" i="36"/>
  <c r="L18" i="36"/>
  <c r="N17" i="36"/>
  <c r="L17" i="36"/>
  <c r="N16" i="36"/>
  <c r="L16" i="36"/>
  <c r="N15" i="36"/>
  <c r="L15" i="36"/>
  <c r="N14" i="36"/>
  <c r="L14" i="36"/>
  <c r="N13" i="36"/>
  <c r="L13" i="36"/>
  <c r="N12" i="36"/>
  <c r="L12" i="36"/>
  <c r="N11" i="36"/>
  <c r="L11" i="36"/>
  <c r="N10" i="36"/>
  <c r="L10" i="36"/>
  <c r="N9" i="36"/>
  <c r="L9" i="36"/>
  <c r="N8" i="36"/>
  <c r="L8" i="36"/>
  <c r="N7" i="36"/>
  <c r="L7" i="36"/>
  <c r="V6" i="36"/>
  <c r="N6" i="36"/>
  <c r="L6" i="36"/>
  <c r="Y5" i="36"/>
  <c r="N5" i="36"/>
  <c r="L5" i="36"/>
  <c r="N4" i="36"/>
  <c r="L4" i="36"/>
  <c r="N3" i="36"/>
  <c r="L3" i="36"/>
  <c r="P63" i="35"/>
  <c r="Q63" i="35" s="1"/>
  <c r="N63" i="35"/>
  <c r="L63" i="35"/>
  <c r="N62" i="35"/>
  <c r="L62" i="35"/>
  <c r="P61" i="35"/>
  <c r="Q61" i="35" s="1"/>
  <c r="N61" i="35"/>
  <c r="L61" i="35"/>
  <c r="N60" i="35"/>
  <c r="L60" i="35"/>
  <c r="P59" i="35"/>
  <c r="Q59" i="35" s="1"/>
  <c r="N59" i="35"/>
  <c r="L59" i="35"/>
  <c r="N58" i="35"/>
  <c r="L58" i="35"/>
  <c r="P57" i="35"/>
  <c r="Q57" i="35" s="1"/>
  <c r="N57" i="35"/>
  <c r="L57" i="35"/>
  <c r="N56" i="35"/>
  <c r="L56" i="35"/>
  <c r="P55" i="35"/>
  <c r="Q55" i="35" s="1"/>
  <c r="N55" i="35"/>
  <c r="L55" i="35"/>
  <c r="N54" i="35"/>
  <c r="L54" i="35"/>
  <c r="P53" i="35"/>
  <c r="Q53" i="35" s="1"/>
  <c r="N53" i="35"/>
  <c r="L53" i="35"/>
  <c r="N52" i="35"/>
  <c r="L52" i="35"/>
  <c r="P51" i="35"/>
  <c r="Q51" i="35" s="1"/>
  <c r="N51" i="35"/>
  <c r="L51" i="35"/>
  <c r="N50" i="35"/>
  <c r="L50" i="35"/>
  <c r="P49" i="35"/>
  <c r="Q49" i="35" s="1"/>
  <c r="N49" i="35"/>
  <c r="L49" i="35"/>
  <c r="N48" i="35"/>
  <c r="L48" i="35"/>
  <c r="P47" i="35"/>
  <c r="Q47" i="35" s="1"/>
  <c r="N47" i="35"/>
  <c r="L47" i="35"/>
  <c r="N46" i="35"/>
  <c r="L46" i="35"/>
  <c r="P45" i="35"/>
  <c r="Q45" i="35" s="1"/>
  <c r="N45" i="35"/>
  <c r="L45" i="35"/>
  <c r="N44" i="35"/>
  <c r="L44" i="35"/>
  <c r="P43" i="35"/>
  <c r="Q43" i="35" s="1"/>
  <c r="N43" i="35"/>
  <c r="L43" i="35"/>
  <c r="N42" i="35"/>
  <c r="L42" i="35"/>
  <c r="P41" i="35"/>
  <c r="Q41" i="35" s="1"/>
  <c r="N41" i="35"/>
  <c r="L41" i="35"/>
  <c r="N40" i="35"/>
  <c r="L40" i="35"/>
  <c r="P39" i="35"/>
  <c r="Q39" i="35" s="1"/>
  <c r="N39" i="35"/>
  <c r="L39" i="35"/>
  <c r="N38" i="35"/>
  <c r="L38" i="35"/>
  <c r="P37" i="35"/>
  <c r="Q37" i="35" s="1"/>
  <c r="N37" i="35"/>
  <c r="L37" i="35"/>
  <c r="N36" i="35"/>
  <c r="L36" i="35"/>
  <c r="P35" i="35"/>
  <c r="Q35" i="35" s="1"/>
  <c r="N35" i="35"/>
  <c r="L35" i="35"/>
  <c r="N34" i="35"/>
  <c r="L34" i="35"/>
  <c r="P33" i="35"/>
  <c r="Q33" i="35" s="1"/>
  <c r="N33" i="35"/>
  <c r="L33" i="35"/>
  <c r="N32" i="35"/>
  <c r="L32" i="35"/>
  <c r="P31" i="35"/>
  <c r="Q31" i="35" s="1"/>
  <c r="N31" i="35"/>
  <c r="L31" i="35"/>
  <c r="N30" i="35"/>
  <c r="L30" i="35"/>
  <c r="P29" i="35"/>
  <c r="Q29" i="35" s="1"/>
  <c r="N29" i="35"/>
  <c r="L29" i="35"/>
  <c r="N28" i="35"/>
  <c r="L28" i="35"/>
  <c r="P27" i="35"/>
  <c r="N27" i="35"/>
  <c r="L27" i="35"/>
  <c r="N26" i="35"/>
  <c r="L26" i="35"/>
  <c r="N25" i="35"/>
  <c r="L25" i="35"/>
  <c r="P24" i="35"/>
  <c r="N24" i="35"/>
  <c r="L24" i="35"/>
  <c r="N23" i="35"/>
  <c r="L23" i="35"/>
  <c r="N22" i="35"/>
  <c r="L22" i="35"/>
  <c r="P21" i="35"/>
  <c r="N21" i="35"/>
  <c r="Q21" i="35" s="1"/>
  <c r="S21" i="35" s="1"/>
  <c r="L21" i="35"/>
  <c r="N20" i="35"/>
  <c r="L20" i="35"/>
  <c r="P19" i="35"/>
  <c r="N19" i="35"/>
  <c r="L19" i="35"/>
  <c r="N18" i="35"/>
  <c r="L18" i="35"/>
  <c r="N17" i="35"/>
  <c r="L17" i="35"/>
  <c r="P16" i="35"/>
  <c r="N16" i="35"/>
  <c r="L16" i="35"/>
  <c r="N15" i="35"/>
  <c r="L15" i="35"/>
  <c r="N14" i="35"/>
  <c r="L14" i="35"/>
  <c r="P13" i="35"/>
  <c r="N13" i="35"/>
  <c r="L13" i="35"/>
  <c r="N12" i="35"/>
  <c r="L12" i="35"/>
  <c r="P11" i="35"/>
  <c r="N11" i="35"/>
  <c r="L11" i="35"/>
  <c r="N10" i="35"/>
  <c r="L10" i="35"/>
  <c r="N9" i="35"/>
  <c r="L9" i="35"/>
  <c r="P8" i="35"/>
  <c r="N8" i="35"/>
  <c r="L8" i="35"/>
  <c r="N7" i="35"/>
  <c r="L7" i="35"/>
  <c r="V6" i="35"/>
  <c r="N6" i="35"/>
  <c r="L6" i="35"/>
  <c r="Y5" i="35"/>
  <c r="P22" i="35" s="1"/>
  <c r="Q22" i="35" s="1"/>
  <c r="S22" i="35" s="1"/>
  <c r="P5" i="35"/>
  <c r="N5" i="35"/>
  <c r="L5" i="35"/>
  <c r="N4" i="35"/>
  <c r="L4" i="35"/>
  <c r="N3" i="35"/>
  <c r="L3" i="35"/>
  <c r="S4" i="33"/>
  <c r="S5" i="33"/>
  <c r="S6" i="33"/>
  <c r="S7" i="33"/>
  <c r="S8" i="33"/>
  <c r="S9" i="33"/>
  <c r="S10" i="33"/>
  <c r="S11" i="33"/>
  <c r="S12" i="33"/>
  <c r="S13" i="33"/>
  <c r="S14" i="33"/>
  <c r="S15" i="33"/>
  <c r="S16" i="33"/>
  <c r="S17" i="33"/>
  <c r="S18" i="33"/>
  <c r="S19" i="33"/>
  <c r="S20" i="33"/>
  <c r="S21" i="33"/>
  <c r="S22" i="33"/>
  <c r="S23" i="33"/>
  <c r="S24" i="33"/>
  <c r="S25" i="33"/>
  <c r="S26" i="33"/>
  <c r="S27" i="33"/>
  <c r="S28" i="33"/>
  <c r="S29" i="33"/>
  <c r="S30" i="33"/>
  <c r="S31" i="33"/>
  <c r="S32" i="33"/>
  <c r="S33" i="33"/>
  <c r="S34" i="33"/>
  <c r="S35" i="33"/>
  <c r="S36" i="33"/>
  <c r="S37" i="33"/>
  <c r="S38" i="33"/>
  <c r="S39" i="33"/>
  <c r="S40" i="33"/>
  <c r="S41" i="33"/>
  <c r="S42" i="33"/>
  <c r="S43" i="33"/>
  <c r="S44" i="33"/>
  <c r="S45" i="33"/>
  <c r="S46" i="33"/>
  <c r="S47" i="33"/>
  <c r="S48" i="33"/>
  <c r="S49" i="33"/>
  <c r="S50" i="33"/>
  <c r="S51" i="33"/>
  <c r="S52" i="33"/>
  <c r="S53" i="33"/>
  <c r="S54" i="33"/>
  <c r="S55" i="33"/>
  <c r="S56" i="33"/>
  <c r="S57" i="33"/>
  <c r="S58" i="33"/>
  <c r="S59" i="33"/>
  <c r="S60" i="33"/>
  <c r="S61" i="33"/>
  <c r="S62" i="33"/>
  <c r="S63" i="33"/>
  <c r="S3" i="33"/>
  <c r="S4" i="34"/>
  <c r="S6" i="34"/>
  <c r="S9" i="34"/>
  <c r="S11" i="34"/>
  <c r="S13" i="34"/>
  <c r="S24" i="34"/>
  <c r="S3" i="34"/>
  <c r="Q3" i="34"/>
  <c r="N63" i="34"/>
  <c r="L63" i="34"/>
  <c r="N62" i="34"/>
  <c r="L62" i="34"/>
  <c r="N61" i="34"/>
  <c r="L61" i="34"/>
  <c r="N60" i="34"/>
  <c r="L60" i="34"/>
  <c r="N59" i="34"/>
  <c r="L59" i="34"/>
  <c r="N58" i="34"/>
  <c r="L58" i="34"/>
  <c r="N57" i="34"/>
  <c r="L57" i="34"/>
  <c r="N56" i="34"/>
  <c r="L56" i="34"/>
  <c r="N55" i="34"/>
  <c r="L55" i="34"/>
  <c r="N54" i="34"/>
  <c r="L54" i="34"/>
  <c r="N53" i="34"/>
  <c r="L53" i="34"/>
  <c r="N52" i="34"/>
  <c r="L52" i="34"/>
  <c r="N51" i="34"/>
  <c r="L51" i="34"/>
  <c r="N50" i="34"/>
  <c r="L50" i="34"/>
  <c r="N49" i="34"/>
  <c r="L49" i="34"/>
  <c r="N48" i="34"/>
  <c r="L48" i="34"/>
  <c r="N47" i="34"/>
  <c r="L47" i="34"/>
  <c r="N46" i="34"/>
  <c r="L46" i="34"/>
  <c r="N45" i="34"/>
  <c r="L45" i="34"/>
  <c r="N44" i="34"/>
  <c r="L44" i="34"/>
  <c r="N43" i="34"/>
  <c r="L43" i="34"/>
  <c r="N42" i="34"/>
  <c r="L42" i="34"/>
  <c r="N41" i="34"/>
  <c r="L41" i="34"/>
  <c r="N40" i="34"/>
  <c r="L40" i="34"/>
  <c r="N39" i="34"/>
  <c r="L39" i="34"/>
  <c r="N38" i="34"/>
  <c r="L38" i="34"/>
  <c r="N37" i="34"/>
  <c r="L37" i="34"/>
  <c r="N36" i="34"/>
  <c r="L36" i="34"/>
  <c r="N35" i="34"/>
  <c r="L35" i="34"/>
  <c r="Q34" i="34"/>
  <c r="P34" i="34"/>
  <c r="N34" i="34"/>
  <c r="L34" i="34"/>
  <c r="N33" i="34"/>
  <c r="L33" i="34"/>
  <c r="Q32" i="34"/>
  <c r="P32" i="34"/>
  <c r="N32" i="34"/>
  <c r="L32" i="34"/>
  <c r="N31" i="34"/>
  <c r="L31" i="34"/>
  <c r="Q30" i="34"/>
  <c r="P30" i="34"/>
  <c r="N30" i="34"/>
  <c r="L30" i="34"/>
  <c r="N29" i="34"/>
  <c r="L29" i="34"/>
  <c r="Q28" i="34"/>
  <c r="P28" i="34"/>
  <c r="N28" i="34"/>
  <c r="L28" i="34"/>
  <c r="N27" i="34"/>
  <c r="L27" i="34"/>
  <c r="P26" i="34"/>
  <c r="N26" i="34"/>
  <c r="L26" i="34"/>
  <c r="N25" i="34"/>
  <c r="L25" i="34"/>
  <c r="P24" i="34"/>
  <c r="N24" i="34"/>
  <c r="L24" i="34"/>
  <c r="N23" i="34"/>
  <c r="L23" i="34"/>
  <c r="P22" i="34"/>
  <c r="N22" i="34"/>
  <c r="Q22" i="34" s="1"/>
  <c r="S22" i="34" s="1"/>
  <c r="L22" i="34"/>
  <c r="N21" i="34"/>
  <c r="L21" i="34"/>
  <c r="P20" i="34"/>
  <c r="N20" i="34"/>
  <c r="Q20" i="34" s="1"/>
  <c r="S20" i="34" s="1"/>
  <c r="L20" i="34"/>
  <c r="N19" i="34"/>
  <c r="L19" i="34"/>
  <c r="P18" i="34"/>
  <c r="N18" i="34"/>
  <c r="L18" i="34"/>
  <c r="N17" i="34"/>
  <c r="L17" i="34"/>
  <c r="P16" i="34"/>
  <c r="N16" i="34"/>
  <c r="L16" i="34"/>
  <c r="N15" i="34"/>
  <c r="L15" i="34"/>
  <c r="P14" i="34"/>
  <c r="N14" i="34"/>
  <c r="L14" i="34"/>
  <c r="N13" i="34"/>
  <c r="L13" i="34"/>
  <c r="P12" i="34"/>
  <c r="N12" i="34"/>
  <c r="L12" i="34"/>
  <c r="N11" i="34"/>
  <c r="L11" i="34"/>
  <c r="P10" i="34"/>
  <c r="Q10" i="34" s="1"/>
  <c r="S10" i="34" s="1"/>
  <c r="N10" i="34"/>
  <c r="L10" i="34"/>
  <c r="N9" i="34"/>
  <c r="L9" i="34"/>
  <c r="P8" i="34"/>
  <c r="N8" i="34"/>
  <c r="L8" i="34"/>
  <c r="N7" i="34"/>
  <c r="L7" i="34"/>
  <c r="V6" i="34"/>
  <c r="P6" i="34"/>
  <c r="N6" i="34"/>
  <c r="L6" i="34"/>
  <c r="Y5" i="34"/>
  <c r="P63" i="34" s="1"/>
  <c r="Q63" i="34" s="1"/>
  <c r="P5" i="34"/>
  <c r="N5" i="34"/>
  <c r="L5" i="34"/>
  <c r="P4" i="34"/>
  <c r="N4" i="34"/>
  <c r="L4" i="34"/>
  <c r="P3" i="34"/>
  <c r="N3" i="34"/>
  <c r="L3" i="34"/>
  <c r="P23" i="33"/>
  <c r="P24" i="33"/>
  <c r="P25" i="33"/>
  <c r="P26" i="33"/>
  <c r="Q26" i="33" s="1"/>
  <c r="P27" i="33"/>
  <c r="P28" i="33"/>
  <c r="P29" i="33"/>
  <c r="P30" i="33"/>
  <c r="P31" i="33"/>
  <c r="P32" i="33"/>
  <c r="P33" i="33"/>
  <c r="P34" i="33"/>
  <c r="P35" i="33"/>
  <c r="P36" i="33"/>
  <c r="P37" i="33"/>
  <c r="P38" i="33"/>
  <c r="Q38" i="33" s="1"/>
  <c r="P39" i="33"/>
  <c r="P40" i="33"/>
  <c r="P41" i="33"/>
  <c r="P42" i="33"/>
  <c r="P43" i="33"/>
  <c r="P44" i="33"/>
  <c r="P45" i="33"/>
  <c r="Q45" i="33" s="1"/>
  <c r="P46" i="33"/>
  <c r="Q46" i="33" s="1"/>
  <c r="P47" i="33"/>
  <c r="P48" i="33"/>
  <c r="Q48" i="33" s="1"/>
  <c r="P49" i="33"/>
  <c r="P50" i="33"/>
  <c r="P51" i="33"/>
  <c r="P52" i="33"/>
  <c r="P53" i="33"/>
  <c r="P54" i="33"/>
  <c r="P55" i="33"/>
  <c r="P56" i="33"/>
  <c r="Q56" i="33" s="1"/>
  <c r="P57" i="33"/>
  <c r="P58" i="33"/>
  <c r="P59" i="33"/>
  <c r="P60" i="33"/>
  <c r="P61" i="33"/>
  <c r="P62" i="33"/>
  <c r="Q62" i="33" s="1"/>
  <c r="P63" i="33"/>
  <c r="Q35" i="33"/>
  <c r="Q57" i="33"/>
  <c r="Q58" i="33"/>
  <c r="Q63" i="33"/>
  <c r="L53" i="33"/>
  <c r="L54" i="33"/>
  <c r="L55" i="33"/>
  <c r="L56" i="33"/>
  <c r="L57" i="33"/>
  <c r="L58" i="33"/>
  <c r="L59" i="33"/>
  <c r="L60" i="33"/>
  <c r="L61" i="33"/>
  <c r="L62" i="33"/>
  <c r="L63" i="33"/>
  <c r="N63" i="33"/>
  <c r="N62" i="33"/>
  <c r="N61" i="33"/>
  <c r="N60" i="33"/>
  <c r="N59" i="33"/>
  <c r="N58" i="33"/>
  <c r="N57" i="33"/>
  <c r="N56" i="33"/>
  <c r="N55" i="33"/>
  <c r="N54" i="33"/>
  <c r="N53" i="33"/>
  <c r="P3" i="33"/>
  <c r="P4" i="33"/>
  <c r="P5" i="33"/>
  <c r="P6" i="33"/>
  <c r="P7" i="33"/>
  <c r="P8" i="33"/>
  <c r="P9" i="33"/>
  <c r="P10" i="33"/>
  <c r="P11" i="33"/>
  <c r="P12" i="33"/>
  <c r="P13" i="33"/>
  <c r="P14" i="33"/>
  <c r="P15" i="33"/>
  <c r="P16" i="33"/>
  <c r="P17" i="33"/>
  <c r="P18" i="33"/>
  <c r="P19" i="33"/>
  <c r="P20" i="33"/>
  <c r="P21" i="33"/>
  <c r="P22" i="33"/>
  <c r="N52" i="33"/>
  <c r="L52" i="33"/>
  <c r="N51" i="33"/>
  <c r="Q51" i="33" s="1"/>
  <c r="L51" i="33"/>
  <c r="N50" i="33"/>
  <c r="Q50" i="33" s="1"/>
  <c r="L50" i="33"/>
  <c r="N49" i="33"/>
  <c r="Q49" i="33" s="1"/>
  <c r="L49" i="33"/>
  <c r="N48" i="33"/>
  <c r="L48" i="33"/>
  <c r="N47" i="33"/>
  <c r="L47" i="33"/>
  <c r="N46" i="33"/>
  <c r="L46" i="33"/>
  <c r="N45" i="33"/>
  <c r="L45" i="33"/>
  <c r="N44" i="33"/>
  <c r="L44" i="33"/>
  <c r="N43" i="33"/>
  <c r="Q43" i="33" s="1"/>
  <c r="L43" i="33"/>
  <c r="N42" i="33"/>
  <c r="L42" i="33"/>
  <c r="N41" i="33"/>
  <c r="L41" i="33"/>
  <c r="N40" i="33"/>
  <c r="L40" i="33"/>
  <c r="N39" i="33"/>
  <c r="Q39" i="33" s="1"/>
  <c r="L39" i="33"/>
  <c r="N38" i="33"/>
  <c r="L38" i="33"/>
  <c r="N37" i="33"/>
  <c r="L37" i="33"/>
  <c r="N36" i="33"/>
  <c r="L36" i="33"/>
  <c r="N35" i="33"/>
  <c r="L35" i="33"/>
  <c r="N34" i="33"/>
  <c r="L34" i="33"/>
  <c r="N33" i="33"/>
  <c r="L33" i="33"/>
  <c r="N32" i="33"/>
  <c r="L32" i="33"/>
  <c r="N31" i="33"/>
  <c r="Q31" i="33" s="1"/>
  <c r="L31" i="33"/>
  <c r="N30" i="33"/>
  <c r="L30" i="33"/>
  <c r="N29" i="33"/>
  <c r="L29" i="33"/>
  <c r="N28" i="33"/>
  <c r="L28" i="33"/>
  <c r="N27" i="33"/>
  <c r="Q27" i="33" s="1"/>
  <c r="L27" i="33"/>
  <c r="N26" i="33"/>
  <c r="L26" i="33"/>
  <c r="N25" i="33"/>
  <c r="Q25" i="33" s="1"/>
  <c r="L25" i="33"/>
  <c r="N24" i="33"/>
  <c r="L24" i="33"/>
  <c r="N23" i="33"/>
  <c r="Q23" i="33" s="1"/>
  <c r="L23" i="33"/>
  <c r="N22" i="33"/>
  <c r="L22" i="33"/>
  <c r="N21" i="33"/>
  <c r="L21" i="33"/>
  <c r="N20" i="33"/>
  <c r="L20" i="33"/>
  <c r="N19" i="33"/>
  <c r="L19" i="33"/>
  <c r="N18" i="33"/>
  <c r="L18" i="33"/>
  <c r="N17" i="33"/>
  <c r="L17" i="33"/>
  <c r="N16" i="33"/>
  <c r="L16" i="33"/>
  <c r="N15" i="33"/>
  <c r="L15" i="33"/>
  <c r="N14" i="33"/>
  <c r="L14" i="33"/>
  <c r="N13" i="33"/>
  <c r="L13" i="33"/>
  <c r="N12" i="33"/>
  <c r="L12" i="33"/>
  <c r="N11" i="33"/>
  <c r="L11" i="33"/>
  <c r="N10" i="33"/>
  <c r="L10" i="33"/>
  <c r="N9" i="33"/>
  <c r="L9" i="33"/>
  <c r="N8" i="33"/>
  <c r="L8" i="33"/>
  <c r="N7" i="33"/>
  <c r="L7" i="33"/>
  <c r="V6" i="33"/>
  <c r="N6" i="33"/>
  <c r="L6" i="33"/>
  <c r="Y5" i="33"/>
  <c r="N5" i="33"/>
  <c r="L5" i="33"/>
  <c r="N4" i="33"/>
  <c r="L4" i="33"/>
  <c r="N3" i="33"/>
  <c r="L3" i="33"/>
  <c r="T20" i="31"/>
  <c r="P20" i="31"/>
  <c r="P21" i="31"/>
  <c r="P22" i="31"/>
  <c r="Q22" i="31" s="1"/>
  <c r="N52" i="31"/>
  <c r="L52" i="31"/>
  <c r="N51" i="31"/>
  <c r="L51" i="31"/>
  <c r="N50" i="31"/>
  <c r="L50" i="31"/>
  <c r="N49" i="31"/>
  <c r="L49" i="31"/>
  <c r="N48" i="31"/>
  <c r="L48" i="31"/>
  <c r="N47" i="31"/>
  <c r="L47" i="31"/>
  <c r="N46" i="31"/>
  <c r="L46" i="31"/>
  <c r="N45" i="31"/>
  <c r="L45" i="31"/>
  <c r="N44" i="31"/>
  <c r="L44" i="31"/>
  <c r="N43" i="31"/>
  <c r="L43" i="31"/>
  <c r="N42" i="31"/>
  <c r="L42" i="31"/>
  <c r="N41" i="31"/>
  <c r="L41" i="31"/>
  <c r="N40" i="31"/>
  <c r="L40" i="31"/>
  <c r="N39" i="31"/>
  <c r="L39" i="31"/>
  <c r="N38" i="31"/>
  <c r="L38" i="31"/>
  <c r="N37" i="31"/>
  <c r="L37" i="31"/>
  <c r="N36" i="31"/>
  <c r="L36" i="31"/>
  <c r="N35" i="31"/>
  <c r="L35" i="31"/>
  <c r="N34" i="31"/>
  <c r="L34" i="31"/>
  <c r="N33" i="31"/>
  <c r="L33" i="31"/>
  <c r="N32" i="31"/>
  <c r="L32" i="31"/>
  <c r="N31" i="31"/>
  <c r="L31" i="31"/>
  <c r="N30" i="31"/>
  <c r="L30" i="31"/>
  <c r="N29" i="31"/>
  <c r="L29" i="31"/>
  <c r="N28" i="31"/>
  <c r="L28" i="31"/>
  <c r="N27" i="31"/>
  <c r="L27" i="31"/>
  <c r="N26" i="31"/>
  <c r="L26" i="31"/>
  <c r="N25" i="31"/>
  <c r="L25" i="31"/>
  <c r="N24" i="31"/>
  <c r="L24" i="31"/>
  <c r="N23" i="31"/>
  <c r="L23" i="31"/>
  <c r="N22" i="31"/>
  <c r="L22" i="31"/>
  <c r="N21" i="31"/>
  <c r="L21" i="31"/>
  <c r="N20" i="31"/>
  <c r="L20" i="31"/>
  <c r="P19" i="31"/>
  <c r="N19" i="31"/>
  <c r="Q19" i="31" s="1"/>
  <c r="L19" i="31"/>
  <c r="N18" i="31"/>
  <c r="L18" i="31"/>
  <c r="N17" i="31"/>
  <c r="L17" i="31"/>
  <c r="N16" i="31"/>
  <c r="L16" i="31"/>
  <c r="N15" i="31"/>
  <c r="L15" i="31"/>
  <c r="N14" i="31"/>
  <c r="L14" i="31"/>
  <c r="N13" i="31"/>
  <c r="L13" i="31"/>
  <c r="N12" i="31"/>
  <c r="L12" i="31"/>
  <c r="N11" i="31"/>
  <c r="L11" i="31"/>
  <c r="N10" i="31"/>
  <c r="L10" i="31"/>
  <c r="N9" i="31"/>
  <c r="L9" i="31"/>
  <c r="N8" i="31"/>
  <c r="L8" i="31"/>
  <c r="P7" i="31"/>
  <c r="N7" i="31"/>
  <c r="L7" i="31"/>
  <c r="V6" i="31"/>
  <c r="N6" i="31"/>
  <c r="L6" i="31"/>
  <c r="Y5" i="31"/>
  <c r="P8" i="31" s="1"/>
  <c r="N5" i="31"/>
  <c r="L5" i="31"/>
  <c r="P4" i="31"/>
  <c r="N4" i="31"/>
  <c r="L4" i="31"/>
  <c r="P3" i="31"/>
  <c r="N3" i="31"/>
  <c r="L3" i="31"/>
  <c r="Q11" i="25"/>
  <c r="Q12" i="25"/>
  <c r="Q13" i="25"/>
  <c r="Q14" i="25"/>
  <c r="Q15" i="25"/>
  <c r="Q16" i="25"/>
  <c r="L10" i="25"/>
  <c r="Q4" i="25"/>
  <c r="Q3" i="25"/>
  <c r="Q9" i="29"/>
  <c r="Q11" i="29"/>
  <c r="Q12" i="29"/>
  <c r="Q13" i="29"/>
  <c r="Q8" i="29"/>
  <c r="Q3" i="26"/>
  <c r="N52" i="30"/>
  <c r="L52" i="30"/>
  <c r="N51" i="30"/>
  <c r="L51" i="30"/>
  <c r="N50" i="30"/>
  <c r="L50" i="30"/>
  <c r="N49" i="30"/>
  <c r="L49" i="30"/>
  <c r="N48" i="30"/>
  <c r="L48" i="30"/>
  <c r="N47" i="30"/>
  <c r="L47" i="30"/>
  <c r="N46" i="30"/>
  <c r="L46" i="30"/>
  <c r="N45" i="30"/>
  <c r="L45" i="30"/>
  <c r="N44" i="30"/>
  <c r="L44" i="30"/>
  <c r="N43" i="30"/>
  <c r="L43" i="30"/>
  <c r="N42" i="30"/>
  <c r="L42" i="30"/>
  <c r="N41" i="30"/>
  <c r="L41" i="30"/>
  <c r="N40" i="30"/>
  <c r="L40" i="30"/>
  <c r="N39" i="30"/>
  <c r="L39" i="30"/>
  <c r="N38" i="30"/>
  <c r="L38" i="30"/>
  <c r="N37" i="30"/>
  <c r="L37" i="30"/>
  <c r="N36" i="30"/>
  <c r="L36" i="30"/>
  <c r="N35" i="30"/>
  <c r="L35" i="30"/>
  <c r="N34" i="30"/>
  <c r="L34" i="30"/>
  <c r="N33" i="30"/>
  <c r="L33" i="30"/>
  <c r="N32" i="30"/>
  <c r="L32" i="30"/>
  <c r="N31" i="30"/>
  <c r="L31" i="30"/>
  <c r="N30" i="30"/>
  <c r="L30" i="30"/>
  <c r="N29" i="30"/>
  <c r="L29" i="30"/>
  <c r="N28" i="30"/>
  <c r="L28" i="30"/>
  <c r="N27" i="30"/>
  <c r="L27" i="30"/>
  <c r="N26" i="30"/>
  <c r="L26" i="30"/>
  <c r="N25" i="30"/>
  <c r="L25" i="30"/>
  <c r="N24" i="30"/>
  <c r="L24" i="30"/>
  <c r="N23" i="30"/>
  <c r="L23" i="30"/>
  <c r="N22" i="30"/>
  <c r="L22" i="30"/>
  <c r="N21" i="30"/>
  <c r="L21" i="30"/>
  <c r="N20" i="30"/>
  <c r="L20" i="30"/>
  <c r="N19" i="30"/>
  <c r="L19" i="30"/>
  <c r="N18" i="30"/>
  <c r="L18" i="30"/>
  <c r="P17" i="30"/>
  <c r="N17" i="30"/>
  <c r="L17" i="30"/>
  <c r="N16" i="30"/>
  <c r="L16" i="30"/>
  <c r="P15" i="30"/>
  <c r="N15" i="30"/>
  <c r="L15" i="30"/>
  <c r="N14" i="30"/>
  <c r="L14" i="30"/>
  <c r="N13" i="30"/>
  <c r="L13" i="30"/>
  <c r="N12" i="30"/>
  <c r="L12" i="30"/>
  <c r="N11" i="30"/>
  <c r="L11" i="30"/>
  <c r="N10" i="30"/>
  <c r="L10" i="30"/>
  <c r="N9" i="30"/>
  <c r="L9" i="30"/>
  <c r="N8" i="30"/>
  <c r="L8" i="30"/>
  <c r="P7" i="30"/>
  <c r="N7" i="30"/>
  <c r="L7" i="30"/>
  <c r="V6" i="30"/>
  <c r="N6" i="30"/>
  <c r="L6" i="30"/>
  <c r="Y5" i="30"/>
  <c r="P8" i="30" s="1"/>
  <c r="P5" i="30"/>
  <c r="N5" i="30"/>
  <c r="L5" i="30"/>
  <c r="N4" i="30"/>
  <c r="L4" i="30"/>
  <c r="S3" i="30"/>
  <c r="P3" i="30"/>
  <c r="N3" i="30"/>
  <c r="L3" i="30"/>
  <c r="L52" i="29"/>
  <c r="N52" i="29"/>
  <c r="L51" i="29"/>
  <c r="N51" i="29"/>
  <c r="L50" i="29"/>
  <c r="N50" i="29"/>
  <c r="L49" i="29"/>
  <c r="N49" i="29"/>
  <c r="L48" i="29"/>
  <c r="N48" i="29"/>
  <c r="L47" i="29"/>
  <c r="N47" i="29"/>
  <c r="L46" i="29"/>
  <c r="N46" i="29"/>
  <c r="L45" i="29"/>
  <c r="N45" i="29"/>
  <c r="L44" i="29"/>
  <c r="N44" i="29"/>
  <c r="L43" i="29"/>
  <c r="N43" i="29"/>
  <c r="L42" i="29"/>
  <c r="N42" i="29"/>
  <c r="L41" i="29"/>
  <c r="N41" i="29"/>
  <c r="L40" i="29"/>
  <c r="N40" i="29"/>
  <c r="L39" i="29"/>
  <c r="N39" i="29"/>
  <c r="L38" i="29"/>
  <c r="N38" i="29"/>
  <c r="L37" i="29"/>
  <c r="N37" i="29"/>
  <c r="L36" i="29"/>
  <c r="N36" i="29"/>
  <c r="L35" i="29"/>
  <c r="N35" i="29"/>
  <c r="L34" i="29"/>
  <c r="N34" i="29"/>
  <c r="L33" i="29"/>
  <c r="N33" i="29"/>
  <c r="L32" i="29"/>
  <c r="N32" i="29"/>
  <c r="L31" i="29"/>
  <c r="N31" i="29"/>
  <c r="L30" i="29"/>
  <c r="N30" i="29"/>
  <c r="L29" i="29"/>
  <c r="N29" i="29"/>
  <c r="L28" i="29"/>
  <c r="N28" i="29"/>
  <c r="L27" i="29"/>
  <c r="N27" i="29"/>
  <c r="L26" i="29"/>
  <c r="N26" i="29"/>
  <c r="L25" i="29"/>
  <c r="N25" i="29"/>
  <c r="L24" i="29"/>
  <c r="N24" i="29"/>
  <c r="L23" i="29"/>
  <c r="N23" i="29"/>
  <c r="L22" i="29"/>
  <c r="N22" i="29"/>
  <c r="L21" i="29"/>
  <c r="N21" i="29"/>
  <c r="L20" i="29"/>
  <c r="N20" i="29"/>
  <c r="P19" i="29"/>
  <c r="N19" i="29"/>
  <c r="L19" i="29"/>
  <c r="N18" i="29"/>
  <c r="L18" i="29"/>
  <c r="P17" i="29"/>
  <c r="N17" i="29"/>
  <c r="Q17" i="29" s="1"/>
  <c r="L17" i="29"/>
  <c r="P16" i="29"/>
  <c r="N16" i="29"/>
  <c r="L16" i="29"/>
  <c r="P15" i="29"/>
  <c r="N15" i="29"/>
  <c r="Q15" i="29" s="1"/>
  <c r="L15" i="29"/>
  <c r="P14" i="29"/>
  <c r="N14" i="29"/>
  <c r="L14" i="29"/>
  <c r="N13" i="29"/>
  <c r="L13" i="29"/>
  <c r="P12" i="29"/>
  <c r="N12" i="29"/>
  <c r="L12" i="29"/>
  <c r="P11" i="29"/>
  <c r="N11" i="29"/>
  <c r="L11" i="29"/>
  <c r="N10" i="29"/>
  <c r="Q10" i="29" s="1"/>
  <c r="L10" i="29"/>
  <c r="P9" i="29"/>
  <c r="N9" i="29"/>
  <c r="L9" i="29"/>
  <c r="N8" i="29"/>
  <c r="L8" i="29"/>
  <c r="P7" i="29"/>
  <c r="N7" i="29"/>
  <c r="L7" i="29"/>
  <c r="V6" i="29"/>
  <c r="P6" i="29"/>
  <c r="N6" i="29"/>
  <c r="L6" i="29"/>
  <c r="Y5" i="29"/>
  <c r="P10" i="29" s="1"/>
  <c r="P5" i="29"/>
  <c r="N5" i="29"/>
  <c r="L5" i="29"/>
  <c r="P4" i="29"/>
  <c r="N4" i="29"/>
  <c r="L4" i="29"/>
  <c r="S3" i="29"/>
  <c r="P3" i="29"/>
  <c r="N3" i="29"/>
  <c r="L3" i="29"/>
  <c r="L17" i="27"/>
  <c r="L18" i="27"/>
  <c r="L19" i="27"/>
  <c r="Q16" i="27"/>
  <c r="N19" i="27"/>
  <c r="N18" i="27"/>
  <c r="N17" i="27"/>
  <c r="N16" i="27"/>
  <c r="L16" i="27"/>
  <c r="N15" i="27"/>
  <c r="L15" i="27"/>
  <c r="N14" i="27"/>
  <c r="L14" i="27"/>
  <c r="N13" i="27"/>
  <c r="L13" i="27"/>
  <c r="N12" i="27"/>
  <c r="L12" i="27"/>
  <c r="N11" i="27"/>
  <c r="L11" i="27"/>
  <c r="N10" i="27"/>
  <c r="L10" i="27"/>
  <c r="N9" i="27"/>
  <c r="L9" i="27"/>
  <c r="N8" i="27"/>
  <c r="L8" i="27"/>
  <c r="N7" i="27"/>
  <c r="L7" i="27"/>
  <c r="V6" i="27"/>
  <c r="N6" i="27"/>
  <c r="L6" i="27"/>
  <c r="Y5" i="27"/>
  <c r="P16" i="27" s="1"/>
  <c r="P5" i="27"/>
  <c r="N5" i="27"/>
  <c r="L5" i="27"/>
  <c r="N4" i="27"/>
  <c r="L4" i="27"/>
  <c r="S3" i="27"/>
  <c r="N3" i="27"/>
  <c r="L3" i="27"/>
  <c r="W19" i="24"/>
  <c r="W20" i="24"/>
  <c r="W21" i="24"/>
  <c r="W22" i="24"/>
  <c r="W23" i="24"/>
  <c r="W24" i="24"/>
  <c r="W25" i="24"/>
  <c r="W26" i="24"/>
  <c r="W27" i="24"/>
  <c r="W28" i="24"/>
  <c r="W29" i="24"/>
  <c r="W30" i="24"/>
  <c r="W31" i="24"/>
  <c r="W32" i="24"/>
  <c r="W33" i="24"/>
  <c r="W34" i="24"/>
  <c r="W35" i="24"/>
  <c r="W36" i="24"/>
  <c r="W37" i="24"/>
  <c r="W38" i="24"/>
  <c r="W39" i="24"/>
  <c r="W40" i="24"/>
  <c r="W41" i="24"/>
  <c r="W42" i="24"/>
  <c r="W43" i="24"/>
  <c r="W44" i="24"/>
  <c r="W45" i="24"/>
  <c r="W46" i="24"/>
  <c r="W47" i="24"/>
  <c r="W48" i="24"/>
  <c r="W49" i="24"/>
  <c r="W50" i="24"/>
  <c r="W51" i="24"/>
  <c r="W52" i="24"/>
  <c r="W53" i="24"/>
  <c r="W54" i="24"/>
  <c r="W55" i="24"/>
  <c r="W56" i="24"/>
  <c r="W57" i="24"/>
  <c r="W58" i="24"/>
  <c r="W59" i="24"/>
  <c r="W60" i="24"/>
  <c r="W61" i="24"/>
  <c r="W62" i="24"/>
  <c r="W63" i="24"/>
  <c r="W64" i="24"/>
  <c r="W65" i="24"/>
  <c r="W66" i="24"/>
  <c r="W67" i="24"/>
  <c r="W68" i="24"/>
  <c r="W69" i="24"/>
  <c r="W70" i="24"/>
  <c r="W71" i="24"/>
  <c r="W72" i="24"/>
  <c r="W73" i="24"/>
  <c r="W74" i="24"/>
  <c r="W75" i="24"/>
  <c r="W76" i="24"/>
  <c r="W77" i="24"/>
  <c r="W78" i="24"/>
  <c r="W79" i="24"/>
  <c r="W80" i="24"/>
  <c r="W81" i="24"/>
  <c r="W82" i="24"/>
  <c r="W83" i="24"/>
  <c r="W18" i="24"/>
  <c r="W4" i="24"/>
  <c r="W5" i="24"/>
  <c r="W6" i="24"/>
  <c r="W7" i="24"/>
  <c r="W8" i="24"/>
  <c r="W9" i="24"/>
  <c r="W10" i="24"/>
  <c r="W11" i="24"/>
  <c r="W12" i="24"/>
  <c r="W13" i="24"/>
  <c r="W14" i="24"/>
  <c r="W15" i="24"/>
  <c r="W16" i="24"/>
  <c r="W17" i="24"/>
  <c r="W3" i="24"/>
  <c r="T4" i="24"/>
  <c r="T5" i="24"/>
  <c r="T6" i="24"/>
  <c r="T7" i="24"/>
  <c r="T8" i="24"/>
  <c r="T9" i="24"/>
  <c r="T10" i="24"/>
  <c r="T11" i="24"/>
  <c r="T12" i="24"/>
  <c r="T13" i="24"/>
  <c r="T14" i="24"/>
  <c r="T15" i="24"/>
  <c r="T16" i="24"/>
  <c r="T17" i="24"/>
  <c r="T18" i="24"/>
  <c r="T19" i="24"/>
  <c r="T20" i="24"/>
  <c r="T21" i="24"/>
  <c r="T22" i="24"/>
  <c r="T23" i="24"/>
  <c r="T24" i="24"/>
  <c r="T25" i="24"/>
  <c r="T26" i="24"/>
  <c r="T27" i="24"/>
  <c r="T28" i="24"/>
  <c r="T29" i="24"/>
  <c r="T30" i="24"/>
  <c r="T31" i="24"/>
  <c r="T32" i="24"/>
  <c r="T33" i="24"/>
  <c r="T34" i="24"/>
  <c r="T35" i="24"/>
  <c r="T36" i="24"/>
  <c r="T37" i="24"/>
  <c r="T38" i="24"/>
  <c r="T39" i="24"/>
  <c r="T40" i="24"/>
  <c r="T41" i="24"/>
  <c r="T42" i="24"/>
  <c r="T43" i="24"/>
  <c r="T44" i="24"/>
  <c r="T45" i="24"/>
  <c r="T46" i="24"/>
  <c r="T47" i="24"/>
  <c r="T48" i="24"/>
  <c r="T49" i="24"/>
  <c r="T50" i="24"/>
  <c r="T51" i="24"/>
  <c r="T52" i="24"/>
  <c r="T53" i="24"/>
  <c r="T54" i="24"/>
  <c r="T55" i="24"/>
  <c r="T56" i="24"/>
  <c r="T57" i="24"/>
  <c r="T58" i="24"/>
  <c r="T59" i="24"/>
  <c r="T60" i="24"/>
  <c r="T61" i="24"/>
  <c r="T62" i="24"/>
  <c r="T63" i="24"/>
  <c r="T64" i="24"/>
  <c r="T65" i="24"/>
  <c r="T66" i="24"/>
  <c r="T67" i="24"/>
  <c r="T68" i="24"/>
  <c r="T3" i="24"/>
  <c r="F7" i="24"/>
  <c r="F8" i="24"/>
  <c r="F9" i="24"/>
  <c r="F10" i="24"/>
  <c r="F11" i="24"/>
  <c r="F12" i="24"/>
  <c r="F13" i="24"/>
  <c r="F14" i="24"/>
  <c r="F15" i="24"/>
  <c r="F16" i="24"/>
  <c r="F17" i="24"/>
  <c r="F18" i="24"/>
  <c r="F19" i="24"/>
  <c r="F20" i="24"/>
  <c r="F21" i="24"/>
  <c r="F22" i="24"/>
  <c r="F23" i="24"/>
  <c r="F24" i="24"/>
  <c r="F25" i="24"/>
  <c r="F26" i="24"/>
  <c r="F27" i="24"/>
  <c r="F28" i="24"/>
  <c r="F29" i="24"/>
  <c r="F30" i="24"/>
  <c r="F31" i="24"/>
  <c r="F32" i="24"/>
  <c r="F33" i="24"/>
  <c r="F34" i="24"/>
  <c r="F35" i="24"/>
  <c r="F36" i="24"/>
  <c r="F37" i="24"/>
  <c r="F38" i="24"/>
  <c r="F39" i="24"/>
  <c r="F40" i="24"/>
  <c r="F41" i="24"/>
  <c r="F42" i="24"/>
  <c r="F43" i="24"/>
  <c r="F44" i="24"/>
  <c r="F45" i="24"/>
  <c r="F46" i="24"/>
  <c r="F47" i="24"/>
  <c r="F48" i="24"/>
  <c r="F49" i="24"/>
  <c r="F50" i="24"/>
  <c r="F51" i="24"/>
  <c r="F52" i="24"/>
  <c r="F53" i="24"/>
  <c r="F54" i="24"/>
  <c r="F55" i="24"/>
  <c r="F56" i="24"/>
  <c r="F57" i="24"/>
  <c r="F58" i="24"/>
  <c r="F59" i="24"/>
  <c r="F60" i="24"/>
  <c r="F61" i="24"/>
  <c r="F62" i="24"/>
  <c r="F63" i="24"/>
  <c r="F64" i="24"/>
  <c r="F65" i="24"/>
  <c r="F66" i="24"/>
  <c r="F67" i="24"/>
  <c r="F68" i="24"/>
  <c r="F4" i="24"/>
  <c r="F5" i="24"/>
  <c r="F6" i="24"/>
  <c r="F3" i="24"/>
  <c r="N9" i="26"/>
  <c r="L9" i="26"/>
  <c r="N8" i="26"/>
  <c r="L8" i="26"/>
  <c r="P7" i="26"/>
  <c r="N7" i="26"/>
  <c r="Q7" i="26" s="1"/>
  <c r="L7" i="26"/>
  <c r="W6" i="26"/>
  <c r="P6" i="26"/>
  <c r="N6" i="26"/>
  <c r="L6" i="26"/>
  <c r="Z5" i="26"/>
  <c r="P5" i="26"/>
  <c r="N5" i="26"/>
  <c r="L5" i="26"/>
  <c r="P4" i="26"/>
  <c r="N4" i="26"/>
  <c r="Q4" i="26" s="1"/>
  <c r="L4" i="26"/>
  <c r="S3" i="26"/>
  <c r="P3" i="26"/>
  <c r="N3" i="26"/>
  <c r="L3" i="26"/>
  <c r="P4" i="25"/>
  <c r="P5" i="25"/>
  <c r="P6" i="25"/>
  <c r="P7" i="25"/>
  <c r="P8" i="25"/>
  <c r="P9" i="25"/>
  <c r="P10" i="25"/>
  <c r="P11" i="25"/>
  <c r="P12" i="25"/>
  <c r="P13" i="25"/>
  <c r="P14" i="25"/>
  <c r="P15" i="25"/>
  <c r="P16" i="25"/>
  <c r="P3" i="25"/>
  <c r="N4" i="25"/>
  <c r="N5" i="25"/>
  <c r="N6" i="25"/>
  <c r="N7" i="25"/>
  <c r="N8" i="25"/>
  <c r="N9" i="25"/>
  <c r="Q9" i="25" s="1"/>
  <c r="N10" i="25"/>
  <c r="Q10" i="25" s="1"/>
  <c r="N11" i="25"/>
  <c r="N12" i="25"/>
  <c r="N13" i="25"/>
  <c r="N14" i="25"/>
  <c r="N15" i="25"/>
  <c r="N16" i="25"/>
  <c r="L4" i="25"/>
  <c r="L5" i="25"/>
  <c r="L6" i="25"/>
  <c r="L7" i="25"/>
  <c r="L8" i="25"/>
  <c r="L9" i="25"/>
  <c r="L11" i="25"/>
  <c r="L12" i="25"/>
  <c r="L13" i="25"/>
  <c r="L14" i="25"/>
  <c r="L15" i="25"/>
  <c r="L16" i="25"/>
  <c r="W6" i="25"/>
  <c r="Z5" i="25"/>
  <c r="S3" i="25"/>
  <c r="N3" i="25"/>
  <c r="L3" i="25"/>
  <c r="Q21" i="24"/>
  <c r="R21" i="24" s="1"/>
  <c r="Q22" i="24"/>
  <c r="Q29" i="24"/>
  <c r="R29" i="24" s="1"/>
  <c r="Q30" i="24"/>
  <c r="R30" i="24" s="1"/>
  <c r="Q37" i="24"/>
  <c r="R37" i="24" s="1"/>
  <c r="Q38" i="24"/>
  <c r="Q45" i="24"/>
  <c r="Q46" i="24"/>
  <c r="R46" i="24" s="1"/>
  <c r="Q53" i="24"/>
  <c r="R53" i="24" s="1"/>
  <c r="Q54" i="24"/>
  <c r="R54" i="24" s="1"/>
  <c r="Q61" i="24"/>
  <c r="Q62" i="24"/>
  <c r="R62" i="24" s="1"/>
  <c r="M8" i="24"/>
  <c r="M9" i="24"/>
  <c r="M10" i="24"/>
  <c r="M11" i="24"/>
  <c r="M12" i="24"/>
  <c r="M13" i="24"/>
  <c r="M14" i="24"/>
  <c r="M15" i="24"/>
  <c r="M16" i="24"/>
  <c r="M17" i="24"/>
  <c r="M18" i="24"/>
  <c r="M19" i="24"/>
  <c r="M20" i="24"/>
  <c r="M21" i="24"/>
  <c r="M22" i="24"/>
  <c r="M23" i="24"/>
  <c r="M24" i="24"/>
  <c r="M25" i="24"/>
  <c r="M26" i="24"/>
  <c r="M27" i="24"/>
  <c r="M28" i="24"/>
  <c r="M29" i="24"/>
  <c r="M30" i="24"/>
  <c r="M31" i="24"/>
  <c r="M32" i="24"/>
  <c r="M33" i="24"/>
  <c r="M34" i="24"/>
  <c r="M35" i="24"/>
  <c r="M36" i="24"/>
  <c r="M37" i="24"/>
  <c r="M38" i="24"/>
  <c r="M39" i="24"/>
  <c r="M40" i="24"/>
  <c r="M41" i="24"/>
  <c r="M42" i="24"/>
  <c r="M43" i="24"/>
  <c r="M44" i="24"/>
  <c r="M45" i="24"/>
  <c r="M46" i="24"/>
  <c r="M47" i="24"/>
  <c r="M48" i="24"/>
  <c r="M49" i="24"/>
  <c r="M50" i="24"/>
  <c r="M51" i="24"/>
  <c r="M52" i="24"/>
  <c r="M53" i="24"/>
  <c r="M54" i="24"/>
  <c r="M55" i="24"/>
  <c r="M56" i="24"/>
  <c r="M57" i="24"/>
  <c r="M58" i="24"/>
  <c r="M59" i="24"/>
  <c r="M60" i="24"/>
  <c r="M61" i="24"/>
  <c r="M62" i="24"/>
  <c r="M63" i="24"/>
  <c r="M64" i="24"/>
  <c r="M65" i="24"/>
  <c r="M66" i="24"/>
  <c r="M67" i="24"/>
  <c r="M68" i="24"/>
  <c r="M7" i="24"/>
  <c r="M4" i="24"/>
  <c r="M5" i="24"/>
  <c r="M6" i="24"/>
  <c r="M3" i="24"/>
  <c r="Q18" i="24"/>
  <c r="AB5" i="24"/>
  <c r="Q23" i="24" s="1"/>
  <c r="R23" i="24" s="1"/>
  <c r="Y6" i="24"/>
  <c r="T69" i="24"/>
  <c r="T70" i="24"/>
  <c r="T71" i="24"/>
  <c r="T72" i="24"/>
  <c r="T73" i="24"/>
  <c r="T74" i="24"/>
  <c r="T75" i="24"/>
  <c r="T76" i="24"/>
  <c r="T77" i="24"/>
  <c r="T78" i="24"/>
  <c r="T79" i="24"/>
  <c r="T80" i="24"/>
  <c r="T81" i="24"/>
  <c r="T82" i="24"/>
  <c r="T83" i="24"/>
  <c r="O51" i="24"/>
  <c r="O52" i="24"/>
  <c r="O53" i="24"/>
  <c r="O54" i="24"/>
  <c r="O55" i="24"/>
  <c r="O56" i="24"/>
  <c r="O57" i="24"/>
  <c r="O58" i="24"/>
  <c r="O59" i="24"/>
  <c r="O60" i="24"/>
  <c r="O61" i="24"/>
  <c r="R61" i="24" s="1"/>
  <c r="O62" i="24"/>
  <c r="O63" i="24"/>
  <c r="O64" i="24"/>
  <c r="O65" i="24"/>
  <c r="O66" i="24"/>
  <c r="O67" i="24"/>
  <c r="O68" i="24"/>
  <c r="O69" i="24"/>
  <c r="O70" i="24"/>
  <c r="O71" i="24"/>
  <c r="O72" i="24"/>
  <c r="O73" i="24"/>
  <c r="O74" i="24"/>
  <c r="O75" i="24"/>
  <c r="O76" i="24"/>
  <c r="O77" i="24"/>
  <c r="O78" i="24"/>
  <c r="O79" i="24"/>
  <c r="O80" i="24"/>
  <c r="O81" i="24"/>
  <c r="O82" i="24"/>
  <c r="O83" i="24"/>
  <c r="O4" i="24"/>
  <c r="O5" i="24"/>
  <c r="O6" i="24"/>
  <c r="O7" i="24"/>
  <c r="O8" i="24"/>
  <c r="O9" i="24"/>
  <c r="O10" i="24"/>
  <c r="O11" i="24"/>
  <c r="O12" i="24"/>
  <c r="O13" i="24"/>
  <c r="O14" i="24"/>
  <c r="O15" i="24"/>
  <c r="O16" i="24"/>
  <c r="O17" i="24"/>
  <c r="O18" i="24"/>
  <c r="O19" i="24"/>
  <c r="O20" i="24"/>
  <c r="O21" i="24"/>
  <c r="O22" i="24"/>
  <c r="R22" i="24" s="1"/>
  <c r="O23" i="24"/>
  <c r="O24" i="24"/>
  <c r="O25" i="24"/>
  <c r="O26" i="24"/>
  <c r="O27" i="24"/>
  <c r="O28" i="24"/>
  <c r="O29" i="24"/>
  <c r="O30" i="24"/>
  <c r="O31" i="24"/>
  <c r="O32" i="24"/>
  <c r="O33" i="24"/>
  <c r="O34" i="24"/>
  <c r="O35" i="24"/>
  <c r="O36" i="24"/>
  <c r="O37" i="24"/>
  <c r="O38" i="24"/>
  <c r="R38" i="24" s="1"/>
  <c r="O39" i="24"/>
  <c r="O40" i="24"/>
  <c r="O41" i="24"/>
  <c r="O42" i="24"/>
  <c r="O43" i="24"/>
  <c r="O44" i="24"/>
  <c r="O45" i="24"/>
  <c r="R45" i="24" s="1"/>
  <c r="O46" i="24"/>
  <c r="O47" i="24"/>
  <c r="O48" i="24"/>
  <c r="O49" i="24"/>
  <c r="O50" i="24"/>
  <c r="O3" i="24"/>
  <c r="M11" i="23"/>
  <c r="M12" i="23"/>
  <c r="M13" i="23"/>
  <c r="M14" i="23"/>
  <c r="M15" i="23"/>
  <c r="M16" i="23"/>
  <c r="M17" i="23"/>
  <c r="M18" i="23"/>
  <c r="M19" i="23"/>
  <c r="M20" i="23"/>
  <c r="M21" i="23"/>
  <c r="M22" i="23"/>
  <c r="M23" i="23"/>
  <c r="M24" i="23"/>
  <c r="M25" i="23"/>
  <c r="M26" i="23"/>
  <c r="M27" i="23"/>
  <c r="M28" i="23"/>
  <c r="M29" i="23"/>
  <c r="M30" i="23"/>
  <c r="M31" i="23"/>
  <c r="M32" i="23"/>
  <c r="M33" i="23"/>
  <c r="M34" i="23"/>
  <c r="M35" i="23"/>
  <c r="M36" i="23"/>
  <c r="M37" i="23"/>
  <c r="M38" i="23"/>
  <c r="M39" i="23"/>
  <c r="M40" i="23"/>
  <c r="M41" i="23"/>
  <c r="M42" i="23"/>
  <c r="M43" i="23"/>
  <c r="M44" i="23"/>
  <c r="M45" i="23"/>
  <c r="M46" i="23"/>
  <c r="M47" i="23"/>
  <c r="M48" i="23"/>
  <c r="M49" i="23"/>
  <c r="M50" i="23"/>
  <c r="M10" i="23"/>
  <c r="M9" i="23"/>
  <c r="M4" i="23"/>
  <c r="M5" i="23"/>
  <c r="M6" i="23"/>
  <c r="M7" i="23"/>
  <c r="M8" i="23"/>
  <c r="L4" i="23"/>
  <c r="L5" i="23"/>
  <c r="L6" i="23"/>
  <c r="L7" i="23"/>
  <c r="L8" i="23"/>
  <c r="L9" i="23"/>
  <c r="L10" i="23"/>
  <c r="L11" i="23"/>
  <c r="L12" i="23"/>
  <c r="L13" i="23"/>
  <c r="L14" i="23"/>
  <c r="L15" i="23"/>
  <c r="L16" i="23"/>
  <c r="L17" i="23"/>
  <c r="L18" i="23"/>
  <c r="L19" i="23"/>
  <c r="L20" i="23"/>
  <c r="L21" i="23"/>
  <c r="L22" i="23"/>
  <c r="L23" i="23"/>
  <c r="L24" i="23"/>
  <c r="L25" i="23"/>
  <c r="L26" i="23"/>
  <c r="L27" i="23"/>
  <c r="L28" i="23"/>
  <c r="L29" i="23"/>
  <c r="L30" i="23"/>
  <c r="L31" i="23"/>
  <c r="L32" i="23"/>
  <c r="L33" i="23"/>
  <c r="L34" i="23"/>
  <c r="L35" i="23"/>
  <c r="L36" i="23"/>
  <c r="L37" i="23"/>
  <c r="L38" i="23"/>
  <c r="L39" i="23"/>
  <c r="L40" i="23"/>
  <c r="L41" i="23"/>
  <c r="L42" i="23"/>
  <c r="L43" i="23"/>
  <c r="L44" i="23"/>
  <c r="L45" i="23"/>
  <c r="L46" i="23"/>
  <c r="L47" i="23"/>
  <c r="L48" i="23"/>
  <c r="L49" i="23"/>
  <c r="L50" i="23"/>
  <c r="U26" i="23"/>
  <c r="V26" i="23" s="1"/>
  <c r="U25" i="23"/>
  <c r="V25" i="23" s="1"/>
  <c r="U24" i="23"/>
  <c r="V24" i="23" s="1"/>
  <c r="U23" i="23"/>
  <c r="V23" i="23" s="1"/>
  <c r="U22" i="23"/>
  <c r="V22" i="23" s="1"/>
  <c r="U21" i="23"/>
  <c r="V21" i="23" s="1"/>
  <c r="U20" i="23"/>
  <c r="V20" i="23" s="1"/>
  <c r="U19" i="23"/>
  <c r="V19" i="23" s="1"/>
  <c r="U18" i="23"/>
  <c r="V18" i="23" s="1"/>
  <c r="U17" i="23"/>
  <c r="V17" i="23" s="1"/>
  <c r="U16" i="23"/>
  <c r="V16" i="23" s="1"/>
  <c r="U13" i="23"/>
  <c r="V13" i="23" s="1"/>
  <c r="U12" i="23"/>
  <c r="V12" i="23" s="1"/>
  <c r="U11" i="23"/>
  <c r="V11" i="23" s="1"/>
  <c r="U10" i="23"/>
  <c r="V10" i="23" s="1"/>
  <c r="V9" i="23"/>
  <c r="V8" i="23"/>
  <c r="V7" i="23"/>
  <c r="V6" i="23"/>
  <c r="V5" i="23"/>
  <c r="V4" i="23"/>
  <c r="U3" i="23"/>
  <c r="V3" i="23" s="1"/>
  <c r="M3" i="23"/>
  <c r="L3" i="23"/>
  <c r="Y26" i="22"/>
  <c r="Z26" i="22" s="1"/>
  <c r="Y25" i="22"/>
  <c r="Z25" i="22" s="1"/>
  <c r="Z24" i="22"/>
  <c r="Y24" i="22"/>
  <c r="Y23" i="22"/>
  <c r="Z23" i="22" s="1"/>
  <c r="Y22" i="22"/>
  <c r="Z22" i="22" s="1"/>
  <c r="Y21" i="22"/>
  <c r="Z21" i="22" s="1"/>
  <c r="Z20" i="22"/>
  <c r="Y20" i="22"/>
  <c r="Z19" i="22"/>
  <c r="Y19" i="22"/>
  <c r="Y18" i="22"/>
  <c r="Z18" i="22" s="1"/>
  <c r="Y17" i="22"/>
  <c r="Z17" i="22" s="1"/>
  <c r="Z16" i="22"/>
  <c r="Y16" i="22"/>
  <c r="Z13" i="22"/>
  <c r="Y13" i="22"/>
  <c r="Y12" i="22"/>
  <c r="Z12" i="22" s="1"/>
  <c r="Y11" i="22"/>
  <c r="Z11" i="22" s="1"/>
  <c r="Z10" i="22"/>
  <c r="Y10" i="22"/>
  <c r="Z9" i="22"/>
  <c r="Z8" i="22"/>
  <c r="Z7" i="22"/>
  <c r="Z6" i="22"/>
  <c r="Z5" i="22"/>
  <c r="Z4" i="22"/>
  <c r="Y3" i="22"/>
  <c r="Z3" i="22" s="1"/>
  <c r="O3" i="22"/>
  <c r="N3" i="22"/>
  <c r="N6" i="21"/>
  <c r="M6" i="21"/>
  <c r="M4" i="21"/>
  <c r="N4" i="21"/>
  <c r="M5" i="21"/>
  <c r="N5" i="21"/>
  <c r="Y26" i="21"/>
  <c r="X26" i="21"/>
  <c r="X25" i="21"/>
  <c r="Y25" i="21" s="1"/>
  <c r="X24" i="21"/>
  <c r="Y24" i="21" s="1"/>
  <c r="X23" i="21"/>
  <c r="Y23" i="21" s="1"/>
  <c r="Y22" i="21"/>
  <c r="X22" i="21"/>
  <c r="X21" i="21"/>
  <c r="Y21" i="21" s="1"/>
  <c r="Y20" i="21"/>
  <c r="X20" i="21"/>
  <c r="X19" i="21"/>
  <c r="Y19" i="21" s="1"/>
  <c r="Y18" i="21"/>
  <c r="X18" i="21"/>
  <c r="X17" i="21"/>
  <c r="Y17" i="21" s="1"/>
  <c r="Y16" i="21"/>
  <c r="X16" i="21"/>
  <c r="Y13" i="21"/>
  <c r="X13" i="21"/>
  <c r="X12" i="21"/>
  <c r="Y12" i="21" s="1"/>
  <c r="Y11" i="21"/>
  <c r="X11" i="21"/>
  <c r="X10" i="21"/>
  <c r="Y10" i="21" s="1"/>
  <c r="Y9" i="21"/>
  <c r="Y8" i="21"/>
  <c r="Y7" i="21"/>
  <c r="Y6" i="21"/>
  <c r="Y5" i="21"/>
  <c r="Y4" i="21"/>
  <c r="X3" i="21"/>
  <c r="Y3" i="21" s="1"/>
  <c r="N3" i="21"/>
  <c r="M3" i="21"/>
  <c r="M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W26" i="20"/>
  <c r="X26" i="20" s="1"/>
  <c r="W25" i="20"/>
  <c r="X25" i="20" s="1"/>
  <c r="W24" i="20"/>
  <c r="X24" i="20" s="1"/>
  <c r="W23" i="20"/>
  <c r="X23" i="20" s="1"/>
  <c r="W22" i="20"/>
  <c r="X22" i="20" s="1"/>
  <c r="W21" i="20"/>
  <c r="X21" i="20" s="1"/>
  <c r="W20" i="20"/>
  <c r="X20" i="20" s="1"/>
  <c r="W19" i="20"/>
  <c r="X19" i="20" s="1"/>
  <c r="W18" i="20"/>
  <c r="X18" i="20" s="1"/>
  <c r="W17" i="20"/>
  <c r="X17" i="20" s="1"/>
  <c r="X16" i="20"/>
  <c r="W16" i="20"/>
  <c r="W13" i="20"/>
  <c r="X13" i="20" s="1"/>
  <c r="W12" i="20"/>
  <c r="X12" i="20" s="1"/>
  <c r="W11" i="20"/>
  <c r="X11" i="20" s="1"/>
  <c r="X10" i="20"/>
  <c r="W10" i="20"/>
  <c r="X9" i="20"/>
  <c r="X8" i="20"/>
  <c r="X7" i="20"/>
  <c r="X6" i="20"/>
  <c r="X5" i="20"/>
  <c r="X4" i="20"/>
  <c r="W3" i="20"/>
  <c r="X3" i="20" s="1"/>
  <c r="M3" i="20"/>
  <c r="L3" i="20"/>
  <c r="L21" i="18"/>
  <c r="L7" i="19"/>
  <c r="Q6" i="19"/>
  <c r="M4" i="19"/>
  <c r="M5" i="19"/>
  <c r="M6" i="19"/>
  <c r="M7" i="19"/>
  <c r="M8" i="19"/>
  <c r="M9" i="19"/>
  <c r="L4" i="19"/>
  <c r="L5" i="19"/>
  <c r="L6" i="19"/>
  <c r="L8" i="19"/>
  <c r="L9" i="19"/>
  <c r="W26" i="19"/>
  <c r="X26" i="19" s="1"/>
  <c r="W25" i="19"/>
  <c r="X25" i="19" s="1"/>
  <c r="W24" i="19"/>
  <c r="X24" i="19" s="1"/>
  <c r="W23" i="19"/>
  <c r="X23" i="19" s="1"/>
  <c r="W22" i="19"/>
  <c r="X22" i="19" s="1"/>
  <c r="W21" i="19"/>
  <c r="X21" i="19" s="1"/>
  <c r="W20" i="19"/>
  <c r="X20" i="19" s="1"/>
  <c r="W19" i="19"/>
  <c r="X19" i="19" s="1"/>
  <c r="W18" i="19"/>
  <c r="X18" i="19" s="1"/>
  <c r="X17" i="19"/>
  <c r="W17" i="19"/>
  <c r="X16" i="19"/>
  <c r="W16" i="19"/>
  <c r="W13" i="19"/>
  <c r="X13" i="19" s="1"/>
  <c r="W12" i="19"/>
  <c r="X12" i="19" s="1"/>
  <c r="W11" i="19"/>
  <c r="X11" i="19" s="1"/>
  <c r="W10" i="19"/>
  <c r="X10" i="19" s="1"/>
  <c r="W9" i="19"/>
  <c r="X9" i="19" s="1"/>
  <c r="Q9" i="19" s="1"/>
  <c r="W8" i="19"/>
  <c r="X8" i="19" s="1"/>
  <c r="Q8" i="19" s="1"/>
  <c r="W7" i="19"/>
  <c r="X7" i="19" s="1"/>
  <c r="Q7" i="19" s="1"/>
  <c r="W6" i="19"/>
  <c r="X6" i="19" s="1"/>
  <c r="W5" i="19"/>
  <c r="X5" i="19" s="1"/>
  <c r="W4" i="19"/>
  <c r="X4" i="19" s="1"/>
  <c r="W3" i="19"/>
  <c r="X3" i="19" s="1"/>
  <c r="M3" i="19"/>
  <c r="L3" i="19"/>
  <c r="Q16" i="18"/>
  <c r="Q17" i="18"/>
  <c r="Q18" i="18"/>
  <c r="Q19" i="18"/>
  <c r="Q22" i="18"/>
  <c r="Q23" i="18"/>
  <c r="Q24" i="18"/>
  <c r="Q25" i="18"/>
  <c r="Q26" i="18"/>
  <c r="W3" i="18"/>
  <c r="X3" i="18" s="1"/>
  <c r="W4" i="18"/>
  <c r="X4" i="18" s="1"/>
  <c r="W5" i="18"/>
  <c r="X5" i="18" s="1"/>
  <c r="W6" i="18"/>
  <c r="X6" i="18" s="1"/>
  <c r="W7" i="18"/>
  <c r="X7" i="18" s="1"/>
  <c r="W8" i="18"/>
  <c r="X8" i="18" s="1"/>
  <c r="W9" i="18"/>
  <c r="X9" i="18" s="1"/>
  <c r="W10" i="18"/>
  <c r="X10" i="18" s="1"/>
  <c r="W11" i="18"/>
  <c r="X11" i="18" s="1"/>
  <c r="W12" i="18"/>
  <c r="X12" i="18" s="1"/>
  <c r="W13" i="18"/>
  <c r="X13" i="18" s="1"/>
  <c r="W16" i="18"/>
  <c r="X16" i="18" s="1"/>
  <c r="W17" i="18"/>
  <c r="X17" i="18" s="1"/>
  <c r="W18" i="18"/>
  <c r="X18" i="18" s="1"/>
  <c r="W19" i="18"/>
  <c r="X19" i="18" s="1"/>
  <c r="W20" i="18"/>
  <c r="X20" i="18" s="1"/>
  <c r="Q20" i="18" s="1"/>
  <c r="W21" i="18"/>
  <c r="X21" i="18" s="1"/>
  <c r="Q21" i="18" s="1"/>
  <c r="W22" i="18"/>
  <c r="X22" i="18" s="1"/>
  <c r="W23" i="18"/>
  <c r="X23" i="18" s="1"/>
  <c r="W24" i="18"/>
  <c r="X24" i="18" s="1"/>
  <c r="W25" i="18"/>
  <c r="X25" i="18" s="1"/>
  <c r="W26" i="18"/>
  <c r="X26" i="18" s="1"/>
  <c r="L4" i="18"/>
  <c r="M4" i="18"/>
  <c r="L5" i="18"/>
  <c r="M5" i="18"/>
  <c r="L6" i="18"/>
  <c r="M6" i="18"/>
  <c r="L7" i="18"/>
  <c r="M7" i="18"/>
  <c r="L8" i="18"/>
  <c r="M8" i="18"/>
  <c r="L9" i="18"/>
  <c r="M9" i="18"/>
  <c r="L10" i="18"/>
  <c r="M10" i="18"/>
  <c r="L11" i="18"/>
  <c r="M11" i="18"/>
  <c r="L12" i="18"/>
  <c r="M12" i="18"/>
  <c r="L13" i="18"/>
  <c r="M13" i="18"/>
  <c r="L16" i="18"/>
  <c r="M16" i="18"/>
  <c r="L17" i="18"/>
  <c r="M17" i="18"/>
  <c r="L18" i="18"/>
  <c r="M18" i="18"/>
  <c r="L19" i="18"/>
  <c r="M19" i="18"/>
  <c r="L20" i="18"/>
  <c r="M20" i="18"/>
  <c r="M21" i="18"/>
  <c r="L22" i="18"/>
  <c r="M22" i="18"/>
  <c r="L23" i="18"/>
  <c r="M23" i="18"/>
  <c r="L24" i="18"/>
  <c r="M24" i="18"/>
  <c r="L25" i="18"/>
  <c r="M25" i="18"/>
  <c r="L26" i="18"/>
  <c r="M26" i="18"/>
  <c r="M3" i="18"/>
  <c r="L3" i="18"/>
  <c r="Q7" i="39" l="1"/>
  <c r="S7" i="39" s="1"/>
  <c r="Q12" i="39"/>
  <c r="S12" i="39" s="1"/>
  <c r="Q5" i="39"/>
  <c r="S5" i="39" s="1"/>
  <c r="Q19" i="39"/>
  <c r="S19" i="39" s="1"/>
  <c r="Q28" i="39"/>
  <c r="S28" i="39" s="1"/>
  <c r="Q27" i="39"/>
  <c r="S27" i="39" s="1"/>
  <c r="Q11" i="39"/>
  <c r="S11" i="39" s="1"/>
  <c r="Q20" i="39"/>
  <c r="S20" i="39" s="1"/>
  <c r="Q29" i="39"/>
  <c r="S29" i="39" s="1"/>
  <c r="Q62" i="39"/>
  <c r="P10" i="39"/>
  <c r="Q10" i="39" s="1"/>
  <c r="S10" i="39" s="1"/>
  <c r="P18" i="39"/>
  <c r="Q18" i="39" s="1"/>
  <c r="S18" i="39" s="1"/>
  <c r="P26" i="39"/>
  <c r="Q26" i="39" s="1"/>
  <c r="S26" i="39" s="1"/>
  <c r="P34" i="39"/>
  <c r="Q34" i="39" s="1"/>
  <c r="S34" i="39" s="1"/>
  <c r="P23" i="39"/>
  <c r="Q23" i="39" s="1"/>
  <c r="S23" i="39" s="1"/>
  <c r="P31" i="39"/>
  <c r="Q31" i="39" s="1"/>
  <c r="S31" i="39" s="1"/>
  <c r="P36" i="39"/>
  <c r="Q36" i="39" s="1"/>
  <c r="P38" i="39"/>
  <c r="Q38" i="39" s="1"/>
  <c r="P40" i="39"/>
  <c r="Q40" i="39" s="1"/>
  <c r="P42" i="39"/>
  <c r="Q42" i="39" s="1"/>
  <c r="P44" i="39"/>
  <c r="Q44" i="39" s="1"/>
  <c r="P46" i="39"/>
  <c r="Q46" i="39" s="1"/>
  <c r="P48" i="39"/>
  <c r="Q48" i="39" s="1"/>
  <c r="P50" i="39"/>
  <c r="Q50" i="39" s="1"/>
  <c r="P52" i="39"/>
  <c r="Q52" i="39" s="1"/>
  <c r="P54" i="39"/>
  <c r="Q54" i="39" s="1"/>
  <c r="P56" i="39"/>
  <c r="Q56" i="39" s="1"/>
  <c r="P58" i="39"/>
  <c r="Q58" i="39" s="1"/>
  <c r="P60" i="39"/>
  <c r="Q60" i="39" s="1"/>
  <c r="P62" i="39"/>
  <c r="P25" i="39"/>
  <c r="Q25" i="39" s="1"/>
  <c r="S25" i="39" s="1"/>
  <c r="P33" i="39"/>
  <c r="Q33" i="39" s="1"/>
  <c r="S33" i="39" s="1"/>
  <c r="P3" i="39"/>
  <c r="Q3" i="39" s="1"/>
  <c r="P14" i="39"/>
  <c r="Q14" i="39" s="1"/>
  <c r="S14" i="39" s="1"/>
  <c r="P22" i="39"/>
  <c r="Q22" i="39" s="1"/>
  <c r="S22" i="39" s="1"/>
  <c r="P30" i="39"/>
  <c r="Q30" i="39" s="1"/>
  <c r="S30" i="39" s="1"/>
  <c r="P35" i="39"/>
  <c r="Q35" i="39" s="1"/>
  <c r="S35" i="39" s="1"/>
  <c r="P8" i="39"/>
  <c r="Q8" i="39" s="1"/>
  <c r="S8" i="39" s="1"/>
  <c r="P16" i="39"/>
  <c r="Q16" i="39" s="1"/>
  <c r="S16" i="39" s="1"/>
  <c r="P24" i="39"/>
  <c r="Q24" i="39" s="1"/>
  <c r="S24" i="39" s="1"/>
  <c r="P32" i="39"/>
  <c r="Q32" i="39" s="1"/>
  <c r="S32" i="39" s="1"/>
  <c r="P37" i="39"/>
  <c r="Q37" i="39" s="1"/>
  <c r="P39" i="39"/>
  <c r="Q39" i="39" s="1"/>
  <c r="P41" i="39"/>
  <c r="Q41" i="39" s="1"/>
  <c r="P43" i="39"/>
  <c r="Q43" i="39" s="1"/>
  <c r="P45" i="39"/>
  <c r="Q45" i="39" s="1"/>
  <c r="P47" i="39"/>
  <c r="Q47" i="39" s="1"/>
  <c r="P49" i="39"/>
  <c r="Q49" i="39" s="1"/>
  <c r="P51" i="39"/>
  <c r="Q51" i="39" s="1"/>
  <c r="P53" i="39"/>
  <c r="Q53" i="39" s="1"/>
  <c r="P55" i="39"/>
  <c r="Q55" i="39" s="1"/>
  <c r="P57" i="39"/>
  <c r="Q57" i="39" s="1"/>
  <c r="P59" i="39"/>
  <c r="Q59" i="39" s="1"/>
  <c r="P61" i="39"/>
  <c r="Q61" i="39" s="1"/>
  <c r="P63" i="39"/>
  <c r="Q63" i="39" s="1"/>
  <c r="P13" i="39"/>
  <c r="Q13" i="39" s="1"/>
  <c r="S13" i="39" s="1"/>
  <c r="P21" i="39"/>
  <c r="Q21" i="39" s="1"/>
  <c r="S21" i="39" s="1"/>
  <c r="Q6" i="38"/>
  <c r="S6" i="38" s="1"/>
  <c r="Q12" i="38"/>
  <c r="S12" i="38" s="1"/>
  <c r="Q23" i="38"/>
  <c r="S23" i="38" s="1"/>
  <c r="Q35" i="38"/>
  <c r="S35" i="38" s="1"/>
  <c r="Q33" i="38"/>
  <c r="S33" i="38" s="1"/>
  <c r="Q15" i="38"/>
  <c r="S15" i="38" s="1"/>
  <c r="Q8" i="38"/>
  <c r="S8" i="38" s="1"/>
  <c r="Q3" i="38"/>
  <c r="Q4" i="38"/>
  <c r="S4" i="38" s="1"/>
  <c r="Q9" i="38"/>
  <c r="S9" i="38" s="1"/>
  <c r="Q26" i="38"/>
  <c r="S26" i="38" s="1"/>
  <c r="Q7" i="38"/>
  <c r="S7" i="38" s="1"/>
  <c r="Q20" i="38"/>
  <c r="S20" i="38" s="1"/>
  <c r="P17" i="38"/>
  <c r="Q17" i="38" s="1"/>
  <c r="S17" i="38" s="1"/>
  <c r="P28" i="38"/>
  <c r="Q28" i="38" s="1"/>
  <c r="S28" i="38" s="1"/>
  <c r="P14" i="38"/>
  <c r="Q14" i="38" s="1"/>
  <c r="S14" i="38" s="1"/>
  <c r="P22" i="38"/>
  <c r="Q22" i="38" s="1"/>
  <c r="S22" i="38" s="1"/>
  <c r="P25" i="38"/>
  <c r="Q25" i="38" s="1"/>
  <c r="S25" i="38" s="1"/>
  <c r="P5" i="38"/>
  <c r="Q5" i="38" s="1"/>
  <c r="S5" i="38" s="1"/>
  <c r="P11" i="38"/>
  <c r="Q11" i="38" s="1"/>
  <c r="S11" i="38" s="1"/>
  <c r="P19" i="38"/>
  <c r="Q19" i="38" s="1"/>
  <c r="S19" i="38" s="1"/>
  <c r="P30" i="38"/>
  <c r="Q30" i="38" s="1"/>
  <c r="S30" i="38" s="1"/>
  <c r="P32" i="38"/>
  <c r="Q32" i="38" s="1"/>
  <c r="S32" i="38" s="1"/>
  <c r="P34" i="38"/>
  <c r="Q34" i="38" s="1"/>
  <c r="S34" i="38" s="1"/>
  <c r="P36" i="38"/>
  <c r="Q36" i="38" s="1"/>
  <c r="P38" i="38"/>
  <c r="Q38" i="38" s="1"/>
  <c r="P40" i="38"/>
  <c r="Q40" i="38" s="1"/>
  <c r="P42" i="38"/>
  <c r="Q42" i="38" s="1"/>
  <c r="P44" i="38"/>
  <c r="Q44" i="38" s="1"/>
  <c r="P46" i="38"/>
  <c r="Q46" i="38" s="1"/>
  <c r="P48" i="38"/>
  <c r="Q48" i="38" s="1"/>
  <c r="P50" i="38"/>
  <c r="Q50" i="38" s="1"/>
  <c r="P52" i="38"/>
  <c r="Q52" i="38" s="1"/>
  <c r="P54" i="38"/>
  <c r="Q54" i="38" s="1"/>
  <c r="P56" i="38"/>
  <c r="Q56" i="38" s="1"/>
  <c r="P58" i="38"/>
  <c r="Q58" i="38" s="1"/>
  <c r="P60" i="38"/>
  <c r="Q60" i="38" s="1"/>
  <c r="P62" i="38"/>
  <c r="Q62" i="38" s="1"/>
  <c r="P16" i="38"/>
  <c r="Q16" i="38" s="1"/>
  <c r="S16" i="38" s="1"/>
  <c r="P27" i="38"/>
  <c r="Q27" i="38" s="1"/>
  <c r="S27" i="38" s="1"/>
  <c r="P13" i="38"/>
  <c r="Q13" i="38" s="1"/>
  <c r="S13" i="38" s="1"/>
  <c r="P21" i="38"/>
  <c r="Q21" i="38" s="1"/>
  <c r="S21" i="38" s="1"/>
  <c r="P24" i="38"/>
  <c r="Q24" i="38" s="1"/>
  <c r="S24" i="38" s="1"/>
  <c r="P10" i="38"/>
  <c r="Q10" i="38" s="1"/>
  <c r="S10" i="38" s="1"/>
  <c r="P18" i="38"/>
  <c r="Q18" i="38" s="1"/>
  <c r="S18" i="38" s="1"/>
  <c r="P29" i="38"/>
  <c r="Q29" i="38" s="1"/>
  <c r="S29" i="38" s="1"/>
  <c r="P41" i="38"/>
  <c r="Q41" i="38" s="1"/>
  <c r="P43" i="38"/>
  <c r="Q43" i="38" s="1"/>
  <c r="P45" i="38"/>
  <c r="Q45" i="38" s="1"/>
  <c r="P47" i="38"/>
  <c r="Q47" i="38" s="1"/>
  <c r="P49" i="38"/>
  <c r="Q49" i="38" s="1"/>
  <c r="P51" i="38"/>
  <c r="Q51" i="38" s="1"/>
  <c r="P53" i="38"/>
  <c r="Q53" i="38" s="1"/>
  <c r="P55" i="38"/>
  <c r="Q55" i="38" s="1"/>
  <c r="P57" i="38"/>
  <c r="Q57" i="38" s="1"/>
  <c r="P59" i="38"/>
  <c r="Q59" i="38" s="1"/>
  <c r="P61" i="38"/>
  <c r="Q61" i="38" s="1"/>
  <c r="Q62" i="36"/>
  <c r="Q45" i="36"/>
  <c r="Q39" i="36"/>
  <c r="Q35" i="36"/>
  <c r="Q51" i="36"/>
  <c r="Q61" i="36"/>
  <c r="Q33" i="36"/>
  <c r="Q43" i="36"/>
  <c r="Q49" i="36"/>
  <c r="Q37" i="36"/>
  <c r="Q53" i="36"/>
  <c r="Q31" i="36"/>
  <c r="Q47" i="36"/>
  <c r="O22" i="36"/>
  <c r="Q41" i="36"/>
  <c r="Q57" i="36"/>
  <c r="Q55" i="36"/>
  <c r="Q59" i="36"/>
  <c r="Q63" i="36"/>
  <c r="Q30" i="36"/>
  <c r="Q32" i="36"/>
  <c r="Q34" i="36"/>
  <c r="Q36" i="36"/>
  <c r="Q38" i="36"/>
  <c r="Q40" i="36"/>
  <c r="Q42" i="36"/>
  <c r="Q44" i="36"/>
  <c r="Q46" i="36"/>
  <c r="Q48" i="36"/>
  <c r="Q50" i="36"/>
  <c r="Q52" i="36"/>
  <c r="Q54" i="36"/>
  <c r="Q56" i="36"/>
  <c r="Q58" i="36"/>
  <c r="Q60" i="36"/>
  <c r="Q13" i="35"/>
  <c r="S13" i="35" s="1"/>
  <c r="Q16" i="35"/>
  <c r="S16" i="35" s="1"/>
  <c r="Q24" i="35"/>
  <c r="S24" i="35" s="1"/>
  <c r="Q8" i="35"/>
  <c r="S8" i="35" s="1"/>
  <c r="Q19" i="35"/>
  <c r="S19" i="35" s="1"/>
  <c r="Q27" i="35"/>
  <c r="Q5" i="35"/>
  <c r="S5" i="35" s="1"/>
  <c r="Q11" i="35"/>
  <c r="S11" i="35" s="1"/>
  <c r="P4" i="35"/>
  <c r="Q4" i="35" s="1"/>
  <c r="S4" i="35" s="1"/>
  <c r="P18" i="35"/>
  <c r="Q18" i="35" s="1"/>
  <c r="S18" i="35" s="1"/>
  <c r="P26" i="35"/>
  <c r="Q26" i="35" s="1"/>
  <c r="S26" i="35" s="1"/>
  <c r="P7" i="35"/>
  <c r="Q7" i="35" s="1"/>
  <c r="S7" i="35" s="1"/>
  <c r="P15" i="35"/>
  <c r="Q15" i="35" s="1"/>
  <c r="S15" i="35" s="1"/>
  <c r="P23" i="35"/>
  <c r="Q23" i="35" s="1"/>
  <c r="S23" i="35" s="1"/>
  <c r="P28" i="35"/>
  <c r="Q28" i="35" s="1"/>
  <c r="P30" i="35"/>
  <c r="Q30" i="35" s="1"/>
  <c r="P32" i="35"/>
  <c r="Q32" i="35" s="1"/>
  <c r="P34" i="35"/>
  <c r="Q34" i="35" s="1"/>
  <c r="P36" i="35"/>
  <c r="Q36" i="35" s="1"/>
  <c r="P38" i="35"/>
  <c r="Q38" i="35" s="1"/>
  <c r="P40" i="35"/>
  <c r="Q40" i="35" s="1"/>
  <c r="P42" i="35"/>
  <c r="Q42" i="35" s="1"/>
  <c r="P44" i="35"/>
  <c r="Q44" i="35" s="1"/>
  <c r="P46" i="35"/>
  <c r="Q46" i="35" s="1"/>
  <c r="P48" i="35"/>
  <c r="Q48" i="35" s="1"/>
  <c r="P50" i="35"/>
  <c r="Q50" i="35" s="1"/>
  <c r="P52" i="35"/>
  <c r="Q52" i="35" s="1"/>
  <c r="P54" i="35"/>
  <c r="Q54" i="35" s="1"/>
  <c r="P56" i="35"/>
  <c r="Q56" i="35" s="1"/>
  <c r="P58" i="35"/>
  <c r="Q58" i="35" s="1"/>
  <c r="P60" i="35"/>
  <c r="Q60" i="35" s="1"/>
  <c r="P62" i="35"/>
  <c r="Q62" i="35" s="1"/>
  <c r="P12" i="35"/>
  <c r="Q12" i="35" s="1"/>
  <c r="S12" i="35" s="1"/>
  <c r="P20" i="35"/>
  <c r="Q20" i="35" s="1"/>
  <c r="S20" i="35" s="1"/>
  <c r="P10" i="35"/>
  <c r="Q10" i="35" s="1"/>
  <c r="S10" i="35" s="1"/>
  <c r="P3" i="35"/>
  <c r="Q3" i="35" s="1"/>
  <c r="S3" i="35" s="1"/>
  <c r="P6" i="35"/>
  <c r="Q6" i="35" s="1"/>
  <c r="S6" i="35" s="1"/>
  <c r="P9" i="35"/>
  <c r="Q9" i="35" s="1"/>
  <c r="S9" i="35" s="1"/>
  <c r="P17" i="35"/>
  <c r="Q17" i="35" s="1"/>
  <c r="S17" i="35" s="1"/>
  <c r="P25" i="35"/>
  <c r="Q25" i="35" s="1"/>
  <c r="S25" i="35" s="1"/>
  <c r="P14" i="35"/>
  <c r="Q14" i="35" s="1"/>
  <c r="S14" i="35" s="1"/>
  <c r="Q26" i="34"/>
  <c r="S26" i="34" s="1"/>
  <c r="Q18" i="34"/>
  <c r="S18" i="34" s="1"/>
  <c r="Q16" i="34"/>
  <c r="S16" i="34" s="1"/>
  <c r="Q14" i="34"/>
  <c r="S14" i="34" s="1"/>
  <c r="Q12" i="34"/>
  <c r="S12" i="34" s="1"/>
  <c r="Q8" i="34"/>
  <c r="S8" i="34" s="1"/>
  <c r="Q5" i="34"/>
  <c r="S5" i="34" s="1"/>
  <c r="Q24" i="34"/>
  <c r="Q6" i="34"/>
  <c r="Q4" i="34"/>
  <c r="P36" i="34"/>
  <c r="Q36" i="34" s="1"/>
  <c r="P38" i="34"/>
  <c r="Q38" i="34" s="1"/>
  <c r="P40" i="34"/>
  <c r="Q40" i="34" s="1"/>
  <c r="P42" i="34"/>
  <c r="Q42" i="34" s="1"/>
  <c r="P44" i="34"/>
  <c r="Q44" i="34" s="1"/>
  <c r="P46" i="34"/>
  <c r="Q46" i="34" s="1"/>
  <c r="P48" i="34"/>
  <c r="Q48" i="34" s="1"/>
  <c r="P50" i="34"/>
  <c r="Q50" i="34" s="1"/>
  <c r="P52" i="34"/>
  <c r="Q52" i="34" s="1"/>
  <c r="P54" i="34"/>
  <c r="Q54" i="34" s="1"/>
  <c r="P56" i="34"/>
  <c r="Q56" i="34" s="1"/>
  <c r="P58" i="34"/>
  <c r="Q58" i="34" s="1"/>
  <c r="P60" i="34"/>
  <c r="Q60" i="34" s="1"/>
  <c r="P62" i="34"/>
  <c r="Q62" i="34" s="1"/>
  <c r="P7" i="34"/>
  <c r="Q7" i="34" s="1"/>
  <c r="S7" i="34" s="1"/>
  <c r="P9" i="34"/>
  <c r="Q9" i="34" s="1"/>
  <c r="P11" i="34"/>
  <c r="Q11" i="34" s="1"/>
  <c r="P13" i="34"/>
  <c r="Q13" i="34" s="1"/>
  <c r="P15" i="34"/>
  <c r="Q15" i="34" s="1"/>
  <c r="S15" i="34" s="1"/>
  <c r="P17" i="34"/>
  <c r="Q17" i="34" s="1"/>
  <c r="S17" i="34" s="1"/>
  <c r="P19" i="34"/>
  <c r="Q19" i="34" s="1"/>
  <c r="S19" i="34" s="1"/>
  <c r="P21" i="34"/>
  <c r="Q21" i="34" s="1"/>
  <c r="S21" i="34" s="1"/>
  <c r="P23" i="34"/>
  <c r="Q23" i="34" s="1"/>
  <c r="S23" i="34" s="1"/>
  <c r="P25" i="34"/>
  <c r="Q25" i="34" s="1"/>
  <c r="S25" i="34" s="1"/>
  <c r="P27" i="34"/>
  <c r="Q27" i="34" s="1"/>
  <c r="P29" i="34"/>
  <c r="Q29" i="34" s="1"/>
  <c r="P31" i="34"/>
  <c r="Q31" i="34" s="1"/>
  <c r="P33" i="34"/>
  <c r="Q33" i="34" s="1"/>
  <c r="P35" i="34"/>
  <c r="Q35" i="34" s="1"/>
  <c r="P37" i="34"/>
  <c r="Q37" i="34" s="1"/>
  <c r="P39" i="34"/>
  <c r="Q39" i="34" s="1"/>
  <c r="P41" i="34"/>
  <c r="Q41" i="34" s="1"/>
  <c r="P43" i="34"/>
  <c r="Q43" i="34" s="1"/>
  <c r="P45" i="34"/>
  <c r="Q45" i="34" s="1"/>
  <c r="P47" i="34"/>
  <c r="Q47" i="34" s="1"/>
  <c r="P49" i="34"/>
  <c r="Q49" i="34" s="1"/>
  <c r="P51" i="34"/>
  <c r="Q51" i="34" s="1"/>
  <c r="P53" i="34"/>
  <c r="Q53" i="34" s="1"/>
  <c r="P55" i="34"/>
  <c r="Q55" i="34" s="1"/>
  <c r="P57" i="34"/>
  <c r="Q57" i="34" s="1"/>
  <c r="P59" i="34"/>
  <c r="Q59" i="34" s="1"/>
  <c r="P61" i="34"/>
  <c r="Q61" i="34" s="1"/>
  <c r="Q61" i="33"/>
  <c r="Q60" i="33"/>
  <c r="Q59" i="33"/>
  <c r="Q55" i="33"/>
  <c r="Q54" i="33"/>
  <c r="Q53" i="33"/>
  <c r="Q52" i="33"/>
  <c r="Q47" i="33"/>
  <c r="Q44" i="33"/>
  <c r="Q42" i="33"/>
  <c r="Q41" i="33"/>
  <c r="Q40" i="33"/>
  <c r="Q37" i="33"/>
  <c r="Q36" i="33"/>
  <c r="Q34" i="33"/>
  <c r="Q33" i="33"/>
  <c r="Q32" i="33"/>
  <c r="Q30" i="33"/>
  <c r="Q29" i="33"/>
  <c r="Q28" i="33"/>
  <c r="Q24" i="33"/>
  <c r="Q4" i="33"/>
  <c r="Q21" i="33"/>
  <c r="Q6" i="33"/>
  <c r="Q8" i="33"/>
  <c r="Q10" i="33"/>
  <c r="Q12" i="33"/>
  <c r="Q14" i="33"/>
  <c r="Q16" i="33"/>
  <c r="Q18" i="33"/>
  <c r="Q20" i="33"/>
  <c r="Q22" i="33"/>
  <c r="Q3" i="33"/>
  <c r="Q5" i="33"/>
  <c r="Q7" i="33"/>
  <c r="Q9" i="33"/>
  <c r="Q11" i="33"/>
  <c r="Q13" i="33"/>
  <c r="Q15" i="33"/>
  <c r="Q17" i="33"/>
  <c r="Q19" i="33"/>
  <c r="Q21" i="31"/>
  <c r="Q20" i="31"/>
  <c r="Q8" i="31"/>
  <c r="P5" i="31"/>
  <c r="P14" i="31"/>
  <c r="Q14" i="31" s="1"/>
  <c r="P17" i="31"/>
  <c r="Q17" i="31" s="1"/>
  <c r="P12" i="31"/>
  <c r="Q12" i="31" s="1"/>
  <c r="P15" i="31"/>
  <c r="Q15" i="31" s="1"/>
  <c r="P9" i="31"/>
  <c r="Q9" i="31" s="1"/>
  <c r="Q7" i="31"/>
  <c r="Q5" i="31"/>
  <c r="Q4" i="31"/>
  <c r="P6" i="31"/>
  <c r="Q6" i="31" s="1"/>
  <c r="P11" i="31"/>
  <c r="Q11" i="31" s="1"/>
  <c r="P16" i="31"/>
  <c r="Q16" i="31" s="1"/>
  <c r="P18" i="31"/>
  <c r="Q18" i="31" s="1"/>
  <c r="P10" i="31"/>
  <c r="Q10" i="31" s="1"/>
  <c r="P13" i="31"/>
  <c r="Q13" i="31" s="1"/>
  <c r="Q8" i="25"/>
  <c r="Q7" i="25"/>
  <c r="Q6" i="25"/>
  <c r="Q5" i="25"/>
  <c r="Q6" i="26"/>
  <c r="Q5" i="26"/>
  <c r="Q15" i="30"/>
  <c r="Q17" i="30"/>
  <c r="Q18" i="30"/>
  <c r="Q19" i="30"/>
  <c r="P18" i="30"/>
  <c r="P6" i="30"/>
  <c r="P11" i="30"/>
  <c r="P16" i="30"/>
  <c r="Q16" i="30" s="1"/>
  <c r="P4" i="30"/>
  <c r="P14" i="30"/>
  <c r="P9" i="30"/>
  <c r="P12" i="30"/>
  <c r="P19" i="30"/>
  <c r="P10" i="30"/>
  <c r="P13" i="30"/>
  <c r="Q16" i="29"/>
  <c r="Q19" i="29"/>
  <c r="P13" i="29"/>
  <c r="P8" i="29"/>
  <c r="P18" i="29"/>
  <c r="Q18" i="29" s="1"/>
  <c r="P7" i="27"/>
  <c r="P19" i="27"/>
  <c r="Q19" i="27" s="1"/>
  <c r="P3" i="27"/>
  <c r="P18" i="27"/>
  <c r="Q18" i="27" s="1"/>
  <c r="P17" i="27"/>
  <c r="Q17" i="27" s="1"/>
  <c r="P11" i="27"/>
  <c r="P8" i="27"/>
  <c r="P6" i="27"/>
  <c r="P4" i="27"/>
  <c r="P14" i="27"/>
  <c r="P9" i="27"/>
  <c r="P12" i="27"/>
  <c r="P15" i="27"/>
  <c r="Q15" i="27" s="1"/>
  <c r="P10" i="27"/>
  <c r="P13" i="27"/>
  <c r="P9" i="26"/>
  <c r="Q9" i="26" s="1"/>
  <c r="P8" i="26"/>
  <c r="Q8" i="26" s="1"/>
  <c r="R24" i="24"/>
  <c r="Q60" i="24"/>
  <c r="R60" i="24" s="1"/>
  <c r="Q52" i="24"/>
  <c r="R52" i="24" s="1"/>
  <c r="Q44" i="24"/>
  <c r="R44" i="24" s="1"/>
  <c r="Q36" i="24"/>
  <c r="R36" i="24" s="1"/>
  <c r="Q28" i="24"/>
  <c r="R28" i="24" s="1"/>
  <c r="Q20" i="24"/>
  <c r="R20" i="24" s="1"/>
  <c r="Q59" i="24"/>
  <c r="R59" i="24" s="1"/>
  <c r="Q51" i="24"/>
  <c r="R51" i="24" s="1"/>
  <c r="Q43" i="24"/>
  <c r="R43" i="24" s="1"/>
  <c r="Q35" i="24"/>
  <c r="R35" i="24" s="1"/>
  <c r="Q27" i="24"/>
  <c r="R27" i="24" s="1"/>
  <c r="Q19" i="24"/>
  <c r="R19" i="24" s="1"/>
  <c r="Q58" i="24"/>
  <c r="R58" i="24" s="1"/>
  <c r="Q50" i="24"/>
  <c r="R50" i="24" s="1"/>
  <c r="Q42" i="24"/>
  <c r="R42" i="24" s="1"/>
  <c r="Q34" i="24"/>
  <c r="R34" i="24" s="1"/>
  <c r="Q26" i="24"/>
  <c r="R26" i="24" s="1"/>
  <c r="R18" i="24"/>
  <c r="Q57" i="24"/>
  <c r="R57" i="24" s="1"/>
  <c r="Q49" i="24"/>
  <c r="R49" i="24" s="1"/>
  <c r="Q41" i="24"/>
  <c r="R41" i="24" s="1"/>
  <c r="Q33" i="24"/>
  <c r="R33" i="24" s="1"/>
  <c r="Q25" i="24"/>
  <c r="R25" i="24" s="1"/>
  <c r="Q56" i="24"/>
  <c r="R56" i="24" s="1"/>
  <c r="Q48" i="24"/>
  <c r="R48" i="24" s="1"/>
  <c r="Q40" i="24"/>
  <c r="R40" i="24" s="1"/>
  <c r="Q32" i="24"/>
  <c r="R32" i="24" s="1"/>
  <c r="Q24" i="24"/>
  <c r="Q55" i="24"/>
  <c r="R55" i="24" s="1"/>
  <c r="Q47" i="24"/>
  <c r="R47" i="24" s="1"/>
  <c r="Q39" i="24"/>
  <c r="R39" i="24" s="1"/>
  <c r="Q31" i="24"/>
  <c r="R31" i="24" s="1"/>
  <c r="M6" i="16"/>
  <c r="L6" i="16"/>
  <c r="M5" i="16"/>
  <c r="L5" i="16"/>
  <c r="M4" i="16"/>
  <c r="L4" i="16"/>
  <c r="M3" i="16"/>
  <c r="L3" i="16"/>
  <c r="K4" i="15" l="1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3" i="15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3" i="12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3" i="14"/>
  <c r="L19" i="15"/>
  <c r="L20" i="15"/>
  <c r="K66" i="14" l="1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0" i="14"/>
  <c r="L18" i="15"/>
  <c r="L17" i="15"/>
  <c r="L16" i="15"/>
  <c r="L15" i="15"/>
  <c r="L14" i="15"/>
  <c r="L13" i="15"/>
  <c r="L12" i="15"/>
  <c r="L11" i="15"/>
  <c r="L10" i="15"/>
  <c r="L9" i="15"/>
  <c r="L8" i="15"/>
  <c r="L7" i="15"/>
  <c r="L6" i="15"/>
  <c r="L5" i="15"/>
  <c r="L4" i="15"/>
  <c r="L3" i="15"/>
  <c r="K4" i="13"/>
  <c r="K5" i="13"/>
  <c r="K6" i="13"/>
  <c r="K7" i="13"/>
  <c r="K8" i="13"/>
  <c r="K3" i="13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40" i="14"/>
  <c r="L141" i="14"/>
  <c r="L142" i="14"/>
  <c r="L143" i="14"/>
  <c r="L144" i="14"/>
  <c r="L145" i="14"/>
  <c r="L146" i="14"/>
  <c r="L147" i="14"/>
  <c r="L148" i="14"/>
  <c r="L149" i="14"/>
  <c r="L150" i="14"/>
  <c r="L151" i="14"/>
  <c r="L152" i="14"/>
  <c r="L153" i="14"/>
  <c r="L154" i="14"/>
  <c r="L155" i="14"/>
  <c r="L156" i="14"/>
  <c r="L157" i="14"/>
  <c r="L158" i="14"/>
  <c r="L159" i="14"/>
  <c r="L160" i="14"/>
  <c r="L161" i="14"/>
  <c r="L162" i="14"/>
  <c r="L163" i="14"/>
  <c r="L164" i="14"/>
  <c r="L165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91" i="14"/>
  <c r="K92" i="14"/>
  <c r="K93" i="14"/>
  <c r="K94" i="14"/>
  <c r="K95" i="14"/>
  <c r="K96" i="14"/>
  <c r="K97" i="14"/>
  <c r="K98" i="14"/>
  <c r="K99" i="14"/>
  <c r="K100" i="14"/>
  <c r="K101" i="14"/>
  <c r="K102" i="14"/>
  <c r="K103" i="14"/>
  <c r="K104" i="14"/>
  <c r="K105" i="14"/>
  <c r="K106" i="14"/>
  <c r="K107" i="14"/>
  <c r="K108" i="14"/>
  <c r="K109" i="14"/>
  <c r="K110" i="14"/>
  <c r="K111" i="14"/>
  <c r="K112" i="14"/>
  <c r="K113" i="14"/>
  <c r="K114" i="14"/>
  <c r="K115" i="14"/>
  <c r="K116" i="14"/>
  <c r="K117" i="14"/>
  <c r="K118" i="14"/>
  <c r="K119" i="14"/>
  <c r="K120" i="14"/>
  <c r="K121" i="14"/>
  <c r="K122" i="14"/>
  <c r="K123" i="14"/>
  <c r="K124" i="14"/>
  <c r="K125" i="14"/>
  <c r="K126" i="14"/>
  <c r="K127" i="14"/>
  <c r="K128" i="14"/>
  <c r="K129" i="14"/>
  <c r="K130" i="14"/>
  <c r="K131" i="14"/>
  <c r="K132" i="14"/>
  <c r="K133" i="14"/>
  <c r="K134" i="14"/>
  <c r="K135" i="14"/>
  <c r="K136" i="14"/>
  <c r="K137" i="14"/>
  <c r="K138" i="14"/>
  <c r="K139" i="14"/>
  <c r="K140" i="14"/>
  <c r="K141" i="14"/>
  <c r="K142" i="14"/>
  <c r="K143" i="14"/>
  <c r="K144" i="14"/>
  <c r="K145" i="14"/>
  <c r="K146" i="14"/>
  <c r="K147" i="14"/>
  <c r="K148" i="14"/>
  <c r="K149" i="14"/>
  <c r="K150" i="14"/>
  <c r="K151" i="14"/>
  <c r="K152" i="14"/>
  <c r="K153" i="14"/>
  <c r="K154" i="14"/>
  <c r="K155" i="14"/>
  <c r="K156" i="14"/>
  <c r="K157" i="14"/>
  <c r="K158" i="14"/>
  <c r="K159" i="14"/>
  <c r="K160" i="14"/>
  <c r="K161" i="14"/>
  <c r="K162" i="14"/>
  <c r="K163" i="14"/>
  <c r="K164" i="14"/>
  <c r="K165" i="14"/>
  <c r="K3" i="14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3" i="13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8" i="12"/>
  <c r="K149" i="12"/>
  <c r="K150" i="12"/>
  <c r="K151" i="12"/>
  <c r="K152" i="12"/>
  <c r="K153" i="12"/>
  <c r="K154" i="12"/>
  <c r="K155" i="12"/>
  <c r="K156" i="12"/>
  <c r="K157" i="12"/>
  <c r="K158" i="12"/>
  <c r="K159" i="12"/>
  <c r="K160" i="12"/>
  <c r="K161" i="12"/>
  <c r="K162" i="12"/>
  <c r="K163" i="12"/>
  <c r="K164" i="12"/>
  <c r="K165" i="12"/>
  <c r="K3" i="12"/>
  <c r="J3" i="10"/>
  <c r="M4" i="10"/>
  <c r="M5" i="10"/>
  <c r="M6" i="10"/>
  <c r="J4" i="10"/>
  <c r="J5" i="10"/>
  <c r="J6" i="10"/>
  <c r="J7" i="10"/>
  <c r="J8" i="10"/>
  <c r="J9" i="10"/>
  <c r="J10" i="10"/>
  <c r="L4" i="10"/>
  <c r="L3" i="10"/>
  <c r="M3" i="10"/>
</calcChain>
</file>

<file path=xl/sharedStrings.xml><?xml version="1.0" encoding="utf-8"?>
<sst xmlns="http://schemas.openxmlformats.org/spreadsheetml/2006/main" count="2313" uniqueCount="119">
  <si>
    <t>Record</t>
  </si>
  <si>
    <t>file name current 1</t>
  </si>
  <si>
    <t>file name current 2</t>
  </si>
  <si>
    <t>gas</t>
  </si>
  <si>
    <t>gap</t>
  </si>
  <si>
    <t>pressure</t>
  </si>
  <si>
    <t>PS voltage</t>
  </si>
  <si>
    <t>discharge voltage</t>
  </si>
  <si>
    <t>ballast</t>
  </si>
  <si>
    <t>Discharge Power</t>
  </si>
  <si>
    <t>#</t>
  </si>
  <si>
    <t>.cvs</t>
  </si>
  <si>
    <t>-</t>
  </si>
  <si>
    <t>mm</t>
  </si>
  <si>
    <t>mTorr</t>
  </si>
  <si>
    <t>V</t>
  </si>
  <si>
    <t>Ohm</t>
  </si>
  <si>
    <t>W</t>
  </si>
  <si>
    <t>Ar</t>
  </si>
  <si>
    <t>file name current 3</t>
  </si>
  <si>
    <t>discharge current</t>
  </si>
  <si>
    <t xml:space="preserve"> </t>
  </si>
  <si>
    <t>neon</t>
  </si>
  <si>
    <t>ballast voltage</t>
  </si>
  <si>
    <t>A</t>
  </si>
  <si>
    <t>WF_P04</t>
  </si>
  <si>
    <t>WF_P05</t>
  </si>
  <si>
    <t>WF_P06</t>
  </si>
  <si>
    <t>file name current 4</t>
  </si>
  <si>
    <t>seg1 [.cvs]</t>
  </si>
  <si>
    <t>seg2 [.cvs]</t>
  </si>
  <si>
    <t>seg3 [.cvs]</t>
  </si>
  <si>
    <t>ball [.cvs]</t>
  </si>
  <si>
    <t>diff probe scale</t>
  </si>
  <si>
    <t>limit1</t>
  </si>
  <si>
    <t>limit2</t>
  </si>
  <si>
    <t>limit3</t>
  </si>
  <si>
    <t>limit4</t>
  </si>
  <si>
    <t>mV</t>
  </si>
  <si>
    <t>Run</t>
  </si>
  <si>
    <t>Ballast DV</t>
  </si>
  <si>
    <t>Plasma current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</si>
  <si>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</si>
  <si>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</si>
  <si>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</si>
  <si>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</si>
  <si>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</si>
  <si>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</si>
  <si>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</si>
  <si>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</si>
  <si>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</si>
  <si>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</si>
  <si>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</si>
  <si>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</si>
  <si>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</si>
  <si>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</si>
  <si>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</si>
  <si>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P17</t>
  </si>
  <si>
    <t>P18</t>
  </si>
  <si>
    <t>P19</t>
  </si>
  <si>
    <t>Plasma Voltage</t>
  </si>
  <si>
    <t>Plasma voltage</t>
  </si>
  <si>
    <t>Column1</t>
  </si>
  <si>
    <t>diff multip</t>
  </si>
  <si>
    <t>d/div curr</t>
  </si>
  <si>
    <t>ALL DC</t>
  </si>
  <si>
    <t>mode</t>
  </si>
  <si>
    <t>main frequency</t>
  </si>
  <si>
    <t>kHz</t>
  </si>
  <si>
    <t>second frequency</t>
  </si>
  <si>
    <t>~</t>
  </si>
  <si>
    <t>last peak [mu s]</t>
  </si>
  <si>
    <t>first peak [mu s]</t>
  </si>
  <si>
    <t>number of peaks</t>
  </si>
  <si>
    <t>f</t>
  </si>
  <si>
    <t>average T</t>
  </si>
  <si>
    <t>Dicharge voltage</t>
  </si>
  <si>
    <t>new run</t>
  </si>
  <si>
    <t>second mode</t>
  </si>
  <si>
    <t>R_2</t>
  </si>
  <si>
    <t>n</t>
  </si>
  <si>
    <t>m</t>
  </si>
  <si>
    <t>goal was to see if the results change with changing R_2 resistance</t>
  </si>
  <si>
    <t>goal was to see if results change by changing main segment resistance</t>
  </si>
  <si>
    <t>R_M</t>
  </si>
  <si>
    <t>20 degrees segments</t>
  </si>
  <si>
    <t>p</t>
  </si>
  <si>
    <t>XXX</t>
  </si>
  <si>
    <t>k</t>
  </si>
  <si>
    <t>MHz</t>
  </si>
  <si>
    <t>multip</t>
  </si>
  <si>
    <t>Cathode voltage</t>
  </si>
  <si>
    <t>10 degrees segments</t>
  </si>
  <si>
    <t>ballast resistance</t>
  </si>
  <si>
    <t>seg 1 resi</t>
  </si>
  <si>
    <t>Main seg voltage</t>
  </si>
  <si>
    <t>Main seg current</t>
  </si>
  <si>
    <t>mA</t>
  </si>
  <si>
    <t>Plasma dis voltage</t>
  </si>
  <si>
    <t>Plasma current (ballast estimate)</t>
  </si>
  <si>
    <t>Plasma current (oscilloscope)</t>
  </si>
  <si>
    <t>AFTER OPENING THE CHAMBER I NOTICED THAT THE ANODE WAS A LITTLE SKEWED AND THE PLASMA TRACE WAS NOT EVEN. I FIXED IT AND RUN AGAIN THE 14th</t>
  </si>
  <si>
    <t>2 (skewed)</t>
  </si>
  <si>
    <t>phase velocity</t>
  </si>
  <si>
    <t>`</t>
  </si>
  <si>
    <t>plasma radius</t>
  </si>
  <si>
    <t>m/s</t>
  </si>
  <si>
    <t>nd</t>
  </si>
  <si>
    <t>probably saturated</t>
  </si>
  <si>
    <t>^</t>
  </si>
  <si>
    <t>more reliable</t>
  </si>
  <si>
    <t>Main segment saturated</t>
  </si>
  <si>
    <t>+</t>
  </si>
  <si>
    <t>mixed</t>
  </si>
  <si>
    <t>allover</t>
  </si>
  <si>
    <t>nice</t>
  </si>
  <si>
    <t>plasma resistance</t>
  </si>
  <si>
    <t>kOhm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</si>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</sst>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"/>
  </numFmts>
  <fonts count="6">
    <font>
      <sz val="11"/>
      <color rgb="FF000000"/>
      <name val="Calibri"/>
    </font>
    <font>
      <sz val="11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</font>
    <font>
      <sz val="8"/>
      <name val="Calibri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DEEAF6"/>
        <bgColor rgb="FFDEEAF6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>
      <alignment horizontal="right"/>
    </xf>
    <xf numFmtId="0" fontId="0" fillId="0" borderId="0" xfId="0" applyFont="1" applyFill="1" applyAlignment="1"/>
    <xf numFmtId="0" fontId="1" fillId="0" borderId="0" xfId="0" applyFont="1" applyFill="1"/>
    <xf numFmtId="0" fontId="1" fillId="0" borderId="0" xfId="0" applyFont="1" applyFill="1" applyAlignment="1"/>
    <xf numFmtId="0" fontId="1" fillId="0" borderId="1" xfId="0" applyFont="1" applyBorder="1"/>
    <xf numFmtId="0" fontId="0" fillId="0" borderId="1" xfId="0" applyFont="1" applyBorder="1" applyAlignment="1">
      <alignment horizontal="right"/>
    </xf>
    <xf numFmtId="0" fontId="1" fillId="0" borderId="1" xfId="0" applyFont="1" applyBorder="1" applyAlignment="1"/>
    <xf numFmtId="164" fontId="1" fillId="0" borderId="1" xfId="0" applyNumberFormat="1" applyFont="1" applyBorder="1"/>
    <xf numFmtId="0" fontId="0" fillId="0" borderId="1" xfId="0" applyFont="1" applyBorder="1" applyAlignment="1">
      <alignment horizontal="right" wrapText="1"/>
    </xf>
    <xf numFmtId="0" fontId="1" fillId="0" borderId="2" xfId="0" applyFont="1" applyBorder="1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2" fillId="0" borderId="6" xfId="0" applyFont="1" applyBorder="1" applyAlignment="1">
      <alignment horizontal="center" vertical="center" wrapText="1"/>
    </xf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7" xfId="0" applyFont="1" applyBorder="1" applyAlignment="1"/>
    <xf numFmtId="0" fontId="2" fillId="0" borderId="8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3" borderId="2" xfId="0" applyFont="1" applyFill="1" applyBorder="1"/>
    <xf numFmtId="0" fontId="1" fillId="3" borderId="2" xfId="0" applyFont="1" applyFill="1" applyBorder="1" applyAlignment="1">
      <alignment horizontal="right"/>
    </xf>
    <xf numFmtId="0" fontId="1" fillId="3" borderId="1" xfId="0" applyFont="1" applyFill="1" applyBorder="1"/>
    <xf numFmtId="0" fontId="3" fillId="3" borderId="1" xfId="0" applyFont="1" applyFill="1" applyBorder="1" applyAlignment="1">
      <alignment horizontal="right"/>
    </xf>
    <xf numFmtId="0" fontId="1" fillId="3" borderId="1" xfId="0" applyFont="1" applyFill="1" applyBorder="1" applyAlignment="1"/>
    <xf numFmtId="0" fontId="0" fillId="3" borderId="1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right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right"/>
    </xf>
    <xf numFmtId="0" fontId="2" fillId="2" borderId="10" xfId="0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/>
    <xf numFmtId="0" fontId="1" fillId="3" borderId="2" xfId="0" applyFont="1" applyFill="1" applyBorder="1" applyAlignment="1"/>
    <xf numFmtId="0" fontId="1" fillId="3" borderId="1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/>
    <xf numFmtId="0" fontId="2" fillId="2" borderId="0" xfId="0" applyFont="1" applyFill="1" applyBorder="1" applyAlignment="1">
      <alignment horizontal="center" vertical="center" wrapText="1"/>
    </xf>
    <xf numFmtId="0" fontId="0" fillId="0" borderId="0" xfId="0"/>
    <xf numFmtId="0" fontId="0" fillId="3" borderId="1" xfId="0" applyFill="1" applyBorder="1" applyAlignment="1">
      <alignment horizontal="right"/>
    </xf>
    <xf numFmtId="0" fontId="0" fillId="3" borderId="1" xfId="0" applyFill="1" applyBorder="1" applyAlignment="1">
      <alignment horizontal="right" wrapText="1"/>
    </xf>
  </cellXfs>
  <cellStyles count="1">
    <cellStyle name="Normal" xfId="0" builtinId="0"/>
  </cellStyles>
  <dxfs count="119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medium">
          <color indexed="64"/>
        </bottom>
      </border>
    </dxf>
    <dxf>
      <font>
        <b/>
        <family val="2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medium">
          <color indexed="64"/>
        </bottom>
      </border>
    </dxf>
    <dxf>
      <font>
        <b/>
        <family val="2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medium">
          <color indexed="64"/>
        </bottom>
      </border>
    </dxf>
    <dxf>
      <font>
        <b/>
        <family val="2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medium">
          <color indexed="64"/>
        </bottom>
      </border>
    </dxf>
    <dxf>
      <font>
        <b/>
        <family val="2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medium">
          <color indexed="64"/>
        </bottom>
      </border>
    </dxf>
    <dxf>
      <font>
        <b/>
        <family val="2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medium">
          <color indexed="64"/>
        </bottom>
      </border>
    </dxf>
    <dxf>
      <font>
        <b/>
        <family val="2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medium">
          <color indexed="64"/>
        </bottom>
      </border>
    </dxf>
    <dxf>
      <font>
        <b/>
        <family val="2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5B9BD5"/>
          <bgColor rgb="FF5B9BD5"/>
        </patternFill>
      </fill>
    </dxf>
  </dxfs>
  <tableStyles count="3" defaultTableStyle="TableStyleMedium2" defaultPivotStyle="PivotStyleLight16">
    <tableStyle name="Oct 13 data-style" pivot="0" count="3" xr9:uid="{00000000-0011-0000-FFFF-FFFF00000000}">
      <tableStyleElement type="headerRow" dxfId="118"/>
      <tableStyleElement type="firstRowStripe" dxfId="117"/>
      <tableStyleElement type="secondRowStripe" dxfId="116"/>
    </tableStyle>
    <tableStyle name="Oct 22-style" pivot="0" count="3" xr9:uid="{00000000-0011-0000-FFFF-FFFF01000000}">
      <tableStyleElement type="headerRow" dxfId="115"/>
      <tableStyleElement type="firstRowStripe" dxfId="114"/>
      <tableStyleElement type="secondRowStripe" dxfId="113"/>
    </tableStyle>
    <tableStyle name="Oct 22 night-style" pivot="0" count="3" xr9:uid="{00000000-0011-0000-FFFF-FFFF02000000}">
      <tableStyleElement type="headerRow" dxfId="112"/>
      <tableStyleElement type="firstRowStripe" dxfId="111"/>
      <tableStyleElement type="secondRowStripe" dxfId="1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'2020-09-13'!$K$3:$K$27</c:f>
              <c:numCache>
                <c:formatCode>General</c:formatCode>
                <c:ptCount val="25"/>
                <c:pt idx="0">
                  <c:v>4.7999999999999996E-3</c:v>
                </c:pt>
                <c:pt idx="1">
                  <c:v>5.3200000000000001E-3</c:v>
                </c:pt>
                <c:pt idx="2">
                  <c:v>6.0000000000000001E-3</c:v>
                </c:pt>
                <c:pt idx="3">
                  <c:v>6.6599999999999993E-3</c:v>
                </c:pt>
                <c:pt idx="4">
                  <c:v>7.28E-3</c:v>
                </c:pt>
                <c:pt idx="5">
                  <c:v>8.0000000000000002E-3</c:v>
                </c:pt>
                <c:pt idx="6">
                  <c:v>8.6599999999999993E-3</c:v>
                </c:pt>
                <c:pt idx="7">
                  <c:v>9.1999999999999998E-3</c:v>
                </c:pt>
                <c:pt idx="8">
                  <c:v>9.9400000000000009E-3</c:v>
                </c:pt>
                <c:pt idx="9">
                  <c:v>1.052E-2</c:v>
                </c:pt>
                <c:pt idx="10">
                  <c:v>1.116E-2</c:v>
                </c:pt>
                <c:pt idx="11">
                  <c:v>1.09E-2</c:v>
                </c:pt>
                <c:pt idx="12">
                  <c:v>1.0440000000000001E-2</c:v>
                </c:pt>
                <c:pt idx="13">
                  <c:v>9.8399999999999998E-3</c:v>
                </c:pt>
                <c:pt idx="14">
                  <c:v>9.4000000000000004E-3</c:v>
                </c:pt>
                <c:pt idx="15">
                  <c:v>8.8000000000000005E-3</c:v>
                </c:pt>
                <c:pt idx="16">
                  <c:v>8.3599999999999994E-3</c:v>
                </c:pt>
                <c:pt idx="17">
                  <c:v>7.8799999999999999E-3</c:v>
                </c:pt>
                <c:pt idx="18">
                  <c:v>7.4200000000000004E-3</c:v>
                </c:pt>
                <c:pt idx="19">
                  <c:v>6.8799999999999998E-3</c:v>
                </c:pt>
                <c:pt idx="20">
                  <c:v>6.3600000000000002E-3</c:v>
                </c:pt>
                <c:pt idx="21">
                  <c:v>5.8200000000000005E-3</c:v>
                </c:pt>
                <c:pt idx="22">
                  <c:v>5.1600000000000005E-3</c:v>
                </c:pt>
                <c:pt idx="23">
                  <c:v>4.2200000000000007E-3</c:v>
                </c:pt>
                <c:pt idx="24">
                  <c:v>3.5000000000000001E-3</c:v>
                </c:pt>
              </c:numCache>
            </c:numRef>
          </c:xVal>
          <c:yVal>
            <c:numRef>
              <c:f>'2020-09-13'!$L$3:$L$27</c:f>
              <c:numCache>
                <c:formatCode>General</c:formatCode>
                <c:ptCount val="25"/>
                <c:pt idx="0">
                  <c:v>288</c:v>
                </c:pt>
                <c:pt idx="1">
                  <c:v>288.39999999999998</c:v>
                </c:pt>
                <c:pt idx="2">
                  <c:v>288</c:v>
                </c:pt>
                <c:pt idx="3">
                  <c:v>287.7</c:v>
                </c:pt>
                <c:pt idx="4">
                  <c:v>287.60000000000002</c:v>
                </c:pt>
                <c:pt idx="5">
                  <c:v>287</c:v>
                </c:pt>
                <c:pt idx="6">
                  <c:v>286.7</c:v>
                </c:pt>
                <c:pt idx="7">
                  <c:v>287</c:v>
                </c:pt>
                <c:pt idx="8">
                  <c:v>286.3</c:v>
                </c:pt>
                <c:pt idx="9">
                  <c:v>286.39999999999998</c:v>
                </c:pt>
                <c:pt idx="10">
                  <c:v>286.2</c:v>
                </c:pt>
                <c:pt idx="11">
                  <c:v>284.5</c:v>
                </c:pt>
                <c:pt idx="12">
                  <c:v>283.8</c:v>
                </c:pt>
                <c:pt idx="13">
                  <c:v>283.8</c:v>
                </c:pt>
                <c:pt idx="14">
                  <c:v>283</c:v>
                </c:pt>
                <c:pt idx="15">
                  <c:v>283</c:v>
                </c:pt>
                <c:pt idx="16">
                  <c:v>282.2</c:v>
                </c:pt>
                <c:pt idx="17">
                  <c:v>281.60000000000002</c:v>
                </c:pt>
                <c:pt idx="18">
                  <c:v>280.89999999999998</c:v>
                </c:pt>
                <c:pt idx="19">
                  <c:v>280.60000000000002</c:v>
                </c:pt>
                <c:pt idx="20">
                  <c:v>280.2</c:v>
                </c:pt>
                <c:pt idx="21">
                  <c:v>279.89999999999998</c:v>
                </c:pt>
                <c:pt idx="22">
                  <c:v>280.2</c:v>
                </c:pt>
                <c:pt idx="23">
                  <c:v>281.89999999999998</c:v>
                </c:pt>
                <c:pt idx="24">
                  <c:v>282.5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87-4254-9620-83947CC38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206143"/>
        <c:axId val="1253696271"/>
      </c:scatterChart>
      <c:valAx>
        <c:axId val="99620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696271"/>
        <c:crosses val="autoZero"/>
        <c:crossBetween val="midCat"/>
      </c:valAx>
      <c:valAx>
        <c:axId val="125369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6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090332458442697E-2"/>
          <c:y val="0.16245370370370371"/>
          <c:w val="0.87426377952755907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'2020-09-16 2'!$K$13:$K$20</c:f>
              <c:numCache>
                <c:formatCode>General</c:formatCode>
                <c:ptCount val="8"/>
                <c:pt idx="0">
                  <c:v>294.60000000000002</c:v>
                </c:pt>
                <c:pt idx="1">
                  <c:v>294.8</c:v>
                </c:pt>
                <c:pt idx="2">
                  <c:v>295.2</c:v>
                </c:pt>
                <c:pt idx="3">
                  <c:v>295</c:v>
                </c:pt>
                <c:pt idx="4">
                  <c:v>295</c:v>
                </c:pt>
                <c:pt idx="5">
                  <c:v>295</c:v>
                </c:pt>
                <c:pt idx="6">
                  <c:v>295.5</c:v>
                </c:pt>
                <c:pt idx="7">
                  <c:v>296.3</c:v>
                </c:pt>
              </c:numCache>
            </c:numRef>
          </c:xVal>
          <c:yVal>
            <c:numRef>
              <c:f>'2020-09-16 2'!$L$13:$L$20</c:f>
              <c:numCache>
                <c:formatCode>General</c:formatCode>
                <c:ptCount val="8"/>
                <c:pt idx="0">
                  <c:v>8.2699999999999996E-3</c:v>
                </c:pt>
                <c:pt idx="1">
                  <c:v>8.0099999999999998E-3</c:v>
                </c:pt>
                <c:pt idx="2">
                  <c:v>7.6900000000000007E-3</c:v>
                </c:pt>
                <c:pt idx="3">
                  <c:v>7.4000000000000003E-3</c:v>
                </c:pt>
                <c:pt idx="4">
                  <c:v>6.5500000000000003E-3</c:v>
                </c:pt>
                <c:pt idx="5">
                  <c:v>6.1500000000000001E-3</c:v>
                </c:pt>
                <c:pt idx="6">
                  <c:v>5.4250000000000001E-3</c:v>
                </c:pt>
                <c:pt idx="7">
                  <c:v>4.6849999999999999E-3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8C-4FA3-97EB-10BBA64E8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763664"/>
        <c:axId val="693531024"/>
      </c:scatterChart>
      <c:valAx>
        <c:axId val="69676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531024"/>
        <c:crosses val="autoZero"/>
        <c:crossBetween val="midCat"/>
      </c:valAx>
      <c:valAx>
        <c:axId val="69353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76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'2021-02-14'!$O$11:$O$16</c:f>
              <c:numCache>
                <c:formatCode>General</c:formatCode>
                <c:ptCount val="6"/>
                <c:pt idx="0">
                  <c:v>3.2332999999999998</c:v>
                </c:pt>
                <c:pt idx="1">
                  <c:v>3.6812999999999998</c:v>
                </c:pt>
                <c:pt idx="2">
                  <c:v>3.8517000000000001</c:v>
                </c:pt>
                <c:pt idx="3">
                  <c:v>4.1546000000000003</c:v>
                </c:pt>
                <c:pt idx="4">
                  <c:v>4.3189000000000002</c:v>
                </c:pt>
                <c:pt idx="5">
                  <c:v>4.4494999999999996</c:v>
                </c:pt>
              </c:numCache>
            </c:numRef>
          </c:xVal>
          <c:yVal>
            <c:numRef>
              <c:f>'2021-02-14'!$Q$11:$Q$16</c:f>
              <c:numCache>
                <c:formatCode>General</c:formatCode>
                <c:ptCount val="6"/>
                <c:pt idx="0">
                  <c:v>251.17283550000005</c:v>
                </c:pt>
                <c:pt idx="1">
                  <c:v>248.27991550000002</c:v>
                </c:pt>
                <c:pt idx="2">
                  <c:v>247.48423950000003</c:v>
                </c:pt>
                <c:pt idx="3">
                  <c:v>246.73975100000001</c:v>
                </c:pt>
                <c:pt idx="4">
                  <c:v>246.28747150000001</c:v>
                </c:pt>
                <c:pt idx="5">
                  <c:v>246.37378249999998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7B-4455-9F68-A2EB53610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781200"/>
        <c:axId val="1942779952"/>
      </c:scatterChart>
      <c:valAx>
        <c:axId val="1942781200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779952"/>
        <c:crosses val="autoZero"/>
        <c:crossBetween val="midCat"/>
      </c:valAx>
      <c:valAx>
        <c:axId val="194277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78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'2021-02-15'!$O$3:$O$9</c:f>
              <c:numCache>
                <c:formatCode>General</c:formatCode>
                <c:ptCount val="7"/>
                <c:pt idx="0">
                  <c:v>2.4967999999999999</c:v>
                </c:pt>
                <c:pt idx="1">
                  <c:v>2.6553</c:v>
                </c:pt>
                <c:pt idx="2">
                  <c:v>2.8904000000000001</c:v>
                </c:pt>
                <c:pt idx="3">
                  <c:v>3.0863</c:v>
                </c:pt>
                <c:pt idx="4">
                  <c:v>2.4740000000000002</c:v>
                </c:pt>
                <c:pt idx="5">
                  <c:v>2.8769</c:v>
                </c:pt>
                <c:pt idx="6">
                  <c:v>4.4116</c:v>
                </c:pt>
              </c:numCache>
            </c:numRef>
          </c:xVal>
          <c:yVal>
            <c:numRef>
              <c:f>'2021-02-15'!$Q$3:$Q$9</c:f>
              <c:numCache>
                <c:formatCode>General</c:formatCode>
                <c:ptCount val="7"/>
                <c:pt idx="0">
                  <c:v>253.17080799999999</c:v>
                </c:pt>
                <c:pt idx="1">
                  <c:v>253.02710550000003</c:v>
                </c:pt>
                <c:pt idx="2">
                  <c:v>252.203824</c:v>
                </c:pt>
                <c:pt idx="3">
                  <c:v>251.64209049999999</c:v>
                </c:pt>
                <c:pt idx="4">
                  <c:v>251.77979000000002</c:v>
                </c:pt>
                <c:pt idx="5">
                  <c:v>251.87620150000004</c:v>
                </c:pt>
                <c:pt idx="6">
                  <c:v>246.21294600000002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E6-4BCC-8462-86F990D04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501023"/>
        <c:axId val="288502687"/>
      </c:scatterChart>
      <c:valAx>
        <c:axId val="28850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502687"/>
        <c:crosses val="autoZero"/>
        <c:crossBetween val="midCat"/>
      </c:valAx>
      <c:valAx>
        <c:axId val="28850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501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10k Ohm ballast,</a:t>
            </a:r>
            <a:r>
              <a:rPr lang="en-US" baseline="0"/>
              <a:t> d=1.5 mm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'2021-02-28'!$L$15:$L$19</c:f>
              <c:numCache>
                <c:formatCode>General</c:formatCode>
                <c:ptCount val="5"/>
                <c:pt idx="0">
                  <c:v>7.8232999999999997</c:v>
                </c:pt>
                <c:pt idx="1">
                  <c:v>8.3603200000000015</c:v>
                </c:pt>
                <c:pt idx="2">
                  <c:v>9.08352</c:v>
                </c:pt>
                <c:pt idx="3">
                  <c:v>9.7430400000000006</c:v>
                </c:pt>
                <c:pt idx="4">
                  <c:v>10.83117</c:v>
                </c:pt>
              </c:numCache>
            </c:numRef>
          </c:xVal>
          <c:yVal>
            <c:numRef>
              <c:f>'2021-02-28'!$N$15:$N$19</c:f>
              <c:numCache>
                <c:formatCode>General</c:formatCode>
                <c:ptCount val="5"/>
                <c:pt idx="0">
                  <c:v>282.96699999999998</c:v>
                </c:pt>
                <c:pt idx="1">
                  <c:v>283.59679999999997</c:v>
                </c:pt>
                <c:pt idx="2">
                  <c:v>283.96480000000003</c:v>
                </c:pt>
                <c:pt idx="3">
                  <c:v>284.06959999999998</c:v>
                </c:pt>
                <c:pt idx="4">
                  <c:v>285.98829999999998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82-428C-A70B-962A2A290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457711"/>
        <c:axId val="435467279"/>
      </c:scatterChart>
      <c:valAx>
        <c:axId val="435457711"/>
        <c:scaling>
          <c:orientation val="minMax"/>
          <c:min val="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Current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67279"/>
        <c:crosses val="autoZero"/>
        <c:crossBetween val="midCat"/>
      </c:valAx>
      <c:valAx>
        <c:axId val="43546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Discharge</a:t>
                </a:r>
                <a:r>
                  <a:rPr lang="en-US" sz="1100" baseline="0"/>
                  <a:t>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57711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'2021-03-03'!$L$14:$L$25</c:f>
              <c:numCache>
                <c:formatCode>General</c:formatCode>
                <c:ptCount val="12"/>
                <c:pt idx="0">
                  <c:v>2.37</c:v>
                </c:pt>
                <c:pt idx="1">
                  <c:v>2.7199999999999998</c:v>
                </c:pt>
                <c:pt idx="2">
                  <c:v>3.18</c:v>
                </c:pt>
                <c:pt idx="3">
                  <c:v>3.85</c:v>
                </c:pt>
                <c:pt idx="4">
                  <c:v>4.4399999999999995</c:v>
                </c:pt>
                <c:pt idx="5">
                  <c:v>5.24</c:v>
                </c:pt>
                <c:pt idx="6">
                  <c:v>5.75</c:v>
                </c:pt>
                <c:pt idx="7">
                  <c:v>6.63</c:v>
                </c:pt>
                <c:pt idx="8">
                  <c:v>7.77</c:v>
                </c:pt>
                <c:pt idx="9">
                  <c:v>9.6199999999999992</c:v>
                </c:pt>
                <c:pt idx="10">
                  <c:v>11</c:v>
                </c:pt>
                <c:pt idx="11">
                  <c:v>12.95</c:v>
                </c:pt>
              </c:numCache>
            </c:numRef>
          </c:xVal>
          <c:yVal>
            <c:numRef>
              <c:f>'2021-03-03'!$N$14:$N$25</c:f>
              <c:numCache>
                <c:formatCode>General</c:formatCode>
                <c:ptCount val="12"/>
                <c:pt idx="0">
                  <c:v>243.2</c:v>
                </c:pt>
                <c:pt idx="1">
                  <c:v>243.60000000000002</c:v>
                </c:pt>
                <c:pt idx="2">
                  <c:v>244.59999999999997</c:v>
                </c:pt>
                <c:pt idx="3">
                  <c:v>245.5</c:v>
                </c:pt>
                <c:pt idx="4">
                  <c:v>245.9</c:v>
                </c:pt>
                <c:pt idx="5">
                  <c:v>246.20000000000002</c:v>
                </c:pt>
                <c:pt idx="6">
                  <c:v>246.2</c:v>
                </c:pt>
                <c:pt idx="7">
                  <c:v>246.39999999999998</c:v>
                </c:pt>
                <c:pt idx="8">
                  <c:v>245.2</c:v>
                </c:pt>
                <c:pt idx="9">
                  <c:v>241.7</c:v>
                </c:pt>
                <c:pt idx="10">
                  <c:v>240.8</c:v>
                </c:pt>
                <c:pt idx="11">
                  <c:v>240.39999999999998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76-4EC4-ADB9-E5DBE950E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368719"/>
        <c:axId val="1758369551"/>
      </c:scatterChart>
      <c:valAx>
        <c:axId val="1758368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369551"/>
        <c:crosses val="autoZero"/>
        <c:crossBetween val="midCat"/>
      </c:valAx>
      <c:valAx>
        <c:axId val="175836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368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'2021-05-02'!$M$6:$M$9</c:f>
              <c:numCache>
                <c:formatCode>General</c:formatCode>
                <c:ptCount val="4"/>
                <c:pt idx="0">
                  <c:v>2.9409999999999998</c:v>
                </c:pt>
                <c:pt idx="1">
                  <c:v>3.5522</c:v>
                </c:pt>
                <c:pt idx="2">
                  <c:v>4.2321</c:v>
                </c:pt>
                <c:pt idx="3">
                  <c:v>5.1580000000000004</c:v>
                </c:pt>
              </c:numCache>
            </c:numRef>
          </c:xVal>
          <c:yVal>
            <c:numRef>
              <c:f>'2021-05-02'!$N$6:$N$9</c:f>
              <c:numCache>
                <c:formatCode>General</c:formatCode>
                <c:ptCount val="4"/>
                <c:pt idx="0">
                  <c:v>248.08900000000003</c:v>
                </c:pt>
                <c:pt idx="1">
                  <c:v>247.75810000000001</c:v>
                </c:pt>
                <c:pt idx="2">
                  <c:v>247.47030000000001</c:v>
                </c:pt>
                <c:pt idx="3">
                  <c:v>247.25349999999997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60-4981-BC29-7E8626597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555951"/>
        <c:axId val="828556367"/>
      </c:scatterChart>
      <c:valAx>
        <c:axId val="82855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556367"/>
        <c:crosses val="autoZero"/>
        <c:crossBetween val="midCat"/>
      </c:valAx>
      <c:valAx>
        <c:axId val="82855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555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 vs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'2021-05-16'!$M$13:$M$22</c:f>
              <c:numCache>
                <c:formatCode>General</c:formatCode>
                <c:ptCount val="10"/>
                <c:pt idx="0">
                  <c:v>4.8646000000000003</c:v>
                </c:pt>
                <c:pt idx="1">
                  <c:v>4.4302000000000001</c:v>
                </c:pt>
                <c:pt idx="2">
                  <c:v>3.9093</c:v>
                </c:pt>
                <c:pt idx="3">
                  <c:v>3.3714</c:v>
                </c:pt>
                <c:pt idx="4">
                  <c:v>2.9935</c:v>
                </c:pt>
                <c:pt idx="5">
                  <c:v>2.5762999999999998</c:v>
                </c:pt>
                <c:pt idx="6">
                  <c:v>2.3127</c:v>
                </c:pt>
                <c:pt idx="7">
                  <c:v>2.0245000000000002</c:v>
                </c:pt>
                <c:pt idx="8">
                  <c:v>1.8669</c:v>
                </c:pt>
                <c:pt idx="9">
                  <c:v>1.6248</c:v>
                </c:pt>
              </c:numCache>
            </c:numRef>
          </c:xVal>
          <c:yVal>
            <c:numRef>
              <c:f>'2021-05-16'!$N$13:$N$22</c:f>
              <c:numCache>
                <c:formatCode>General</c:formatCode>
                <c:ptCount val="10"/>
                <c:pt idx="0">
                  <c:v>247.5393</c:v>
                </c:pt>
                <c:pt idx="1">
                  <c:v>247.48469999999998</c:v>
                </c:pt>
                <c:pt idx="2">
                  <c:v>248.4606</c:v>
                </c:pt>
                <c:pt idx="3">
                  <c:v>248.61940000000001</c:v>
                </c:pt>
                <c:pt idx="4">
                  <c:v>248.53960000000001</c:v>
                </c:pt>
                <c:pt idx="5">
                  <c:v>248.77449999999999</c:v>
                </c:pt>
                <c:pt idx="6">
                  <c:v>248.44219999999999</c:v>
                </c:pt>
                <c:pt idx="7">
                  <c:v>248.46690000000001</c:v>
                </c:pt>
                <c:pt idx="8">
                  <c:v>249.41680000000002</c:v>
                </c:pt>
                <c:pt idx="9">
                  <c:v>249.61970000000002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F6-4CC4-AE04-C2DFC4EBC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332575"/>
        <c:axId val="834327583"/>
      </c:scatterChart>
      <c:valAx>
        <c:axId val="834332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327583"/>
        <c:crosses val="autoZero"/>
        <c:crossBetween val="midCat"/>
      </c:valAx>
      <c:valAx>
        <c:axId val="83432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332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'2021-05-16'!$M$3:$M$10</c:f>
              <c:numCache>
                <c:formatCode>General</c:formatCode>
                <c:ptCount val="8"/>
                <c:pt idx="0">
                  <c:v>2.2581000000000002</c:v>
                </c:pt>
                <c:pt idx="1">
                  <c:v>2.6848999999999998</c:v>
                </c:pt>
                <c:pt idx="2">
                  <c:v>3.1861999999999999</c:v>
                </c:pt>
                <c:pt idx="3">
                  <c:v>3.8761999999999999</c:v>
                </c:pt>
                <c:pt idx="4">
                  <c:v>4.6082999999999998</c:v>
                </c:pt>
                <c:pt idx="5">
                  <c:v>5.516</c:v>
                </c:pt>
                <c:pt idx="6">
                  <c:v>6.3734999999999999</c:v>
                </c:pt>
                <c:pt idx="7">
                  <c:v>7.2081999999999997</c:v>
                </c:pt>
              </c:numCache>
            </c:numRef>
          </c:xVal>
          <c:yVal>
            <c:numRef>
              <c:f>'2021-05-16'!$N$3:$N$10</c:f>
              <c:numCache>
                <c:formatCode>General</c:formatCode>
                <c:ptCount val="8"/>
                <c:pt idx="0">
                  <c:v>248.42399999999998</c:v>
                </c:pt>
                <c:pt idx="1">
                  <c:v>248.5395</c:v>
                </c:pt>
                <c:pt idx="2">
                  <c:v>247.70869999999999</c:v>
                </c:pt>
                <c:pt idx="3">
                  <c:v>248.28439999999998</c:v>
                </c:pt>
                <c:pt idx="4">
                  <c:v>247.00070000000002</c:v>
                </c:pt>
                <c:pt idx="5">
                  <c:v>246.9564</c:v>
                </c:pt>
                <c:pt idx="6">
                  <c:v>245.58879999999999</c:v>
                </c:pt>
                <c:pt idx="7">
                  <c:v>243.56329999999997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CE-43AA-854D-08F7C2197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083839"/>
        <c:axId val="542077183"/>
      </c:scatterChart>
      <c:valAx>
        <c:axId val="54208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077183"/>
        <c:crosses val="autoZero"/>
        <c:crossBetween val="midCat"/>
      </c:valAx>
      <c:valAx>
        <c:axId val="54207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083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'2021-05-16'!$L$10:$L$22</c:f>
              <c:numCache>
                <c:formatCode>General</c:formatCode>
                <c:ptCount val="13"/>
                <c:pt idx="0">
                  <c:v>7.0836699999999997</c:v>
                </c:pt>
                <c:pt idx="1">
                  <c:v>5.9397200000000003</c:v>
                </c:pt>
                <c:pt idx="2">
                  <c:v>5.3105500000000001</c:v>
                </c:pt>
                <c:pt idx="3">
                  <c:v>4.7160700000000002</c:v>
                </c:pt>
                <c:pt idx="4">
                  <c:v>4.3215299999999992</c:v>
                </c:pt>
                <c:pt idx="5">
                  <c:v>3.7539400000000001</c:v>
                </c:pt>
                <c:pt idx="6">
                  <c:v>3.2480600000000002</c:v>
                </c:pt>
                <c:pt idx="7">
                  <c:v>2.8760399999999997</c:v>
                </c:pt>
                <c:pt idx="8">
                  <c:v>2.4625499999999998</c:v>
                </c:pt>
                <c:pt idx="9">
                  <c:v>2.1957800000000001</c:v>
                </c:pt>
                <c:pt idx="10">
                  <c:v>1.9133099999999998</c:v>
                </c:pt>
                <c:pt idx="11">
                  <c:v>1.6683199999999998</c:v>
                </c:pt>
                <c:pt idx="12">
                  <c:v>1.4180300000000001</c:v>
                </c:pt>
              </c:numCache>
            </c:numRef>
          </c:xVal>
          <c:yVal>
            <c:numRef>
              <c:f>'2021-05-16'!$S$10:$S$22</c:f>
              <c:numCache>
                <c:formatCode>General</c:formatCode>
                <c:ptCount val="13"/>
                <c:pt idx="0">
                  <c:v>33.727610082961071</c:v>
                </c:pt>
                <c:pt idx="1">
                  <c:v>40.175950201510922</c:v>
                </c:pt>
                <c:pt idx="2">
                  <c:v>45.141811823724346</c:v>
                </c:pt>
                <c:pt idx="3">
                  <c:v>50.824839966287051</c:v>
                </c:pt>
                <c:pt idx="4">
                  <c:v>55.802328675906267</c:v>
                </c:pt>
                <c:pt idx="5">
                  <c:v>63.49543562786176</c:v>
                </c:pt>
                <c:pt idx="6">
                  <c:v>73.682357477605748</c:v>
                </c:pt>
                <c:pt idx="7">
                  <c:v>82.964611491565066</c:v>
                </c:pt>
                <c:pt idx="8">
                  <c:v>96.500726235298686</c:v>
                </c:pt>
                <c:pt idx="9">
                  <c:v>107.36379686081204</c:v>
                </c:pt>
                <c:pt idx="10">
                  <c:v>122.66816028649048</c:v>
                </c:pt>
                <c:pt idx="11">
                  <c:v>133.53796989662007</c:v>
                </c:pt>
                <c:pt idx="12">
                  <c:v>153.56919990152636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AF-4835-83FF-40A9961A3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012239"/>
        <c:axId val="1825012655"/>
      </c:scatterChart>
      <c:valAx>
        <c:axId val="182501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012655"/>
        <c:crosses val="autoZero"/>
        <c:crossBetween val="midCat"/>
      </c:valAx>
      <c:valAx>
        <c:axId val="182501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012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'2021-05-24'!$O$3:$O$19</c:f>
              <c:numCache>
                <c:formatCode>General</c:formatCode>
                <c:ptCount val="17"/>
                <c:pt idx="0">
                  <c:v>8.5548000000000002</c:v>
                </c:pt>
                <c:pt idx="1">
                  <c:v>7.71</c:v>
                </c:pt>
                <c:pt idx="2">
                  <c:v>7.1418999999999997</c:v>
                </c:pt>
                <c:pt idx="3">
                  <c:v>6.3906999999999998</c:v>
                </c:pt>
                <c:pt idx="4">
                  <c:v>5.6485000000000003</c:v>
                </c:pt>
                <c:pt idx="5">
                  <c:v>5.1379999999999999</c:v>
                </c:pt>
                <c:pt idx="6">
                  <c:v>4.5895000000000001</c:v>
                </c:pt>
                <c:pt idx="7">
                  <c:v>4.2260999999999997</c:v>
                </c:pt>
                <c:pt idx="8">
                  <c:v>3.8374000000000001</c:v>
                </c:pt>
                <c:pt idx="9">
                  <c:v>3.5874000000000001</c:v>
                </c:pt>
                <c:pt idx="10">
                  <c:v>3.2172999999999998</c:v>
                </c:pt>
                <c:pt idx="11">
                  <c:v>2.6671999999999998</c:v>
                </c:pt>
                <c:pt idx="12">
                  <c:v>2.2223000000000002</c:v>
                </c:pt>
                <c:pt idx="13">
                  <c:v>2.1173000000000002</c:v>
                </c:pt>
                <c:pt idx="14">
                  <c:v>1.9923</c:v>
                </c:pt>
                <c:pt idx="15">
                  <c:v>1.7364999999999999</c:v>
                </c:pt>
                <c:pt idx="16">
                  <c:v>1.5409999999999999</c:v>
                </c:pt>
              </c:numCache>
            </c:numRef>
          </c:xVal>
          <c:yVal>
            <c:numRef>
              <c:f>'2021-05-24'!$S$3:$S$19</c:f>
              <c:numCache>
                <c:formatCode>General</c:formatCode>
                <c:ptCount val="17"/>
                <c:pt idx="0">
                  <c:v>27.614842974082219</c:v>
                </c:pt>
                <c:pt idx="1">
                  <c:v>30.568318130700991</c:v>
                </c:pt>
                <c:pt idx="2">
                  <c:v>33.057328107126033</c:v>
                </c:pt>
                <c:pt idx="3">
                  <c:v>36.95669099374232</c:v>
                </c:pt>
                <c:pt idx="4">
                  <c:v>41.835826635663622</c:v>
                </c:pt>
                <c:pt idx="5">
                  <c:v>45.863995054164278</c:v>
                </c:pt>
                <c:pt idx="6">
                  <c:v>51.112830584861207</c:v>
                </c:pt>
                <c:pt idx="7">
                  <c:v>55.372252213272979</c:v>
                </c:pt>
                <c:pt idx="8">
                  <c:v>61.286619266728678</c:v>
                </c:pt>
                <c:pt idx="9">
                  <c:v>65.853751413618085</c:v>
                </c:pt>
                <c:pt idx="10">
                  <c:v>73.943037655794214</c:v>
                </c:pt>
                <c:pt idx="11">
                  <c:v>89.915297821342961</c:v>
                </c:pt>
                <c:pt idx="12">
                  <c:v>106.74892816201758</c:v>
                </c:pt>
                <c:pt idx="13">
                  <c:v>113.93177514390609</c:v>
                </c:pt>
                <c:pt idx="14">
                  <c:v>119.97258528300078</c:v>
                </c:pt>
                <c:pt idx="15">
                  <c:v>136.9220283637556</c:v>
                </c:pt>
                <c:pt idx="16">
                  <c:v>155.22549122590212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AC-4B1E-AA96-44BB9F771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694512"/>
        <c:axId val="275702416"/>
      </c:scatterChart>
      <c:valAx>
        <c:axId val="27569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702416"/>
        <c:crosses val="autoZero"/>
        <c:crossBetween val="midCat"/>
      </c:valAx>
      <c:valAx>
        <c:axId val="27570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69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'2020-09-13'!$K$28:$K$55</c:f>
              <c:numCache>
                <c:formatCode>General</c:formatCode>
                <c:ptCount val="28"/>
                <c:pt idx="0">
                  <c:v>1.9499999999999999E-3</c:v>
                </c:pt>
                <c:pt idx="1">
                  <c:v>2.4100000000000002E-3</c:v>
                </c:pt>
                <c:pt idx="2">
                  <c:v>2.8500000000000001E-3</c:v>
                </c:pt>
                <c:pt idx="3">
                  <c:v>3.3200000000000005E-3</c:v>
                </c:pt>
                <c:pt idx="4">
                  <c:v>3.7700000000000003E-3</c:v>
                </c:pt>
                <c:pt idx="5">
                  <c:v>4.0799999999999994E-3</c:v>
                </c:pt>
                <c:pt idx="6">
                  <c:v>4.4000000000000003E-3</c:v>
                </c:pt>
                <c:pt idx="7">
                  <c:v>4.7799999999999995E-3</c:v>
                </c:pt>
                <c:pt idx="8">
                  <c:v>5.1399999999999996E-3</c:v>
                </c:pt>
                <c:pt idx="9">
                  <c:v>5.4200000000000003E-3</c:v>
                </c:pt>
                <c:pt idx="10">
                  <c:v>5.7799999999999995E-3</c:v>
                </c:pt>
                <c:pt idx="11">
                  <c:v>6.13E-3</c:v>
                </c:pt>
                <c:pt idx="12">
                  <c:v>6.4599999999999996E-3</c:v>
                </c:pt>
                <c:pt idx="13">
                  <c:v>6.1700000000000001E-3</c:v>
                </c:pt>
                <c:pt idx="14">
                  <c:v>5.9100000000000003E-3</c:v>
                </c:pt>
                <c:pt idx="15">
                  <c:v>5.62E-3</c:v>
                </c:pt>
                <c:pt idx="16">
                  <c:v>5.3E-3</c:v>
                </c:pt>
                <c:pt idx="17">
                  <c:v>4.9199999999999999E-3</c:v>
                </c:pt>
                <c:pt idx="18">
                  <c:v>4.5999999999999999E-3</c:v>
                </c:pt>
                <c:pt idx="19">
                  <c:v>4.2500000000000003E-3</c:v>
                </c:pt>
                <c:pt idx="20">
                  <c:v>3.8999999999999998E-3</c:v>
                </c:pt>
                <c:pt idx="21">
                  <c:v>3.5200000000000001E-3</c:v>
                </c:pt>
                <c:pt idx="22">
                  <c:v>3.0800000000000003E-3</c:v>
                </c:pt>
                <c:pt idx="23">
                  <c:v>2.6700000000000001E-3</c:v>
                </c:pt>
                <c:pt idx="24">
                  <c:v>2.2300000000000002E-3</c:v>
                </c:pt>
                <c:pt idx="25">
                  <c:v>1.8600000000000001E-3</c:v>
                </c:pt>
                <c:pt idx="26">
                  <c:v>1.24E-3</c:v>
                </c:pt>
                <c:pt idx="27">
                  <c:v>5.5999999999999995E-4</c:v>
                </c:pt>
              </c:numCache>
            </c:numRef>
          </c:xVal>
          <c:yVal>
            <c:numRef>
              <c:f>'2020-09-13'!$L$28:$L$55</c:f>
              <c:numCache>
                <c:formatCode>General</c:formatCode>
                <c:ptCount val="28"/>
                <c:pt idx="0">
                  <c:v>290.5</c:v>
                </c:pt>
                <c:pt idx="1">
                  <c:v>288.89999999999998</c:v>
                </c:pt>
                <c:pt idx="2">
                  <c:v>287.5</c:v>
                </c:pt>
                <c:pt idx="3">
                  <c:v>285.8</c:v>
                </c:pt>
                <c:pt idx="4">
                  <c:v>284.3</c:v>
                </c:pt>
                <c:pt idx="5">
                  <c:v>284.2</c:v>
                </c:pt>
                <c:pt idx="6">
                  <c:v>284</c:v>
                </c:pt>
                <c:pt idx="7">
                  <c:v>283.2</c:v>
                </c:pt>
                <c:pt idx="8">
                  <c:v>282.60000000000002</c:v>
                </c:pt>
                <c:pt idx="9">
                  <c:v>282.8</c:v>
                </c:pt>
                <c:pt idx="10">
                  <c:v>282.2</c:v>
                </c:pt>
                <c:pt idx="11">
                  <c:v>281.7</c:v>
                </c:pt>
                <c:pt idx="12">
                  <c:v>281.39999999999998</c:v>
                </c:pt>
                <c:pt idx="13">
                  <c:v>281.3</c:v>
                </c:pt>
                <c:pt idx="14">
                  <c:v>280.89999999999998</c:v>
                </c:pt>
                <c:pt idx="15">
                  <c:v>280.8</c:v>
                </c:pt>
                <c:pt idx="16">
                  <c:v>281</c:v>
                </c:pt>
                <c:pt idx="17">
                  <c:v>281.8</c:v>
                </c:pt>
                <c:pt idx="18">
                  <c:v>282</c:v>
                </c:pt>
                <c:pt idx="19">
                  <c:v>282.5</c:v>
                </c:pt>
                <c:pt idx="20">
                  <c:v>283</c:v>
                </c:pt>
                <c:pt idx="21">
                  <c:v>283.8</c:v>
                </c:pt>
                <c:pt idx="22">
                  <c:v>285.2</c:v>
                </c:pt>
                <c:pt idx="23">
                  <c:v>286.3</c:v>
                </c:pt>
                <c:pt idx="24">
                  <c:v>287.7</c:v>
                </c:pt>
                <c:pt idx="25">
                  <c:v>288.39999999999998</c:v>
                </c:pt>
                <c:pt idx="26">
                  <c:v>291.60000000000002</c:v>
                </c:pt>
                <c:pt idx="27">
                  <c:v>295.39999999999998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27-4867-A22C-6FC78DD13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353183"/>
        <c:axId val="1253687119"/>
      </c:scatterChart>
      <c:valAx>
        <c:axId val="126535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687119"/>
        <c:crosses val="autoZero"/>
        <c:crossBetween val="midCat"/>
      </c:valAx>
      <c:valAx>
        <c:axId val="125368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35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'2021-05-24'!$O$21:$O$37</c:f>
              <c:numCache>
                <c:formatCode>General</c:formatCode>
                <c:ptCount val="17"/>
                <c:pt idx="0">
                  <c:v>11.3171</c:v>
                </c:pt>
                <c:pt idx="1">
                  <c:v>10.151199999999999</c:v>
                </c:pt>
                <c:pt idx="2">
                  <c:v>9.6702999999999992</c:v>
                </c:pt>
                <c:pt idx="3">
                  <c:v>8.2393000000000001</c:v>
                </c:pt>
                <c:pt idx="4">
                  <c:v>6.6806000000000001</c:v>
                </c:pt>
                <c:pt idx="5">
                  <c:v>5.1696999999999997</c:v>
                </c:pt>
                <c:pt idx="6">
                  <c:v>4.2003000000000004</c:v>
                </c:pt>
                <c:pt idx="7">
                  <c:v>3.7997000000000001</c:v>
                </c:pt>
                <c:pt idx="8">
                  <c:v>3.4472999999999998</c:v>
                </c:pt>
                <c:pt idx="9">
                  <c:v>2.9716999999999998</c:v>
                </c:pt>
                <c:pt idx="10">
                  <c:v>2.9956</c:v>
                </c:pt>
                <c:pt idx="11">
                  <c:v>2.7519999999999998</c:v>
                </c:pt>
                <c:pt idx="12">
                  <c:v>2.7336</c:v>
                </c:pt>
                <c:pt idx="13">
                  <c:v>2.5371999999999999</c:v>
                </c:pt>
                <c:pt idx="14">
                  <c:v>2.3048999999999999</c:v>
                </c:pt>
                <c:pt idx="15">
                  <c:v>1.9881</c:v>
                </c:pt>
                <c:pt idx="16">
                  <c:v>1.798</c:v>
                </c:pt>
              </c:numCache>
            </c:numRef>
          </c:xVal>
          <c:yVal>
            <c:numRef>
              <c:f>'2021-05-24'!$S$21:$S$37</c:f>
              <c:numCache>
                <c:formatCode>General</c:formatCode>
                <c:ptCount val="17"/>
                <c:pt idx="0">
                  <c:v>20.498003642631524</c:v>
                </c:pt>
                <c:pt idx="1">
                  <c:v>22.816845833568831</c:v>
                </c:pt>
                <c:pt idx="2">
                  <c:v>23.859953629629629</c:v>
                </c:pt>
                <c:pt idx="3">
                  <c:v>28.158000011585745</c:v>
                </c:pt>
                <c:pt idx="4">
                  <c:v>34.956558811414283</c:v>
                </c:pt>
                <c:pt idx="5">
                  <c:v>45.355058072855044</c:v>
                </c:pt>
                <c:pt idx="6">
                  <c:v>55.665102084029861</c:v>
                </c:pt>
                <c:pt idx="7">
                  <c:v>61.847773395969838</c:v>
                </c:pt>
                <c:pt idx="8">
                  <c:v>68.376938015175497</c:v>
                </c:pt>
                <c:pt idx="9">
                  <c:v>80.663482228780396</c:v>
                </c:pt>
                <c:pt idx="10">
                  <c:v>79.570115387053832</c:v>
                </c:pt>
                <c:pt idx="11">
                  <c:v>87.293463758598051</c:v>
                </c:pt>
                <c:pt idx="12">
                  <c:v>88.213955496744092</c:v>
                </c:pt>
                <c:pt idx="13">
                  <c:v>94.49586007364546</c:v>
                </c:pt>
                <c:pt idx="14">
                  <c:v>104.27054396515967</c:v>
                </c:pt>
                <c:pt idx="15">
                  <c:v>120.41881118713815</c:v>
                </c:pt>
                <c:pt idx="16">
                  <c:v>132.46983884558665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55-41D0-B4E2-7852212CD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639648"/>
        <c:axId val="526640064"/>
      </c:scatterChart>
      <c:valAx>
        <c:axId val="52663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40064"/>
        <c:crosses val="autoZero"/>
        <c:crossBetween val="midCat"/>
      </c:valAx>
      <c:valAx>
        <c:axId val="52664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3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'2021-05-24'!$O$39:$O$63</c:f>
              <c:numCache>
                <c:formatCode>General</c:formatCode>
                <c:ptCount val="25"/>
                <c:pt idx="0">
                  <c:v>4.9234999999999998</c:v>
                </c:pt>
                <c:pt idx="1">
                  <c:v>4.6326000000000001</c:v>
                </c:pt>
                <c:pt idx="2">
                  <c:v>4.5202999999999998</c:v>
                </c:pt>
                <c:pt idx="3">
                  <c:v>4.4222999999999999</c:v>
                </c:pt>
                <c:pt idx="4">
                  <c:v>4.2724000000000002</c:v>
                </c:pt>
                <c:pt idx="5">
                  <c:v>4.1745999999999999</c:v>
                </c:pt>
                <c:pt idx="6">
                  <c:v>4.16</c:v>
                </c:pt>
                <c:pt idx="7">
                  <c:v>4.0065999999999997</c:v>
                </c:pt>
                <c:pt idx="8">
                  <c:v>3.9256000000000002</c:v>
                </c:pt>
                <c:pt idx="9">
                  <c:v>3.7719</c:v>
                </c:pt>
                <c:pt idx="10">
                  <c:v>3.5823</c:v>
                </c:pt>
                <c:pt idx="11">
                  <c:v>3.4098999999999999</c:v>
                </c:pt>
                <c:pt idx="12">
                  <c:v>3.2565</c:v>
                </c:pt>
                <c:pt idx="13">
                  <c:v>3.1377999999999999</c:v>
                </c:pt>
                <c:pt idx="14">
                  <c:v>3.0468999999999999</c:v>
                </c:pt>
                <c:pt idx="15">
                  <c:v>2.9041999999999999</c:v>
                </c:pt>
                <c:pt idx="16">
                  <c:v>2.7574999999999998</c:v>
                </c:pt>
                <c:pt idx="17">
                  <c:v>2.6231</c:v>
                </c:pt>
                <c:pt idx="18">
                  <c:v>2.4131999999999998</c:v>
                </c:pt>
                <c:pt idx="19">
                  <c:v>2.2511999999999999</c:v>
                </c:pt>
                <c:pt idx="20">
                  <c:v>2.0085999999999999</c:v>
                </c:pt>
                <c:pt idx="21">
                  <c:v>1.8965000000000001</c:v>
                </c:pt>
                <c:pt idx="22">
                  <c:v>1.7955000000000001</c:v>
                </c:pt>
                <c:pt idx="23">
                  <c:v>1.6842999999999999</c:v>
                </c:pt>
                <c:pt idx="24">
                  <c:v>1.544</c:v>
                </c:pt>
              </c:numCache>
            </c:numRef>
          </c:xVal>
          <c:yVal>
            <c:numRef>
              <c:f>'2021-05-24'!$S$39:$S$63</c:f>
              <c:numCache>
                <c:formatCode>General</c:formatCode>
                <c:ptCount val="25"/>
                <c:pt idx="0">
                  <c:v>47.778245254221119</c:v>
                </c:pt>
                <c:pt idx="1">
                  <c:v>50.659865192610852</c:v>
                </c:pt>
                <c:pt idx="2">
                  <c:v>52.134174740124749</c:v>
                </c:pt>
                <c:pt idx="3">
                  <c:v>53.076754723768005</c:v>
                </c:pt>
                <c:pt idx="4">
                  <c:v>54.885567344081558</c:v>
                </c:pt>
                <c:pt idx="5">
                  <c:v>56.234236980624928</c:v>
                </c:pt>
                <c:pt idx="6">
                  <c:v>56.543468488717068</c:v>
                </c:pt>
                <c:pt idx="7">
                  <c:v>58.758884299449271</c:v>
                </c:pt>
                <c:pt idx="8">
                  <c:v>59.922111887111768</c:v>
                </c:pt>
                <c:pt idx="9">
                  <c:v>62.564593940747365</c:v>
                </c:pt>
                <c:pt idx="10">
                  <c:v>65.966618019807157</c:v>
                </c:pt>
                <c:pt idx="11">
                  <c:v>68.991809764770238</c:v>
                </c:pt>
                <c:pt idx="12">
                  <c:v>72.24293117744611</c:v>
                </c:pt>
                <c:pt idx="13">
                  <c:v>76.192180249223057</c:v>
                </c:pt>
                <c:pt idx="14">
                  <c:v>78.55519224801391</c:v>
                </c:pt>
                <c:pt idx="15">
                  <c:v>82.472838608729674</c:v>
                </c:pt>
                <c:pt idx="16">
                  <c:v>86.964853552889409</c:v>
                </c:pt>
                <c:pt idx="17">
                  <c:v>91.437519790348802</c:v>
                </c:pt>
                <c:pt idx="18">
                  <c:v>99.709786781224139</c:v>
                </c:pt>
                <c:pt idx="19">
                  <c:v>107.35817119634238</c:v>
                </c:pt>
                <c:pt idx="20">
                  <c:v>119.54946268656715</c:v>
                </c:pt>
                <c:pt idx="21">
                  <c:v>126.59481035685802</c:v>
                </c:pt>
                <c:pt idx="22">
                  <c:v>133.1678562026116</c:v>
                </c:pt>
                <c:pt idx="23">
                  <c:v>142.46246655800363</c:v>
                </c:pt>
                <c:pt idx="24">
                  <c:v>156.24253092878686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95-4CD4-995C-596BCED5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690496"/>
        <c:axId val="679692576"/>
      </c:scatterChart>
      <c:valAx>
        <c:axId val="67969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692576"/>
        <c:crosses val="autoZero"/>
        <c:crossBetween val="midCat"/>
      </c:valAx>
      <c:valAx>
        <c:axId val="6796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69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'2021-05-24'!$M$3:$M$19</c:f>
              <c:numCache>
                <c:formatCode>General</c:formatCode>
                <c:ptCount val="17"/>
                <c:pt idx="0">
                  <c:v>8.8201999999999998</c:v>
                </c:pt>
                <c:pt idx="1">
                  <c:v>8.0030000000000001</c:v>
                </c:pt>
                <c:pt idx="2">
                  <c:v>7.4305000000000003</c:v>
                </c:pt>
                <c:pt idx="3">
                  <c:v>6.6798000000000002</c:v>
                </c:pt>
                <c:pt idx="4">
                  <c:v>5.9348999999999998</c:v>
                </c:pt>
                <c:pt idx="5">
                  <c:v>5.4187000000000003</c:v>
                </c:pt>
                <c:pt idx="6">
                  <c:v>4.8815</c:v>
                </c:pt>
                <c:pt idx="7">
                  <c:v>4.5068999999999999</c:v>
                </c:pt>
                <c:pt idx="8">
                  <c:v>4.0857999999999999</c:v>
                </c:pt>
                <c:pt idx="9">
                  <c:v>3.8022999999999998</c:v>
                </c:pt>
                <c:pt idx="10">
                  <c:v>3.3938999999999999</c:v>
                </c:pt>
                <c:pt idx="11">
                  <c:v>2.7953000000000001</c:v>
                </c:pt>
                <c:pt idx="12">
                  <c:v>2.3553000000000002</c:v>
                </c:pt>
                <c:pt idx="13">
                  <c:v>2.2063000000000001</c:v>
                </c:pt>
                <c:pt idx="14">
                  <c:v>2.0901000000000001</c:v>
                </c:pt>
                <c:pt idx="15">
                  <c:v>1.8298000000000001</c:v>
                </c:pt>
                <c:pt idx="16">
                  <c:v>1.6184000000000001</c:v>
                </c:pt>
              </c:numCache>
            </c:numRef>
          </c:xVal>
          <c:yVal>
            <c:numRef>
              <c:f>'2021-05-24'!$Q$3:$Q$19</c:f>
              <c:numCache>
                <c:formatCode>General</c:formatCode>
                <c:ptCount val="17"/>
                <c:pt idx="0">
                  <c:v>243.56843799999999</c:v>
                </c:pt>
                <c:pt idx="1">
                  <c:v>244.63825000000003</c:v>
                </c:pt>
                <c:pt idx="2">
                  <c:v>245.6324765</c:v>
                </c:pt>
                <c:pt idx="3">
                  <c:v>246.86330449999997</c:v>
                </c:pt>
                <c:pt idx="4">
                  <c:v>248.29144750000003</c:v>
                </c:pt>
                <c:pt idx="5">
                  <c:v>248.52322999999998</c:v>
                </c:pt>
                <c:pt idx="6">
                  <c:v>249.50728249999997</c:v>
                </c:pt>
                <c:pt idx="7">
                  <c:v>249.55720349999999</c:v>
                </c:pt>
                <c:pt idx="8">
                  <c:v>250.40486900000002</c:v>
                </c:pt>
                <c:pt idx="9">
                  <c:v>250.39571900000001</c:v>
                </c:pt>
                <c:pt idx="10">
                  <c:v>250.95527549999997</c:v>
                </c:pt>
                <c:pt idx="11">
                  <c:v>251.34023199999999</c:v>
                </c:pt>
                <c:pt idx="12">
                  <c:v>251.42575050000002</c:v>
                </c:pt>
                <c:pt idx="13">
                  <c:v>251.36767550000002</c:v>
                </c:pt>
                <c:pt idx="14">
                  <c:v>250.75470049999996</c:v>
                </c:pt>
                <c:pt idx="15">
                  <c:v>250.5399275</c:v>
                </c:pt>
                <c:pt idx="16">
                  <c:v>251.21693499999998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71-4CD7-9AD8-01FB904C2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760992"/>
        <c:axId val="518753920"/>
      </c:scatterChart>
      <c:valAx>
        <c:axId val="51876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53920"/>
        <c:crosses val="autoZero"/>
        <c:crossBetween val="midCat"/>
      </c:valAx>
      <c:valAx>
        <c:axId val="51875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6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'2021-05-24'!$O$39:$O$63</c:f>
              <c:numCache>
                <c:formatCode>General</c:formatCode>
                <c:ptCount val="25"/>
                <c:pt idx="0">
                  <c:v>4.9234999999999998</c:v>
                </c:pt>
                <c:pt idx="1">
                  <c:v>4.6326000000000001</c:v>
                </c:pt>
                <c:pt idx="2">
                  <c:v>4.5202999999999998</c:v>
                </c:pt>
                <c:pt idx="3">
                  <c:v>4.4222999999999999</c:v>
                </c:pt>
                <c:pt idx="4">
                  <c:v>4.2724000000000002</c:v>
                </c:pt>
                <c:pt idx="5">
                  <c:v>4.1745999999999999</c:v>
                </c:pt>
                <c:pt idx="6">
                  <c:v>4.16</c:v>
                </c:pt>
                <c:pt idx="7">
                  <c:v>4.0065999999999997</c:v>
                </c:pt>
                <c:pt idx="8">
                  <c:v>3.9256000000000002</c:v>
                </c:pt>
                <c:pt idx="9">
                  <c:v>3.7719</c:v>
                </c:pt>
                <c:pt idx="10">
                  <c:v>3.5823</c:v>
                </c:pt>
                <c:pt idx="11">
                  <c:v>3.4098999999999999</c:v>
                </c:pt>
                <c:pt idx="12">
                  <c:v>3.2565</c:v>
                </c:pt>
                <c:pt idx="13">
                  <c:v>3.1377999999999999</c:v>
                </c:pt>
                <c:pt idx="14">
                  <c:v>3.0468999999999999</c:v>
                </c:pt>
                <c:pt idx="15">
                  <c:v>2.9041999999999999</c:v>
                </c:pt>
                <c:pt idx="16">
                  <c:v>2.7574999999999998</c:v>
                </c:pt>
                <c:pt idx="17">
                  <c:v>2.6231</c:v>
                </c:pt>
                <c:pt idx="18">
                  <c:v>2.4131999999999998</c:v>
                </c:pt>
                <c:pt idx="19">
                  <c:v>2.2511999999999999</c:v>
                </c:pt>
                <c:pt idx="20">
                  <c:v>2.0085999999999999</c:v>
                </c:pt>
                <c:pt idx="21">
                  <c:v>1.8965000000000001</c:v>
                </c:pt>
                <c:pt idx="22">
                  <c:v>1.7955000000000001</c:v>
                </c:pt>
                <c:pt idx="23">
                  <c:v>1.6842999999999999</c:v>
                </c:pt>
                <c:pt idx="24">
                  <c:v>1.544</c:v>
                </c:pt>
              </c:numCache>
            </c:numRef>
          </c:xVal>
          <c:yVal>
            <c:numRef>
              <c:f>'2021-05-24'!$Q$39:$Q$63</c:f>
              <c:numCache>
                <c:formatCode>General</c:formatCode>
                <c:ptCount val="25"/>
                <c:pt idx="0">
                  <c:v>250.42967250000001</c:v>
                </c:pt>
                <c:pt idx="1">
                  <c:v>250.65488099999996</c:v>
                </c:pt>
                <c:pt idx="2">
                  <c:v>250.76538050000002</c:v>
                </c:pt>
                <c:pt idx="3">
                  <c:v>250.84605049999996</c:v>
                </c:pt>
                <c:pt idx="4">
                  <c:v>250.89839400000002</c:v>
                </c:pt>
                <c:pt idx="5">
                  <c:v>251.057751</c:v>
                </c:pt>
                <c:pt idx="6">
                  <c:v>251.57319999999999</c:v>
                </c:pt>
                <c:pt idx="7">
                  <c:v>251.79357099999999</c:v>
                </c:pt>
                <c:pt idx="8">
                  <c:v>251.39123599999996</c:v>
                </c:pt>
                <c:pt idx="9">
                  <c:v>252.14782650000001</c:v>
                </c:pt>
                <c:pt idx="10">
                  <c:v>252.44765050000001</c:v>
                </c:pt>
                <c:pt idx="11">
                  <c:v>252.23405650000001</c:v>
                </c:pt>
                <c:pt idx="12">
                  <c:v>252.66242750000001</c:v>
                </c:pt>
                <c:pt idx="13">
                  <c:v>252.52374299999997</c:v>
                </c:pt>
                <c:pt idx="14">
                  <c:v>253.13625150000001</c:v>
                </c:pt>
                <c:pt idx="15">
                  <c:v>253.00192699999999</c:v>
                </c:pt>
                <c:pt idx="16">
                  <c:v>252.97206249999999</c:v>
                </c:pt>
                <c:pt idx="17">
                  <c:v>252.96189849999999</c:v>
                </c:pt>
                <c:pt idx="18">
                  <c:v>252.99364200000002</c:v>
                </c:pt>
                <c:pt idx="19">
                  <c:v>253.601472</c:v>
                </c:pt>
                <c:pt idx="20">
                  <c:v>252.30914099999998</c:v>
                </c:pt>
                <c:pt idx="21">
                  <c:v>253.99982749999995</c:v>
                </c:pt>
                <c:pt idx="22">
                  <c:v>252.91239249999998</c:v>
                </c:pt>
                <c:pt idx="23">
                  <c:v>253.46922050000003</c:v>
                </c:pt>
                <c:pt idx="24">
                  <c:v>253.84724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E2F-8F47-A60590883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977152"/>
        <c:axId val="681972992"/>
      </c:scatterChart>
      <c:valAx>
        <c:axId val="68197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72992"/>
        <c:crosses val="autoZero"/>
        <c:crossBetween val="midCat"/>
      </c:valAx>
      <c:valAx>
        <c:axId val="68197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7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</a:t>
            </a:r>
          </a:p>
        </c:rich>
      </c:tx>
      <c:layout>
        <c:manualLayout>
          <c:xMode val="edge"/>
          <c:yMode val="edge"/>
          <c:x val="0.3872707786526684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'2021-05-24'!$O$21:$O$37</c:f>
              <c:numCache>
                <c:formatCode>General</c:formatCode>
                <c:ptCount val="17"/>
                <c:pt idx="0">
                  <c:v>11.3171</c:v>
                </c:pt>
                <c:pt idx="1">
                  <c:v>10.151199999999999</c:v>
                </c:pt>
                <c:pt idx="2">
                  <c:v>9.6702999999999992</c:v>
                </c:pt>
                <c:pt idx="3">
                  <c:v>8.2393000000000001</c:v>
                </c:pt>
                <c:pt idx="4">
                  <c:v>6.6806000000000001</c:v>
                </c:pt>
                <c:pt idx="5">
                  <c:v>5.1696999999999997</c:v>
                </c:pt>
                <c:pt idx="6">
                  <c:v>4.2003000000000004</c:v>
                </c:pt>
                <c:pt idx="7">
                  <c:v>3.7997000000000001</c:v>
                </c:pt>
                <c:pt idx="8">
                  <c:v>3.4472999999999998</c:v>
                </c:pt>
                <c:pt idx="9">
                  <c:v>2.9716999999999998</c:v>
                </c:pt>
                <c:pt idx="10">
                  <c:v>2.9956</c:v>
                </c:pt>
                <c:pt idx="11">
                  <c:v>2.7519999999999998</c:v>
                </c:pt>
                <c:pt idx="12">
                  <c:v>2.7336</c:v>
                </c:pt>
                <c:pt idx="13">
                  <c:v>2.5371999999999999</c:v>
                </c:pt>
                <c:pt idx="14">
                  <c:v>2.3048999999999999</c:v>
                </c:pt>
                <c:pt idx="15">
                  <c:v>1.9881</c:v>
                </c:pt>
                <c:pt idx="16">
                  <c:v>1.798</c:v>
                </c:pt>
              </c:numCache>
            </c:numRef>
          </c:xVal>
          <c:yVal>
            <c:numRef>
              <c:f>'2021-05-24'!$Q$21:$Q$37</c:f>
              <c:numCache>
                <c:formatCode>General</c:formatCode>
                <c:ptCount val="17"/>
                <c:pt idx="0">
                  <c:v>241.4090885</c:v>
                </c:pt>
                <c:pt idx="1">
                  <c:v>242.21907199999998</c:v>
                </c:pt>
                <c:pt idx="2">
                  <c:v>241.5820305</c:v>
                </c:pt>
                <c:pt idx="3">
                  <c:v>243.04014550000002</c:v>
                </c:pt>
                <c:pt idx="4">
                  <c:v>246.10466099999999</c:v>
                </c:pt>
                <c:pt idx="5">
                  <c:v>249.13986950000003</c:v>
                </c:pt>
                <c:pt idx="6">
                  <c:v>249.74148049999999</c:v>
                </c:pt>
                <c:pt idx="7">
                  <c:v>250.14331950000002</c:v>
                </c:pt>
                <c:pt idx="8">
                  <c:v>250.51942550000001</c:v>
                </c:pt>
                <c:pt idx="9">
                  <c:v>251.4603395</c:v>
                </c:pt>
                <c:pt idx="10">
                  <c:v>251.011886</c:v>
                </c:pt>
                <c:pt idx="11">
                  <c:v>252.54872000000003</c:v>
                </c:pt>
                <c:pt idx="12">
                  <c:v>253.32401600000003</c:v>
                </c:pt>
                <c:pt idx="13">
                  <c:v>251.49128200000001</c:v>
                </c:pt>
                <c:pt idx="14">
                  <c:v>251.39628149999999</c:v>
                </c:pt>
                <c:pt idx="15">
                  <c:v>251.66327350000003</c:v>
                </c:pt>
                <c:pt idx="16">
                  <c:v>251.53372999999996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B8-4187-A9DF-65FC79847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759744"/>
        <c:axId val="518768896"/>
      </c:scatterChart>
      <c:valAx>
        <c:axId val="51875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68896"/>
        <c:crosses val="autoZero"/>
        <c:crossBetween val="midCat"/>
      </c:valAx>
      <c:valAx>
        <c:axId val="51876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5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'[1]May 24 2021'!$O$21:$O$37</c:f>
              <c:numCache>
                <c:formatCode>General</c:formatCode>
                <c:ptCount val="17"/>
                <c:pt idx="0">
                  <c:v>11.3171</c:v>
                </c:pt>
                <c:pt idx="1">
                  <c:v>10.151199999999999</c:v>
                </c:pt>
                <c:pt idx="2">
                  <c:v>9.6702999999999992</c:v>
                </c:pt>
                <c:pt idx="3">
                  <c:v>8.2393000000000001</c:v>
                </c:pt>
                <c:pt idx="4">
                  <c:v>6.6806000000000001</c:v>
                </c:pt>
                <c:pt idx="5">
                  <c:v>5.1696999999999997</c:v>
                </c:pt>
                <c:pt idx="6">
                  <c:v>4.2003000000000004</c:v>
                </c:pt>
                <c:pt idx="7">
                  <c:v>3.7997000000000001</c:v>
                </c:pt>
                <c:pt idx="8">
                  <c:v>3.4472999999999998</c:v>
                </c:pt>
                <c:pt idx="9">
                  <c:v>2.9716999999999998</c:v>
                </c:pt>
                <c:pt idx="10">
                  <c:v>2.9956</c:v>
                </c:pt>
                <c:pt idx="11">
                  <c:v>2.7519999999999998</c:v>
                </c:pt>
                <c:pt idx="12">
                  <c:v>2.7336</c:v>
                </c:pt>
                <c:pt idx="13">
                  <c:v>2.5371999999999999</c:v>
                </c:pt>
                <c:pt idx="14">
                  <c:v>2.3048999999999999</c:v>
                </c:pt>
                <c:pt idx="15">
                  <c:v>1.9881</c:v>
                </c:pt>
                <c:pt idx="16">
                  <c:v>1.798</c:v>
                </c:pt>
              </c:numCache>
            </c:numRef>
          </c:xVal>
          <c:yVal>
            <c:numRef>
              <c:f>'[1]May 24 2021'!$Q$21:$Q$37</c:f>
              <c:numCache>
                <c:formatCode>General</c:formatCode>
                <c:ptCount val="17"/>
                <c:pt idx="0">
                  <c:v>241.4090885</c:v>
                </c:pt>
                <c:pt idx="1">
                  <c:v>242.21907199999998</c:v>
                </c:pt>
                <c:pt idx="2">
                  <c:v>241.5820305</c:v>
                </c:pt>
                <c:pt idx="3">
                  <c:v>243.04014550000002</c:v>
                </c:pt>
                <c:pt idx="4">
                  <c:v>246.10466099999999</c:v>
                </c:pt>
                <c:pt idx="5">
                  <c:v>249.13986950000003</c:v>
                </c:pt>
                <c:pt idx="6">
                  <c:v>249.74148049999999</c:v>
                </c:pt>
                <c:pt idx="7">
                  <c:v>250.14331950000002</c:v>
                </c:pt>
                <c:pt idx="8">
                  <c:v>250.51942550000001</c:v>
                </c:pt>
                <c:pt idx="9">
                  <c:v>251.4603395</c:v>
                </c:pt>
                <c:pt idx="10">
                  <c:v>251.011886</c:v>
                </c:pt>
                <c:pt idx="11">
                  <c:v>252.54872000000003</c:v>
                </c:pt>
                <c:pt idx="12">
                  <c:v>253.32401600000003</c:v>
                </c:pt>
                <c:pt idx="13">
                  <c:v>251.49128200000001</c:v>
                </c:pt>
                <c:pt idx="14">
                  <c:v>251.39628149999999</c:v>
                </c:pt>
                <c:pt idx="15">
                  <c:v>251.66327350000003</c:v>
                </c:pt>
                <c:pt idx="16">
                  <c:v>251.53372999999996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D0-4DC2-BDBF-71BF28289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4224"/>
        <c:axId val="1614367968"/>
      </c:scatterChart>
      <c:valAx>
        <c:axId val="161436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7968"/>
        <c:crosses val="autoZero"/>
        <c:crossBetween val="midCat"/>
      </c:valAx>
      <c:valAx>
        <c:axId val="161436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'[1]May 24 2021'!$O$39:$O$63</c:f>
              <c:numCache>
                <c:formatCode>General</c:formatCode>
                <c:ptCount val="25"/>
                <c:pt idx="0">
                  <c:v>4.9234999999999998</c:v>
                </c:pt>
                <c:pt idx="1">
                  <c:v>4.6326000000000001</c:v>
                </c:pt>
                <c:pt idx="2">
                  <c:v>4.5202999999999998</c:v>
                </c:pt>
                <c:pt idx="3">
                  <c:v>4.4222999999999999</c:v>
                </c:pt>
                <c:pt idx="4">
                  <c:v>4.2724000000000002</c:v>
                </c:pt>
                <c:pt idx="5">
                  <c:v>4.1745999999999999</c:v>
                </c:pt>
                <c:pt idx="6">
                  <c:v>4.16</c:v>
                </c:pt>
                <c:pt idx="7">
                  <c:v>4.0065999999999997</c:v>
                </c:pt>
                <c:pt idx="8">
                  <c:v>3.9256000000000002</c:v>
                </c:pt>
                <c:pt idx="9">
                  <c:v>3.7719</c:v>
                </c:pt>
                <c:pt idx="10">
                  <c:v>3.5823</c:v>
                </c:pt>
                <c:pt idx="11">
                  <c:v>3.4098999999999999</c:v>
                </c:pt>
                <c:pt idx="12">
                  <c:v>3.2565</c:v>
                </c:pt>
                <c:pt idx="13">
                  <c:v>3.1377999999999999</c:v>
                </c:pt>
                <c:pt idx="14">
                  <c:v>3.0468999999999999</c:v>
                </c:pt>
                <c:pt idx="15">
                  <c:v>2.9041999999999999</c:v>
                </c:pt>
                <c:pt idx="16">
                  <c:v>2.7574999999999998</c:v>
                </c:pt>
                <c:pt idx="17">
                  <c:v>2.6231</c:v>
                </c:pt>
                <c:pt idx="18">
                  <c:v>2.4131999999999998</c:v>
                </c:pt>
                <c:pt idx="19">
                  <c:v>2.2511999999999999</c:v>
                </c:pt>
                <c:pt idx="20">
                  <c:v>2.0085999999999999</c:v>
                </c:pt>
                <c:pt idx="21">
                  <c:v>1.8965000000000001</c:v>
                </c:pt>
                <c:pt idx="22">
                  <c:v>1.7955000000000001</c:v>
                </c:pt>
                <c:pt idx="23">
                  <c:v>1.6842999999999999</c:v>
                </c:pt>
                <c:pt idx="24">
                  <c:v>1.544</c:v>
                </c:pt>
              </c:numCache>
            </c:numRef>
          </c:xVal>
          <c:yVal>
            <c:numRef>
              <c:f>'[1]May 24 2021'!$Q$39:$Q$63</c:f>
              <c:numCache>
                <c:formatCode>General</c:formatCode>
                <c:ptCount val="25"/>
                <c:pt idx="0">
                  <c:v>250.42967250000001</c:v>
                </c:pt>
                <c:pt idx="1">
                  <c:v>250.65488099999996</c:v>
                </c:pt>
                <c:pt idx="2">
                  <c:v>250.76538050000002</c:v>
                </c:pt>
                <c:pt idx="3">
                  <c:v>250.84605049999996</c:v>
                </c:pt>
                <c:pt idx="4">
                  <c:v>250.89839400000002</c:v>
                </c:pt>
                <c:pt idx="5">
                  <c:v>251.057751</c:v>
                </c:pt>
                <c:pt idx="6">
                  <c:v>251.57319999999999</c:v>
                </c:pt>
                <c:pt idx="7">
                  <c:v>251.79357099999999</c:v>
                </c:pt>
                <c:pt idx="8">
                  <c:v>251.39123599999996</c:v>
                </c:pt>
                <c:pt idx="9">
                  <c:v>252.14782650000001</c:v>
                </c:pt>
                <c:pt idx="10">
                  <c:v>252.44765050000001</c:v>
                </c:pt>
                <c:pt idx="11">
                  <c:v>252.23405650000001</c:v>
                </c:pt>
                <c:pt idx="12">
                  <c:v>252.66242750000001</c:v>
                </c:pt>
                <c:pt idx="13">
                  <c:v>252.52374299999997</c:v>
                </c:pt>
                <c:pt idx="14">
                  <c:v>253.13625150000001</c:v>
                </c:pt>
                <c:pt idx="15">
                  <c:v>253.00192699999999</c:v>
                </c:pt>
                <c:pt idx="16">
                  <c:v>252.97206249999999</c:v>
                </c:pt>
                <c:pt idx="17">
                  <c:v>252.96189849999999</c:v>
                </c:pt>
                <c:pt idx="18">
                  <c:v>252.99364200000002</c:v>
                </c:pt>
                <c:pt idx="19">
                  <c:v>253.601472</c:v>
                </c:pt>
                <c:pt idx="20">
                  <c:v>252.30914099999998</c:v>
                </c:pt>
                <c:pt idx="21">
                  <c:v>253.99982749999995</c:v>
                </c:pt>
                <c:pt idx="22">
                  <c:v>252.91239249999998</c:v>
                </c:pt>
                <c:pt idx="23">
                  <c:v>253.46922050000003</c:v>
                </c:pt>
                <c:pt idx="24">
                  <c:v>253.84724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A5-4F13-9BA4-4D5C2D684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962736"/>
        <c:axId val="1779948176"/>
      </c:scatterChart>
      <c:valAx>
        <c:axId val="177996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948176"/>
        <c:crosses val="autoZero"/>
        <c:crossBetween val="midCat"/>
      </c:valAx>
      <c:valAx>
        <c:axId val="177994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96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06041119860017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'[1]May 24 2021'!$M$57:$M$63</c:f>
              <c:numCache>
                <c:formatCode>General</c:formatCode>
                <c:ptCount val="7"/>
                <c:pt idx="0">
                  <c:v>2.5373000000000001</c:v>
                </c:pt>
                <c:pt idx="1">
                  <c:v>2.3622000000000001</c:v>
                </c:pt>
                <c:pt idx="2">
                  <c:v>2.1105</c:v>
                </c:pt>
                <c:pt idx="3">
                  <c:v>2.0064000000000002</c:v>
                </c:pt>
                <c:pt idx="4">
                  <c:v>1.8992</c:v>
                </c:pt>
                <c:pt idx="5">
                  <c:v>1.7791999999999999</c:v>
                </c:pt>
                <c:pt idx="6">
                  <c:v>1.6247</c:v>
                </c:pt>
              </c:numCache>
            </c:numRef>
          </c:xVal>
          <c:yVal>
            <c:numRef>
              <c:f>'[1]May 24 2021'!$Q$57:$Q$63</c:f>
              <c:numCache>
                <c:formatCode>General</c:formatCode>
                <c:ptCount val="7"/>
                <c:pt idx="0">
                  <c:v>252.99364200000002</c:v>
                </c:pt>
                <c:pt idx="1">
                  <c:v>253.601472</c:v>
                </c:pt>
                <c:pt idx="2">
                  <c:v>252.30914099999998</c:v>
                </c:pt>
                <c:pt idx="3">
                  <c:v>253.99982749999995</c:v>
                </c:pt>
                <c:pt idx="4">
                  <c:v>252.91239249999998</c:v>
                </c:pt>
                <c:pt idx="5">
                  <c:v>253.46922050000003</c:v>
                </c:pt>
                <c:pt idx="6">
                  <c:v>253.84724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56-4DE5-AF6E-26752D494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215840"/>
        <c:axId val="1806224576"/>
      </c:scatterChart>
      <c:valAx>
        <c:axId val="180621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224576"/>
        <c:crosses val="autoZero"/>
        <c:crossBetween val="midCat"/>
      </c:valAx>
      <c:valAx>
        <c:axId val="180622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21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'2021-06-08'!$M$3:$M$26</c:f>
              <c:numCache>
                <c:formatCode>General</c:formatCode>
                <c:ptCount val="24"/>
                <c:pt idx="0">
                  <c:v>1.8391999999999999</c:v>
                </c:pt>
                <c:pt idx="1">
                  <c:v>2.0785</c:v>
                </c:pt>
                <c:pt idx="2">
                  <c:v>2.4238</c:v>
                </c:pt>
                <c:pt idx="3">
                  <c:v>2.6044</c:v>
                </c:pt>
                <c:pt idx="4">
                  <c:v>3.0876999999999999</c:v>
                </c:pt>
                <c:pt idx="5">
                  <c:v>3.4009999999999998</c:v>
                </c:pt>
                <c:pt idx="6">
                  <c:v>3.5402999999999998</c:v>
                </c:pt>
                <c:pt idx="7">
                  <c:v>3.6385999999999998</c:v>
                </c:pt>
                <c:pt idx="8">
                  <c:v>3.8304</c:v>
                </c:pt>
                <c:pt idx="9">
                  <c:v>4.1473000000000004</c:v>
                </c:pt>
                <c:pt idx="10">
                  <c:v>4.5144000000000002</c:v>
                </c:pt>
                <c:pt idx="11">
                  <c:v>4.8055000000000003</c:v>
                </c:pt>
                <c:pt idx="12">
                  <c:v>5.3266999999999998</c:v>
                </c:pt>
                <c:pt idx="13">
                  <c:v>6.0731000000000002</c:v>
                </c:pt>
                <c:pt idx="14">
                  <c:v>6.6966999999999999</c:v>
                </c:pt>
                <c:pt idx="15">
                  <c:v>7.1619000000000002</c:v>
                </c:pt>
                <c:pt idx="16">
                  <c:v>7.7019000000000002</c:v>
                </c:pt>
                <c:pt idx="17">
                  <c:v>8.5079999999999991</c:v>
                </c:pt>
                <c:pt idx="18">
                  <c:v>9.2196999999999996</c:v>
                </c:pt>
                <c:pt idx="19">
                  <c:v>9.8788</c:v>
                </c:pt>
                <c:pt idx="20">
                  <c:v>10.6988</c:v>
                </c:pt>
                <c:pt idx="21">
                  <c:v>11.7722</c:v>
                </c:pt>
                <c:pt idx="22">
                  <c:v>12.598699999999999</c:v>
                </c:pt>
                <c:pt idx="23">
                  <c:v>15.054</c:v>
                </c:pt>
              </c:numCache>
            </c:numRef>
          </c:xVal>
          <c:yVal>
            <c:numRef>
              <c:f>'2021-06-08'!$S$3:$S$26</c:f>
              <c:numCache>
                <c:formatCode>General</c:formatCode>
                <c:ptCount val="24"/>
                <c:pt idx="0">
                  <c:v>138.3066064049587</c:v>
                </c:pt>
                <c:pt idx="1">
                  <c:v>122.64858455617032</c:v>
                </c:pt>
                <c:pt idx="2">
                  <c:v>105.04473409522238</c:v>
                </c:pt>
                <c:pt idx="3">
                  <c:v>97.945170096759327</c:v>
                </c:pt>
                <c:pt idx="4">
                  <c:v>82.419185963662258</c:v>
                </c:pt>
                <c:pt idx="5">
                  <c:v>74.594867832990289</c:v>
                </c:pt>
                <c:pt idx="6">
                  <c:v>72.094618111459482</c:v>
                </c:pt>
                <c:pt idx="7">
                  <c:v>70.335348073434844</c:v>
                </c:pt>
                <c:pt idx="8">
                  <c:v>66.843953764619883</c:v>
                </c:pt>
                <c:pt idx="9">
                  <c:v>61.68906879174402</c:v>
                </c:pt>
                <c:pt idx="10">
                  <c:v>56.775026249335461</c:v>
                </c:pt>
                <c:pt idx="11">
                  <c:v>53.318215690354798</c:v>
                </c:pt>
                <c:pt idx="12">
                  <c:v>48.155423620628163</c:v>
                </c:pt>
                <c:pt idx="13">
                  <c:v>42.227336944888116</c:v>
                </c:pt>
                <c:pt idx="14">
                  <c:v>38.204919288604835</c:v>
                </c:pt>
                <c:pt idx="15">
                  <c:v>35.691970566469791</c:v>
                </c:pt>
                <c:pt idx="16">
                  <c:v>33.199686700684246</c:v>
                </c:pt>
                <c:pt idx="17">
                  <c:v>29.894085390220972</c:v>
                </c:pt>
                <c:pt idx="18">
                  <c:v>27.400597091011637</c:v>
                </c:pt>
                <c:pt idx="19">
                  <c:v>25.540957504960115</c:v>
                </c:pt>
                <c:pt idx="20">
                  <c:v>23.583905998803605</c:v>
                </c:pt>
                <c:pt idx="21">
                  <c:v>21.347909099403683</c:v>
                </c:pt>
                <c:pt idx="22">
                  <c:v>19.970248001777964</c:v>
                </c:pt>
                <c:pt idx="23">
                  <c:v>16.718223661485318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D4-48A5-AB37-5876EE0AF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765984"/>
        <c:axId val="518765152"/>
      </c:scatterChart>
      <c:valAx>
        <c:axId val="51876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65152"/>
        <c:crosses val="autoZero"/>
        <c:crossBetween val="midCat"/>
      </c:valAx>
      <c:valAx>
        <c:axId val="51876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6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'2021-06-08'!$M$3:$M$26</c:f>
              <c:numCache>
                <c:formatCode>General</c:formatCode>
                <c:ptCount val="24"/>
                <c:pt idx="0">
                  <c:v>1.8391999999999999</c:v>
                </c:pt>
                <c:pt idx="1">
                  <c:v>2.0785</c:v>
                </c:pt>
                <c:pt idx="2">
                  <c:v>2.4238</c:v>
                </c:pt>
                <c:pt idx="3">
                  <c:v>2.6044</c:v>
                </c:pt>
                <c:pt idx="4">
                  <c:v>3.0876999999999999</c:v>
                </c:pt>
                <c:pt idx="5">
                  <c:v>3.4009999999999998</c:v>
                </c:pt>
                <c:pt idx="6">
                  <c:v>3.5402999999999998</c:v>
                </c:pt>
                <c:pt idx="7">
                  <c:v>3.6385999999999998</c:v>
                </c:pt>
                <c:pt idx="8">
                  <c:v>3.8304</c:v>
                </c:pt>
                <c:pt idx="9">
                  <c:v>4.1473000000000004</c:v>
                </c:pt>
                <c:pt idx="10">
                  <c:v>4.5144000000000002</c:v>
                </c:pt>
                <c:pt idx="11">
                  <c:v>4.8055000000000003</c:v>
                </c:pt>
                <c:pt idx="12">
                  <c:v>5.3266999999999998</c:v>
                </c:pt>
                <c:pt idx="13">
                  <c:v>6.0731000000000002</c:v>
                </c:pt>
                <c:pt idx="14">
                  <c:v>6.6966999999999999</c:v>
                </c:pt>
                <c:pt idx="15">
                  <c:v>7.1619000000000002</c:v>
                </c:pt>
                <c:pt idx="16">
                  <c:v>7.7019000000000002</c:v>
                </c:pt>
                <c:pt idx="17">
                  <c:v>8.5079999999999991</c:v>
                </c:pt>
                <c:pt idx="18">
                  <c:v>9.2196999999999996</c:v>
                </c:pt>
                <c:pt idx="19">
                  <c:v>9.8788</c:v>
                </c:pt>
                <c:pt idx="20">
                  <c:v>10.6988</c:v>
                </c:pt>
                <c:pt idx="21">
                  <c:v>11.7722</c:v>
                </c:pt>
                <c:pt idx="22">
                  <c:v>12.598699999999999</c:v>
                </c:pt>
                <c:pt idx="23">
                  <c:v>15.054</c:v>
                </c:pt>
              </c:numCache>
            </c:numRef>
          </c:xVal>
          <c:yVal>
            <c:numRef>
              <c:f>'2021-06-08'!$Q$3:$Q$26</c:f>
              <c:numCache>
                <c:formatCode>General</c:formatCode>
                <c:ptCount val="24"/>
                <c:pt idx="0">
                  <c:v>254.37351050000001</c:v>
                </c:pt>
                <c:pt idx="1">
                  <c:v>254.925083</c:v>
                </c:pt>
                <c:pt idx="2">
                  <c:v>254.6074265</c:v>
                </c:pt>
                <c:pt idx="3">
                  <c:v>255.088401</c:v>
                </c:pt>
                <c:pt idx="4">
                  <c:v>254.48572049999996</c:v>
                </c:pt>
                <c:pt idx="5">
                  <c:v>253.69714549999998</c:v>
                </c:pt>
                <c:pt idx="6">
                  <c:v>255.23657649999998</c:v>
                </c:pt>
                <c:pt idx="7">
                  <c:v>255.92219750000001</c:v>
                </c:pt>
                <c:pt idx="8">
                  <c:v>256.03908050000001</c:v>
                </c:pt>
                <c:pt idx="9">
                  <c:v>255.843075</c:v>
                </c:pt>
                <c:pt idx="10">
                  <c:v>256.30517850000001</c:v>
                </c:pt>
                <c:pt idx="11">
                  <c:v>256.2206855</c:v>
                </c:pt>
                <c:pt idx="12">
                  <c:v>256.50949500000002</c:v>
                </c:pt>
                <c:pt idx="13">
                  <c:v>256.45084000000003</c:v>
                </c:pt>
                <c:pt idx="14">
                  <c:v>255.84688299999999</c:v>
                </c:pt>
                <c:pt idx="15">
                  <c:v>255.62232399999999</c:v>
                </c:pt>
                <c:pt idx="16">
                  <c:v>255.70066700000001</c:v>
                </c:pt>
                <c:pt idx="17">
                  <c:v>254.33887849999999</c:v>
                </c:pt>
                <c:pt idx="18">
                  <c:v>252.62528499999999</c:v>
                </c:pt>
                <c:pt idx="19">
                  <c:v>252.31401099999999</c:v>
                </c:pt>
                <c:pt idx="20">
                  <c:v>252.31949350000002</c:v>
                </c:pt>
                <c:pt idx="21">
                  <c:v>251.31185550000004</c:v>
                </c:pt>
                <c:pt idx="22">
                  <c:v>251.5991635</c:v>
                </c:pt>
                <c:pt idx="23">
                  <c:v>251.67613900000001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BD-428C-BA52-ED4093A68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132368"/>
        <c:axId val="510867280"/>
      </c:scatterChart>
      <c:valAx>
        <c:axId val="38813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867280"/>
        <c:crosses val="autoZero"/>
        <c:crossBetween val="midCat"/>
      </c:valAx>
      <c:valAx>
        <c:axId val="51086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13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V-I curve 10k Ohm ballast resistor</a:t>
            </a:r>
          </a:p>
        </c:rich>
      </c:tx>
      <c:layout>
        <c:manualLayout>
          <c:xMode val="edge"/>
          <c:yMode val="edge"/>
          <c:x val="0.1467312837921191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'2020-09-13'!$K$28:$K$40</c:f>
              <c:numCache>
                <c:formatCode>General</c:formatCode>
                <c:ptCount val="13"/>
                <c:pt idx="0">
                  <c:v>1.9499999999999999E-3</c:v>
                </c:pt>
                <c:pt idx="1">
                  <c:v>2.4100000000000002E-3</c:v>
                </c:pt>
                <c:pt idx="2">
                  <c:v>2.8500000000000001E-3</c:v>
                </c:pt>
                <c:pt idx="3">
                  <c:v>3.3200000000000005E-3</c:v>
                </c:pt>
                <c:pt idx="4">
                  <c:v>3.7700000000000003E-3</c:v>
                </c:pt>
                <c:pt idx="5">
                  <c:v>4.0799999999999994E-3</c:v>
                </c:pt>
                <c:pt idx="6">
                  <c:v>4.4000000000000003E-3</c:v>
                </c:pt>
                <c:pt idx="7">
                  <c:v>4.7799999999999995E-3</c:v>
                </c:pt>
                <c:pt idx="8">
                  <c:v>5.1399999999999996E-3</c:v>
                </c:pt>
                <c:pt idx="9">
                  <c:v>5.4200000000000003E-3</c:v>
                </c:pt>
                <c:pt idx="10">
                  <c:v>5.7799999999999995E-3</c:v>
                </c:pt>
                <c:pt idx="11">
                  <c:v>6.13E-3</c:v>
                </c:pt>
                <c:pt idx="12">
                  <c:v>6.4599999999999996E-3</c:v>
                </c:pt>
              </c:numCache>
            </c:numRef>
          </c:xVal>
          <c:yVal>
            <c:numRef>
              <c:f>'2020-09-13'!$L$28:$L$40</c:f>
              <c:numCache>
                <c:formatCode>General</c:formatCode>
                <c:ptCount val="13"/>
                <c:pt idx="0">
                  <c:v>290.5</c:v>
                </c:pt>
                <c:pt idx="1">
                  <c:v>288.89999999999998</c:v>
                </c:pt>
                <c:pt idx="2">
                  <c:v>287.5</c:v>
                </c:pt>
                <c:pt idx="3">
                  <c:v>285.8</c:v>
                </c:pt>
                <c:pt idx="4">
                  <c:v>284.3</c:v>
                </c:pt>
                <c:pt idx="5">
                  <c:v>284.2</c:v>
                </c:pt>
                <c:pt idx="6">
                  <c:v>284</c:v>
                </c:pt>
                <c:pt idx="7">
                  <c:v>283.2</c:v>
                </c:pt>
                <c:pt idx="8">
                  <c:v>282.60000000000002</c:v>
                </c:pt>
                <c:pt idx="9">
                  <c:v>282.8</c:v>
                </c:pt>
                <c:pt idx="10">
                  <c:v>282.2</c:v>
                </c:pt>
                <c:pt idx="11">
                  <c:v>281.7</c:v>
                </c:pt>
                <c:pt idx="12">
                  <c:v>281.39999999999998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E3-458A-819E-531AEC4C3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770000"/>
        <c:axId val="696185712"/>
      </c:scatterChart>
      <c:valAx>
        <c:axId val="60677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Plasma discharge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85712"/>
        <c:crosses val="autoZero"/>
        <c:crossBetween val="midCat"/>
      </c:valAx>
      <c:valAx>
        <c:axId val="6961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Plasma discharge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77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'[1]May 24 2021'!$O$21:$O$37</c:f>
              <c:numCache>
                <c:formatCode>General</c:formatCode>
                <c:ptCount val="17"/>
                <c:pt idx="0">
                  <c:v>11.3171</c:v>
                </c:pt>
                <c:pt idx="1">
                  <c:v>10.151199999999999</c:v>
                </c:pt>
                <c:pt idx="2">
                  <c:v>9.6702999999999992</c:v>
                </c:pt>
                <c:pt idx="3">
                  <c:v>8.2393000000000001</c:v>
                </c:pt>
                <c:pt idx="4">
                  <c:v>6.6806000000000001</c:v>
                </c:pt>
                <c:pt idx="5">
                  <c:v>5.1696999999999997</c:v>
                </c:pt>
                <c:pt idx="6">
                  <c:v>4.2003000000000004</c:v>
                </c:pt>
                <c:pt idx="7">
                  <c:v>3.7997000000000001</c:v>
                </c:pt>
                <c:pt idx="8">
                  <c:v>3.4472999999999998</c:v>
                </c:pt>
                <c:pt idx="9">
                  <c:v>2.9716999999999998</c:v>
                </c:pt>
                <c:pt idx="10">
                  <c:v>2.9956</c:v>
                </c:pt>
                <c:pt idx="11">
                  <c:v>2.7519999999999998</c:v>
                </c:pt>
                <c:pt idx="12">
                  <c:v>2.7336</c:v>
                </c:pt>
                <c:pt idx="13">
                  <c:v>2.5371999999999999</c:v>
                </c:pt>
                <c:pt idx="14">
                  <c:v>2.3048999999999999</c:v>
                </c:pt>
                <c:pt idx="15">
                  <c:v>1.9881</c:v>
                </c:pt>
                <c:pt idx="16">
                  <c:v>1.798</c:v>
                </c:pt>
              </c:numCache>
            </c:numRef>
          </c:xVal>
          <c:yVal>
            <c:numRef>
              <c:f>'[1]May 24 2021'!$Q$21:$Q$37</c:f>
              <c:numCache>
                <c:formatCode>General</c:formatCode>
                <c:ptCount val="17"/>
                <c:pt idx="0">
                  <c:v>241.4090885</c:v>
                </c:pt>
                <c:pt idx="1">
                  <c:v>242.21907199999998</c:v>
                </c:pt>
                <c:pt idx="2">
                  <c:v>241.5820305</c:v>
                </c:pt>
                <c:pt idx="3">
                  <c:v>243.04014550000002</c:v>
                </c:pt>
                <c:pt idx="4">
                  <c:v>246.10466099999999</c:v>
                </c:pt>
                <c:pt idx="5">
                  <c:v>249.13986950000003</c:v>
                </c:pt>
                <c:pt idx="6">
                  <c:v>249.74148049999999</c:v>
                </c:pt>
                <c:pt idx="7">
                  <c:v>250.14331950000002</c:v>
                </c:pt>
                <c:pt idx="8">
                  <c:v>250.51942550000001</c:v>
                </c:pt>
                <c:pt idx="9">
                  <c:v>251.4603395</c:v>
                </c:pt>
                <c:pt idx="10">
                  <c:v>251.011886</c:v>
                </c:pt>
                <c:pt idx="11">
                  <c:v>252.54872000000003</c:v>
                </c:pt>
                <c:pt idx="12">
                  <c:v>253.32401600000003</c:v>
                </c:pt>
                <c:pt idx="13">
                  <c:v>251.49128200000001</c:v>
                </c:pt>
                <c:pt idx="14">
                  <c:v>251.39628149999999</c:v>
                </c:pt>
                <c:pt idx="15">
                  <c:v>251.66327350000003</c:v>
                </c:pt>
                <c:pt idx="16">
                  <c:v>251.53372999999996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AF-4BE9-8B75-DF0BBF73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4224"/>
        <c:axId val="1614367968"/>
      </c:scatterChart>
      <c:valAx>
        <c:axId val="161436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7968"/>
        <c:crosses val="autoZero"/>
        <c:crossBetween val="midCat"/>
      </c:valAx>
      <c:valAx>
        <c:axId val="161436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'[1]May 24 2021'!$O$39:$O$63</c:f>
              <c:numCache>
                <c:formatCode>General</c:formatCode>
                <c:ptCount val="25"/>
                <c:pt idx="0">
                  <c:v>4.9234999999999998</c:v>
                </c:pt>
                <c:pt idx="1">
                  <c:v>4.6326000000000001</c:v>
                </c:pt>
                <c:pt idx="2">
                  <c:v>4.5202999999999998</c:v>
                </c:pt>
                <c:pt idx="3">
                  <c:v>4.4222999999999999</c:v>
                </c:pt>
                <c:pt idx="4">
                  <c:v>4.2724000000000002</c:v>
                </c:pt>
                <c:pt idx="5">
                  <c:v>4.1745999999999999</c:v>
                </c:pt>
                <c:pt idx="6">
                  <c:v>4.16</c:v>
                </c:pt>
                <c:pt idx="7">
                  <c:v>4.0065999999999997</c:v>
                </c:pt>
                <c:pt idx="8">
                  <c:v>3.9256000000000002</c:v>
                </c:pt>
                <c:pt idx="9">
                  <c:v>3.7719</c:v>
                </c:pt>
                <c:pt idx="10">
                  <c:v>3.5823</c:v>
                </c:pt>
                <c:pt idx="11">
                  <c:v>3.4098999999999999</c:v>
                </c:pt>
                <c:pt idx="12">
                  <c:v>3.2565</c:v>
                </c:pt>
                <c:pt idx="13">
                  <c:v>3.1377999999999999</c:v>
                </c:pt>
                <c:pt idx="14">
                  <c:v>3.0468999999999999</c:v>
                </c:pt>
                <c:pt idx="15">
                  <c:v>2.9041999999999999</c:v>
                </c:pt>
                <c:pt idx="16">
                  <c:v>2.7574999999999998</c:v>
                </c:pt>
                <c:pt idx="17">
                  <c:v>2.6231</c:v>
                </c:pt>
                <c:pt idx="18">
                  <c:v>2.4131999999999998</c:v>
                </c:pt>
                <c:pt idx="19">
                  <c:v>2.2511999999999999</c:v>
                </c:pt>
                <c:pt idx="20">
                  <c:v>2.0085999999999999</c:v>
                </c:pt>
                <c:pt idx="21">
                  <c:v>1.8965000000000001</c:v>
                </c:pt>
                <c:pt idx="22">
                  <c:v>1.7955000000000001</c:v>
                </c:pt>
                <c:pt idx="23">
                  <c:v>1.6842999999999999</c:v>
                </c:pt>
                <c:pt idx="24">
                  <c:v>1.544</c:v>
                </c:pt>
              </c:numCache>
            </c:numRef>
          </c:xVal>
          <c:yVal>
            <c:numRef>
              <c:f>'[1]May 24 2021'!$Q$39:$Q$63</c:f>
              <c:numCache>
                <c:formatCode>General</c:formatCode>
                <c:ptCount val="25"/>
                <c:pt idx="0">
                  <c:v>250.42967250000001</c:v>
                </c:pt>
                <c:pt idx="1">
                  <c:v>250.65488099999996</c:v>
                </c:pt>
                <c:pt idx="2">
                  <c:v>250.76538050000002</c:v>
                </c:pt>
                <c:pt idx="3">
                  <c:v>250.84605049999996</c:v>
                </c:pt>
                <c:pt idx="4">
                  <c:v>250.89839400000002</c:v>
                </c:pt>
                <c:pt idx="5">
                  <c:v>251.057751</c:v>
                </c:pt>
                <c:pt idx="6">
                  <c:v>251.57319999999999</c:v>
                </c:pt>
                <c:pt idx="7">
                  <c:v>251.79357099999999</c:v>
                </c:pt>
                <c:pt idx="8">
                  <c:v>251.39123599999996</c:v>
                </c:pt>
                <c:pt idx="9">
                  <c:v>252.14782650000001</c:v>
                </c:pt>
                <c:pt idx="10">
                  <c:v>252.44765050000001</c:v>
                </c:pt>
                <c:pt idx="11">
                  <c:v>252.23405650000001</c:v>
                </c:pt>
                <c:pt idx="12">
                  <c:v>252.66242750000001</c:v>
                </c:pt>
                <c:pt idx="13">
                  <c:v>252.52374299999997</c:v>
                </c:pt>
                <c:pt idx="14">
                  <c:v>253.13625150000001</c:v>
                </c:pt>
                <c:pt idx="15">
                  <c:v>253.00192699999999</c:v>
                </c:pt>
                <c:pt idx="16">
                  <c:v>252.97206249999999</c:v>
                </c:pt>
                <c:pt idx="17">
                  <c:v>252.96189849999999</c:v>
                </c:pt>
                <c:pt idx="18">
                  <c:v>252.99364200000002</c:v>
                </c:pt>
                <c:pt idx="19">
                  <c:v>253.601472</c:v>
                </c:pt>
                <c:pt idx="20">
                  <c:v>252.30914099999998</c:v>
                </c:pt>
                <c:pt idx="21">
                  <c:v>253.99982749999995</c:v>
                </c:pt>
                <c:pt idx="22">
                  <c:v>252.91239249999998</c:v>
                </c:pt>
                <c:pt idx="23">
                  <c:v>253.46922050000003</c:v>
                </c:pt>
                <c:pt idx="24">
                  <c:v>253.84724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5A-49F1-AC12-882F5312C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962736"/>
        <c:axId val="1779948176"/>
      </c:scatterChart>
      <c:valAx>
        <c:axId val="177996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948176"/>
        <c:crosses val="autoZero"/>
        <c:crossBetween val="midCat"/>
      </c:valAx>
      <c:valAx>
        <c:axId val="177994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96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06041119860017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'[1]May 24 2021'!$M$57:$M$63</c:f>
              <c:numCache>
                <c:formatCode>General</c:formatCode>
                <c:ptCount val="7"/>
                <c:pt idx="0">
                  <c:v>2.5373000000000001</c:v>
                </c:pt>
                <c:pt idx="1">
                  <c:v>2.3622000000000001</c:v>
                </c:pt>
                <c:pt idx="2">
                  <c:v>2.1105</c:v>
                </c:pt>
                <c:pt idx="3">
                  <c:v>2.0064000000000002</c:v>
                </c:pt>
                <c:pt idx="4">
                  <c:v>1.8992</c:v>
                </c:pt>
                <c:pt idx="5">
                  <c:v>1.7791999999999999</c:v>
                </c:pt>
                <c:pt idx="6">
                  <c:v>1.6247</c:v>
                </c:pt>
              </c:numCache>
            </c:numRef>
          </c:xVal>
          <c:yVal>
            <c:numRef>
              <c:f>'[1]May 24 2021'!$Q$57:$Q$63</c:f>
              <c:numCache>
                <c:formatCode>General</c:formatCode>
                <c:ptCount val="7"/>
                <c:pt idx="0">
                  <c:v>252.99364200000002</c:v>
                </c:pt>
                <c:pt idx="1">
                  <c:v>253.601472</c:v>
                </c:pt>
                <c:pt idx="2">
                  <c:v>252.30914099999998</c:v>
                </c:pt>
                <c:pt idx="3">
                  <c:v>253.99982749999995</c:v>
                </c:pt>
                <c:pt idx="4">
                  <c:v>252.91239249999998</c:v>
                </c:pt>
                <c:pt idx="5">
                  <c:v>253.46922050000003</c:v>
                </c:pt>
                <c:pt idx="6">
                  <c:v>253.84724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10-458A-BF4C-1D262A54C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215840"/>
        <c:axId val="1806224576"/>
      </c:scatterChart>
      <c:valAx>
        <c:axId val="180621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224576"/>
        <c:crosses val="autoZero"/>
        <c:crossBetween val="midCat"/>
      </c:valAx>
      <c:valAx>
        <c:axId val="180622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21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'2021-06-09'!$L$3:$L$21</c:f>
              <c:numCache>
                <c:formatCode>General</c:formatCode>
                <c:ptCount val="19"/>
                <c:pt idx="0">
                  <c:v>0.91722999999999999</c:v>
                </c:pt>
                <c:pt idx="1">
                  <c:v>1.1363000000000001</c:v>
                </c:pt>
                <c:pt idx="2">
                  <c:v>1.3390900000000001</c:v>
                </c:pt>
                <c:pt idx="3">
                  <c:v>1.6501700000000001</c:v>
                </c:pt>
                <c:pt idx="4">
                  <c:v>1.8859300000000001</c:v>
                </c:pt>
                <c:pt idx="5">
                  <c:v>2.1614999999999998</c:v>
                </c:pt>
                <c:pt idx="6">
                  <c:v>2.5857900000000003</c:v>
                </c:pt>
                <c:pt idx="7">
                  <c:v>3.1480000000000001</c:v>
                </c:pt>
                <c:pt idx="8">
                  <c:v>3.5836700000000001</c:v>
                </c:pt>
                <c:pt idx="9">
                  <c:v>3.78287</c:v>
                </c:pt>
                <c:pt idx="10">
                  <c:v>4.4656000000000002</c:v>
                </c:pt>
                <c:pt idx="11">
                  <c:v>5.0521899999999995</c:v>
                </c:pt>
                <c:pt idx="12">
                  <c:v>5.6543399999999995</c:v>
                </c:pt>
                <c:pt idx="13">
                  <c:v>6.5426100000000007</c:v>
                </c:pt>
                <c:pt idx="14">
                  <c:v>7.34558</c:v>
                </c:pt>
                <c:pt idx="15">
                  <c:v>8.2114000000000011</c:v>
                </c:pt>
                <c:pt idx="16">
                  <c:v>8.9247800000000002</c:v>
                </c:pt>
                <c:pt idx="17">
                  <c:v>9.8888099999999994</c:v>
                </c:pt>
                <c:pt idx="18">
                  <c:v>11.186859999999999</c:v>
                </c:pt>
              </c:numCache>
            </c:numRef>
          </c:xVal>
          <c:yVal>
            <c:numRef>
              <c:f>'2021-06-09'!$Q$3:$Q$21</c:f>
              <c:numCache>
                <c:formatCode>General</c:formatCode>
                <c:ptCount val="19"/>
                <c:pt idx="0">
                  <c:v>256.16357099999999</c:v>
                </c:pt>
                <c:pt idx="1">
                  <c:v>256.66184700000002</c:v>
                </c:pt>
                <c:pt idx="2">
                  <c:v>256.92066749999998</c:v>
                </c:pt>
                <c:pt idx="3">
                  <c:v>256.69041950000002</c:v>
                </c:pt>
                <c:pt idx="4">
                  <c:v>256.81853899999999</c:v>
                </c:pt>
                <c:pt idx="5">
                  <c:v>256.94207799999998</c:v>
                </c:pt>
                <c:pt idx="6">
                  <c:v>256.7707795</c:v>
                </c:pt>
                <c:pt idx="7">
                  <c:v>255.61653050000001</c:v>
                </c:pt>
                <c:pt idx="8">
                  <c:v>254.93465599999999</c:v>
                </c:pt>
                <c:pt idx="9">
                  <c:v>255.32284399999998</c:v>
                </c:pt>
                <c:pt idx="10">
                  <c:v>253.75625799999997</c:v>
                </c:pt>
                <c:pt idx="11">
                  <c:v>253.35151399999998</c:v>
                </c:pt>
                <c:pt idx="12">
                  <c:v>253.19381550000003</c:v>
                </c:pt>
                <c:pt idx="13">
                  <c:v>252.65409749999998</c:v>
                </c:pt>
                <c:pt idx="14">
                  <c:v>251.77428249999997</c:v>
                </c:pt>
                <c:pt idx="15">
                  <c:v>251.16314</c:v>
                </c:pt>
                <c:pt idx="16">
                  <c:v>251.0826635</c:v>
                </c:pt>
                <c:pt idx="17">
                  <c:v>250.28628800000001</c:v>
                </c:pt>
                <c:pt idx="18">
                  <c:v>250.12276349999996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D0-4305-A043-DBE271CC5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51375"/>
        <c:axId val="132454703"/>
      </c:scatterChart>
      <c:valAx>
        <c:axId val="132451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54703"/>
        <c:crosses val="autoZero"/>
        <c:crossBetween val="midCat"/>
      </c:valAx>
      <c:valAx>
        <c:axId val="13245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51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'2021-06-09'!$L$3:$L$21</c:f>
              <c:numCache>
                <c:formatCode>General</c:formatCode>
                <c:ptCount val="19"/>
                <c:pt idx="0">
                  <c:v>0.91722999999999999</c:v>
                </c:pt>
                <c:pt idx="1">
                  <c:v>1.1363000000000001</c:v>
                </c:pt>
                <c:pt idx="2">
                  <c:v>1.3390900000000001</c:v>
                </c:pt>
                <c:pt idx="3">
                  <c:v>1.6501700000000001</c:v>
                </c:pt>
                <c:pt idx="4">
                  <c:v>1.8859300000000001</c:v>
                </c:pt>
                <c:pt idx="5">
                  <c:v>2.1614999999999998</c:v>
                </c:pt>
                <c:pt idx="6">
                  <c:v>2.5857900000000003</c:v>
                </c:pt>
                <c:pt idx="7">
                  <c:v>3.1480000000000001</c:v>
                </c:pt>
                <c:pt idx="8">
                  <c:v>3.5836700000000001</c:v>
                </c:pt>
                <c:pt idx="9">
                  <c:v>3.78287</c:v>
                </c:pt>
                <c:pt idx="10">
                  <c:v>4.4656000000000002</c:v>
                </c:pt>
                <c:pt idx="11">
                  <c:v>5.0521899999999995</c:v>
                </c:pt>
                <c:pt idx="12">
                  <c:v>5.6543399999999995</c:v>
                </c:pt>
                <c:pt idx="13">
                  <c:v>6.5426100000000007</c:v>
                </c:pt>
                <c:pt idx="14">
                  <c:v>7.34558</c:v>
                </c:pt>
                <c:pt idx="15">
                  <c:v>8.2114000000000011</c:v>
                </c:pt>
                <c:pt idx="16">
                  <c:v>8.9247800000000002</c:v>
                </c:pt>
                <c:pt idx="17">
                  <c:v>9.8888099999999994</c:v>
                </c:pt>
                <c:pt idx="18">
                  <c:v>11.186859999999999</c:v>
                </c:pt>
              </c:numCache>
            </c:numRef>
          </c:xVal>
          <c:yVal>
            <c:numRef>
              <c:f>'2021-06-09'!$S$3:$S$21</c:f>
              <c:numCache>
                <c:formatCode>General</c:formatCode>
                <c:ptCount val="19"/>
                <c:pt idx="0">
                  <c:v>250.62476372174933</c:v>
                </c:pt>
                <c:pt idx="1">
                  <c:v>214.94166903944395</c:v>
                </c:pt>
                <c:pt idx="2">
                  <c:v>182.47206498579544</c:v>
                </c:pt>
                <c:pt idx="3">
                  <c:v>149.73483025141459</c:v>
                </c:pt>
                <c:pt idx="4">
                  <c:v>132.63365129370447</c:v>
                </c:pt>
                <c:pt idx="5">
                  <c:v>114.65509950914769</c:v>
                </c:pt>
                <c:pt idx="6">
                  <c:v>95.610209822758421</c:v>
                </c:pt>
                <c:pt idx="7">
                  <c:v>80.208519407574755</c:v>
                </c:pt>
                <c:pt idx="8">
                  <c:v>71.155145696103602</c:v>
                </c:pt>
                <c:pt idx="9">
                  <c:v>65.554802300503226</c:v>
                </c:pt>
                <c:pt idx="10">
                  <c:v>56.200446934798009</c:v>
                </c:pt>
                <c:pt idx="11">
                  <c:v>49.408411958577915</c:v>
                </c:pt>
                <c:pt idx="12">
                  <c:v>44.405165909609082</c:v>
                </c:pt>
                <c:pt idx="13">
                  <c:v>38.158930917823319</c:v>
                </c:pt>
                <c:pt idx="14">
                  <c:v>34.02860999608049</c:v>
                </c:pt>
                <c:pt idx="15">
                  <c:v>30.397591557136977</c:v>
                </c:pt>
                <c:pt idx="16">
                  <c:v>27.918857760777467</c:v>
                </c:pt>
                <c:pt idx="17">
                  <c:v>25.216745723094284</c:v>
                </c:pt>
                <c:pt idx="18">
                  <c:v>22.19171000798509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8A-4F2C-89BA-875F1F771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05455"/>
        <c:axId val="132500047"/>
      </c:scatterChart>
      <c:valAx>
        <c:axId val="13250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00047"/>
        <c:crosses val="autoZero"/>
        <c:crossBetween val="midCat"/>
      </c:valAx>
      <c:valAx>
        <c:axId val="13250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05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'2021-06-09'!$L$3:$L$21</c:f>
              <c:numCache>
                <c:formatCode>General</c:formatCode>
                <c:ptCount val="19"/>
                <c:pt idx="0">
                  <c:v>0.91722999999999999</c:v>
                </c:pt>
                <c:pt idx="1">
                  <c:v>1.1363000000000001</c:v>
                </c:pt>
                <c:pt idx="2">
                  <c:v>1.3390900000000001</c:v>
                </c:pt>
                <c:pt idx="3">
                  <c:v>1.6501700000000001</c:v>
                </c:pt>
                <c:pt idx="4">
                  <c:v>1.8859300000000001</c:v>
                </c:pt>
                <c:pt idx="5">
                  <c:v>2.1614999999999998</c:v>
                </c:pt>
                <c:pt idx="6">
                  <c:v>2.5857900000000003</c:v>
                </c:pt>
                <c:pt idx="7">
                  <c:v>3.1480000000000001</c:v>
                </c:pt>
                <c:pt idx="8">
                  <c:v>3.5836700000000001</c:v>
                </c:pt>
                <c:pt idx="9">
                  <c:v>3.78287</c:v>
                </c:pt>
                <c:pt idx="10">
                  <c:v>4.4656000000000002</c:v>
                </c:pt>
                <c:pt idx="11">
                  <c:v>5.0521899999999995</c:v>
                </c:pt>
                <c:pt idx="12">
                  <c:v>5.6543399999999995</c:v>
                </c:pt>
                <c:pt idx="13">
                  <c:v>6.5426100000000007</c:v>
                </c:pt>
                <c:pt idx="14">
                  <c:v>7.34558</c:v>
                </c:pt>
                <c:pt idx="15">
                  <c:v>8.2114000000000011</c:v>
                </c:pt>
                <c:pt idx="16">
                  <c:v>8.9247800000000002</c:v>
                </c:pt>
                <c:pt idx="17">
                  <c:v>9.8888099999999994</c:v>
                </c:pt>
                <c:pt idx="18">
                  <c:v>11.186859999999999</c:v>
                </c:pt>
              </c:numCache>
            </c:numRef>
          </c:xVal>
          <c:yVal>
            <c:numRef>
              <c:f>'2021-06-09'!$Q$3:$Q$21</c:f>
              <c:numCache>
                <c:formatCode>General</c:formatCode>
                <c:ptCount val="19"/>
                <c:pt idx="0">
                  <c:v>256.16357099999999</c:v>
                </c:pt>
                <c:pt idx="1">
                  <c:v>256.66184700000002</c:v>
                </c:pt>
                <c:pt idx="2">
                  <c:v>256.92066749999998</c:v>
                </c:pt>
                <c:pt idx="3">
                  <c:v>256.69041950000002</c:v>
                </c:pt>
                <c:pt idx="4">
                  <c:v>256.81853899999999</c:v>
                </c:pt>
                <c:pt idx="5">
                  <c:v>256.94207799999998</c:v>
                </c:pt>
                <c:pt idx="6">
                  <c:v>256.7707795</c:v>
                </c:pt>
                <c:pt idx="7">
                  <c:v>255.61653050000001</c:v>
                </c:pt>
                <c:pt idx="8">
                  <c:v>254.93465599999999</c:v>
                </c:pt>
                <c:pt idx="9">
                  <c:v>255.32284399999998</c:v>
                </c:pt>
                <c:pt idx="10">
                  <c:v>253.75625799999997</c:v>
                </c:pt>
                <c:pt idx="11">
                  <c:v>253.35151399999998</c:v>
                </c:pt>
                <c:pt idx="12">
                  <c:v>253.19381550000003</c:v>
                </c:pt>
                <c:pt idx="13">
                  <c:v>252.65409749999998</c:v>
                </c:pt>
                <c:pt idx="14">
                  <c:v>251.77428249999997</c:v>
                </c:pt>
                <c:pt idx="15">
                  <c:v>251.16314</c:v>
                </c:pt>
                <c:pt idx="16">
                  <c:v>251.0826635</c:v>
                </c:pt>
                <c:pt idx="17">
                  <c:v>250.28628800000001</c:v>
                </c:pt>
                <c:pt idx="18">
                  <c:v>250.12276349999996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FD-4EDC-A63F-381B7877C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161679"/>
        <c:axId val="1874162095"/>
      </c:scatterChart>
      <c:valAx>
        <c:axId val="1874161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162095"/>
        <c:crosses val="autoZero"/>
        <c:crossBetween val="midCat"/>
      </c:valAx>
      <c:valAx>
        <c:axId val="187416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161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'[1]May 24 2021'!$O$21:$O$37</c:f>
              <c:numCache>
                <c:formatCode>General</c:formatCode>
                <c:ptCount val="17"/>
                <c:pt idx="0">
                  <c:v>11.3171</c:v>
                </c:pt>
                <c:pt idx="1">
                  <c:v>10.151199999999999</c:v>
                </c:pt>
                <c:pt idx="2">
                  <c:v>9.6702999999999992</c:v>
                </c:pt>
                <c:pt idx="3">
                  <c:v>8.2393000000000001</c:v>
                </c:pt>
                <c:pt idx="4">
                  <c:v>6.6806000000000001</c:v>
                </c:pt>
                <c:pt idx="5">
                  <c:v>5.1696999999999997</c:v>
                </c:pt>
                <c:pt idx="6">
                  <c:v>4.2003000000000004</c:v>
                </c:pt>
                <c:pt idx="7">
                  <c:v>3.7997000000000001</c:v>
                </c:pt>
                <c:pt idx="8">
                  <c:v>3.4472999999999998</c:v>
                </c:pt>
                <c:pt idx="9">
                  <c:v>2.9716999999999998</c:v>
                </c:pt>
                <c:pt idx="10">
                  <c:v>2.9956</c:v>
                </c:pt>
                <c:pt idx="11">
                  <c:v>2.7519999999999998</c:v>
                </c:pt>
                <c:pt idx="12">
                  <c:v>2.7336</c:v>
                </c:pt>
                <c:pt idx="13">
                  <c:v>2.5371999999999999</c:v>
                </c:pt>
                <c:pt idx="14">
                  <c:v>2.3048999999999999</c:v>
                </c:pt>
                <c:pt idx="15">
                  <c:v>1.9881</c:v>
                </c:pt>
                <c:pt idx="16">
                  <c:v>1.798</c:v>
                </c:pt>
              </c:numCache>
            </c:numRef>
          </c:xVal>
          <c:yVal>
            <c:numRef>
              <c:f>'[1]May 24 2021'!$Q$21:$Q$37</c:f>
              <c:numCache>
                <c:formatCode>General</c:formatCode>
                <c:ptCount val="17"/>
                <c:pt idx="0">
                  <c:v>241.4090885</c:v>
                </c:pt>
                <c:pt idx="1">
                  <c:v>242.21907199999998</c:v>
                </c:pt>
                <c:pt idx="2">
                  <c:v>241.5820305</c:v>
                </c:pt>
                <c:pt idx="3">
                  <c:v>243.04014550000002</c:v>
                </c:pt>
                <c:pt idx="4">
                  <c:v>246.10466099999999</c:v>
                </c:pt>
                <c:pt idx="5">
                  <c:v>249.13986950000003</c:v>
                </c:pt>
                <c:pt idx="6">
                  <c:v>249.74148049999999</c:v>
                </c:pt>
                <c:pt idx="7">
                  <c:v>250.14331950000002</c:v>
                </c:pt>
                <c:pt idx="8">
                  <c:v>250.51942550000001</c:v>
                </c:pt>
                <c:pt idx="9">
                  <c:v>251.4603395</c:v>
                </c:pt>
                <c:pt idx="10">
                  <c:v>251.011886</c:v>
                </c:pt>
                <c:pt idx="11">
                  <c:v>252.54872000000003</c:v>
                </c:pt>
                <c:pt idx="12">
                  <c:v>253.32401600000003</c:v>
                </c:pt>
                <c:pt idx="13">
                  <c:v>251.49128200000001</c:v>
                </c:pt>
                <c:pt idx="14">
                  <c:v>251.39628149999999</c:v>
                </c:pt>
                <c:pt idx="15">
                  <c:v>251.66327350000003</c:v>
                </c:pt>
                <c:pt idx="16">
                  <c:v>251.53372999999996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D1-480C-B824-C3172AFC4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4224"/>
        <c:axId val="1614367968"/>
      </c:scatterChart>
      <c:valAx>
        <c:axId val="161436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7968"/>
        <c:crosses val="autoZero"/>
        <c:crossBetween val="midCat"/>
      </c:valAx>
      <c:valAx>
        <c:axId val="161436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'[1]May 24 2021'!$O$39:$O$63</c:f>
              <c:numCache>
                <c:formatCode>General</c:formatCode>
                <c:ptCount val="25"/>
                <c:pt idx="0">
                  <c:v>4.9234999999999998</c:v>
                </c:pt>
                <c:pt idx="1">
                  <c:v>4.6326000000000001</c:v>
                </c:pt>
                <c:pt idx="2">
                  <c:v>4.5202999999999998</c:v>
                </c:pt>
                <c:pt idx="3">
                  <c:v>4.4222999999999999</c:v>
                </c:pt>
                <c:pt idx="4">
                  <c:v>4.2724000000000002</c:v>
                </c:pt>
                <c:pt idx="5">
                  <c:v>4.1745999999999999</c:v>
                </c:pt>
                <c:pt idx="6">
                  <c:v>4.16</c:v>
                </c:pt>
                <c:pt idx="7">
                  <c:v>4.0065999999999997</c:v>
                </c:pt>
                <c:pt idx="8">
                  <c:v>3.9256000000000002</c:v>
                </c:pt>
                <c:pt idx="9">
                  <c:v>3.7719</c:v>
                </c:pt>
                <c:pt idx="10">
                  <c:v>3.5823</c:v>
                </c:pt>
                <c:pt idx="11">
                  <c:v>3.4098999999999999</c:v>
                </c:pt>
                <c:pt idx="12">
                  <c:v>3.2565</c:v>
                </c:pt>
                <c:pt idx="13">
                  <c:v>3.1377999999999999</c:v>
                </c:pt>
                <c:pt idx="14">
                  <c:v>3.0468999999999999</c:v>
                </c:pt>
                <c:pt idx="15">
                  <c:v>2.9041999999999999</c:v>
                </c:pt>
                <c:pt idx="16">
                  <c:v>2.7574999999999998</c:v>
                </c:pt>
                <c:pt idx="17">
                  <c:v>2.6231</c:v>
                </c:pt>
                <c:pt idx="18">
                  <c:v>2.4131999999999998</c:v>
                </c:pt>
                <c:pt idx="19">
                  <c:v>2.2511999999999999</c:v>
                </c:pt>
                <c:pt idx="20">
                  <c:v>2.0085999999999999</c:v>
                </c:pt>
                <c:pt idx="21">
                  <c:v>1.8965000000000001</c:v>
                </c:pt>
                <c:pt idx="22">
                  <c:v>1.7955000000000001</c:v>
                </c:pt>
                <c:pt idx="23">
                  <c:v>1.6842999999999999</c:v>
                </c:pt>
                <c:pt idx="24">
                  <c:v>1.544</c:v>
                </c:pt>
              </c:numCache>
            </c:numRef>
          </c:xVal>
          <c:yVal>
            <c:numRef>
              <c:f>'[1]May 24 2021'!$Q$39:$Q$63</c:f>
              <c:numCache>
                <c:formatCode>General</c:formatCode>
                <c:ptCount val="25"/>
                <c:pt idx="0">
                  <c:v>250.42967250000001</c:v>
                </c:pt>
                <c:pt idx="1">
                  <c:v>250.65488099999996</c:v>
                </c:pt>
                <c:pt idx="2">
                  <c:v>250.76538050000002</c:v>
                </c:pt>
                <c:pt idx="3">
                  <c:v>250.84605049999996</c:v>
                </c:pt>
                <c:pt idx="4">
                  <c:v>250.89839400000002</c:v>
                </c:pt>
                <c:pt idx="5">
                  <c:v>251.057751</c:v>
                </c:pt>
                <c:pt idx="6">
                  <c:v>251.57319999999999</c:v>
                </c:pt>
                <c:pt idx="7">
                  <c:v>251.79357099999999</c:v>
                </c:pt>
                <c:pt idx="8">
                  <c:v>251.39123599999996</c:v>
                </c:pt>
                <c:pt idx="9">
                  <c:v>252.14782650000001</c:v>
                </c:pt>
                <c:pt idx="10">
                  <c:v>252.44765050000001</c:v>
                </c:pt>
                <c:pt idx="11">
                  <c:v>252.23405650000001</c:v>
                </c:pt>
                <c:pt idx="12">
                  <c:v>252.66242750000001</c:v>
                </c:pt>
                <c:pt idx="13">
                  <c:v>252.52374299999997</c:v>
                </c:pt>
                <c:pt idx="14">
                  <c:v>253.13625150000001</c:v>
                </c:pt>
                <c:pt idx="15">
                  <c:v>253.00192699999999</c:v>
                </c:pt>
                <c:pt idx="16">
                  <c:v>252.97206249999999</c:v>
                </c:pt>
                <c:pt idx="17">
                  <c:v>252.96189849999999</c:v>
                </c:pt>
                <c:pt idx="18">
                  <c:v>252.99364200000002</c:v>
                </c:pt>
                <c:pt idx="19">
                  <c:v>253.601472</c:v>
                </c:pt>
                <c:pt idx="20">
                  <c:v>252.30914099999998</c:v>
                </c:pt>
                <c:pt idx="21">
                  <c:v>253.99982749999995</c:v>
                </c:pt>
                <c:pt idx="22">
                  <c:v>252.91239249999998</c:v>
                </c:pt>
                <c:pt idx="23">
                  <c:v>253.46922050000003</c:v>
                </c:pt>
                <c:pt idx="24">
                  <c:v>253.84724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81-4C8D-B07A-494AAA259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962736"/>
        <c:axId val="1779948176"/>
      </c:scatterChart>
      <c:valAx>
        <c:axId val="177996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948176"/>
        <c:crosses val="autoZero"/>
        <c:crossBetween val="midCat"/>
      </c:valAx>
      <c:valAx>
        <c:axId val="177994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96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06041119860017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'[1]May 24 2021'!$M$57:$M$63</c:f>
              <c:numCache>
                <c:formatCode>General</c:formatCode>
                <c:ptCount val="7"/>
                <c:pt idx="0">
                  <c:v>2.5373000000000001</c:v>
                </c:pt>
                <c:pt idx="1">
                  <c:v>2.3622000000000001</c:v>
                </c:pt>
                <c:pt idx="2">
                  <c:v>2.1105</c:v>
                </c:pt>
                <c:pt idx="3">
                  <c:v>2.0064000000000002</c:v>
                </c:pt>
                <c:pt idx="4">
                  <c:v>1.8992</c:v>
                </c:pt>
                <c:pt idx="5">
                  <c:v>1.7791999999999999</c:v>
                </c:pt>
                <c:pt idx="6">
                  <c:v>1.6247</c:v>
                </c:pt>
              </c:numCache>
            </c:numRef>
          </c:xVal>
          <c:yVal>
            <c:numRef>
              <c:f>'[1]May 24 2021'!$Q$57:$Q$63</c:f>
              <c:numCache>
                <c:formatCode>General</c:formatCode>
                <c:ptCount val="7"/>
                <c:pt idx="0">
                  <c:v>252.99364200000002</c:v>
                </c:pt>
                <c:pt idx="1">
                  <c:v>253.601472</c:v>
                </c:pt>
                <c:pt idx="2">
                  <c:v>252.30914099999998</c:v>
                </c:pt>
                <c:pt idx="3">
                  <c:v>253.99982749999995</c:v>
                </c:pt>
                <c:pt idx="4">
                  <c:v>252.91239249999998</c:v>
                </c:pt>
                <c:pt idx="5">
                  <c:v>253.46922050000003</c:v>
                </c:pt>
                <c:pt idx="6">
                  <c:v>253.84724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99-4D3A-87F9-00BCD35F0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215840"/>
        <c:axId val="1806224576"/>
      </c:scatterChart>
      <c:valAx>
        <c:axId val="180621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224576"/>
        <c:crosses val="autoZero"/>
        <c:crossBetween val="midCat"/>
      </c:valAx>
      <c:valAx>
        <c:axId val="180622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21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'[1]May 24 2021'!$O$21:$O$37</c:f>
              <c:numCache>
                <c:formatCode>General</c:formatCode>
                <c:ptCount val="17"/>
                <c:pt idx="0">
                  <c:v>11.3171</c:v>
                </c:pt>
                <c:pt idx="1">
                  <c:v>10.151199999999999</c:v>
                </c:pt>
                <c:pt idx="2">
                  <c:v>9.6702999999999992</c:v>
                </c:pt>
                <c:pt idx="3">
                  <c:v>8.2393000000000001</c:v>
                </c:pt>
                <c:pt idx="4">
                  <c:v>6.6806000000000001</c:v>
                </c:pt>
                <c:pt idx="5">
                  <c:v>5.1696999999999997</c:v>
                </c:pt>
                <c:pt idx="6">
                  <c:v>4.2003000000000004</c:v>
                </c:pt>
                <c:pt idx="7">
                  <c:v>3.7997000000000001</c:v>
                </c:pt>
                <c:pt idx="8">
                  <c:v>3.4472999999999998</c:v>
                </c:pt>
                <c:pt idx="9">
                  <c:v>2.9716999999999998</c:v>
                </c:pt>
                <c:pt idx="10">
                  <c:v>2.9956</c:v>
                </c:pt>
                <c:pt idx="11">
                  <c:v>2.7519999999999998</c:v>
                </c:pt>
                <c:pt idx="12">
                  <c:v>2.7336</c:v>
                </c:pt>
                <c:pt idx="13">
                  <c:v>2.5371999999999999</c:v>
                </c:pt>
                <c:pt idx="14">
                  <c:v>2.3048999999999999</c:v>
                </c:pt>
                <c:pt idx="15">
                  <c:v>1.9881</c:v>
                </c:pt>
                <c:pt idx="16">
                  <c:v>1.798</c:v>
                </c:pt>
              </c:numCache>
            </c:numRef>
          </c:xVal>
          <c:yVal>
            <c:numRef>
              <c:f>'[1]May 24 2021'!$Q$21:$Q$37</c:f>
              <c:numCache>
                <c:formatCode>General</c:formatCode>
                <c:ptCount val="17"/>
                <c:pt idx="0">
                  <c:v>241.4090885</c:v>
                </c:pt>
                <c:pt idx="1">
                  <c:v>242.21907199999998</c:v>
                </c:pt>
                <c:pt idx="2">
                  <c:v>241.5820305</c:v>
                </c:pt>
                <c:pt idx="3">
                  <c:v>243.04014550000002</c:v>
                </c:pt>
                <c:pt idx="4">
                  <c:v>246.10466099999999</c:v>
                </c:pt>
                <c:pt idx="5">
                  <c:v>249.13986950000003</c:v>
                </c:pt>
                <c:pt idx="6">
                  <c:v>249.74148049999999</c:v>
                </c:pt>
                <c:pt idx="7">
                  <c:v>250.14331950000002</c:v>
                </c:pt>
                <c:pt idx="8">
                  <c:v>250.51942550000001</c:v>
                </c:pt>
                <c:pt idx="9">
                  <c:v>251.4603395</c:v>
                </c:pt>
                <c:pt idx="10">
                  <c:v>251.011886</c:v>
                </c:pt>
                <c:pt idx="11">
                  <c:v>252.54872000000003</c:v>
                </c:pt>
                <c:pt idx="12">
                  <c:v>253.32401600000003</c:v>
                </c:pt>
                <c:pt idx="13">
                  <c:v>251.49128200000001</c:v>
                </c:pt>
                <c:pt idx="14">
                  <c:v>251.39628149999999</c:v>
                </c:pt>
                <c:pt idx="15">
                  <c:v>251.66327350000003</c:v>
                </c:pt>
                <c:pt idx="16">
                  <c:v>251.53372999999996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DC-48CE-87E3-8B65A9955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4224"/>
        <c:axId val="1614367968"/>
      </c:scatterChart>
      <c:valAx>
        <c:axId val="161436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7968"/>
        <c:crosses val="autoZero"/>
        <c:crossBetween val="midCat"/>
      </c:valAx>
      <c:valAx>
        <c:axId val="161436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'2020-09-13'!$K$13:$K$27</c:f>
              <c:numCache>
                <c:formatCode>General</c:formatCode>
                <c:ptCount val="15"/>
                <c:pt idx="0">
                  <c:v>1.116E-2</c:v>
                </c:pt>
                <c:pt idx="1">
                  <c:v>1.09E-2</c:v>
                </c:pt>
                <c:pt idx="2">
                  <c:v>1.0440000000000001E-2</c:v>
                </c:pt>
                <c:pt idx="3">
                  <c:v>9.8399999999999998E-3</c:v>
                </c:pt>
                <c:pt idx="4">
                  <c:v>9.4000000000000004E-3</c:v>
                </c:pt>
                <c:pt idx="5">
                  <c:v>8.8000000000000005E-3</c:v>
                </c:pt>
                <c:pt idx="6">
                  <c:v>8.3599999999999994E-3</c:v>
                </c:pt>
                <c:pt idx="7">
                  <c:v>7.8799999999999999E-3</c:v>
                </c:pt>
                <c:pt idx="8">
                  <c:v>7.4200000000000004E-3</c:v>
                </c:pt>
                <c:pt idx="9">
                  <c:v>6.8799999999999998E-3</c:v>
                </c:pt>
                <c:pt idx="10">
                  <c:v>6.3600000000000002E-3</c:v>
                </c:pt>
                <c:pt idx="11">
                  <c:v>5.8200000000000005E-3</c:v>
                </c:pt>
                <c:pt idx="12">
                  <c:v>5.1600000000000005E-3</c:v>
                </c:pt>
                <c:pt idx="13">
                  <c:v>4.2200000000000007E-3</c:v>
                </c:pt>
                <c:pt idx="14">
                  <c:v>3.5000000000000001E-3</c:v>
                </c:pt>
              </c:numCache>
            </c:numRef>
          </c:xVal>
          <c:yVal>
            <c:numRef>
              <c:f>'2020-09-13'!$L$13:$L$27</c:f>
              <c:numCache>
                <c:formatCode>General</c:formatCode>
                <c:ptCount val="15"/>
                <c:pt idx="0">
                  <c:v>286.2</c:v>
                </c:pt>
                <c:pt idx="1">
                  <c:v>284.5</c:v>
                </c:pt>
                <c:pt idx="2">
                  <c:v>283.8</c:v>
                </c:pt>
                <c:pt idx="3">
                  <c:v>283.8</c:v>
                </c:pt>
                <c:pt idx="4">
                  <c:v>283</c:v>
                </c:pt>
                <c:pt idx="5">
                  <c:v>283</c:v>
                </c:pt>
                <c:pt idx="6">
                  <c:v>282.2</c:v>
                </c:pt>
                <c:pt idx="7">
                  <c:v>281.60000000000002</c:v>
                </c:pt>
                <c:pt idx="8">
                  <c:v>280.89999999999998</c:v>
                </c:pt>
                <c:pt idx="9">
                  <c:v>280.60000000000002</c:v>
                </c:pt>
                <c:pt idx="10">
                  <c:v>280.2</c:v>
                </c:pt>
                <c:pt idx="11">
                  <c:v>279.89999999999998</c:v>
                </c:pt>
                <c:pt idx="12">
                  <c:v>280.2</c:v>
                </c:pt>
                <c:pt idx="13">
                  <c:v>281.89999999999998</c:v>
                </c:pt>
                <c:pt idx="14">
                  <c:v>282.5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D2-4FC8-9A38-9E1BC5884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400016"/>
        <c:axId val="693509392"/>
      </c:scatterChart>
      <c:valAx>
        <c:axId val="77340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509392"/>
        <c:crosses val="autoZero"/>
        <c:crossBetween val="midCat"/>
      </c:valAx>
      <c:valAx>
        <c:axId val="69350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40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'[1]May 24 2021'!$O$39:$O$63</c:f>
              <c:numCache>
                <c:formatCode>General</c:formatCode>
                <c:ptCount val="25"/>
                <c:pt idx="0">
                  <c:v>4.9234999999999998</c:v>
                </c:pt>
                <c:pt idx="1">
                  <c:v>4.6326000000000001</c:v>
                </c:pt>
                <c:pt idx="2">
                  <c:v>4.5202999999999998</c:v>
                </c:pt>
                <c:pt idx="3">
                  <c:v>4.4222999999999999</c:v>
                </c:pt>
                <c:pt idx="4">
                  <c:v>4.2724000000000002</c:v>
                </c:pt>
                <c:pt idx="5">
                  <c:v>4.1745999999999999</c:v>
                </c:pt>
                <c:pt idx="6">
                  <c:v>4.16</c:v>
                </c:pt>
                <c:pt idx="7">
                  <c:v>4.0065999999999997</c:v>
                </c:pt>
                <c:pt idx="8">
                  <c:v>3.9256000000000002</c:v>
                </c:pt>
                <c:pt idx="9">
                  <c:v>3.7719</c:v>
                </c:pt>
                <c:pt idx="10">
                  <c:v>3.5823</c:v>
                </c:pt>
                <c:pt idx="11">
                  <c:v>3.4098999999999999</c:v>
                </c:pt>
                <c:pt idx="12">
                  <c:v>3.2565</c:v>
                </c:pt>
                <c:pt idx="13">
                  <c:v>3.1377999999999999</c:v>
                </c:pt>
                <c:pt idx="14">
                  <c:v>3.0468999999999999</c:v>
                </c:pt>
                <c:pt idx="15">
                  <c:v>2.9041999999999999</c:v>
                </c:pt>
                <c:pt idx="16">
                  <c:v>2.7574999999999998</c:v>
                </c:pt>
                <c:pt idx="17">
                  <c:v>2.6231</c:v>
                </c:pt>
                <c:pt idx="18">
                  <c:v>2.4131999999999998</c:v>
                </c:pt>
                <c:pt idx="19">
                  <c:v>2.2511999999999999</c:v>
                </c:pt>
                <c:pt idx="20">
                  <c:v>2.0085999999999999</c:v>
                </c:pt>
                <c:pt idx="21">
                  <c:v>1.8965000000000001</c:v>
                </c:pt>
                <c:pt idx="22">
                  <c:v>1.7955000000000001</c:v>
                </c:pt>
                <c:pt idx="23">
                  <c:v>1.6842999999999999</c:v>
                </c:pt>
                <c:pt idx="24">
                  <c:v>1.544</c:v>
                </c:pt>
              </c:numCache>
            </c:numRef>
          </c:xVal>
          <c:yVal>
            <c:numRef>
              <c:f>'[1]May 24 2021'!$Q$39:$Q$63</c:f>
              <c:numCache>
                <c:formatCode>General</c:formatCode>
                <c:ptCount val="25"/>
                <c:pt idx="0">
                  <c:v>250.42967250000001</c:v>
                </c:pt>
                <c:pt idx="1">
                  <c:v>250.65488099999996</c:v>
                </c:pt>
                <c:pt idx="2">
                  <c:v>250.76538050000002</c:v>
                </c:pt>
                <c:pt idx="3">
                  <c:v>250.84605049999996</c:v>
                </c:pt>
                <c:pt idx="4">
                  <c:v>250.89839400000002</c:v>
                </c:pt>
                <c:pt idx="5">
                  <c:v>251.057751</c:v>
                </c:pt>
                <c:pt idx="6">
                  <c:v>251.57319999999999</c:v>
                </c:pt>
                <c:pt idx="7">
                  <c:v>251.79357099999999</c:v>
                </c:pt>
                <c:pt idx="8">
                  <c:v>251.39123599999996</c:v>
                </c:pt>
                <c:pt idx="9">
                  <c:v>252.14782650000001</c:v>
                </c:pt>
                <c:pt idx="10">
                  <c:v>252.44765050000001</c:v>
                </c:pt>
                <c:pt idx="11">
                  <c:v>252.23405650000001</c:v>
                </c:pt>
                <c:pt idx="12">
                  <c:v>252.66242750000001</c:v>
                </c:pt>
                <c:pt idx="13">
                  <c:v>252.52374299999997</c:v>
                </c:pt>
                <c:pt idx="14">
                  <c:v>253.13625150000001</c:v>
                </c:pt>
                <c:pt idx="15">
                  <c:v>253.00192699999999</c:v>
                </c:pt>
                <c:pt idx="16">
                  <c:v>252.97206249999999</c:v>
                </c:pt>
                <c:pt idx="17">
                  <c:v>252.96189849999999</c:v>
                </c:pt>
                <c:pt idx="18">
                  <c:v>252.99364200000002</c:v>
                </c:pt>
                <c:pt idx="19">
                  <c:v>253.601472</c:v>
                </c:pt>
                <c:pt idx="20">
                  <c:v>252.30914099999998</c:v>
                </c:pt>
                <c:pt idx="21">
                  <c:v>253.99982749999995</c:v>
                </c:pt>
                <c:pt idx="22">
                  <c:v>252.91239249999998</c:v>
                </c:pt>
                <c:pt idx="23">
                  <c:v>253.46922050000003</c:v>
                </c:pt>
                <c:pt idx="24">
                  <c:v>253.84724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D8-47FD-ACE0-D9C4EB08E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962736"/>
        <c:axId val="1779948176"/>
      </c:scatterChart>
      <c:valAx>
        <c:axId val="177996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948176"/>
        <c:crosses val="autoZero"/>
        <c:crossBetween val="midCat"/>
      </c:valAx>
      <c:valAx>
        <c:axId val="177994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96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06041119860017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'[1]May 24 2021'!$M$57:$M$63</c:f>
              <c:numCache>
                <c:formatCode>General</c:formatCode>
                <c:ptCount val="7"/>
                <c:pt idx="0">
                  <c:v>2.5373000000000001</c:v>
                </c:pt>
                <c:pt idx="1">
                  <c:v>2.3622000000000001</c:v>
                </c:pt>
                <c:pt idx="2">
                  <c:v>2.1105</c:v>
                </c:pt>
                <c:pt idx="3">
                  <c:v>2.0064000000000002</c:v>
                </c:pt>
                <c:pt idx="4">
                  <c:v>1.8992</c:v>
                </c:pt>
                <c:pt idx="5">
                  <c:v>1.7791999999999999</c:v>
                </c:pt>
                <c:pt idx="6">
                  <c:v>1.6247</c:v>
                </c:pt>
              </c:numCache>
            </c:numRef>
          </c:xVal>
          <c:yVal>
            <c:numRef>
              <c:f>'[1]May 24 2021'!$Q$57:$Q$63</c:f>
              <c:numCache>
                <c:formatCode>General</c:formatCode>
                <c:ptCount val="7"/>
                <c:pt idx="0">
                  <c:v>252.99364200000002</c:v>
                </c:pt>
                <c:pt idx="1">
                  <c:v>253.601472</c:v>
                </c:pt>
                <c:pt idx="2">
                  <c:v>252.30914099999998</c:v>
                </c:pt>
                <c:pt idx="3">
                  <c:v>253.99982749999995</c:v>
                </c:pt>
                <c:pt idx="4">
                  <c:v>252.91239249999998</c:v>
                </c:pt>
                <c:pt idx="5">
                  <c:v>253.46922050000003</c:v>
                </c:pt>
                <c:pt idx="6">
                  <c:v>253.84724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36-475D-8FC6-9F478E7D7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215840"/>
        <c:axId val="1806224576"/>
      </c:scatterChart>
      <c:valAx>
        <c:axId val="180621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224576"/>
        <c:crosses val="autoZero"/>
        <c:crossBetween val="midCat"/>
      </c:valAx>
      <c:valAx>
        <c:axId val="180622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21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'2021-06-14'!$M$3:$M$35</c:f>
              <c:numCache>
                <c:formatCode>General</c:formatCode>
                <c:ptCount val="33"/>
                <c:pt idx="0">
                  <c:v>1.5066999999999999</c:v>
                </c:pt>
                <c:pt idx="1">
                  <c:v>1.9609000000000001</c:v>
                </c:pt>
                <c:pt idx="2">
                  <c:v>2.2764000000000002</c:v>
                </c:pt>
                <c:pt idx="3">
                  <c:v>2.6372</c:v>
                </c:pt>
                <c:pt idx="4">
                  <c:v>3.0567000000000002</c:v>
                </c:pt>
                <c:pt idx="5">
                  <c:v>3.3391000000000002</c:v>
                </c:pt>
                <c:pt idx="6">
                  <c:v>3.6150000000000002</c:v>
                </c:pt>
                <c:pt idx="7">
                  <c:v>3.9011999999999998</c:v>
                </c:pt>
                <c:pt idx="8">
                  <c:v>4.1075999999999997</c:v>
                </c:pt>
                <c:pt idx="9">
                  <c:v>4.3224</c:v>
                </c:pt>
                <c:pt idx="10">
                  <c:v>4.5641999999999996</c:v>
                </c:pt>
                <c:pt idx="11">
                  <c:v>4.6811999999999996</c:v>
                </c:pt>
                <c:pt idx="12">
                  <c:v>4.9946999999999999</c:v>
                </c:pt>
                <c:pt idx="13">
                  <c:v>5.2481999999999998</c:v>
                </c:pt>
                <c:pt idx="14">
                  <c:v>5.4805999999999999</c:v>
                </c:pt>
                <c:pt idx="15">
                  <c:v>5.7051999999999996</c:v>
                </c:pt>
                <c:pt idx="16">
                  <c:v>6.2065000000000001</c:v>
                </c:pt>
                <c:pt idx="17">
                  <c:v>6.6368999999999998</c:v>
                </c:pt>
                <c:pt idx="18">
                  <c:v>6.7157</c:v>
                </c:pt>
                <c:pt idx="19">
                  <c:v>6.9729999999999999</c:v>
                </c:pt>
                <c:pt idx="20">
                  <c:v>7.1158999999999999</c:v>
                </c:pt>
                <c:pt idx="21">
                  <c:v>7.5072999999999999</c:v>
                </c:pt>
                <c:pt idx="22">
                  <c:v>7.8682999999999996</c:v>
                </c:pt>
                <c:pt idx="23">
                  <c:v>8.2742000000000004</c:v>
                </c:pt>
                <c:pt idx="24">
                  <c:v>8.3773</c:v>
                </c:pt>
                <c:pt idx="25">
                  <c:v>8.9030000000000005</c:v>
                </c:pt>
                <c:pt idx="26">
                  <c:v>9.3933999999999997</c:v>
                </c:pt>
                <c:pt idx="27">
                  <c:v>9.7531999999999996</c:v>
                </c:pt>
                <c:pt idx="28">
                  <c:v>10.279500000000001</c:v>
                </c:pt>
                <c:pt idx="29">
                  <c:v>11.031599999999999</c:v>
                </c:pt>
                <c:pt idx="30">
                  <c:v>11.402900000000001</c:v>
                </c:pt>
                <c:pt idx="31">
                  <c:v>12.080399999999999</c:v>
                </c:pt>
                <c:pt idx="32">
                  <c:v>13.1835</c:v>
                </c:pt>
              </c:numCache>
            </c:numRef>
          </c:xVal>
          <c:yVal>
            <c:numRef>
              <c:f>'2021-06-14'!$Q$3:$Q$35</c:f>
              <c:numCache>
                <c:formatCode>General</c:formatCode>
                <c:ptCount val="33"/>
                <c:pt idx="0">
                  <c:v>264.29766850000004</c:v>
                </c:pt>
                <c:pt idx="1">
                  <c:v>262.0979365</c:v>
                </c:pt>
                <c:pt idx="2">
                  <c:v>260.15215449999999</c:v>
                </c:pt>
                <c:pt idx="3">
                  <c:v>261.60387450000002</c:v>
                </c:pt>
                <c:pt idx="4">
                  <c:v>261.64343500000001</c:v>
                </c:pt>
                <c:pt idx="5">
                  <c:v>261.87754100000001</c:v>
                </c:pt>
                <c:pt idx="6">
                  <c:v>260.67486200000002</c:v>
                </c:pt>
                <c:pt idx="7">
                  <c:v>258.010358</c:v>
                </c:pt>
                <c:pt idx="8">
                  <c:v>267.68074050000001</c:v>
                </c:pt>
                <c:pt idx="9">
                  <c:v>256.29143100000005</c:v>
                </c:pt>
                <c:pt idx="10">
                  <c:v>256.63199300000002</c:v>
                </c:pt>
                <c:pt idx="11">
                  <c:v>257.23155200000002</c:v>
                </c:pt>
                <c:pt idx="12">
                  <c:v>256.38469749999996</c:v>
                </c:pt>
                <c:pt idx="13">
                  <c:v>256.02955700000001</c:v>
                </c:pt>
                <c:pt idx="14">
                  <c:v>256.70982700000002</c:v>
                </c:pt>
                <c:pt idx="15">
                  <c:v>257.04243400000001</c:v>
                </c:pt>
                <c:pt idx="16">
                  <c:v>255.84765600000003</c:v>
                </c:pt>
                <c:pt idx="17">
                  <c:v>253.625553</c:v>
                </c:pt>
                <c:pt idx="18">
                  <c:v>256.72781650000002</c:v>
                </c:pt>
                <c:pt idx="19">
                  <c:v>256.96356650000001</c:v>
                </c:pt>
                <c:pt idx="20">
                  <c:v>257.49240500000002</c:v>
                </c:pt>
                <c:pt idx="21">
                  <c:v>257.88501549999995</c:v>
                </c:pt>
                <c:pt idx="22">
                  <c:v>258.3107675</c:v>
                </c:pt>
                <c:pt idx="23">
                  <c:v>258.52590450000002</c:v>
                </c:pt>
                <c:pt idx="24">
                  <c:v>260.32251650000001</c:v>
                </c:pt>
                <c:pt idx="25">
                  <c:v>260.130562</c:v>
                </c:pt>
                <c:pt idx="26">
                  <c:v>261.56925749999999</c:v>
                </c:pt>
                <c:pt idx="27">
                  <c:v>263.02729850000003</c:v>
                </c:pt>
                <c:pt idx="28">
                  <c:v>264.81223450000005</c:v>
                </c:pt>
                <c:pt idx="29">
                  <c:v>266.427617</c:v>
                </c:pt>
                <c:pt idx="30">
                  <c:v>266.60911850000002</c:v>
                </c:pt>
                <c:pt idx="31">
                  <c:v>265.89119500000004</c:v>
                </c:pt>
                <c:pt idx="32">
                  <c:v>268.90436199999999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DE-44C1-B24E-131BFE2CE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414527"/>
        <c:axId val="1656415775"/>
      </c:scatterChart>
      <c:valAx>
        <c:axId val="1656414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415775"/>
        <c:crosses val="autoZero"/>
        <c:crossBetween val="midCat"/>
      </c:valAx>
      <c:valAx>
        <c:axId val="165641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414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</a:t>
            </a:r>
          </a:p>
        </c:rich>
      </c:tx>
      <c:layout>
        <c:manualLayout>
          <c:xMode val="edge"/>
          <c:yMode val="edge"/>
          <c:x val="0.38736789151356082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'2021-06-08'!$M$3:$M$26</c:f>
              <c:numCache>
                <c:formatCode>General</c:formatCode>
                <c:ptCount val="24"/>
                <c:pt idx="0">
                  <c:v>1.8391999999999999</c:v>
                </c:pt>
                <c:pt idx="1">
                  <c:v>2.0785</c:v>
                </c:pt>
                <c:pt idx="2">
                  <c:v>2.4238</c:v>
                </c:pt>
                <c:pt idx="3">
                  <c:v>2.6044</c:v>
                </c:pt>
                <c:pt idx="4">
                  <c:v>3.0876999999999999</c:v>
                </c:pt>
                <c:pt idx="5">
                  <c:v>3.4009999999999998</c:v>
                </c:pt>
                <c:pt idx="6">
                  <c:v>3.5402999999999998</c:v>
                </c:pt>
                <c:pt idx="7">
                  <c:v>3.6385999999999998</c:v>
                </c:pt>
                <c:pt idx="8">
                  <c:v>3.8304</c:v>
                </c:pt>
                <c:pt idx="9">
                  <c:v>4.1473000000000004</c:v>
                </c:pt>
                <c:pt idx="10">
                  <c:v>4.5144000000000002</c:v>
                </c:pt>
                <c:pt idx="11">
                  <c:v>4.8055000000000003</c:v>
                </c:pt>
                <c:pt idx="12">
                  <c:v>5.3266999999999998</c:v>
                </c:pt>
                <c:pt idx="13">
                  <c:v>6.0731000000000002</c:v>
                </c:pt>
                <c:pt idx="14">
                  <c:v>6.6966999999999999</c:v>
                </c:pt>
                <c:pt idx="15">
                  <c:v>7.1619000000000002</c:v>
                </c:pt>
                <c:pt idx="16">
                  <c:v>7.7019000000000002</c:v>
                </c:pt>
                <c:pt idx="17">
                  <c:v>8.5079999999999991</c:v>
                </c:pt>
                <c:pt idx="18">
                  <c:v>9.2196999999999996</c:v>
                </c:pt>
                <c:pt idx="19">
                  <c:v>9.8788</c:v>
                </c:pt>
                <c:pt idx="20">
                  <c:v>10.6988</c:v>
                </c:pt>
                <c:pt idx="21">
                  <c:v>11.7722</c:v>
                </c:pt>
                <c:pt idx="22">
                  <c:v>12.598699999999999</c:v>
                </c:pt>
                <c:pt idx="23">
                  <c:v>15.054</c:v>
                </c:pt>
              </c:numCache>
            </c:numRef>
          </c:xVal>
          <c:yVal>
            <c:numRef>
              <c:f>'2021-06-08'!$Q$3:$Q$26</c:f>
              <c:numCache>
                <c:formatCode>General</c:formatCode>
                <c:ptCount val="24"/>
                <c:pt idx="0">
                  <c:v>254.37351050000001</c:v>
                </c:pt>
                <c:pt idx="1">
                  <c:v>254.925083</c:v>
                </c:pt>
                <c:pt idx="2">
                  <c:v>254.6074265</c:v>
                </c:pt>
                <c:pt idx="3">
                  <c:v>255.088401</c:v>
                </c:pt>
                <c:pt idx="4">
                  <c:v>254.48572049999996</c:v>
                </c:pt>
                <c:pt idx="5">
                  <c:v>253.69714549999998</c:v>
                </c:pt>
                <c:pt idx="6">
                  <c:v>255.23657649999998</c:v>
                </c:pt>
                <c:pt idx="7">
                  <c:v>255.92219750000001</c:v>
                </c:pt>
                <c:pt idx="8">
                  <c:v>256.03908050000001</c:v>
                </c:pt>
                <c:pt idx="9">
                  <c:v>255.843075</c:v>
                </c:pt>
                <c:pt idx="10">
                  <c:v>256.30517850000001</c:v>
                </c:pt>
                <c:pt idx="11">
                  <c:v>256.2206855</c:v>
                </c:pt>
                <c:pt idx="12">
                  <c:v>256.50949500000002</c:v>
                </c:pt>
                <c:pt idx="13">
                  <c:v>256.45084000000003</c:v>
                </c:pt>
                <c:pt idx="14">
                  <c:v>255.84688299999999</c:v>
                </c:pt>
                <c:pt idx="15">
                  <c:v>255.62232399999999</c:v>
                </c:pt>
                <c:pt idx="16">
                  <c:v>255.70066700000001</c:v>
                </c:pt>
                <c:pt idx="17">
                  <c:v>254.33887849999999</c:v>
                </c:pt>
                <c:pt idx="18">
                  <c:v>252.62528499999999</c:v>
                </c:pt>
                <c:pt idx="19">
                  <c:v>252.31401099999999</c:v>
                </c:pt>
                <c:pt idx="20">
                  <c:v>252.31949350000002</c:v>
                </c:pt>
                <c:pt idx="21">
                  <c:v>251.31185550000004</c:v>
                </c:pt>
                <c:pt idx="22">
                  <c:v>251.5991635</c:v>
                </c:pt>
                <c:pt idx="23">
                  <c:v>251.67613900000001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23-4E2D-88F8-B2AD51082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132368"/>
        <c:axId val="510867280"/>
      </c:scatterChart>
      <c:valAx>
        <c:axId val="38813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867280"/>
        <c:crosses val="autoZero"/>
        <c:crossBetween val="midCat"/>
      </c:valAx>
      <c:valAx>
        <c:axId val="51086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13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'2021-06-09'!$L$3:$L$21</c:f>
              <c:numCache>
                <c:formatCode>General</c:formatCode>
                <c:ptCount val="19"/>
                <c:pt idx="0">
                  <c:v>0.91722999999999999</c:v>
                </c:pt>
                <c:pt idx="1">
                  <c:v>1.1363000000000001</c:v>
                </c:pt>
                <c:pt idx="2">
                  <c:v>1.3390900000000001</c:v>
                </c:pt>
                <c:pt idx="3">
                  <c:v>1.6501700000000001</c:v>
                </c:pt>
                <c:pt idx="4">
                  <c:v>1.8859300000000001</c:v>
                </c:pt>
                <c:pt idx="5">
                  <c:v>2.1614999999999998</c:v>
                </c:pt>
                <c:pt idx="6">
                  <c:v>2.5857900000000003</c:v>
                </c:pt>
                <c:pt idx="7">
                  <c:v>3.1480000000000001</c:v>
                </c:pt>
                <c:pt idx="8">
                  <c:v>3.5836700000000001</c:v>
                </c:pt>
                <c:pt idx="9">
                  <c:v>3.78287</c:v>
                </c:pt>
                <c:pt idx="10">
                  <c:v>4.4656000000000002</c:v>
                </c:pt>
                <c:pt idx="11">
                  <c:v>5.0521899999999995</c:v>
                </c:pt>
                <c:pt idx="12">
                  <c:v>5.6543399999999995</c:v>
                </c:pt>
                <c:pt idx="13">
                  <c:v>6.5426100000000007</c:v>
                </c:pt>
                <c:pt idx="14">
                  <c:v>7.34558</c:v>
                </c:pt>
                <c:pt idx="15">
                  <c:v>8.2114000000000011</c:v>
                </c:pt>
                <c:pt idx="16">
                  <c:v>8.9247800000000002</c:v>
                </c:pt>
                <c:pt idx="17">
                  <c:v>9.8888099999999994</c:v>
                </c:pt>
                <c:pt idx="18">
                  <c:v>11.186859999999999</c:v>
                </c:pt>
              </c:numCache>
            </c:numRef>
          </c:xVal>
          <c:yVal>
            <c:numRef>
              <c:f>'2021-06-09'!$Q$3:$Q$21</c:f>
              <c:numCache>
                <c:formatCode>General</c:formatCode>
                <c:ptCount val="19"/>
                <c:pt idx="0">
                  <c:v>256.16357099999999</c:v>
                </c:pt>
                <c:pt idx="1">
                  <c:v>256.66184700000002</c:v>
                </c:pt>
                <c:pt idx="2">
                  <c:v>256.92066749999998</c:v>
                </c:pt>
                <c:pt idx="3">
                  <c:v>256.69041950000002</c:v>
                </c:pt>
                <c:pt idx="4">
                  <c:v>256.81853899999999</c:v>
                </c:pt>
                <c:pt idx="5">
                  <c:v>256.94207799999998</c:v>
                </c:pt>
                <c:pt idx="6">
                  <c:v>256.7707795</c:v>
                </c:pt>
                <c:pt idx="7">
                  <c:v>255.61653050000001</c:v>
                </c:pt>
                <c:pt idx="8">
                  <c:v>254.93465599999999</c:v>
                </c:pt>
                <c:pt idx="9">
                  <c:v>255.32284399999998</c:v>
                </c:pt>
                <c:pt idx="10">
                  <c:v>253.75625799999997</c:v>
                </c:pt>
                <c:pt idx="11">
                  <c:v>253.35151399999998</c:v>
                </c:pt>
                <c:pt idx="12">
                  <c:v>253.19381550000003</c:v>
                </c:pt>
                <c:pt idx="13">
                  <c:v>252.65409749999998</c:v>
                </c:pt>
                <c:pt idx="14">
                  <c:v>251.77428249999997</c:v>
                </c:pt>
                <c:pt idx="15">
                  <c:v>251.16314</c:v>
                </c:pt>
                <c:pt idx="16">
                  <c:v>251.0826635</c:v>
                </c:pt>
                <c:pt idx="17">
                  <c:v>250.28628800000001</c:v>
                </c:pt>
                <c:pt idx="18">
                  <c:v>250.12276349999996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28-4961-8BD9-B6F7F1D96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161679"/>
        <c:axId val="1874162095"/>
      </c:scatterChart>
      <c:valAx>
        <c:axId val="1874161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162095"/>
        <c:crosses val="autoZero"/>
        <c:crossBetween val="midCat"/>
      </c:valAx>
      <c:valAx>
        <c:axId val="187416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161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</a:t>
            </a:r>
          </a:p>
        </c:rich>
      </c:tx>
      <c:layout>
        <c:manualLayout>
          <c:xMode val="edge"/>
          <c:yMode val="edge"/>
          <c:x val="0.3872707786526684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'2021-05-24'!$O$21:$O$37</c:f>
              <c:numCache>
                <c:formatCode>General</c:formatCode>
                <c:ptCount val="17"/>
                <c:pt idx="0">
                  <c:v>11.3171</c:v>
                </c:pt>
                <c:pt idx="1">
                  <c:v>10.151199999999999</c:v>
                </c:pt>
                <c:pt idx="2">
                  <c:v>9.6702999999999992</c:v>
                </c:pt>
                <c:pt idx="3">
                  <c:v>8.2393000000000001</c:v>
                </c:pt>
                <c:pt idx="4">
                  <c:v>6.6806000000000001</c:v>
                </c:pt>
                <c:pt idx="5">
                  <c:v>5.1696999999999997</c:v>
                </c:pt>
                <c:pt idx="6">
                  <c:v>4.2003000000000004</c:v>
                </c:pt>
                <c:pt idx="7">
                  <c:v>3.7997000000000001</c:v>
                </c:pt>
                <c:pt idx="8">
                  <c:v>3.4472999999999998</c:v>
                </c:pt>
                <c:pt idx="9">
                  <c:v>2.9716999999999998</c:v>
                </c:pt>
                <c:pt idx="10">
                  <c:v>2.9956</c:v>
                </c:pt>
                <c:pt idx="11">
                  <c:v>2.7519999999999998</c:v>
                </c:pt>
                <c:pt idx="12">
                  <c:v>2.7336</c:v>
                </c:pt>
                <c:pt idx="13">
                  <c:v>2.5371999999999999</c:v>
                </c:pt>
                <c:pt idx="14">
                  <c:v>2.3048999999999999</c:v>
                </c:pt>
                <c:pt idx="15">
                  <c:v>1.9881</c:v>
                </c:pt>
                <c:pt idx="16">
                  <c:v>1.798</c:v>
                </c:pt>
              </c:numCache>
            </c:numRef>
          </c:xVal>
          <c:yVal>
            <c:numRef>
              <c:f>'2021-05-24'!$Q$21:$Q$37</c:f>
              <c:numCache>
                <c:formatCode>General</c:formatCode>
                <c:ptCount val="17"/>
                <c:pt idx="0">
                  <c:v>241.4090885</c:v>
                </c:pt>
                <c:pt idx="1">
                  <c:v>242.21907199999998</c:v>
                </c:pt>
                <c:pt idx="2">
                  <c:v>241.5820305</c:v>
                </c:pt>
                <c:pt idx="3">
                  <c:v>243.04014550000002</c:v>
                </c:pt>
                <c:pt idx="4">
                  <c:v>246.10466099999999</c:v>
                </c:pt>
                <c:pt idx="5">
                  <c:v>249.13986950000003</c:v>
                </c:pt>
                <c:pt idx="6">
                  <c:v>249.74148049999999</c:v>
                </c:pt>
                <c:pt idx="7">
                  <c:v>250.14331950000002</c:v>
                </c:pt>
                <c:pt idx="8">
                  <c:v>250.51942550000001</c:v>
                </c:pt>
                <c:pt idx="9">
                  <c:v>251.4603395</c:v>
                </c:pt>
                <c:pt idx="10">
                  <c:v>251.011886</c:v>
                </c:pt>
                <c:pt idx="11">
                  <c:v>252.54872000000003</c:v>
                </c:pt>
                <c:pt idx="12">
                  <c:v>253.32401600000003</c:v>
                </c:pt>
                <c:pt idx="13">
                  <c:v>251.49128200000001</c:v>
                </c:pt>
                <c:pt idx="14">
                  <c:v>251.39628149999999</c:v>
                </c:pt>
                <c:pt idx="15">
                  <c:v>251.66327350000003</c:v>
                </c:pt>
                <c:pt idx="16">
                  <c:v>251.53372999999996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F9-4B2E-B5BE-54798E9CE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759744"/>
        <c:axId val="518768896"/>
      </c:scatterChart>
      <c:valAx>
        <c:axId val="51875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68896"/>
        <c:crosses val="autoZero"/>
        <c:crossBetween val="midCat"/>
      </c:valAx>
      <c:valAx>
        <c:axId val="51876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5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'2021-03-03'!$L$14:$L$25</c:f>
              <c:numCache>
                <c:formatCode>General</c:formatCode>
                <c:ptCount val="12"/>
                <c:pt idx="0">
                  <c:v>2.37</c:v>
                </c:pt>
                <c:pt idx="1">
                  <c:v>2.7199999999999998</c:v>
                </c:pt>
                <c:pt idx="2">
                  <c:v>3.18</c:v>
                </c:pt>
                <c:pt idx="3">
                  <c:v>3.85</c:v>
                </c:pt>
                <c:pt idx="4">
                  <c:v>4.4399999999999995</c:v>
                </c:pt>
                <c:pt idx="5">
                  <c:v>5.24</c:v>
                </c:pt>
                <c:pt idx="6">
                  <c:v>5.75</c:v>
                </c:pt>
                <c:pt idx="7">
                  <c:v>6.63</c:v>
                </c:pt>
                <c:pt idx="8">
                  <c:v>7.77</c:v>
                </c:pt>
                <c:pt idx="9">
                  <c:v>9.6199999999999992</c:v>
                </c:pt>
                <c:pt idx="10">
                  <c:v>11</c:v>
                </c:pt>
                <c:pt idx="11">
                  <c:v>12.95</c:v>
                </c:pt>
              </c:numCache>
            </c:numRef>
          </c:xVal>
          <c:yVal>
            <c:numRef>
              <c:f>'2021-03-03'!$N$14:$N$25</c:f>
              <c:numCache>
                <c:formatCode>General</c:formatCode>
                <c:ptCount val="12"/>
                <c:pt idx="0">
                  <c:v>243.2</c:v>
                </c:pt>
                <c:pt idx="1">
                  <c:v>243.60000000000002</c:v>
                </c:pt>
                <c:pt idx="2">
                  <c:v>244.59999999999997</c:v>
                </c:pt>
                <c:pt idx="3">
                  <c:v>245.5</c:v>
                </c:pt>
                <c:pt idx="4">
                  <c:v>245.9</c:v>
                </c:pt>
                <c:pt idx="5">
                  <c:v>246.20000000000002</c:v>
                </c:pt>
                <c:pt idx="6">
                  <c:v>246.2</c:v>
                </c:pt>
                <c:pt idx="7">
                  <c:v>246.39999999999998</c:v>
                </c:pt>
                <c:pt idx="8">
                  <c:v>245.2</c:v>
                </c:pt>
                <c:pt idx="9">
                  <c:v>241.7</c:v>
                </c:pt>
                <c:pt idx="10">
                  <c:v>240.8</c:v>
                </c:pt>
                <c:pt idx="11">
                  <c:v>240.39999999999998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AF-47E8-AFD2-BBA12932B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368719"/>
        <c:axId val="1758369551"/>
      </c:scatterChart>
      <c:valAx>
        <c:axId val="1758368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369551"/>
        <c:crosses val="autoZero"/>
        <c:crossBetween val="midCat"/>
      </c:valAx>
      <c:valAx>
        <c:axId val="175836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368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'[1]May 24 2021'!$O$21:$O$37</c:f>
              <c:numCache>
                <c:formatCode>General</c:formatCode>
                <c:ptCount val="17"/>
                <c:pt idx="0">
                  <c:v>11.3171</c:v>
                </c:pt>
                <c:pt idx="1">
                  <c:v>10.151199999999999</c:v>
                </c:pt>
                <c:pt idx="2">
                  <c:v>9.6702999999999992</c:v>
                </c:pt>
                <c:pt idx="3">
                  <c:v>8.2393000000000001</c:v>
                </c:pt>
                <c:pt idx="4">
                  <c:v>6.6806000000000001</c:v>
                </c:pt>
                <c:pt idx="5">
                  <c:v>5.1696999999999997</c:v>
                </c:pt>
                <c:pt idx="6">
                  <c:v>4.2003000000000004</c:v>
                </c:pt>
                <c:pt idx="7">
                  <c:v>3.7997000000000001</c:v>
                </c:pt>
                <c:pt idx="8">
                  <c:v>3.4472999999999998</c:v>
                </c:pt>
                <c:pt idx="9">
                  <c:v>2.9716999999999998</c:v>
                </c:pt>
                <c:pt idx="10">
                  <c:v>2.9956</c:v>
                </c:pt>
                <c:pt idx="11">
                  <c:v>2.7519999999999998</c:v>
                </c:pt>
                <c:pt idx="12">
                  <c:v>2.7336</c:v>
                </c:pt>
                <c:pt idx="13">
                  <c:v>2.5371999999999999</c:v>
                </c:pt>
                <c:pt idx="14">
                  <c:v>2.3048999999999999</c:v>
                </c:pt>
                <c:pt idx="15">
                  <c:v>1.9881</c:v>
                </c:pt>
                <c:pt idx="16">
                  <c:v>1.798</c:v>
                </c:pt>
              </c:numCache>
            </c:numRef>
          </c:xVal>
          <c:yVal>
            <c:numRef>
              <c:f>'[1]May 24 2021'!$Q$21:$Q$37</c:f>
              <c:numCache>
                <c:formatCode>General</c:formatCode>
                <c:ptCount val="17"/>
                <c:pt idx="0">
                  <c:v>241.4090885</c:v>
                </c:pt>
                <c:pt idx="1">
                  <c:v>242.21907199999998</c:v>
                </c:pt>
                <c:pt idx="2">
                  <c:v>241.5820305</c:v>
                </c:pt>
                <c:pt idx="3">
                  <c:v>243.04014550000002</c:v>
                </c:pt>
                <c:pt idx="4">
                  <c:v>246.10466099999999</c:v>
                </c:pt>
                <c:pt idx="5">
                  <c:v>249.13986950000003</c:v>
                </c:pt>
                <c:pt idx="6">
                  <c:v>249.74148049999999</c:v>
                </c:pt>
                <c:pt idx="7">
                  <c:v>250.14331950000002</c:v>
                </c:pt>
                <c:pt idx="8">
                  <c:v>250.51942550000001</c:v>
                </c:pt>
                <c:pt idx="9">
                  <c:v>251.4603395</c:v>
                </c:pt>
                <c:pt idx="10">
                  <c:v>251.011886</c:v>
                </c:pt>
                <c:pt idx="11">
                  <c:v>252.54872000000003</c:v>
                </c:pt>
                <c:pt idx="12">
                  <c:v>253.32401600000003</c:v>
                </c:pt>
                <c:pt idx="13">
                  <c:v>251.49128200000001</c:v>
                </c:pt>
                <c:pt idx="14">
                  <c:v>251.39628149999999</c:v>
                </c:pt>
                <c:pt idx="15">
                  <c:v>251.66327350000003</c:v>
                </c:pt>
                <c:pt idx="16">
                  <c:v>251.53372999999996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BB-4388-9FC0-CAB1E790E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4224"/>
        <c:axId val="1614367968"/>
      </c:scatterChart>
      <c:valAx>
        <c:axId val="161436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7968"/>
        <c:crosses val="autoZero"/>
        <c:crossBetween val="midCat"/>
      </c:valAx>
      <c:valAx>
        <c:axId val="161436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'[1]May 24 2021'!$O$39:$O$63</c:f>
              <c:numCache>
                <c:formatCode>General</c:formatCode>
                <c:ptCount val="25"/>
                <c:pt idx="0">
                  <c:v>4.9234999999999998</c:v>
                </c:pt>
                <c:pt idx="1">
                  <c:v>4.6326000000000001</c:v>
                </c:pt>
                <c:pt idx="2">
                  <c:v>4.5202999999999998</c:v>
                </c:pt>
                <c:pt idx="3">
                  <c:v>4.4222999999999999</c:v>
                </c:pt>
                <c:pt idx="4">
                  <c:v>4.2724000000000002</c:v>
                </c:pt>
                <c:pt idx="5">
                  <c:v>4.1745999999999999</c:v>
                </c:pt>
                <c:pt idx="6">
                  <c:v>4.16</c:v>
                </c:pt>
                <c:pt idx="7">
                  <c:v>4.0065999999999997</c:v>
                </c:pt>
                <c:pt idx="8">
                  <c:v>3.9256000000000002</c:v>
                </c:pt>
                <c:pt idx="9">
                  <c:v>3.7719</c:v>
                </c:pt>
                <c:pt idx="10">
                  <c:v>3.5823</c:v>
                </c:pt>
                <c:pt idx="11">
                  <c:v>3.4098999999999999</c:v>
                </c:pt>
                <c:pt idx="12">
                  <c:v>3.2565</c:v>
                </c:pt>
                <c:pt idx="13">
                  <c:v>3.1377999999999999</c:v>
                </c:pt>
                <c:pt idx="14">
                  <c:v>3.0468999999999999</c:v>
                </c:pt>
                <c:pt idx="15">
                  <c:v>2.9041999999999999</c:v>
                </c:pt>
                <c:pt idx="16">
                  <c:v>2.7574999999999998</c:v>
                </c:pt>
                <c:pt idx="17">
                  <c:v>2.6231</c:v>
                </c:pt>
                <c:pt idx="18">
                  <c:v>2.4131999999999998</c:v>
                </c:pt>
                <c:pt idx="19">
                  <c:v>2.2511999999999999</c:v>
                </c:pt>
                <c:pt idx="20">
                  <c:v>2.0085999999999999</c:v>
                </c:pt>
                <c:pt idx="21">
                  <c:v>1.8965000000000001</c:v>
                </c:pt>
                <c:pt idx="22">
                  <c:v>1.7955000000000001</c:v>
                </c:pt>
                <c:pt idx="23">
                  <c:v>1.6842999999999999</c:v>
                </c:pt>
                <c:pt idx="24">
                  <c:v>1.544</c:v>
                </c:pt>
              </c:numCache>
            </c:numRef>
          </c:xVal>
          <c:yVal>
            <c:numRef>
              <c:f>'[1]May 24 2021'!$Q$39:$Q$63</c:f>
              <c:numCache>
                <c:formatCode>General</c:formatCode>
                <c:ptCount val="25"/>
                <c:pt idx="0">
                  <c:v>250.42967250000001</c:v>
                </c:pt>
                <c:pt idx="1">
                  <c:v>250.65488099999996</c:v>
                </c:pt>
                <c:pt idx="2">
                  <c:v>250.76538050000002</c:v>
                </c:pt>
                <c:pt idx="3">
                  <c:v>250.84605049999996</c:v>
                </c:pt>
                <c:pt idx="4">
                  <c:v>250.89839400000002</c:v>
                </c:pt>
                <c:pt idx="5">
                  <c:v>251.057751</c:v>
                </c:pt>
                <c:pt idx="6">
                  <c:v>251.57319999999999</c:v>
                </c:pt>
                <c:pt idx="7">
                  <c:v>251.79357099999999</c:v>
                </c:pt>
                <c:pt idx="8">
                  <c:v>251.39123599999996</c:v>
                </c:pt>
                <c:pt idx="9">
                  <c:v>252.14782650000001</c:v>
                </c:pt>
                <c:pt idx="10">
                  <c:v>252.44765050000001</c:v>
                </c:pt>
                <c:pt idx="11">
                  <c:v>252.23405650000001</c:v>
                </c:pt>
                <c:pt idx="12">
                  <c:v>252.66242750000001</c:v>
                </c:pt>
                <c:pt idx="13">
                  <c:v>252.52374299999997</c:v>
                </c:pt>
                <c:pt idx="14">
                  <c:v>253.13625150000001</c:v>
                </c:pt>
                <c:pt idx="15">
                  <c:v>253.00192699999999</c:v>
                </c:pt>
                <c:pt idx="16">
                  <c:v>252.97206249999999</c:v>
                </c:pt>
                <c:pt idx="17">
                  <c:v>252.96189849999999</c:v>
                </c:pt>
                <c:pt idx="18">
                  <c:v>252.99364200000002</c:v>
                </c:pt>
                <c:pt idx="19">
                  <c:v>253.601472</c:v>
                </c:pt>
                <c:pt idx="20">
                  <c:v>252.30914099999998</c:v>
                </c:pt>
                <c:pt idx="21">
                  <c:v>253.99982749999995</c:v>
                </c:pt>
                <c:pt idx="22">
                  <c:v>252.91239249999998</c:v>
                </c:pt>
                <c:pt idx="23">
                  <c:v>253.46922050000003</c:v>
                </c:pt>
                <c:pt idx="24">
                  <c:v>253.84724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90-4C4D-9FC3-DCB03EEEE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962736"/>
        <c:axId val="1779948176"/>
      </c:scatterChart>
      <c:valAx>
        <c:axId val="177996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948176"/>
        <c:crosses val="autoZero"/>
        <c:crossBetween val="midCat"/>
      </c:valAx>
      <c:valAx>
        <c:axId val="177994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96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06041119860017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'[1]May 24 2021'!$M$57:$M$63</c:f>
              <c:numCache>
                <c:formatCode>General</c:formatCode>
                <c:ptCount val="7"/>
                <c:pt idx="0">
                  <c:v>2.5373000000000001</c:v>
                </c:pt>
                <c:pt idx="1">
                  <c:v>2.3622000000000001</c:v>
                </c:pt>
                <c:pt idx="2">
                  <c:v>2.1105</c:v>
                </c:pt>
                <c:pt idx="3">
                  <c:v>2.0064000000000002</c:v>
                </c:pt>
                <c:pt idx="4">
                  <c:v>1.8992</c:v>
                </c:pt>
                <c:pt idx="5">
                  <c:v>1.7791999999999999</c:v>
                </c:pt>
                <c:pt idx="6">
                  <c:v>1.6247</c:v>
                </c:pt>
              </c:numCache>
            </c:numRef>
          </c:xVal>
          <c:yVal>
            <c:numRef>
              <c:f>'[1]May 24 2021'!$Q$57:$Q$63</c:f>
              <c:numCache>
                <c:formatCode>General</c:formatCode>
                <c:ptCount val="7"/>
                <c:pt idx="0">
                  <c:v>252.99364200000002</c:v>
                </c:pt>
                <c:pt idx="1">
                  <c:v>253.601472</c:v>
                </c:pt>
                <c:pt idx="2">
                  <c:v>252.30914099999998</c:v>
                </c:pt>
                <c:pt idx="3">
                  <c:v>253.99982749999995</c:v>
                </c:pt>
                <c:pt idx="4">
                  <c:v>252.91239249999998</c:v>
                </c:pt>
                <c:pt idx="5">
                  <c:v>253.46922050000003</c:v>
                </c:pt>
                <c:pt idx="6">
                  <c:v>253.84724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AA-4C7F-BAE7-2E74A6C4D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215840"/>
        <c:axId val="1806224576"/>
      </c:scatterChart>
      <c:valAx>
        <c:axId val="180621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224576"/>
        <c:crosses val="autoZero"/>
        <c:crossBetween val="midCat"/>
      </c:valAx>
      <c:valAx>
        <c:axId val="180622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21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V-I curve 5k Ohm ballast resistor</a:t>
            </a:r>
          </a:p>
        </c:rich>
      </c:tx>
      <c:layout>
        <c:manualLayout>
          <c:xMode val="edge"/>
          <c:yMode val="edge"/>
          <c:x val="0.1372499999999999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'2020-09-16'!$K$3:$K$16</c:f>
              <c:numCache>
                <c:formatCode>General</c:formatCode>
                <c:ptCount val="14"/>
                <c:pt idx="0">
                  <c:v>5.7200000000000003E-3</c:v>
                </c:pt>
                <c:pt idx="1">
                  <c:v>6.2599999999999999E-3</c:v>
                </c:pt>
                <c:pt idx="2">
                  <c:v>6.7599999999999995E-3</c:v>
                </c:pt>
                <c:pt idx="3">
                  <c:v>7.1999999999999998E-3</c:v>
                </c:pt>
                <c:pt idx="4">
                  <c:v>7.7000000000000002E-3</c:v>
                </c:pt>
                <c:pt idx="5">
                  <c:v>8.3599999999999994E-3</c:v>
                </c:pt>
                <c:pt idx="6">
                  <c:v>8.879999999999999E-3</c:v>
                </c:pt>
                <c:pt idx="7">
                  <c:v>9.4800000000000006E-3</c:v>
                </c:pt>
                <c:pt idx="8">
                  <c:v>0.01</c:v>
                </c:pt>
                <c:pt idx="9">
                  <c:v>1.048E-2</c:v>
                </c:pt>
                <c:pt idx="10">
                  <c:v>1.112E-2</c:v>
                </c:pt>
                <c:pt idx="11">
                  <c:v>1.1640000000000001E-2</c:v>
                </c:pt>
                <c:pt idx="12">
                  <c:v>1.2200000000000001E-2</c:v>
                </c:pt>
                <c:pt idx="13">
                  <c:v>1.2840000000000001E-2</c:v>
                </c:pt>
              </c:numCache>
            </c:numRef>
          </c:xVal>
          <c:yVal>
            <c:numRef>
              <c:f>'2020-09-16'!$L$3:$L$16</c:f>
              <c:numCache>
                <c:formatCode>General</c:formatCode>
                <c:ptCount val="14"/>
                <c:pt idx="0">
                  <c:v>279.39999999999998</c:v>
                </c:pt>
                <c:pt idx="1">
                  <c:v>279.7</c:v>
                </c:pt>
                <c:pt idx="2">
                  <c:v>280.2</c:v>
                </c:pt>
                <c:pt idx="3">
                  <c:v>281</c:v>
                </c:pt>
                <c:pt idx="4">
                  <c:v>281.5</c:v>
                </c:pt>
                <c:pt idx="5">
                  <c:v>281.2</c:v>
                </c:pt>
                <c:pt idx="6">
                  <c:v>281.60000000000002</c:v>
                </c:pt>
                <c:pt idx="7">
                  <c:v>281.60000000000002</c:v>
                </c:pt>
                <c:pt idx="8">
                  <c:v>282</c:v>
                </c:pt>
                <c:pt idx="9">
                  <c:v>282.60000000000002</c:v>
                </c:pt>
                <c:pt idx="10">
                  <c:v>282.39999999999998</c:v>
                </c:pt>
                <c:pt idx="11">
                  <c:v>282.8</c:v>
                </c:pt>
                <c:pt idx="12">
                  <c:v>283</c:v>
                </c:pt>
                <c:pt idx="13">
                  <c:v>282.8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A71-49D7-B892-6E9CD8F2B9EE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'2020-09-16'!$K$3:$K$16</c:f>
              <c:numCache>
                <c:formatCode>General</c:formatCode>
                <c:ptCount val="14"/>
                <c:pt idx="0">
                  <c:v>5.7200000000000003E-3</c:v>
                </c:pt>
                <c:pt idx="1">
                  <c:v>6.2599999999999999E-3</c:v>
                </c:pt>
                <c:pt idx="2">
                  <c:v>6.7599999999999995E-3</c:v>
                </c:pt>
                <c:pt idx="3">
                  <c:v>7.1999999999999998E-3</c:v>
                </c:pt>
                <c:pt idx="4">
                  <c:v>7.7000000000000002E-3</c:v>
                </c:pt>
                <c:pt idx="5">
                  <c:v>8.3599999999999994E-3</c:v>
                </c:pt>
                <c:pt idx="6">
                  <c:v>8.879999999999999E-3</c:v>
                </c:pt>
                <c:pt idx="7">
                  <c:v>9.4800000000000006E-3</c:v>
                </c:pt>
                <c:pt idx="8">
                  <c:v>0.01</c:v>
                </c:pt>
                <c:pt idx="9">
                  <c:v>1.048E-2</c:v>
                </c:pt>
                <c:pt idx="10">
                  <c:v>1.112E-2</c:v>
                </c:pt>
                <c:pt idx="11">
                  <c:v>1.1640000000000001E-2</c:v>
                </c:pt>
                <c:pt idx="12">
                  <c:v>1.2200000000000001E-2</c:v>
                </c:pt>
                <c:pt idx="13">
                  <c:v>1.2840000000000001E-2</c:v>
                </c:pt>
              </c:numCache>
            </c:numRef>
          </c:xVal>
          <c:yVal>
            <c:numRef>
              <c:f>'2020-09-16'!$L$3:$L$16</c:f>
              <c:numCache>
                <c:formatCode>General</c:formatCode>
                <c:ptCount val="14"/>
                <c:pt idx="0">
                  <c:v>279.39999999999998</c:v>
                </c:pt>
                <c:pt idx="1">
                  <c:v>279.7</c:v>
                </c:pt>
                <c:pt idx="2">
                  <c:v>280.2</c:v>
                </c:pt>
                <c:pt idx="3">
                  <c:v>281</c:v>
                </c:pt>
                <c:pt idx="4">
                  <c:v>281.5</c:v>
                </c:pt>
                <c:pt idx="5">
                  <c:v>281.2</c:v>
                </c:pt>
                <c:pt idx="6">
                  <c:v>281.60000000000002</c:v>
                </c:pt>
                <c:pt idx="7">
                  <c:v>281.60000000000002</c:v>
                </c:pt>
                <c:pt idx="8">
                  <c:v>282</c:v>
                </c:pt>
                <c:pt idx="9">
                  <c:v>282.60000000000002</c:v>
                </c:pt>
                <c:pt idx="10">
                  <c:v>282.39999999999998</c:v>
                </c:pt>
                <c:pt idx="11">
                  <c:v>282.8</c:v>
                </c:pt>
                <c:pt idx="12">
                  <c:v>283</c:v>
                </c:pt>
                <c:pt idx="13">
                  <c:v>282.8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A71-49D7-B892-6E9CD8F2B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770000"/>
        <c:axId val="696185712"/>
      </c:scatterChart>
      <c:valAx>
        <c:axId val="60677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Plasma discharge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85712"/>
        <c:crosses val="autoZero"/>
        <c:crossBetween val="midCat"/>
      </c:valAx>
      <c:valAx>
        <c:axId val="6961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Plasma discharge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77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V-I curve 20k Ohm ballast resistor</a:t>
            </a:r>
          </a:p>
        </c:rich>
      </c:tx>
      <c:layout>
        <c:manualLayout>
          <c:xMode val="edge"/>
          <c:yMode val="edge"/>
          <c:x val="0.1467312837921191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'2020-09-16'!$K$32:$K$49</c:f>
              <c:numCache>
                <c:formatCode>General</c:formatCode>
                <c:ptCount val="18"/>
                <c:pt idx="0">
                  <c:v>7.7499999999999997E-4</c:v>
                </c:pt>
                <c:pt idx="1">
                  <c:v>1.1850000000000001E-3</c:v>
                </c:pt>
                <c:pt idx="2">
                  <c:v>1.505E-3</c:v>
                </c:pt>
                <c:pt idx="3">
                  <c:v>1.83E-3</c:v>
                </c:pt>
                <c:pt idx="4">
                  <c:v>2.15E-3</c:v>
                </c:pt>
                <c:pt idx="5">
                  <c:v>2.47E-3</c:v>
                </c:pt>
                <c:pt idx="6">
                  <c:v>2.7550000000000001E-3</c:v>
                </c:pt>
                <c:pt idx="7">
                  <c:v>3.0500000000000002E-3</c:v>
                </c:pt>
                <c:pt idx="8">
                  <c:v>3.3999999999999998E-3</c:v>
                </c:pt>
                <c:pt idx="9">
                  <c:v>3.65E-3</c:v>
                </c:pt>
                <c:pt idx="10">
                  <c:v>3.9500000000000004E-3</c:v>
                </c:pt>
                <c:pt idx="11">
                  <c:v>4.1999999999999997E-3</c:v>
                </c:pt>
                <c:pt idx="12">
                  <c:v>4.4900000000000001E-3</c:v>
                </c:pt>
                <c:pt idx="13">
                  <c:v>4.81E-3</c:v>
                </c:pt>
                <c:pt idx="14">
                  <c:v>5.0749999999999997E-3</c:v>
                </c:pt>
                <c:pt idx="15">
                  <c:v>5.3200000000000001E-3</c:v>
                </c:pt>
                <c:pt idx="16">
                  <c:v>5.5750000000000001E-3</c:v>
                </c:pt>
                <c:pt idx="17">
                  <c:v>5.8399999999999997E-3</c:v>
                </c:pt>
              </c:numCache>
            </c:numRef>
          </c:xVal>
          <c:yVal>
            <c:numRef>
              <c:f>'2020-09-16'!$L$32:$L$49</c:f>
              <c:numCache>
                <c:formatCode>General</c:formatCode>
                <c:ptCount val="18"/>
                <c:pt idx="0">
                  <c:v>299.5</c:v>
                </c:pt>
                <c:pt idx="1">
                  <c:v>296.3</c:v>
                </c:pt>
                <c:pt idx="2">
                  <c:v>294.89999999999998</c:v>
                </c:pt>
                <c:pt idx="3">
                  <c:v>293.39999999999998</c:v>
                </c:pt>
                <c:pt idx="4">
                  <c:v>292</c:v>
                </c:pt>
                <c:pt idx="5">
                  <c:v>290.60000000000002</c:v>
                </c:pt>
                <c:pt idx="6">
                  <c:v>289.89999999999998</c:v>
                </c:pt>
                <c:pt idx="7">
                  <c:v>289</c:v>
                </c:pt>
                <c:pt idx="8">
                  <c:v>287</c:v>
                </c:pt>
                <c:pt idx="9">
                  <c:v>287</c:v>
                </c:pt>
                <c:pt idx="10">
                  <c:v>286</c:v>
                </c:pt>
                <c:pt idx="11">
                  <c:v>286</c:v>
                </c:pt>
                <c:pt idx="12">
                  <c:v>285.2</c:v>
                </c:pt>
                <c:pt idx="13">
                  <c:v>283.8</c:v>
                </c:pt>
                <c:pt idx="14">
                  <c:v>283.5</c:v>
                </c:pt>
                <c:pt idx="15">
                  <c:v>283.60000000000002</c:v>
                </c:pt>
                <c:pt idx="16">
                  <c:v>283.5</c:v>
                </c:pt>
                <c:pt idx="17">
                  <c:v>283.2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35-43DC-9D27-00FC76F99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770000"/>
        <c:axId val="696185712"/>
      </c:scatterChart>
      <c:valAx>
        <c:axId val="60677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Plasma discharge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85712"/>
        <c:crosses val="autoZero"/>
        <c:crossBetween val="midCat"/>
      </c:valAx>
      <c:valAx>
        <c:axId val="6961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Plasma discharge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77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'2020-09-16'!$K$50:$K$68</c:f>
              <c:numCache>
                <c:formatCode>General</c:formatCode>
                <c:ptCount val="19"/>
                <c:pt idx="0">
                  <c:v>3.9950000000000003E-3</c:v>
                </c:pt>
                <c:pt idx="1">
                  <c:v>4.28E-3</c:v>
                </c:pt>
                <c:pt idx="2">
                  <c:v>4.5500000000000002E-3</c:v>
                </c:pt>
                <c:pt idx="3">
                  <c:v>4.8149999999999998E-3</c:v>
                </c:pt>
                <c:pt idx="4">
                  <c:v>5.1000000000000004E-3</c:v>
                </c:pt>
                <c:pt idx="5">
                  <c:v>5.3299999999999997E-3</c:v>
                </c:pt>
                <c:pt idx="6">
                  <c:v>5.6150000000000002E-3</c:v>
                </c:pt>
                <c:pt idx="7">
                  <c:v>5.8399999999999997E-3</c:v>
                </c:pt>
                <c:pt idx="8">
                  <c:v>6.1149999999999998E-3</c:v>
                </c:pt>
                <c:pt idx="9">
                  <c:v>6.3350000000000004E-3</c:v>
                </c:pt>
                <c:pt idx="10">
                  <c:v>6.6E-3</c:v>
                </c:pt>
                <c:pt idx="11">
                  <c:v>6.8349999999999991E-3</c:v>
                </c:pt>
                <c:pt idx="12">
                  <c:v>7.0400000000000003E-3</c:v>
                </c:pt>
                <c:pt idx="13">
                  <c:v>7.3200000000000001E-3</c:v>
                </c:pt>
                <c:pt idx="14">
                  <c:v>7.5700000000000003E-3</c:v>
                </c:pt>
                <c:pt idx="15">
                  <c:v>7.7749999999999998E-3</c:v>
                </c:pt>
                <c:pt idx="16">
                  <c:v>8.0249999999999991E-3</c:v>
                </c:pt>
                <c:pt idx="17">
                  <c:v>8.1650000000000004E-3</c:v>
                </c:pt>
                <c:pt idx="18">
                  <c:v>8.5050000000000004E-3</c:v>
                </c:pt>
              </c:numCache>
            </c:numRef>
          </c:xVal>
          <c:yVal>
            <c:numRef>
              <c:f>'2020-09-16'!$L$50:$L$68</c:f>
              <c:numCache>
                <c:formatCode>General</c:formatCode>
                <c:ptCount val="19"/>
                <c:pt idx="0">
                  <c:v>300.10000000000002</c:v>
                </c:pt>
                <c:pt idx="1">
                  <c:v>299.39999999999998</c:v>
                </c:pt>
                <c:pt idx="2">
                  <c:v>299</c:v>
                </c:pt>
                <c:pt idx="3">
                  <c:v>298.7</c:v>
                </c:pt>
                <c:pt idx="4">
                  <c:v>298</c:v>
                </c:pt>
                <c:pt idx="5">
                  <c:v>298.39999999999998</c:v>
                </c:pt>
                <c:pt idx="6">
                  <c:v>297.7</c:v>
                </c:pt>
                <c:pt idx="7">
                  <c:v>298.2</c:v>
                </c:pt>
                <c:pt idx="8">
                  <c:v>297.7</c:v>
                </c:pt>
                <c:pt idx="9">
                  <c:v>298.3</c:v>
                </c:pt>
                <c:pt idx="10">
                  <c:v>298</c:v>
                </c:pt>
                <c:pt idx="11">
                  <c:v>298.3</c:v>
                </c:pt>
                <c:pt idx="12">
                  <c:v>299.2</c:v>
                </c:pt>
                <c:pt idx="13">
                  <c:v>298.60000000000002</c:v>
                </c:pt>
                <c:pt idx="14">
                  <c:v>298.60000000000002</c:v>
                </c:pt>
                <c:pt idx="15">
                  <c:v>299.5</c:v>
                </c:pt>
                <c:pt idx="16">
                  <c:v>299.5</c:v>
                </c:pt>
                <c:pt idx="17">
                  <c:v>301.7</c:v>
                </c:pt>
                <c:pt idx="18">
                  <c:v>299.89999999999998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252-8B2D-D82DE74A5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886256"/>
        <c:axId val="759605344"/>
      </c:scatterChart>
      <c:valAx>
        <c:axId val="70188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605344"/>
        <c:crosses val="autoZero"/>
        <c:crossBetween val="midCat"/>
      </c:valAx>
      <c:valAx>
        <c:axId val="75960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88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'2020-09-16 2'!$K$3:$K$9</c:f>
              <c:numCache>
                <c:formatCode>General</c:formatCode>
                <c:ptCount val="7"/>
                <c:pt idx="0">
                  <c:v>284.5</c:v>
                </c:pt>
                <c:pt idx="1">
                  <c:v>284.2</c:v>
                </c:pt>
                <c:pt idx="2">
                  <c:v>284.8</c:v>
                </c:pt>
                <c:pt idx="3">
                  <c:v>286</c:v>
                </c:pt>
                <c:pt idx="4">
                  <c:v>286.2</c:v>
                </c:pt>
                <c:pt idx="5">
                  <c:v>288.60000000000002</c:v>
                </c:pt>
                <c:pt idx="6">
                  <c:v>290</c:v>
                </c:pt>
              </c:numCache>
            </c:numRef>
          </c:xVal>
          <c:yVal>
            <c:numRef>
              <c:f>'2020-09-16 2'!$L$3:$L$9</c:f>
              <c:numCache>
                <c:formatCode>General</c:formatCode>
                <c:ptCount val="7"/>
                <c:pt idx="0">
                  <c:v>5.0749999999999997E-3</c:v>
                </c:pt>
                <c:pt idx="1">
                  <c:v>4.8900000000000002E-3</c:v>
                </c:pt>
                <c:pt idx="2">
                  <c:v>4.7600000000000003E-3</c:v>
                </c:pt>
                <c:pt idx="3">
                  <c:v>4.4999999999999997E-3</c:v>
                </c:pt>
                <c:pt idx="4">
                  <c:v>3.8399999999999997E-3</c:v>
                </c:pt>
                <c:pt idx="5">
                  <c:v>3.4700000000000004E-3</c:v>
                </c:pt>
                <c:pt idx="6">
                  <c:v>3.15E-3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FD-3E44-AE2D-5BA02E822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197952"/>
        <c:axId val="1319199584"/>
      </c:scatterChart>
      <c:valAx>
        <c:axId val="13191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199584"/>
        <c:crosses val="autoZero"/>
        <c:crossBetween val="midCat"/>
      </c:valAx>
      <c:valAx>
        <c:axId val="131919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19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090332458442697E-2"/>
          <c:y val="0.16245370370370371"/>
          <c:w val="0.87426377952755907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'2020-09-16 2'!$K$13:$K$20</c:f>
              <c:numCache>
                <c:formatCode>General</c:formatCode>
                <c:ptCount val="8"/>
                <c:pt idx="0">
                  <c:v>294.60000000000002</c:v>
                </c:pt>
                <c:pt idx="1">
                  <c:v>294.8</c:v>
                </c:pt>
                <c:pt idx="2">
                  <c:v>295.2</c:v>
                </c:pt>
                <c:pt idx="3">
                  <c:v>295</c:v>
                </c:pt>
                <c:pt idx="4">
                  <c:v>295</c:v>
                </c:pt>
                <c:pt idx="5">
                  <c:v>295</c:v>
                </c:pt>
                <c:pt idx="6">
                  <c:v>295.5</c:v>
                </c:pt>
                <c:pt idx="7">
                  <c:v>296.3</c:v>
                </c:pt>
              </c:numCache>
            </c:numRef>
          </c:xVal>
          <c:yVal>
            <c:numRef>
              <c:f>'2020-09-16 2'!$L$13:$L$20</c:f>
              <c:numCache>
                <c:formatCode>General</c:formatCode>
                <c:ptCount val="8"/>
                <c:pt idx="0">
                  <c:v>8.2699999999999996E-3</c:v>
                </c:pt>
                <c:pt idx="1">
                  <c:v>8.0099999999999998E-3</c:v>
                </c:pt>
                <c:pt idx="2">
                  <c:v>7.6900000000000007E-3</c:v>
                </c:pt>
                <c:pt idx="3">
                  <c:v>7.4000000000000003E-3</c:v>
                </c:pt>
                <c:pt idx="4">
                  <c:v>6.5500000000000003E-3</c:v>
                </c:pt>
                <c:pt idx="5">
                  <c:v>6.1500000000000001E-3</c:v>
                </c:pt>
                <c:pt idx="6">
                  <c:v>5.4250000000000001E-3</c:v>
                </c:pt>
                <c:pt idx="7">
                  <c:v>4.6849999999999999E-3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8E-4152-9790-D6D38E3C0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763664"/>
        <c:axId val="693531024"/>
      </c:scatterChart>
      <c:valAx>
        <c:axId val="69676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531024"/>
        <c:crosses val="autoZero"/>
        <c:crossBetween val="midCat"/>
      </c:valAx>
      <c:valAx>
        <c:axId val="69353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76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customXml" Target="../ink/ink59.xml"/><Relationship Id="rId299" Type="http://schemas.openxmlformats.org/officeDocument/2006/relationships/customXml" Target="../ink/ink149.xml"/><Relationship Id="rId21" Type="http://schemas.openxmlformats.org/officeDocument/2006/relationships/customXml" Target="../ink/ink11.xml"/><Relationship Id="rId63" Type="http://schemas.openxmlformats.org/officeDocument/2006/relationships/customXml" Target="../ink/ink32.xml"/><Relationship Id="rId159" Type="http://schemas.openxmlformats.org/officeDocument/2006/relationships/customXml" Target="../ink/ink80.xml"/><Relationship Id="rId324" Type="http://schemas.openxmlformats.org/officeDocument/2006/relationships/image" Target="../media/image161.png"/><Relationship Id="rId170" Type="http://schemas.openxmlformats.org/officeDocument/2006/relationships/image" Target="../media/image85.png"/><Relationship Id="rId226" Type="http://schemas.openxmlformats.org/officeDocument/2006/relationships/image" Target="../media/image112.png"/><Relationship Id="rId268" Type="http://schemas.openxmlformats.org/officeDocument/2006/relationships/image" Target="../media/image133.png"/><Relationship Id="rId32" Type="http://schemas.openxmlformats.org/officeDocument/2006/relationships/image" Target="../media/image16.png"/><Relationship Id="rId74" Type="http://schemas.openxmlformats.org/officeDocument/2006/relationships/image" Target="../media/image37.png"/><Relationship Id="rId128" Type="http://schemas.openxmlformats.org/officeDocument/2006/relationships/image" Target="../media/image64.png"/><Relationship Id="rId335" Type="http://schemas.openxmlformats.org/officeDocument/2006/relationships/chart" Target="../charts/chart3.xml"/><Relationship Id="rId5" Type="http://schemas.openxmlformats.org/officeDocument/2006/relationships/customXml" Target="../ink/ink3.xml"/><Relationship Id="rId181" Type="http://schemas.openxmlformats.org/officeDocument/2006/relationships/customXml" Target="../ink/ink91.xml"/><Relationship Id="rId237" Type="http://schemas.openxmlformats.org/officeDocument/2006/relationships/customXml" Target="../ink/ink118.xml"/><Relationship Id="rId279" Type="http://schemas.openxmlformats.org/officeDocument/2006/relationships/customXml" Target="../ink/ink139.xml"/><Relationship Id="rId43" Type="http://schemas.openxmlformats.org/officeDocument/2006/relationships/customXml" Target="../ink/ink22.xml"/><Relationship Id="rId139" Type="http://schemas.openxmlformats.org/officeDocument/2006/relationships/customXml" Target="../ink/ink70.xml"/><Relationship Id="rId290" Type="http://schemas.openxmlformats.org/officeDocument/2006/relationships/image" Target="../media/image144.png"/><Relationship Id="rId304" Type="http://schemas.openxmlformats.org/officeDocument/2006/relationships/image" Target="../media/image151.png"/><Relationship Id="rId85" Type="http://schemas.openxmlformats.org/officeDocument/2006/relationships/customXml" Target="../ink/ink43.xml"/><Relationship Id="rId150" Type="http://schemas.openxmlformats.org/officeDocument/2006/relationships/image" Target="../media/image75.png"/><Relationship Id="rId192" Type="http://schemas.openxmlformats.org/officeDocument/2006/relationships/chart" Target="../charts/chart2.xml"/><Relationship Id="rId206" Type="http://schemas.openxmlformats.org/officeDocument/2006/relationships/image" Target="../media/image102.png"/><Relationship Id="rId248" Type="http://schemas.openxmlformats.org/officeDocument/2006/relationships/image" Target="../media/image123.png"/><Relationship Id="rId12" Type="http://schemas.openxmlformats.org/officeDocument/2006/relationships/image" Target="../media/image6.png"/><Relationship Id="rId108" Type="http://schemas.openxmlformats.org/officeDocument/2006/relationships/image" Target="../media/image54.png"/><Relationship Id="rId315" Type="http://schemas.openxmlformats.org/officeDocument/2006/relationships/customXml" Target="../ink/ink157.xml"/><Relationship Id="rId54" Type="http://schemas.openxmlformats.org/officeDocument/2006/relationships/image" Target="../media/image27.png"/><Relationship Id="rId96" Type="http://schemas.openxmlformats.org/officeDocument/2006/relationships/image" Target="../media/image48.png"/><Relationship Id="rId161" Type="http://schemas.openxmlformats.org/officeDocument/2006/relationships/customXml" Target="../ink/ink81.xml"/><Relationship Id="rId217" Type="http://schemas.openxmlformats.org/officeDocument/2006/relationships/customXml" Target="../ink/ink108.xml"/><Relationship Id="rId259" Type="http://schemas.openxmlformats.org/officeDocument/2006/relationships/customXml" Target="../ink/ink129.xml"/><Relationship Id="rId23" Type="http://schemas.openxmlformats.org/officeDocument/2006/relationships/customXml" Target="../ink/ink12.xml"/><Relationship Id="rId119" Type="http://schemas.openxmlformats.org/officeDocument/2006/relationships/customXml" Target="../ink/ink60.xml"/><Relationship Id="rId270" Type="http://schemas.openxmlformats.org/officeDocument/2006/relationships/image" Target="../media/image134.png"/><Relationship Id="rId326" Type="http://schemas.openxmlformats.org/officeDocument/2006/relationships/image" Target="../media/image162.png"/><Relationship Id="rId65" Type="http://schemas.openxmlformats.org/officeDocument/2006/relationships/customXml" Target="../ink/ink33.xml"/><Relationship Id="rId130" Type="http://schemas.openxmlformats.org/officeDocument/2006/relationships/image" Target="../media/image65.png"/><Relationship Id="rId172" Type="http://schemas.openxmlformats.org/officeDocument/2006/relationships/image" Target="../media/image86.png"/><Relationship Id="rId228" Type="http://schemas.openxmlformats.org/officeDocument/2006/relationships/image" Target="../media/image113.png"/><Relationship Id="rId281" Type="http://schemas.openxmlformats.org/officeDocument/2006/relationships/customXml" Target="../ink/ink140.xml"/><Relationship Id="rId34" Type="http://schemas.openxmlformats.org/officeDocument/2006/relationships/image" Target="../media/image17.png"/><Relationship Id="rId76" Type="http://schemas.openxmlformats.org/officeDocument/2006/relationships/image" Target="../media/image38.png"/><Relationship Id="rId141" Type="http://schemas.openxmlformats.org/officeDocument/2006/relationships/customXml" Target="../ink/ink71.xml"/><Relationship Id="rId7" Type="http://schemas.openxmlformats.org/officeDocument/2006/relationships/customXml" Target="../ink/ink4.xml"/><Relationship Id="rId183" Type="http://schemas.openxmlformats.org/officeDocument/2006/relationships/customXml" Target="../ink/ink92.xml"/><Relationship Id="rId239" Type="http://schemas.openxmlformats.org/officeDocument/2006/relationships/customXml" Target="../ink/ink119.xml"/><Relationship Id="rId250" Type="http://schemas.openxmlformats.org/officeDocument/2006/relationships/image" Target="../media/image124.png"/><Relationship Id="rId292" Type="http://schemas.openxmlformats.org/officeDocument/2006/relationships/image" Target="../media/image145.png"/><Relationship Id="rId306" Type="http://schemas.openxmlformats.org/officeDocument/2006/relationships/image" Target="../media/image152.png"/><Relationship Id="rId24" Type="http://schemas.openxmlformats.org/officeDocument/2006/relationships/image" Target="../media/image12.png"/><Relationship Id="rId45" Type="http://schemas.openxmlformats.org/officeDocument/2006/relationships/customXml" Target="../ink/ink23.xml"/><Relationship Id="rId66" Type="http://schemas.openxmlformats.org/officeDocument/2006/relationships/image" Target="../media/image33.png"/><Relationship Id="rId87" Type="http://schemas.openxmlformats.org/officeDocument/2006/relationships/customXml" Target="../ink/ink44.xml"/><Relationship Id="rId110" Type="http://schemas.openxmlformats.org/officeDocument/2006/relationships/image" Target="../media/image55.png"/><Relationship Id="rId131" Type="http://schemas.openxmlformats.org/officeDocument/2006/relationships/customXml" Target="../ink/ink66.xml"/><Relationship Id="rId327" Type="http://schemas.openxmlformats.org/officeDocument/2006/relationships/customXml" Target="../ink/ink163.xml"/><Relationship Id="rId152" Type="http://schemas.openxmlformats.org/officeDocument/2006/relationships/image" Target="../media/image76.png"/><Relationship Id="rId173" Type="http://schemas.openxmlformats.org/officeDocument/2006/relationships/customXml" Target="../ink/ink87.xml"/><Relationship Id="rId194" Type="http://schemas.openxmlformats.org/officeDocument/2006/relationships/image" Target="../media/image96.png"/><Relationship Id="rId208" Type="http://schemas.openxmlformats.org/officeDocument/2006/relationships/image" Target="../media/image103.png"/><Relationship Id="rId229" Type="http://schemas.openxmlformats.org/officeDocument/2006/relationships/customXml" Target="../ink/ink114.xml"/><Relationship Id="rId240" Type="http://schemas.openxmlformats.org/officeDocument/2006/relationships/image" Target="../media/image119.png"/><Relationship Id="rId261" Type="http://schemas.openxmlformats.org/officeDocument/2006/relationships/customXml" Target="../ink/ink130.xml"/><Relationship Id="rId14" Type="http://schemas.openxmlformats.org/officeDocument/2006/relationships/image" Target="../media/image7.png"/><Relationship Id="rId35" Type="http://schemas.openxmlformats.org/officeDocument/2006/relationships/customXml" Target="../ink/ink18.xml"/><Relationship Id="rId56" Type="http://schemas.openxmlformats.org/officeDocument/2006/relationships/image" Target="../media/image28.png"/><Relationship Id="rId77" Type="http://schemas.openxmlformats.org/officeDocument/2006/relationships/customXml" Target="../ink/ink39.xml"/><Relationship Id="rId100" Type="http://schemas.openxmlformats.org/officeDocument/2006/relationships/image" Target="../media/image50.png"/><Relationship Id="rId282" Type="http://schemas.openxmlformats.org/officeDocument/2006/relationships/image" Target="../media/image140.png"/><Relationship Id="rId317" Type="http://schemas.openxmlformats.org/officeDocument/2006/relationships/customXml" Target="../ink/ink158.xml"/><Relationship Id="rId8" Type="http://schemas.openxmlformats.org/officeDocument/2006/relationships/image" Target="../media/image4.png"/><Relationship Id="rId98" Type="http://schemas.openxmlformats.org/officeDocument/2006/relationships/image" Target="../media/image49.png"/><Relationship Id="rId121" Type="http://schemas.openxmlformats.org/officeDocument/2006/relationships/customXml" Target="../ink/ink61.xml"/><Relationship Id="rId142" Type="http://schemas.openxmlformats.org/officeDocument/2006/relationships/image" Target="../media/image71.png"/><Relationship Id="rId163" Type="http://schemas.openxmlformats.org/officeDocument/2006/relationships/customXml" Target="../ink/ink82.xml"/><Relationship Id="rId184" Type="http://schemas.openxmlformats.org/officeDocument/2006/relationships/image" Target="../media/image92.png"/><Relationship Id="rId219" Type="http://schemas.openxmlformats.org/officeDocument/2006/relationships/customXml" Target="../ink/ink109.xml"/><Relationship Id="rId230" Type="http://schemas.openxmlformats.org/officeDocument/2006/relationships/image" Target="../media/image114.png"/><Relationship Id="rId251" Type="http://schemas.openxmlformats.org/officeDocument/2006/relationships/customXml" Target="../ink/ink125.xml"/><Relationship Id="rId25" Type="http://schemas.openxmlformats.org/officeDocument/2006/relationships/customXml" Target="../ink/ink13.xml"/><Relationship Id="rId46" Type="http://schemas.openxmlformats.org/officeDocument/2006/relationships/image" Target="../media/image23.png"/><Relationship Id="rId67" Type="http://schemas.openxmlformats.org/officeDocument/2006/relationships/customXml" Target="../ink/ink34.xml"/><Relationship Id="rId272" Type="http://schemas.openxmlformats.org/officeDocument/2006/relationships/image" Target="../media/image135.png"/><Relationship Id="rId293" Type="http://schemas.openxmlformats.org/officeDocument/2006/relationships/customXml" Target="../ink/ink146.xml"/><Relationship Id="rId307" Type="http://schemas.openxmlformats.org/officeDocument/2006/relationships/customXml" Target="../ink/ink153.xml"/><Relationship Id="rId328" Type="http://schemas.openxmlformats.org/officeDocument/2006/relationships/image" Target="../media/image163.png"/><Relationship Id="rId88" Type="http://schemas.openxmlformats.org/officeDocument/2006/relationships/image" Target="../media/image44.png"/><Relationship Id="rId111" Type="http://schemas.openxmlformats.org/officeDocument/2006/relationships/customXml" Target="../ink/ink56.xml"/><Relationship Id="rId132" Type="http://schemas.openxmlformats.org/officeDocument/2006/relationships/image" Target="../media/image66.png"/><Relationship Id="rId153" Type="http://schemas.openxmlformats.org/officeDocument/2006/relationships/customXml" Target="../ink/ink77.xml"/><Relationship Id="rId174" Type="http://schemas.openxmlformats.org/officeDocument/2006/relationships/image" Target="../media/image87.png"/><Relationship Id="rId195" Type="http://schemas.openxmlformats.org/officeDocument/2006/relationships/customXml" Target="../ink/ink97.xml"/><Relationship Id="rId209" Type="http://schemas.openxmlformats.org/officeDocument/2006/relationships/customXml" Target="../ink/ink104.xml"/><Relationship Id="rId220" Type="http://schemas.openxmlformats.org/officeDocument/2006/relationships/image" Target="../media/image109.png"/><Relationship Id="rId241" Type="http://schemas.openxmlformats.org/officeDocument/2006/relationships/customXml" Target="../ink/ink120.xml"/><Relationship Id="rId15" Type="http://schemas.openxmlformats.org/officeDocument/2006/relationships/customXml" Target="../ink/ink8.xml"/><Relationship Id="rId36" Type="http://schemas.openxmlformats.org/officeDocument/2006/relationships/image" Target="../media/image18.png"/><Relationship Id="rId57" Type="http://schemas.openxmlformats.org/officeDocument/2006/relationships/customXml" Target="../ink/ink29.xml"/><Relationship Id="rId262" Type="http://schemas.openxmlformats.org/officeDocument/2006/relationships/image" Target="../media/image130.png"/><Relationship Id="rId283" Type="http://schemas.openxmlformats.org/officeDocument/2006/relationships/customXml" Target="../ink/ink141.xml"/><Relationship Id="rId318" Type="http://schemas.openxmlformats.org/officeDocument/2006/relationships/image" Target="../media/image158.png"/><Relationship Id="rId78" Type="http://schemas.openxmlformats.org/officeDocument/2006/relationships/image" Target="../media/image39.png"/><Relationship Id="rId99" Type="http://schemas.openxmlformats.org/officeDocument/2006/relationships/customXml" Target="../ink/ink50.xml"/><Relationship Id="rId101" Type="http://schemas.openxmlformats.org/officeDocument/2006/relationships/customXml" Target="../ink/ink51.xml"/><Relationship Id="rId122" Type="http://schemas.openxmlformats.org/officeDocument/2006/relationships/image" Target="../media/image61.png"/><Relationship Id="rId143" Type="http://schemas.openxmlformats.org/officeDocument/2006/relationships/customXml" Target="../ink/ink72.xml"/><Relationship Id="rId164" Type="http://schemas.openxmlformats.org/officeDocument/2006/relationships/image" Target="../media/image82.png"/><Relationship Id="rId185" Type="http://schemas.openxmlformats.org/officeDocument/2006/relationships/customXml" Target="../ink/ink93.xml"/><Relationship Id="rId9" Type="http://schemas.openxmlformats.org/officeDocument/2006/relationships/customXml" Target="../ink/ink5.xml"/><Relationship Id="rId210" Type="http://schemas.openxmlformats.org/officeDocument/2006/relationships/image" Target="../media/image104.png"/><Relationship Id="rId26" Type="http://schemas.openxmlformats.org/officeDocument/2006/relationships/image" Target="../media/image13.png"/><Relationship Id="rId231" Type="http://schemas.openxmlformats.org/officeDocument/2006/relationships/customXml" Target="../ink/ink115.xml"/><Relationship Id="rId252" Type="http://schemas.openxmlformats.org/officeDocument/2006/relationships/image" Target="../media/image125.png"/><Relationship Id="rId273" Type="http://schemas.openxmlformats.org/officeDocument/2006/relationships/customXml" Target="../ink/ink136.xml"/><Relationship Id="rId294" Type="http://schemas.openxmlformats.org/officeDocument/2006/relationships/image" Target="../media/image146.png"/><Relationship Id="rId308" Type="http://schemas.openxmlformats.org/officeDocument/2006/relationships/image" Target="../media/image153.png"/><Relationship Id="rId329" Type="http://schemas.openxmlformats.org/officeDocument/2006/relationships/customXml" Target="../ink/ink164.xml"/><Relationship Id="rId47" Type="http://schemas.openxmlformats.org/officeDocument/2006/relationships/customXml" Target="../ink/ink24.xml"/><Relationship Id="rId68" Type="http://schemas.openxmlformats.org/officeDocument/2006/relationships/image" Target="../media/image34.png"/><Relationship Id="rId89" Type="http://schemas.openxmlformats.org/officeDocument/2006/relationships/customXml" Target="../ink/ink45.xml"/><Relationship Id="rId112" Type="http://schemas.openxmlformats.org/officeDocument/2006/relationships/image" Target="../media/image56.png"/><Relationship Id="rId133" Type="http://schemas.openxmlformats.org/officeDocument/2006/relationships/customXml" Target="../ink/ink67.xml"/><Relationship Id="rId154" Type="http://schemas.openxmlformats.org/officeDocument/2006/relationships/image" Target="../media/image77.png"/><Relationship Id="rId175" Type="http://schemas.openxmlformats.org/officeDocument/2006/relationships/customXml" Target="../ink/ink88.xml"/><Relationship Id="rId196" Type="http://schemas.openxmlformats.org/officeDocument/2006/relationships/image" Target="../media/image97.png"/><Relationship Id="rId200" Type="http://schemas.openxmlformats.org/officeDocument/2006/relationships/image" Target="../media/image99.png"/><Relationship Id="rId16" Type="http://schemas.openxmlformats.org/officeDocument/2006/relationships/image" Target="../media/image8.png"/><Relationship Id="rId221" Type="http://schemas.openxmlformats.org/officeDocument/2006/relationships/customXml" Target="../ink/ink110.xml"/><Relationship Id="rId242" Type="http://schemas.openxmlformats.org/officeDocument/2006/relationships/image" Target="../media/image120.png"/><Relationship Id="rId263" Type="http://schemas.openxmlformats.org/officeDocument/2006/relationships/customXml" Target="../ink/ink131.xml"/><Relationship Id="rId284" Type="http://schemas.openxmlformats.org/officeDocument/2006/relationships/image" Target="../media/image141.png"/><Relationship Id="rId319" Type="http://schemas.openxmlformats.org/officeDocument/2006/relationships/customXml" Target="../ink/ink159.xml"/><Relationship Id="rId37" Type="http://schemas.openxmlformats.org/officeDocument/2006/relationships/customXml" Target="../ink/ink19.xml"/><Relationship Id="rId58" Type="http://schemas.openxmlformats.org/officeDocument/2006/relationships/image" Target="../media/image29.png"/><Relationship Id="rId79" Type="http://schemas.openxmlformats.org/officeDocument/2006/relationships/customXml" Target="../ink/ink40.xml"/><Relationship Id="rId102" Type="http://schemas.openxmlformats.org/officeDocument/2006/relationships/image" Target="../media/image51.png"/><Relationship Id="rId123" Type="http://schemas.openxmlformats.org/officeDocument/2006/relationships/customXml" Target="../ink/ink62.xml"/><Relationship Id="rId144" Type="http://schemas.openxmlformats.org/officeDocument/2006/relationships/image" Target="../media/image72.png"/><Relationship Id="rId330" Type="http://schemas.openxmlformats.org/officeDocument/2006/relationships/image" Target="../media/image164.png"/><Relationship Id="rId90" Type="http://schemas.openxmlformats.org/officeDocument/2006/relationships/image" Target="../media/image45.png"/><Relationship Id="rId165" Type="http://schemas.openxmlformats.org/officeDocument/2006/relationships/customXml" Target="../ink/ink83.xml"/><Relationship Id="rId186" Type="http://schemas.openxmlformats.org/officeDocument/2006/relationships/image" Target="../media/image93.png"/><Relationship Id="rId211" Type="http://schemas.openxmlformats.org/officeDocument/2006/relationships/customXml" Target="../ink/ink105.xml"/><Relationship Id="rId232" Type="http://schemas.openxmlformats.org/officeDocument/2006/relationships/image" Target="../media/image115.png"/><Relationship Id="rId253" Type="http://schemas.openxmlformats.org/officeDocument/2006/relationships/customXml" Target="../ink/ink126.xml"/><Relationship Id="rId274" Type="http://schemas.openxmlformats.org/officeDocument/2006/relationships/image" Target="../media/image136.png"/><Relationship Id="rId295" Type="http://schemas.openxmlformats.org/officeDocument/2006/relationships/customXml" Target="../ink/ink147.xml"/><Relationship Id="rId309" Type="http://schemas.openxmlformats.org/officeDocument/2006/relationships/customXml" Target="../ink/ink154.xml"/><Relationship Id="rId27" Type="http://schemas.openxmlformats.org/officeDocument/2006/relationships/customXml" Target="../ink/ink14.xml"/><Relationship Id="rId48" Type="http://schemas.openxmlformats.org/officeDocument/2006/relationships/image" Target="../media/image24.png"/><Relationship Id="rId69" Type="http://schemas.openxmlformats.org/officeDocument/2006/relationships/customXml" Target="../ink/ink35.xml"/><Relationship Id="rId113" Type="http://schemas.openxmlformats.org/officeDocument/2006/relationships/customXml" Target="../ink/ink57.xml"/><Relationship Id="rId134" Type="http://schemas.openxmlformats.org/officeDocument/2006/relationships/image" Target="../media/image67.png"/><Relationship Id="rId320" Type="http://schemas.openxmlformats.org/officeDocument/2006/relationships/image" Target="../media/image159.png"/><Relationship Id="rId80" Type="http://schemas.openxmlformats.org/officeDocument/2006/relationships/image" Target="../media/image40.png"/><Relationship Id="rId155" Type="http://schemas.openxmlformats.org/officeDocument/2006/relationships/customXml" Target="../ink/ink78.xml"/><Relationship Id="rId176" Type="http://schemas.openxmlformats.org/officeDocument/2006/relationships/image" Target="../media/image88.png"/><Relationship Id="rId197" Type="http://schemas.openxmlformats.org/officeDocument/2006/relationships/customXml" Target="../ink/ink98.xml"/><Relationship Id="rId201" Type="http://schemas.openxmlformats.org/officeDocument/2006/relationships/customXml" Target="../ink/ink100.xml"/><Relationship Id="rId222" Type="http://schemas.openxmlformats.org/officeDocument/2006/relationships/image" Target="../media/image110.png"/><Relationship Id="rId243" Type="http://schemas.openxmlformats.org/officeDocument/2006/relationships/customXml" Target="../ink/ink121.xml"/><Relationship Id="rId264" Type="http://schemas.openxmlformats.org/officeDocument/2006/relationships/image" Target="../media/image131.png"/><Relationship Id="rId285" Type="http://schemas.openxmlformats.org/officeDocument/2006/relationships/customXml" Target="../ink/ink142.xml"/><Relationship Id="rId17" Type="http://schemas.openxmlformats.org/officeDocument/2006/relationships/customXml" Target="../ink/ink9.xml"/><Relationship Id="rId38" Type="http://schemas.openxmlformats.org/officeDocument/2006/relationships/image" Target="../media/image19.png"/><Relationship Id="rId59" Type="http://schemas.openxmlformats.org/officeDocument/2006/relationships/customXml" Target="../ink/ink30.xml"/><Relationship Id="rId103" Type="http://schemas.openxmlformats.org/officeDocument/2006/relationships/customXml" Target="../ink/ink52.xml"/><Relationship Id="rId124" Type="http://schemas.openxmlformats.org/officeDocument/2006/relationships/image" Target="../media/image62.png"/><Relationship Id="rId310" Type="http://schemas.openxmlformats.org/officeDocument/2006/relationships/image" Target="../media/image154.png"/><Relationship Id="rId70" Type="http://schemas.openxmlformats.org/officeDocument/2006/relationships/image" Target="../media/image35.png"/><Relationship Id="rId91" Type="http://schemas.openxmlformats.org/officeDocument/2006/relationships/customXml" Target="../ink/ink46.xml"/><Relationship Id="rId145" Type="http://schemas.openxmlformats.org/officeDocument/2006/relationships/customXml" Target="../ink/ink73.xml"/><Relationship Id="rId166" Type="http://schemas.openxmlformats.org/officeDocument/2006/relationships/image" Target="../media/image83.png"/><Relationship Id="rId187" Type="http://schemas.openxmlformats.org/officeDocument/2006/relationships/customXml" Target="../ink/ink94.xml"/><Relationship Id="rId331" Type="http://schemas.openxmlformats.org/officeDocument/2006/relationships/customXml" Target="../ink/ink165.xml"/><Relationship Id="rId1" Type="http://schemas.openxmlformats.org/officeDocument/2006/relationships/customXml" Target="../ink/ink1.xml"/><Relationship Id="rId212" Type="http://schemas.openxmlformats.org/officeDocument/2006/relationships/image" Target="../media/image105.png"/><Relationship Id="rId233" Type="http://schemas.openxmlformats.org/officeDocument/2006/relationships/customXml" Target="../ink/ink116.xml"/><Relationship Id="rId254" Type="http://schemas.openxmlformats.org/officeDocument/2006/relationships/image" Target="../media/image126.png"/><Relationship Id="rId28" Type="http://schemas.openxmlformats.org/officeDocument/2006/relationships/image" Target="../media/image14.png"/><Relationship Id="rId49" Type="http://schemas.openxmlformats.org/officeDocument/2006/relationships/customXml" Target="../ink/ink25.xml"/><Relationship Id="rId114" Type="http://schemas.openxmlformats.org/officeDocument/2006/relationships/image" Target="../media/image57.png"/><Relationship Id="rId275" Type="http://schemas.openxmlformats.org/officeDocument/2006/relationships/customXml" Target="../ink/ink137.xml"/><Relationship Id="rId296" Type="http://schemas.openxmlformats.org/officeDocument/2006/relationships/image" Target="../media/image147.png"/><Relationship Id="rId300" Type="http://schemas.openxmlformats.org/officeDocument/2006/relationships/image" Target="../media/image149.png"/><Relationship Id="rId60" Type="http://schemas.openxmlformats.org/officeDocument/2006/relationships/image" Target="../media/image30.png"/><Relationship Id="rId81" Type="http://schemas.openxmlformats.org/officeDocument/2006/relationships/customXml" Target="../ink/ink41.xml"/><Relationship Id="rId135" Type="http://schemas.openxmlformats.org/officeDocument/2006/relationships/customXml" Target="../ink/ink68.xml"/><Relationship Id="rId156" Type="http://schemas.openxmlformats.org/officeDocument/2006/relationships/image" Target="../media/image78.png"/><Relationship Id="rId177" Type="http://schemas.openxmlformats.org/officeDocument/2006/relationships/customXml" Target="../ink/ink89.xml"/><Relationship Id="rId198" Type="http://schemas.openxmlformats.org/officeDocument/2006/relationships/image" Target="../media/image98.png"/><Relationship Id="rId321" Type="http://schemas.openxmlformats.org/officeDocument/2006/relationships/customXml" Target="../ink/ink160.xml"/><Relationship Id="rId202" Type="http://schemas.openxmlformats.org/officeDocument/2006/relationships/image" Target="../media/image100.png"/><Relationship Id="rId223" Type="http://schemas.openxmlformats.org/officeDocument/2006/relationships/customXml" Target="../ink/ink111.xml"/><Relationship Id="rId244" Type="http://schemas.openxmlformats.org/officeDocument/2006/relationships/image" Target="../media/image121.png"/><Relationship Id="rId18" Type="http://schemas.openxmlformats.org/officeDocument/2006/relationships/image" Target="../media/image9.png"/><Relationship Id="rId39" Type="http://schemas.openxmlformats.org/officeDocument/2006/relationships/customXml" Target="../ink/ink20.xml"/><Relationship Id="rId265" Type="http://schemas.openxmlformats.org/officeDocument/2006/relationships/customXml" Target="../ink/ink132.xml"/><Relationship Id="rId286" Type="http://schemas.openxmlformats.org/officeDocument/2006/relationships/image" Target="../media/image142.png"/><Relationship Id="rId50" Type="http://schemas.openxmlformats.org/officeDocument/2006/relationships/image" Target="../media/image25.png"/><Relationship Id="rId104" Type="http://schemas.openxmlformats.org/officeDocument/2006/relationships/image" Target="../media/image52.png"/><Relationship Id="rId125" Type="http://schemas.openxmlformats.org/officeDocument/2006/relationships/customXml" Target="../ink/ink63.xml"/><Relationship Id="rId146" Type="http://schemas.openxmlformats.org/officeDocument/2006/relationships/image" Target="../media/image73.png"/><Relationship Id="rId167" Type="http://schemas.openxmlformats.org/officeDocument/2006/relationships/customXml" Target="../ink/ink84.xml"/><Relationship Id="rId188" Type="http://schemas.openxmlformats.org/officeDocument/2006/relationships/image" Target="../media/image94.png"/><Relationship Id="rId311" Type="http://schemas.openxmlformats.org/officeDocument/2006/relationships/customXml" Target="../ink/ink155.xml"/><Relationship Id="rId332" Type="http://schemas.openxmlformats.org/officeDocument/2006/relationships/image" Target="../media/image165.png"/><Relationship Id="rId71" Type="http://schemas.openxmlformats.org/officeDocument/2006/relationships/customXml" Target="../ink/ink36.xml"/><Relationship Id="rId92" Type="http://schemas.openxmlformats.org/officeDocument/2006/relationships/image" Target="../media/image46.png"/><Relationship Id="rId213" Type="http://schemas.openxmlformats.org/officeDocument/2006/relationships/customXml" Target="../ink/ink106.xml"/><Relationship Id="rId234" Type="http://schemas.openxmlformats.org/officeDocument/2006/relationships/image" Target="../media/image116.png"/><Relationship Id="rId2" Type="http://schemas.openxmlformats.org/officeDocument/2006/relationships/image" Target="../media/image1.png"/><Relationship Id="rId29" Type="http://schemas.openxmlformats.org/officeDocument/2006/relationships/customXml" Target="../ink/ink15.xml"/><Relationship Id="rId255" Type="http://schemas.openxmlformats.org/officeDocument/2006/relationships/customXml" Target="../ink/ink127.xml"/><Relationship Id="rId276" Type="http://schemas.openxmlformats.org/officeDocument/2006/relationships/image" Target="../media/image137.png"/><Relationship Id="rId297" Type="http://schemas.openxmlformats.org/officeDocument/2006/relationships/customXml" Target="../ink/ink148.xml"/><Relationship Id="rId40" Type="http://schemas.openxmlformats.org/officeDocument/2006/relationships/image" Target="../media/image20.png"/><Relationship Id="rId115" Type="http://schemas.openxmlformats.org/officeDocument/2006/relationships/customXml" Target="../ink/ink58.xml"/><Relationship Id="rId136" Type="http://schemas.openxmlformats.org/officeDocument/2006/relationships/image" Target="../media/image68.png"/><Relationship Id="rId157" Type="http://schemas.openxmlformats.org/officeDocument/2006/relationships/customXml" Target="../ink/ink79.xml"/><Relationship Id="rId178" Type="http://schemas.openxmlformats.org/officeDocument/2006/relationships/image" Target="../media/image89.png"/><Relationship Id="rId301" Type="http://schemas.openxmlformats.org/officeDocument/2006/relationships/customXml" Target="../ink/ink150.xml"/><Relationship Id="rId322" Type="http://schemas.openxmlformats.org/officeDocument/2006/relationships/image" Target="../media/image160.png"/><Relationship Id="rId61" Type="http://schemas.openxmlformats.org/officeDocument/2006/relationships/customXml" Target="../ink/ink31.xml"/><Relationship Id="rId82" Type="http://schemas.openxmlformats.org/officeDocument/2006/relationships/image" Target="../media/image41.png"/><Relationship Id="rId199" Type="http://schemas.openxmlformats.org/officeDocument/2006/relationships/customXml" Target="../ink/ink99.xml"/><Relationship Id="rId203" Type="http://schemas.openxmlformats.org/officeDocument/2006/relationships/customXml" Target="../ink/ink101.xml"/><Relationship Id="rId19" Type="http://schemas.openxmlformats.org/officeDocument/2006/relationships/customXml" Target="../ink/ink10.xml"/><Relationship Id="rId224" Type="http://schemas.openxmlformats.org/officeDocument/2006/relationships/image" Target="../media/image111.png"/><Relationship Id="rId245" Type="http://schemas.openxmlformats.org/officeDocument/2006/relationships/customXml" Target="../ink/ink122.xml"/><Relationship Id="rId266" Type="http://schemas.openxmlformats.org/officeDocument/2006/relationships/image" Target="../media/image132.png"/><Relationship Id="rId287" Type="http://schemas.openxmlformats.org/officeDocument/2006/relationships/customXml" Target="../ink/ink143.xml"/><Relationship Id="rId30" Type="http://schemas.openxmlformats.org/officeDocument/2006/relationships/image" Target="../media/image15.png"/><Relationship Id="rId105" Type="http://schemas.openxmlformats.org/officeDocument/2006/relationships/customXml" Target="../ink/ink53.xml"/><Relationship Id="rId126" Type="http://schemas.openxmlformats.org/officeDocument/2006/relationships/image" Target="../media/image63.png"/><Relationship Id="rId147" Type="http://schemas.openxmlformats.org/officeDocument/2006/relationships/customXml" Target="../ink/ink74.xml"/><Relationship Id="rId168" Type="http://schemas.openxmlformats.org/officeDocument/2006/relationships/image" Target="../media/image84.png"/><Relationship Id="rId312" Type="http://schemas.openxmlformats.org/officeDocument/2006/relationships/image" Target="../media/image155.png"/><Relationship Id="rId333" Type="http://schemas.openxmlformats.org/officeDocument/2006/relationships/customXml" Target="../ink/ink166.xml"/><Relationship Id="rId51" Type="http://schemas.openxmlformats.org/officeDocument/2006/relationships/customXml" Target="../ink/ink26.xml"/><Relationship Id="rId72" Type="http://schemas.openxmlformats.org/officeDocument/2006/relationships/image" Target="../media/image36.png"/><Relationship Id="rId93" Type="http://schemas.openxmlformats.org/officeDocument/2006/relationships/customXml" Target="../ink/ink47.xml"/><Relationship Id="rId189" Type="http://schemas.openxmlformats.org/officeDocument/2006/relationships/customXml" Target="../ink/ink95.xml"/><Relationship Id="rId3" Type="http://schemas.openxmlformats.org/officeDocument/2006/relationships/customXml" Target="../ink/ink2.xml"/><Relationship Id="rId214" Type="http://schemas.openxmlformats.org/officeDocument/2006/relationships/image" Target="../media/image106.png"/><Relationship Id="rId235" Type="http://schemas.openxmlformats.org/officeDocument/2006/relationships/customXml" Target="../ink/ink117.xml"/><Relationship Id="rId256" Type="http://schemas.openxmlformats.org/officeDocument/2006/relationships/image" Target="../media/image127.png"/><Relationship Id="rId277" Type="http://schemas.openxmlformats.org/officeDocument/2006/relationships/customXml" Target="../ink/ink138.xml"/><Relationship Id="rId298" Type="http://schemas.openxmlformats.org/officeDocument/2006/relationships/image" Target="../media/image148.png"/><Relationship Id="rId116" Type="http://schemas.openxmlformats.org/officeDocument/2006/relationships/image" Target="../media/image58.png"/><Relationship Id="rId137" Type="http://schemas.openxmlformats.org/officeDocument/2006/relationships/customXml" Target="../ink/ink69.xml"/><Relationship Id="rId158" Type="http://schemas.openxmlformats.org/officeDocument/2006/relationships/image" Target="../media/image79.png"/><Relationship Id="rId302" Type="http://schemas.openxmlformats.org/officeDocument/2006/relationships/image" Target="../media/image150.png"/><Relationship Id="rId323" Type="http://schemas.openxmlformats.org/officeDocument/2006/relationships/customXml" Target="../ink/ink161.xml"/><Relationship Id="rId20" Type="http://schemas.openxmlformats.org/officeDocument/2006/relationships/image" Target="../media/image10.png"/><Relationship Id="rId41" Type="http://schemas.openxmlformats.org/officeDocument/2006/relationships/customXml" Target="../ink/ink21.xml"/><Relationship Id="rId62" Type="http://schemas.openxmlformats.org/officeDocument/2006/relationships/image" Target="../media/image31.png"/><Relationship Id="rId83" Type="http://schemas.openxmlformats.org/officeDocument/2006/relationships/customXml" Target="../ink/ink42.xml"/><Relationship Id="rId179" Type="http://schemas.openxmlformats.org/officeDocument/2006/relationships/customXml" Target="../ink/ink90.xml"/><Relationship Id="rId190" Type="http://schemas.openxmlformats.org/officeDocument/2006/relationships/image" Target="../media/image95.png"/><Relationship Id="rId204" Type="http://schemas.openxmlformats.org/officeDocument/2006/relationships/image" Target="../media/image101.png"/><Relationship Id="rId225" Type="http://schemas.openxmlformats.org/officeDocument/2006/relationships/customXml" Target="../ink/ink112.xml"/><Relationship Id="rId246" Type="http://schemas.openxmlformats.org/officeDocument/2006/relationships/image" Target="../media/image122.png"/><Relationship Id="rId267" Type="http://schemas.openxmlformats.org/officeDocument/2006/relationships/customXml" Target="../ink/ink133.xml"/><Relationship Id="rId288" Type="http://schemas.openxmlformats.org/officeDocument/2006/relationships/image" Target="../media/image143.png"/><Relationship Id="rId106" Type="http://schemas.openxmlformats.org/officeDocument/2006/relationships/image" Target="../media/image53.png"/><Relationship Id="rId127" Type="http://schemas.openxmlformats.org/officeDocument/2006/relationships/customXml" Target="../ink/ink64.xml"/><Relationship Id="rId313" Type="http://schemas.openxmlformats.org/officeDocument/2006/relationships/customXml" Target="../ink/ink156.xml"/><Relationship Id="rId10" Type="http://schemas.openxmlformats.org/officeDocument/2006/relationships/image" Target="../media/image5.png"/><Relationship Id="rId31" Type="http://schemas.openxmlformats.org/officeDocument/2006/relationships/customXml" Target="../ink/ink16.xml"/><Relationship Id="rId52" Type="http://schemas.openxmlformats.org/officeDocument/2006/relationships/image" Target="../media/image26.png"/><Relationship Id="rId73" Type="http://schemas.openxmlformats.org/officeDocument/2006/relationships/customXml" Target="../ink/ink37.xml"/><Relationship Id="rId94" Type="http://schemas.openxmlformats.org/officeDocument/2006/relationships/image" Target="../media/image47.png"/><Relationship Id="rId148" Type="http://schemas.openxmlformats.org/officeDocument/2006/relationships/image" Target="../media/image74.png"/><Relationship Id="rId169" Type="http://schemas.openxmlformats.org/officeDocument/2006/relationships/customXml" Target="../ink/ink85.xml"/><Relationship Id="rId334" Type="http://schemas.openxmlformats.org/officeDocument/2006/relationships/image" Target="../media/image166.png"/><Relationship Id="rId4" Type="http://schemas.openxmlformats.org/officeDocument/2006/relationships/image" Target="../media/image2.png"/><Relationship Id="rId180" Type="http://schemas.openxmlformats.org/officeDocument/2006/relationships/image" Target="../media/image90.png"/><Relationship Id="rId215" Type="http://schemas.openxmlformats.org/officeDocument/2006/relationships/customXml" Target="../ink/ink107.xml"/><Relationship Id="rId236" Type="http://schemas.openxmlformats.org/officeDocument/2006/relationships/image" Target="../media/image117.png"/><Relationship Id="rId257" Type="http://schemas.openxmlformats.org/officeDocument/2006/relationships/customXml" Target="../ink/ink128.xml"/><Relationship Id="rId278" Type="http://schemas.openxmlformats.org/officeDocument/2006/relationships/image" Target="../media/image138.png"/><Relationship Id="rId303" Type="http://schemas.openxmlformats.org/officeDocument/2006/relationships/customXml" Target="../ink/ink151.xml"/><Relationship Id="rId42" Type="http://schemas.openxmlformats.org/officeDocument/2006/relationships/image" Target="../media/image21.png"/><Relationship Id="rId84" Type="http://schemas.openxmlformats.org/officeDocument/2006/relationships/image" Target="../media/image42.png"/><Relationship Id="rId138" Type="http://schemas.openxmlformats.org/officeDocument/2006/relationships/image" Target="../media/image69.png"/><Relationship Id="rId191" Type="http://schemas.openxmlformats.org/officeDocument/2006/relationships/chart" Target="../charts/chart1.xml"/><Relationship Id="rId205" Type="http://schemas.openxmlformats.org/officeDocument/2006/relationships/customXml" Target="../ink/ink102.xml"/><Relationship Id="rId247" Type="http://schemas.openxmlformats.org/officeDocument/2006/relationships/customXml" Target="../ink/ink123.xml"/><Relationship Id="rId107" Type="http://schemas.openxmlformats.org/officeDocument/2006/relationships/customXml" Target="../ink/ink54.xml"/><Relationship Id="rId289" Type="http://schemas.openxmlformats.org/officeDocument/2006/relationships/customXml" Target="../ink/ink144.xml"/><Relationship Id="rId11" Type="http://schemas.openxmlformats.org/officeDocument/2006/relationships/customXml" Target="../ink/ink6.xml"/><Relationship Id="rId53" Type="http://schemas.openxmlformats.org/officeDocument/2006/relationships/customXml" Target="../ink/ink27.xml"/><Relationship Id="rId149" Type="http://schemas.openxmlformats.org/officeDocument/2006/relationships/customXml" Target="../ink/ink75.xml"/><Relationship Id="rId314" Type="http://schemas.openxmlformats.org/officeDocument/2006/relationships/image" Target="../media/image156.png"/><Relationship Id="rId95" Type="http://schemas.openxmlformats.org/officeDocument/2006/relationships/customXml" Target="../ink/ink48.xml"/><Relationship Id="rId160" Type="http://schemas.openxmlformats.org/officeDocument/2006/relationships/image" Target="../media/image80.png"/><Relationship Id="rId216" Type="http://schemas.openxmlformats.org/officeDocument/2006/relationships/image" Target="../media/image107.png"/><Relationship Id="rId258" Type="http://schemas.openxmlformats.org/officeDocument/2006/relationships/image" Target="../media/image128.png"/><Relationship Id="rId22" Type="http://schemas.openxmlformats.org/officeDocument/2006/relationships/image" Target="../media/image11.png"/><Relationship Id="rId64" Type="http://schemas.openxmlformats.org/officeDocument/2006/relationships/image" Target="../media/image32.png"/><Relationship Id="rId118" Type="http://schemas.openxmlformats.org/officeDocument/2006/relationships/image" Target="../media/image59.png"/><Relationship Id="rId325" Type="http://schemas.openxmlformats.org/officeDocument/2006/relationships/customXml" Target="../ink/ink162.xml"/><Relationship Id="rId171" Type="http://schemas.openxmlformats.org/officeDocument/2006/relationships/customXml" Target="../ink/ink86.xml"/><Relationship Id="rId227" Type="http://schemas.openxmlformats.org/officeDocument/2006/relationships/customXml" Target="../ink/ink113.xml"/><Relationship Id="rId269" Type="http://schemas.openxmlformats.org/officeDocument/2006/relationships/customXml" Target="../ink/ink134.xml"/><Relationship Id="rId33" Type="http://schemas.openxmlformats.org/officeDocument/2006/relationships/customXml" Target="../ink/ink17.xml"/><Relationship Id="rId129" Type="http://schemas.openxmlformats.org/officeDocument/2006/relationships/customXml" Target="../ink/ink65.xml"/><Relationship Id="rId280" Type="http://schemas.openxmlformats.org/officeDocument/2006/relationships/image" Target="../media/image139.png"/><Relationship Id="rId336" Type="http://schemas.openxmlformats.org/officeDocument/2006/relationships/chart" Target="../charts/chart4.xml"/><Relationship Id="rId75" Type="http://schemas.openxmlformats.org/officeDocument/2006/relationships/customXml" Target="../ink/ink38.xml"/><Relationship Id="rId140" Type="http://schemas.openxmlformats.org/officeDocument/2006/relationships/image" Target="../media/image70.png"/><Relationship Id="rId182" Type="http://schemas.openxmlformats.org/officeDocument/2006/relationships/image" Target="../media/image91.png"/><Relationship Id="rId6" Type="http://schemas.openxmlformats.org/officeDocument/2006/relationships/image" Target="../media/image3.png"/><Relationship Id="rId238" Type="http://schemas.openxmlformats.org/officeDocument/2006/relationships/image" Target="../media/image118.png"/><Relationship Id="rId291" Type="http://schemas.openxmlformats.org/officeDocument/2006/relationships/customXml" Target="../ink/ink145.xml"/><Relationship Id="rId305" Type="http://schemas.openxmlformats.org/officeDocument/2006/relationships/customXml" Target="../ink/ink152.xml"/><Relationship Id="rId44" Type="http://schemas.openxmlformats.org/officeDocument/2006/relationships/image" Target="../media/image22.png"/><Relationship Id="rId86" Type="http://schemas.openxmlformats.org/officeDocument/2006/relationships/image" Target="../media/image43.png"/><Relationship Id="rId151" Type="http://schemas.openxmlformats.org/officeDocument/2006/relationships/customXml" Target="../ink/ink76.xml"/><Relationship Id="rId193" Type="http://schemas.openxmlformats.org/officeDocument/2006/relationships/customXml" Target="../ink/ink96.xml"/><Relationship Id="rId207" Type="http://schemas.openxmlformats.org/officeDocument/2006/relationships/customXml" Target="../ink/ink103.xml"/><Relationship Id="rId249" Type="http://schemas.openxmlformats.org/officeDocument/2006/relationships/customXml" Target="../ink/ink124.xml"/><Relationship Id="rId13" Type="http://schemas.openxmlformats.org/officeDocument/2006/relationships/customXml" Target="../ink/ink7.xml"/><Relationship Id="rId109" Type="http://schemas.openxmlformats.org/officeDocument/2006/relationships/customXml" Target="../ink/ink55.xml"/><Relationship Id="rId260" Type="http://schemas.openxmlformats.org/officeDocument/2006/relationships/image" Target="../media/image129.png"/><Relationship Id="rId316" Type="http://schemas.openxmlformats.org/officeDocument/2006/relationships/image" Target="../media/image157.png"/><Relationship Id="rId55" Type="http://schemas.openxmlformats.org/officeDocument/2006/relationships/customXml" Target="../ink/ink28.xml"/><Relationship Id="rId97" Type="http://schemas.openxmlformats.org/officeDocument/2006/relationships/customXml" Target="../ink/ink49.xml"/><Relationship Id="rId120" Type="http://schemas.openxmlformats.org/officeDocument/2006/relationships/image" Target="../media/image60.png"/><Relationship Id="rId162" Type="http://schemas.openxmlformats.org/officeDocument/2006/relationships/image" Target="../media/image81.png"/><Relationship Id="rId218" Type="http://schemas.openxmlformats.org/officeDocument/2006/relationships/image" Target="../media/image108.png"/><Relationship Id="rId271" Type="http://schemas.openxmlformats.org/officeDocument/2006/relationships/customXml" Target="../ink/ink135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4" Type="http://schemas.openxmlformats.org/officeDocument/2006/relationships/chart" Target="../charts/chart42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4" Type="http://schemas.openxmlformats.org/officeDocument/2006/relationships/chart" Target="../charts/chart46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2.xml.rels><?xml version="1.0" encoding="UTF-8" standalone="yes"?>
<Relationships xmlns="http://schemas.openxmlformats.org/package/2006/relationships"><Relationship Id="rId117" Type="http://schemas.openxmlformats.org/officeDocument/2006/relationships/customXml" Target="../ink/ink225.xml"/><Relationship Id="rId21" Type="http://schemas.openxmlformats.org/officeDocument/2006/relationships/customXml" Target="../ink/ink177.xml"/><Relationship Id="rId42" Type="http://schemas.openxmlformats.org/officeDocument/2006/relationships/image" Target="../media/image1000.png"/><Relationship Id="rId63" Type="http://schemas.openxmlformats.org/officeDocument/2006/relationships/customXml" Target="../ink/ink198.xml"/><Relationship Id="rId84" Type="http://schemas.openxmlformats.org/officeDocument/2006/relationships/image" Target="../media/image1210.png"/><Relationship Id="rId138" Type="http://schemas.openxmlformats.org/officeDocument/2006/relationships/image" Target="../media/image1480.png"/><Relationship Id="rId159" Type="http://schemas.openxmlformats.org/officeDocument/2006/relationships/customXml" Target="../ink/ink246.xml"/><Relationship Id="rId170" Type="http://schemas.openxmlformats.org/officeDocument/2006/relationships/image" Target="../media/image1640.png"/><Relationship Id="rId107" Type="http://schemas.openxmlformats.org/officeDocument/2006/relationships/customXml" Target="../ink/ink220.xml"/><Relationship Id="rId11" Type="http://schemas.openxmlformats.org/officeDocument/2006/relationships/customXml" Target="../ink/ink172.xml"/><Relationship Id="rId32" Type="http://schemas.openxmlformats.org/officeDocument/2006/relationships/image" Target="../media/image95.png"/><Relationship Id="rId53" Type="http://schemas.openxmlformats.org/officeDocument/2006/relationships/customXml" Target="../ink/ink193.xml"/><Relationship Id="rId74" Type="http://schemas.openxmlformats.org/officeDocument/2006/relationships/image" Target="../media/image1160.png"/><Relationship Id="rId128" Type="http://schemas.openxmlformats.org/officeDocument/2006/relationships/image" Target="../media/image1430.png"/><Relationship Id="rId149" Type="http://schemas.openxmlformats.org/officeDocument/2006/relationships/customXml" Target="../ink/ink241.xml"/><Relationship Id="rId5" Type="http://schemas.openxmlformats.org/officeDocument/2006/relationships/customXml" Target="../ink/ink169.xml"/><Relationship Id="rId95" Type="http://schemas.openxmlformats.org/officeDocument/2006/relationships/customXml" Target="../ink/ink214.xml"/><Relationship Id="rId160" Type="http://schemas.openxmlformats.org/officeDocument/2006/relationships/image" Target="../media/image1590.png"/><Relationship Id="rId181" Type="http://schemas.openxmlformats.org/officeDocument/2006/relationships/customXml" Target="../ink/ink257.xml"/><Relationship Id="rId22" Type="http://schemas.openxmlformats.org/officeDocument/2006/relationships/image" Target="../media/image90.png"/><Relationship Id="rId43" Type="http://schemas.openxmlformats.org/officeDocument/2006/relationships/customXml" Target="../ink/ink188.xml"/><Relationship Id="rId64" Type="http://schemas.openxmlformats.org/officeDocument/2006/relationships/image" Target="../media/image1110.png"/><Relationship Id="rId118" Type="http://schemas.openxmlformats.org/officeDocument/2006/relationships/image" Target="../media/image1380.png"/><Relationship Id="rId139" Type="http://schemas.openxmlformats.org/officeDocument/2006/relationships/customXml" Target="../ink/ink236.xml"/><Relationship Id="rId85" Type="http://schemas.openxmlformats.org/officeDocument/2006/relationships/customXml" Target="../ink/ink209.xml"/><Relationship Id="rId150" Type="http://schemas.openxmlformats.org/officeDocument/2006/relationships/image" Target="../media/image1540.png"/><Relationship Id="rId171" Type="http://schemas.openxmlformats.org/officeDocument/2006/relationships/customXml" Target="../ink/ink252.xml"/><Relationship Id="rId12" Type="http://schemas.openxmlformats.org/officeDocument/2006/relationships/image" Target="../media/image85.png"/><Relationship Id="rId33" Type="http://schemas.openxmlformats.org/officeDocument/2006/relationships/customXml" Target="../ink/ink183.xml"/><Relationship Id="rId108" Type="http://schemas.openxmlformats.org/officeDocument/2006/relationships/image" Target="../media/image1330.png"/><Relationship Id="rId129" Type="http://schemas.openxmlformats.org/officeDocument/2006/relationships/customXml" Target="../ink/ink231.xml"/><Relationship Id="rId54" Type="http://schemas.openxmlformats.org/officeDocument/2006/relationships/image" Target="../media/image1060.png"/><Relationship Id="rId75" Type="http://schemas.openxmlformats.org/officeDocument/2006/relationships/customXml" Target="../ink/ink204.xml"/><Relationship Id="rId96" Type="http://schemas.openxmlformats.org/officeDocument/2006/relationships/image" Target="../media/image1270.png"/><Relationship Id="rId140" Type="http://schemas.openxmlformats.org/officeDocument/2006/relationships/image" Target="../media/image1490.png"/><Relationship Id="rId161" Type="http://schemas.openxmlformats.org/officeDocument/2006/relationships/customXml" Target="../ink/ink247.xml"/><Relationship Id="rId182" Type="http://schemas.openxmlformats.org/officeDocument/2006/relationships/image" Target="../media/image170.png"/><Relationship Id="rId6" Type="http://schemas.openxmlformats.org/officeDocument/2006/relationships/image" Target="../media/image82.png"/><Relationship Id="rId23" Type="http://schemas.openxmlformats.org/officeDocument/2006/relationships/customXml" Target="../ink/ink178.xml"/><Relationship Id="rId119" Type="http://schemas.openxmlformats.org/officeDocument/2006/relationships/customXml" Target="../ink/ink226.xml"/><Relationship Id="rId44" Type="http://schemas.openxmlformats.org/officeDocument/2006/relationships/image" Target="../media/image1010.png"/><Relationship Id="rId65" Type="http://schemas.openxmlformats.org/officeDocument/2006/relationships/customXml" Target="../ink/ink199.xml"/><Relationship Id="rId86" Type="http://schemas.openxmlformats.org/officeDocument/2006/relationships/image" Target="../media/image1220.png"/><Relationship Id="rId130" Type="http://schemas.openxmlformats.org/officeDocument/2006/relationships/image" Target="../media/image1440.png"/><Relationship Id="rId151" Type="http://schemas.openxmlformats.org/officeDocument/2006/relationships/customXml" Target="../ink/ink242.xml"/><Relationship Id="rId172" Type="http://schemas.openxmlformats.org/officeDocument/2006/relationships/image" Target="../media/image1650.png"/><Relationship Id="rId13" Type="http://schemas.openxmlformats.org/officeDocument/2006/relationships/customXml" Target="../ink/ink173.xml"/><Relationship Id="rId18" Type="http://schemas.openxmlformats.org/officeDocument/2006/relationships/image" Target="../media/image88.png"/><Relationship Id="rId39" Type="http://schemas.openxmlformats.org/officeDocument/2006/relationships/customXml" Target="../ink/ink186.xml"/><Relationship Id="rId109" Type="http://schemas.openxmlformats.org/officeDocument/2006/relationships/customXml" Target="../ink/ink221.xml"/><Relationship Id="rId34" Type="http://schemas.openxmlformats.org/officeDocument/2006/relationships/image" Target="../media/image960.png"/><Relationship Id="rId50" Type="http://schemas.openxmlformats.org/officeDocument/2006/relationships/image" Target="../media/image1040.png"/><Relationship Id="rId55" Type="http://schemas.openxmlformats.org/officeDocument/2006/relationships/customXml" Target="../ink/ink194.xml"/><Relationship Id="rId76" Type="http://schemas.openxmlformats.org/officeDocument/2006/relationships/image" Target="../media/image1170.png"/><Relationship Id="rId97" Type="http://schemas.openxmlformats.org/officeDocument/2006/relationships/customXml" Target="../ink/ink215.xml"/><Relationship Id="rId104" Type="http://schemas.openxmlformats.org/officeDocument/2006/relationships/image" Target="../media/image1310.png"/><Relationship Id="rId120" Type="http://schemas.openxmlformats.org/officeDocument/2006/relationships/image" Target="../media/image1390.png"/><Relationship Id="rId125" Type="http://schemas.openxmlformats.org/officeDocument/2006/relationships/customXml" Target="../ink/ink229.xml"/><Relationship Id="rId141" Type="http://schemas.openxmlformats.org/officeDocument/2006/relationships/customXml" Target="../ink/ink237.xml"/><Relationship Id="rId146" Type="http://schemas.openxmlformats.org/officeDocument/2006/relationships/image" Target="../media/image1520.png"/><Relationship Id="rId167" Type="http://schemas.openxmlformats.org/officeDocument/2006/relationships/customXml" Target="../ink/ink250.xml"/><Relationship Id="rId7" Type="http://schemas.openxmlformats.org/officeDocument/2006/relationships/customXml" Target="../ink/ink170.xml"/><Relationship Id="rId71" Type="http://schemas.openxmlformats.org/officeDocument/2006/relationships/customXml" Target="../ink/ink202.xml"/><Relationship Id="rId92" Type="http://schemas.openxmlformats.org/officeDocument/2006/relationships/image" Target="../media/image1250.png"/><Relationship Id="rId162" Type="http://schemas.openxmlformats.org/officeDocument/2006/relationships/image" Target="../media/image1600.png"/><Relationship Id="rId183" Type="http://schemas.openxmlformats.org/officeDocument/2006/relationships/customXml" Target="../ink/ink258.xml"/><Relationship Id="rId2" Type="http://schemas.openxmlformats.org/officeDocument/2006/relationships/image" Target="../media/image80.png"/><Relationship Id="rId29" Type="http://schemas.openxmlformats.org/officeDocument/2006/relationships/customXml" Target="../ink/ink181.xml"/><Relationship Id="rId24" Type="http://schemas.openxmlformats.org/officeDocument/2006/relationships/image" Target="../media/image91.png"/><Relationship Id="rId40" Type="http://schemas.openxmlformats.org/officeDocument/2006/relationships/image" Target="../media/image990.png"/><Relationship Id="rId45" Type="http://schemas.openxmlformats.org/officeDocument/2006/relationships/customXml" Target="../ink/ink189.xml"/><Relationship Id="rId66" Type="http://schemas.openxmlformats.org/officeDocument/2006/relationships/image" Target="../media/image1120.png"/><Relationship Id="rId87" Type="http://schemas.openxmlformats.org/officeDocument/2006/relationships/customXml" Target="../ink/ink210.xml"/><Relationship Id="rId110" Type="http://schemas.openxmlformats.org/officeDocument/2006/relationships/image" Target="../media/image1340.png"/><Relationship Id="rId115" Type="http://schemas.openxmlformats.org/officeDocument/2006/relationships/customXml" Target="../ink/ink224.xml"/><Relationship Id="rId131" Type="http://schemas.openxmlformats.org/officeDocument/2006/relationships/customXml" Target="../ink/ink232.xml"/><Relationship Id="rId136" Type="http://schemas.openxmlformats.org/officeDocument/2006/relationships/image" Target="../media/image1470.png"/><Relationship Id="rId157" Type="http://schemas.openxmlformats.org/officeDocument/2006/relationships/customXml" Target="../ink/ink245.xml"/><Relationship Id="rId178" Type="http://schemas.openxmlformats.org/officeDocument/2006/relationships/image" Target="../media/image168.png"/><Relationship Id="rId61" Type="http://schemas.openxmlformats.org/officeDocument/2006/relationships/customXml" Target="../ink/ink197.xml"/><Relationship Id="rId82" Type="http://schemas.openxmlformats.org/officeDocument/2006/relationships/image" Target="../media/image1200.png"/><Relationship Id="rId152" Type="http://schemas.openxmlformats.org/officeDocument/2006/relationships/image" Target="../media/image1550.png"/><Relationship Id="rId173" Type="http://schemas.openxmlformats.org/officeDocument/2006/relationships/customXml" Target="../ink/ink253.xml"/><Relationship Id="rId19" Type="http://schemas.openxmlformats.org/officeDocument/2006/relationships/customXml" Target="../ink/ink176.xml"/><Relationship Id="rId14" Type="http://schemas.openxmlformats.org/officeDocument/2006/relationships/image" Target="../media/image86.png"/><Relationship Id="rId30" Type="http://schemas.openxmlformats.org/officeDocument/2006/relationships/image" Target="../media/image94.png"/><Relationship Id="rId35" Type="http://schemas.openxmlformats.org/officeDocument/2006/relationships/customXml" Target="../ink/ink184.xml"/><Relationship Id="rId56" Type="http://schemas.openxmlformats.org/officeDocument/2006/relationships/image" Target="../media/image1070.png"/><Relationship Id="rId77" Type="http://schemas.openxmlformats.org/officeDocument/2006/relationships/customXml" Target="../ink/ink205.xml"/><Relationship Id="rId100" Type="http://schemas.openxmlformats.org/officeDocument/2006/relationships/image" Target="../media/image1290.png"/><Relationship Id="rId105" Type="http://schemas.openxmlformats.org/officeDocument/2006/relationships/customXml" Target="../ink/ink219.xml"/><Relationship Id="rId126" Type="http://schemas.openxmlformats.org/officeDocument/2006/relationships/image" Target="../media/image1420.png"/><Relationship Id="rId147" Type="http://schemas.openxmlformats.org/officeDocument/2006/relationships/customXml" Target="../ink/ink240.xml"/><Relationship Id="rId168" Type="http://schemas.openxmlformats.org/officeDocument/2006/relationships/image" Target="../media/image1630.png"/><Relationship Id="rId8" Type="http://schemas.openxmlformats.org/officeDocument/2006/relationships/image" Target="../media/image83.png"/><Relationship Id="rId51" Type="http://schemas.openxmlformats.org/officeDocument/2006/relationships/customXml" Target="../ink/ink192.xml"/><Relationship Id="rId72" Type="http://schemas.openxmlformats.org/officeDocument/2006/relationships/image" Target="../media/image1150.png"/><Relationship Id="rId93" Type="http://schemas.openxmlformats.org/officeDocument/2006/relationships/customXml" Target="../ink/ink213.xml"/><Relationship Id="rId98" Type="http://schemas.openxmlformats.org/officeDocument/2006/relationships/image" Target="../media/image1280.png"/><Relationship Id="rId121" Type="http://schemas.openxmlformats.org/officeDocument/2006/relationships/customXml" Target="../ink/ink227.xml"/><Relationship Id="rId142" Type="http://schemas.openxmlformats.org/officeDocument/2006/relationships/image" Target="../media/image1500.png"/><Relationship Id="rId163" Type="http://schemas.openxmlformats.org/officeDocument/2006/relationships/customXml" Target="../ink/ink248.xml"/><Relationship Id="rId184" Type="http://schemas.openxmlformats.org/officeDocument/2006/relationships/image" Target="../media/image171.png"/><Relationship Id="rId3" Type="http://schemas.openxmlformats.org/officeDocument/2006/relationships/customXml" Target="../ink/ink168.xml"/><Relationship Id="rId25" Type="http://schemas.openxmlformats.org/officeDocument/2006/relationships/customXml" Target="../ink/ink179.xml"/><Relationship Id="rId46" Type="http://schemas.openxmlformats.org/officeDocument/2006/relationships/image" Target="../media/image1020.png"/><Relationship Id="rId67" Type="http://schemas.openxmlformats.org/officeDocument/2006/relationships/customXml" Target="../ink/ink200.xml"/><Relationship Id="rId116" Type="http://schemas.openxmlformats.org/officeDocument/2006/relationships/image" Target="../media/image1370.png"/><Relationship Id="rId137" Type="http://schemas.openxmlformats.org/officeDocument/2006/relationships/customXml" Target="../ink/ink235.xml"/><Relationship Id="rId158" Type="http://schemas.openxmlformats.org/officeDocument/2006/relationships/image" Target="../media/image1580.png"/><Relationship Id="rId20" Type="http://schemas.openxmlformats.org/officeDocument/2006/relationships/image" Target="../media/image89.png"/><Relationship Id="rId41" Type="http://schemas.openxmlformats.org/officeDocument/2006/relationships/customXml" Target="../ink/ink187.xml"/><Relationship Id="rId62" Type="http://schemas.openxmlformats.org/officeDocument/2006/relationships/image" Target="../media/image1100.png"/><Relationship Id="rId83" Type="http://schemas.openxmlformats.org/officeDocument/2006/relationships/customXml" Target="../ink/ink208.xml"/><Relationship Id="rId88" Type="http://schemas.openxmlformats.org/officeDocument/2006/relationships/image" Target="../media/image1230.png"/><Relationship Id="rId111" Type="http://schemas.openxmlformats.org/officeDocument/2006/relationships/customXml" Target="../ink/ink222.xml"/><Relationship Id="rId132" Type="http://schemas.openxmlformats.org/officeDocument/2006/relationships/image" Target="../media/image1450.png"/><Relationship Id="rId153" Type="http://schemas.openxmlformats.org/officeDocument/2006/relationships/customXml" Target="../ink/ink243.xml"/><Relationship Id="rId174" Type="http://schemas.openxmlformats.org/officeDocument/2006/relationships/image" Target="../media/image1660.png"/><Relationship Id="rId179" Type="http://schemas.openxmlformats.org/officeDocument/2006/relationships/customXml" Target="../ink/ink256.xml"/><Relationship Id="rId15" Type="http://schemas.openxmlformats.org/officeDocument/2006/relationships/customXml" Target="../ink/ink174.xml"/><Relationship Id="rId36" Type="http://schemas.openxmlformats.org/officeDocument/2006/relationships/image" Target="../media/image970.png"/><Relationship Id="rId57" Type="http://schemas.openxmlformats.org/officeDocument/2006/relationships/customXml" Target="../ink/ink195.xml"/><Relationship Id="rId106" Type="http://schemas.openxmlformats.org/officeDocument/2006/relationships/image" Target="../media/image1320.png"/><Relationship Id="rId127" Type="http://schemas.openxmlformats.org/officeDocument/2006/relationships/customXml" Target="../ink/ink230.xml"/><Relationship Id="rId10" Type="http://schemas.openxmlformats.org/officeDocument/2006/relationships/image" Target="../media/image84.png"/><Relationship Id="rId31" Type="http://schemas.openxmlformats.org/officeDocument/2006/relationships/customXml" Target="../ink/ink182.xml"/><Relationship Id="rId52" Type="http://schemas.openxmlformats.org/officeDocument/2006/relationships/image" Target="../media/image1050.png"/><Relationship Id="rId73" Type="http://schemas.openxmlformats.org/officeDocument/2006/relationships/customXml" Target="../ink/ink203.xml"/><Relationship Id="rId78" Type="http://schemas.openxmlformats.org/officeDocument/2006/relationships/image" Target="../media/image1180.png"/><Relationship Id="rId94" Type="http://schemas.openxmlformats.org/officeDocument/2006/relationships/image" Target="../media/image1260.png"/><Relationship Id="rId99" Type="http://schemas.openxmlformats.org/officeDocument/2006/relationships/customXml" Target="../ink/ink216.xml"/><Relationship Id="rId101" Type="http://schemas.openxmlformats.org/officeDocument/2006/relationships/customXml" Target="../ink/ink217.xml"/><Relationship Id="rId122" Type="http://schemas.openxmlformats.org/officeDocument/2006/relationships/image" Target="../media/image1400.png"/><Relationship Id="rId143" Type="http://schemas.openxmlformats.org/officeDocument/2006/relationships/customXml" Target="../ink/ink238.xml"/><Relationship Id="rId148" Type="http://schemas.openxmlformats.org/officeDocument/2006/relationships/image" Target="../media/image1530.png"/><Relationship Id="rId164" Type="http://schemas.openxmlformats.org/officeDocument/2006/relationships/image" Target="../media/image1610.png"/><Relationship Id="rId169" Type="http://schemas.openxmlformats.org/officeDocument/2006/relationships/customXml" Target="../ink/ink251.xml"/><Relationship Id="rId185" Type="http://schemas.openxmlformats.org/officeDocument/2006/relationships/customXml" Target="../ink/ink259.xml"/><Relationship Id="rId4" Type="http://schemas.openxmlformats.org/officeDocument/2006/relationships/image" Target="../media/image81.png"/><Relationship Id="rId9" Type="http://schemas.openxmlformats.org/officeDocument/2006/relationships/customXml" Target="../ink/ink171.xml"/><Relationship Id="rId180" Type="http://schemas.openxmlformats.org/officeDocument/2006/relationships/image" Target="../media/image169.png"/><Relationship Id="rId26" Type="http://schemas.openxmlformats.org/officeDocument/2006/relationships/image" Target="../media/image92.png"/><Relationship Id="rId47" Type="http://schemas.openxmlformats.org/officeDocument/2006/relationships/customXml" Target="../ink/ink190.xml"/><Relationship Id="rId68" Type="http://schemas.openxmlformats.org/officeDocument/2006/relationships/image" Target="../media/image1130.png"/><Relationship Id="rId89" Type="http://schemas.openxmlformats.org/officeDocument/2006/relationships/customXml" Target="../ink/ink211.xml"/><Relationship Id="rId112" Type="http://schemas.openxmlformats.org/officeDocument/2006/relationships/image" Target="../media/image1350.png"/><Relationship Id="rId133" Type="http://schemas.openxmlformats.org/officeDocument/2006/relationships/customXml" Target="../ink/ink233.xml"/><Relationship Id="rId154" Type="http://schemas.openxmlformats.org/officeDocument/2006/relationships/image" Target="../media/image1560.png"/><Relationship Id="rId175" Type="http://schemas.openxmlformats.org/officeDocument/2006/relationships/customXml" Target="../ink/ink254.xml"/><Relationship Id="rId16" Type="http://schemas.openxmlformats.org/officeDocument/2006/relationships/image" Target="../media/image87.png"/><Relationship Id="rId37" Type="http://schemas.openxmlformats.org/officeDocument/2006/relationships/customXml" Target="../ink/ink185.xml"/><Relationship Id="rId58" Type="http://schemas.openxmlformats.org/officeDocument/2006/relationships/image" Target="../media/image1080.png"/><Relationship Id="rId79" Type="http://schemas.openxmlformats.org/officeDocument/2006/relationships/customXml" Target="../ink/ink206.xml"/><Relationship Id="rId102" Type="http://schemas.openxmlformats.org/officeDocument/2006/relationships/image" Target="../media/image1300.png"/><Relationship Id="rId123" Type="http://schemas.openxmlformats.org/officeDocument/2006/relationships/customXml" Target="../ink/ink228.xml"/><Relationship Id="rId144" Type="http://schemas.openxmlformats.org/officeDocument/2006/relationships/image" Target="../media/image1510.png"/><Relationship Id="rId90" Type="http://schemas.openxmlformats.org/officeDocument/2006/relationships/image" Target="../media/image1240.png"/><Relationship Id="rId165" Type="http://schemas.openxmlformats.org/officeDocument/2006/relationships/customXml" Target="../ink/ink249.xml"/><Relationship Id="rId186" Type="http://schemas.openxmlformats.org/officeDocument/2006/relationships/image" Target="../media/image172.png"/><Relationship Id="rId27" Type="http://schemas.openxmlformats.org/officeDocument/2006/relationships/customXml" Target="../ink/ink180.xml"/><Relationship Id="rId48" Type="http://schemas.openxmlformats.org/officeDocument/2006/relationships/image" Target="../media/image1030.png"/><Relationship Id="rId69" Type="http://schemas.openxmlformats.org/officeDocument/2006/relationships/customXml" Target="../ink/ink201.xml"/><Relationship Id="rId113" Type="http://schemas.openxmlformats.org/officeDocument/2006/relationships/customXml" Target="../ink/ink223.xml"/><Relationship Id="rId134" Type="http://schemas.openxmlformats.org/officeDocument/2006/relationships/image" Target="../media/image1460.png"/><Relationship Id="rId80" Type="http://schemas.openxmlformats.org/officeDocument/2006/relationships/image" Target="../media/image1190.png"/><Relationship Id="rId155" Type="http://schemas.openxmlformats.org/officeDocument/2006/relationships/customXml" Target="../ink/ink244.xml"/><Relationship Id="rId176" Type="http://schemas.openxmlformats.org/officeDocument/2006/relationships/image" Target="../media/image167.png"/><Relationship Id="rId17" Type="http://schemas.openxmlformats.org/officeDocument/2006/relationships/customXml" Target="../ink/ink175.xml"/><Relationship Id="rId38" Type="http://schemas.openxmlformats.org/officeDocument/2006/relationships/image" Target="../media/image980.png"/><Relationship Id="rId59" Type="http://schemas.openxmlformats.org/officeDocument/2006/relationships/customXml" Target="../ink/ink196.xml"/><Relationship Id="rId103" Type="http://schemas.openxmlformats.org/officeDocument/2006/relationships/customXml" Target="../ink/ink218.xml"/><Relationship Id="rId124" Type="http://schemas.openxmlformats.org/officeDocument/2006/relationships/image" Target="../media/image1410.png"/><Relationship Id="rId70" Type="http://schemas.openxmlformats.org/officeDocument/2006/relationships/image" Target="../media/image1140.png"/><Relationship Id="rId91" Type="http://schemas.openxmlformats.org/officeDocument/2006/relationships/customXml" Target="../ink/ink212.xml"/><Relationship Id="rId145" Type="http://schemas.openxmlformats.org/officeDocument/2006/relationships/customXml" Target="../ink/ink239.xml"/><Relationship Id="rId166" Type="http://schemas.openxmlformats.org/officeDocument/2006/relationships/image" Target="../media/image1620.png"/><Relationship Id="rId1" Type="http://schemas.openxmlformats.org/officeDocument/2006/relationships/customXml" Target="../ink/ink167.xml"/><Relationship Id="rId28" Type="http://schemas.openxmlformats.org/officeDocument/2006/relationships/image" Target="../media/image93.png"/><Relationship Id="rId49" Type="http://schemas.openxmlformats.org/officeDocument/2006/relationships/customXml" Target="../ink/ink191.xml"/><Relationship Id="rId114" Type="http://schemas.openxmlformats.org/officeDocument/2006/relationships/image" Target="../media/image1360.png"/><Relationship Id="rId60" Type="http://schemas.openxmlformats.org/officeDocument/2006/relationships/image" Target="../media/image1090.png"/><Relationship Id="rId81" Type="http://schemas.openxmlformats.org/officeDocument/2006/relationships/customXml" Target="../ink/ink207.xml"/><Relationship Id="rId135" Type="http://schemas.openxmlformats.org/officeDocument/2006/relationships/customXml" Target="../ink/ink234.xml"/><Relationship Id="rId156" Type="http://schemas.openxmlformats.org/officeDocument/2006/relationships/image" Target="../media/image1570.png"/><Relationship Id="rId177" Type="http://schemas.openxmlformats.org/officeDocument/2006/relationships/customXml" Target="../ink/ink25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85.png"/><Relationship Id="rId21" Type="http://schemas.openxmlformats.org/officeDocument/2006/relationships/customXml" Target="../ink/ink270.xml"/><Relationship Id="rId42" Type="http://schemas.openxmlformats.org/officeDocument/2006/relationships/image" Target="../media/image193.png"/><Relationship Id="rId47" Type="http://schemas.openxmlformats.org/officeDocument/2006/relationships/customXml" Target="../ink/ink283.xml"/><Relationship Id="rId63" Type="http://schemas.openxmlformats.org/officeDocument/2006/relationships/customXml" Target="../ink/ink291.xml"/><Relationship Id="rId68" Type="http://schemas.openxmlformats.org/officeDocument/2006/relationships/image" Target="../media/image206.png"/><Relationship Id="rId84" Type="http://schemas.openxmlformats.org/officeDocument/2006/relationships/image" Target="../media/image214.png"/><Relationship Id="rId89" Type="http://schemas.openxmlformats.org/officeDocument/2006/relationships/customXml" Target="../ink/ink304.xml"/><Relationship Id="rId16" Type="http://schemas.openxmlformats.org/officeDocument/2006/relationships/image" Target="../media/image180.png"/><Relationship Id="rId11" Type="http://schemas.openxmlformats.org/officeDocument/2006/relationships/customXml" Target="../ink/ink265.xml"/><Relationship Id="rId32" Type="http://schemas.openxmlformats.org/officeDocument/2006/relationships/image" Target="../media/image188.png"/><Relationship Id="rId37" Type="http://schemas.openxmlformats.org/officeDocument/2006/relationships/customXml" Target="../ink/ink278.xml"/><Relationship Id="rId53" Type="http://schemas.openxmlformats.org/officeDocument/2006/relationships/customXml" Target="../ink/ink286.xml"/><Relationship Id="rId58" Type="http://schemas.openxmlformats.org/officeDocument/2006/relationships/image" Target="../media/image201.png"/><Relationship Id="rId74" Type="http://schemas.openxmlformats.org/officeDocument/2006/relationships/image" Target="../media/image209.png"/><Relationship Id="rId79" Type="http://schemas.openxmlformats.org/officeDocument/2006/relationships/customXml" Target="../ink/ink299.xml"/><Relationship Id="rId5" Type="http://schemas.openxmlformats.org/officeDocument/2006/relationships/customXml" Target="../ink/ink262.xml"/><Relationship Id="rId90" Type="http://schemas.openxmlformats.org/officeDocument/2006/relationships/image" Target="../media/image217.png"/><Relationship Id="rId95" Type="http://schemas.openxmlformats.org/officeDocument/2006/relationships/customXml" Target="../ink/ink307.xml"/><Relationship Id="rId22" Type="http://schemas.openxmlformats.org/officeDocument/2006/relationships/image" Target="../media/image183.png"/><Relationship Id="rId27" Type="http://schemas.openxmlformats.org/officeDocument/2006/relationships/customXml" Target="../ink/ink273.xml"/><Relationship Id="rId43" Type="http://schemas.openxmlformats.org/officeDocument/2006/relationships/customXml" Target="../ink/ink281.xml"/><Relationship Id="rId48" Type="http://schemas.openxmlformats.org/officeDocument/2006/relationships/image" Target="../media/image196.png"/><Relationship Id="rId64" Type="http://schemas.openxmlformats.org/officeDocument/2006/relationships/image" Target="../media/image204.png"/><Relationship Id="rId69" Type="http://schemas.openxmlformats.org/officeDocument/2006/relationships/customXml" Target="../ink/ink294.xml"/><Relationship Id="rId80" Type="http://schemas.openxmlformats.org/officeDocument/2006/relationships/image" Target="../media/image212.png"/><Relationship Id="rId85" Type="http://schemas.openxmlformats.org/officeDocument/2006/relationships/customXml" Target="../ink/ink302.xml"/><Relationship Id="rId3" Type="http://schemas.openxmlformats.org/officeDocument/2006/relationships/customXml" Target="../ink/ink261.xml"/><Relationship Id="rId12" Type="http://schemas.openxmlformats.org/officeDocument/2006/relationships/image" Target="../media/image178.png"/><Relationship Id="rId17" Type="http://schemas.openxmlformats.org/officeDocument/2006/relationships/customXml" Target="../ink/ink268.xml"/><Relationship Id="rId25" Type="http://schemas.openxmlformats.org/officeDocument/2006/relationships/customXml" Target="../ink/ink272.xml"/><Relationship Id="rId33" Type="http://schemas.openxmlformats.org/officeDocument/2006/relationships/customXml" Target="../ink/ink276.xml"/><Relationship Id="rId38" Type="http://schemas.openxmlformats.org/officeDocument/2006/relationships/image" Target="../media/image191.png"/><Relationship Id="rId46" Type="http://schemas.openxmlformats.org/officeDocument/2006/relationships/image" Target="../media/image195.png"/><Relationship Id="rId59" Type="http://schemas.openxmlformats.org/officeDocument/2006/relationships/customXml" Target="../ink/ink289.xml"/><Relationship Id="rId67" Type="http://schemas.openxmlformats.org/officeDocument/2006/relationships/customXml" Target="../ink/ink293.xml"/><Relationship Id="rId20" Type="http://schemas.openxmlformats.org/officeDocument/2006/relationships/image" Target="../media/image182.png"/><Relationship Id="rId41" Type="http://schemas.openxmlformats.org/officeDocument/2006/relationships/customXml" Target="../ink/ink280.xml"/><Relationship Id="rId54" Type="http://schemas.openxmlformats.org/officeDocument/2006/relationships/image" Target="../media/image199.png"/><Relationship Id="rId62" Type="http://schemas.openxmlformats.org/officeDocument/2006/relationships/image" Target="../media/image203.png"/><Relationship Id="rId70" Type="http://schemas.openxmlformats.org/officeDocument/2006/relationships/image" Target="../media/image207.png"/><Relationship Id="rId75" Type="http://schemas.openxmlformats.org/officeDocument/2006/relationships/customXml" Target="../ink/ink297.xml"/><Relationship Id="rId83" Type="http://schemas.openxmlformats.org/officeDocument/2006/relationships/customXml" Target="../ink/ink301.xml"/><Relationship Id="rId88" Type="http://schemas.openxmlformats.org/officeDocument/2006/relationships/image" Target="../media/image216.png"/><Relationship Id="rId91" Type="http://schemas.openxmlformats.org/officeDocument/2006/relationships/customXml" Target="../ink/ink305.xml"/><Relationship Id="rId96" Type="http://schemas.openxmlformats.org/officeDocument/2006/relationships/image" Target="../media/image220.png"/><Relationship Id="rId1" Type="http://schemas.openxmlformats.org/officeDocument/2006/relationships/customXml" Target="../ink/ink260.xml"/><Relationship Id="rId6" Type="http://schemas.openxmlformats.org/officeDocument/2006/relationships/image" Target="../media/image175.png"/><Relationship Id="rId15" Type="http://schemas.openxmlformats.org/officeDocument/2006/relationships/customXml" Target="../ink/ink267.xml"/><Relationship Id="rId23" Type="http://schemas.openxmlformats.org/officeDocument/2006/relationships/customXml" Target="../ink/ink271.xml"/><Relationship Id="rId28" Type="http://schemas.openxmlformats.org/officeDocument/2006/relationships/image" Target="../media/image186.png"/><Relationship Id="rId36" Type="http://schemas.openxmlformats.org/officeDocument/2006/relationships/image" Target="../media/image190.png"/><Relationship Id="rId49" Type="http://schemas.openxmlformats.org/officeDocument/2006/relationships/customXml" Target="../ink/ink284.xml"/><Relationship Id="rId57" Type="http://schemas.openxmlformats.org/officeDocument/2006/relationships/customXml" Target="../ink/ink288.xml"/><Relationship Id="rId10" Type="http://schemas.openxmlformats.org/officeDocument/2006/relationships/image" Target="../media/image177.png"/><Relationship Id="rId31" Type="http://schemas.openxmlformats.org/officeDocument/2006/relationships/customXml" Target="../ink/ink275.xml"/><Relationship Id="rId44" Type="http://schemas.openxmlformats.org/officeDocument/2006/relationships/image" Target="../media/image194.png"/><Relationship Id="rId52" Type="http://schemas.openxmlformats.org/officeDocument/2006/relationships/image" Target="../media/image198.png"/><Relationship Id="rId60" Type="http://schemas.openxmlformats.org/officeDocument/2006/relationships/image" Target="../media/image202.png"/><Relationship Id="rId65" Type="http://schemas.openxmlformats.org/officeDocument/2006/relationships/customXml" Target="../ink/ink292.xml"/><Relationship Id="rId73" Type="http://schemas.openxmlformats.org/officeDocument/2006/relationships/customXml" Target="../ink/ink296.xml"/><Relationship Id="rId78" Type="http://schemas.openxmlformats.org/officeDocument/2006/relationships/image" Target="../media/image211.png"/><Relationship Id="rId81" Type="http://schemas.openxmlformats.org/officeDocument/2006/relationships/customXml" Target="../ink/ink300.xml"/><Relationship Id="rId86" Type="http://schemas.openxmlformats.org/officeDocument/2006/relationships/image" Target="../media/image215.png"/><Relationship Id="rId94" Type="http://schemas.openxmlformats.org/officeDocument/2006/relationships/image" Target="../media/image219.png"/><Relationship Id="rId4" Type="http://schemas.openxmlformats.org/officeDocument/2006/relationships/image" Target="../media/image174.png"/><Relationship Id="rId9" Type="http://schemas.openxmlformats.org/officeDocument/2006/relationships/customXml" Target="../ink/ink264.xml"/><Relationship Id="rId13" Type="http://schemas.openxmlformats.org/officeDocument/2006/relationships/customXml" Target="../ink/ink266.xml"/><Relationship Id="rId18" Type="http://schemas.openxmlformats.org/officeDocument/2006/relationships/image" Target="../media/image181.png"/><Relationship Id="rId39" Type="http://schemas.openxmlformats.org/officeDocument/2006/relationships/customXml" Target="../ink/ink279.xml"/><Relationship Id="rId34" Type="http://schemas.openxmlformats.org/officeDocument/2006/relationships/image" Target="../media/image189.png"/><Relationship Id="rId50" Type="http://schemas.openxmlformats.org/officeDocument/2006/relationships/image" Target="../media/image197.png"/><Relationship Id="rId55" Type="http://schemas.openxmlformats.org/officeDocument/2006/relationships/customXml" Target="../ink/ink287.xml"/><Relationship Id="rId76" Type="http://schemas.openxmlformats.org/officeDocument/2006/relationships/image" Target="../media/image210.png"/><Relationship Id="rId97" Type="http://schemas.openxmlformats.org/officeDocument/2006/relationships/chart" Target="../charts/chart8.xml"/><Relationship Id="rId7" Type="http://schemas.openxmlformats.org/officeDocument/2006/relationships/customXml" Target="../ink/ink263.xml"/><Relationship Id="rId71" Type="http://schemas.openxmlformats.org/officeDocument/2006/relationships/customXml" Target="../ink/ink295.xml"/><Relationship Id="rId92" Type="http://schemas.openxmlformats.org/officeDocument/2006/relationships/image" Target="../media/image218.png"/><Relationship Id="rId2" Type="http://schemas.openxmlformats.org/officeDocument/2006/relationships/image" Target="../media/image173.png"/><Relationship Id="rId29" Type="http://schemas.openxmlformats.org/officeDocument/2006/relationships/customXml" Target="../ink/ink274.xml"/><Relationship Id="rId24" Type="http://schemas.openxmlformats.org/officeDocument/2006/relationships/image" Target="../media/image184.png"/><Relationship Id="rId40" Type="http://schemas.openxmlformats.org/officeDocument/2006/relationships/image" Target="../media/image192.png"/><Relationship Id="rId45" Type="http://schemas.openxmlformats.org/officeDocument/2006/relationships/customXml" Target="../ink/ink282.xml"/><Relationship Id="rId66" Type="http://schemas.openxmlformats.org/officeDocument/2006/relationships/image" Target="../media/image205.png"/><Relationship Id="rId87" Type="http://schemas.openxmlformats.org/officeDocument/2006/relationships/customXml" Target="../ink/ink303.xml"/><Relationship Id="rId61" Type="http://schemas.openxmlformats.org/officeDocument/2006/relationships/customXml" Target="../ink/ink290.xml"/><Relationship Id="rId82" Type="http://schemas.openxmlformats.org/officeDocument/2006/relationships/image" Target="../media/image213.png"/><Relationship Id="rId19" Type="http://schemas.openxmlformats.org/officeDocument/2006/relationships/customXml" Target="../ink/ink269.xml"/><Relationship Id="rId14" Type="http://schemas.openxmlformats.org/officeDocument/2006/relationships/image" Target="../media/image179.png"/><Relationship Id="rId30" Type="http://schemas.openxmlformats.org/officeDocument/2006/relationships/image" Target="../media/image187.png"/><Relationship Id="rId35" Type="http://schemas.openxmlformats.org/officeDocument/2006/relationships/customXml" Target="../ink/ink277.xml"/><Relationship Id="rId56" Type="http://schemas.openxmlformats.org/officeDocument/2006/relationships/image" Target="../media/image200.png"/><Relationship Id="rId77" Type="http://schemas.openxmlformats.org/officeDocument/2006/relationships/customXml" Target="../ink/ink298.xml"/><Relationship Id="rId8" Type="http://schemas.openxmlformats.org/officeDocument/2006/relationships/image" Target="../media/image176.png"/><Relationship Id="rId51" Type="http://schemas.openxmlformats.org/officeDocument/2006/relationships/customXml" Target="../ink/ink285.xml"/><Relationship Id="rId72" Type="http://schemas.openxmlformats.org/officeDocument/2006/relationships/image" Target="../media/image208.png"/><Relationship Id="rId93" Type="http://schemas.openxmlformats.org/officeDocument/2006/relationships/customXml" Target="../ink/ink306.xml"/><Relationship Id="rId98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406320</xdr:colOff>
      <xdr:row>1</xdr:row>
      <xdr:rowOff>97320</xdr:rowOff>
    </xdr:from>
    <xdr:to>
      <xdr:col>14</xdr:col>
      <xdr:colOff>508200</xdr:colOff>
      <xdr:row>2</xdr:row>
      <xdr:rowOff>114540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872C6F4D-5875-BC40-8218-35C6720772B2}"/>
                </a:ext>
              </a:extLst>
            </xdr14:cNvPr>
            <xdr14:cNvContentPartPr/>
          </xdr14:nvContentPartPr>
          <xdr14:nvPr macro=""/>
          <xdr14:xfrm>
            <a:off x="10159920" y="630720"/>
            <a:ext cx="101880" cy="2077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872C6F4D-5875-BC40-8218-35C6720772B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144440" y="615240"/>
              <a:ext cx="132480" cy="2383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389400</xdr:colOff>
      <xdr:row>1</xdr:row>
      <xdr:rowOff>186240</xdr:rowOff>
    </xdr:from>
    <xdr:to>
      <xdr:col>14</xdr:col>
      <xdr:colOff>597120</xdr:colOff>
      <xdr:row>2</xdr:row>
      <xdr:rowOff>25620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35ABF7FB-4694-AF43-92BE-C14DF52F9948}"/>
                </a:ext>
              </a:extLst>
            </xdr14:cNvPr>
            <xdr14:cNvContentPartPr/>
          </xdr14:nvContentPartPr>
          <xdr14:nvPr macro=""/>
          <xdr14:xfrm>
            <a:off x="10143000" y="719640"/>
            <a:ext cx="207720" cy="2988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35ABF7FB-4694-AF43-92BE-C14DF52F9948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0127520" y="704160"/>
              <a:ext cx="238320" cy="604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15</xdr:col>
      <xdr:colOff>12360</xdr:colOff>
      <xdr:row>1</xdr:row>
      <xdr:rowOff>114240</xdr:rowOff>
    </xdr:from>
    <xdr:to>
      <xdr:col>15</xdr:col>
      <xdr:colOff>38280</xdr:colOff>
      <xdr:row>2</xdr:row>
      <xdr:rowOff>68100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BCB96655-258E-2C4F-A761-905DA2EDB44E}"/>
                </a:ext>
              </a:extLst>
            </xdr14:cNvPr>
            <xdr14:cNvContentPartPr/>
          </xdr14:nvContentPartPr>
          <xdr14:nvPr macro=""/>
          <xdr14:xfrm>
            <a:off x="10375560" y="647640"/>
            <a:ext cx="25920" cy="144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BCB96655-258E-2C4F-A761-905DA2EDB44E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0360440" y="632160"/>
              <a:ext cx="56160" cy="1749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15</xdr:col>
      <xdr:colOff>88680</xdr:colOff>
      <xdr:row>1</xdr:row>
      <xdr:rowOff>97680</xdr:rowOff>
    </xdr:from>
    <xdr:to>
      <xdr:col>15</xdr:col>
      <xdr:colOff>237360</xdr:colOff>
      <xdr:row>2</xdr:row>
      <xdr:rowOff>33900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CC633A3D-FA53-434B-97F9-E1B081523CC5}"/>
                </a:ext>
              </a:extLst>
            </xdr14:cNvPr>
            <xdr14:cNvContentPartPr/>
          </xdr14:nvContentPartPr>
          <xdr14:nvPr macro=""/>
          <xdr14:xfrm>
            <a:off x="10451880" y="631080"/>
            <a:ext cx="148680" cy="12672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CC633A3D-FA53-434B-97F9-E1B081523CC5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0436760" y="615960"/>
              <a:ext cx="178920" cy="1573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15</xdr:col>
      <xdr:colOff>224040</xdr:colOff>
      <xdr:row>1</xdr:row>
      <xdr:rowOff>67440</xdr:rowOff>
    </xdr:from>
    <xdr:to>
      <xdr:col>15</xdr:col>
      <xdr:colOff>309000</xdr:colOff>
      <xdr:row>2</xdr:row>
      <xdr:rowOff>16980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91EED367-C15F-8142-AA95-209FFB819E12}"/>
                </a:ext>
              </a:extLst>
            </xdr14:cNvPr>
            <xdr14:cNvContentPartPr/>
          </xdr14:nvContentPartPr>
          <xdr14:nvPr macro=""/>
          <xdr14:xfrm>
            <a:off x="10587240" y="600840"/>
            <a:ext cx="84960" cy="14004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91EED367-C15F-8142-AA95-209FFB819E12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0572120" y="585720"/>
              <a:ext cx="115560" cy="1706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15</xdr:col>
      <xdr:colOff>351120</xdr:colOff>
      <xdr:row>1</xdr:row>
      <xdr:rowOff>63480</xdr:rowOff>
    </xdr:from>
    <xdr:to>
      <xdr:col>15</xdr:col>
      <xdr:colOff>385320</xdr:colOff>
      <xdr:row>1</xdr:row>
      <xdr:rowOff>181920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826109C3-0234-F544-939E-1EF107005902}"/>
                </a:ext>
              </a:extLst>
            </xdr14:cNvPr>
            <xdr14:cNvContentPartPr/>
          </xdr14:nvContentPartPr>
          <xdr14:nvPr macro=""/>
          <xdr14:xfrm>
            <a:off x="10714320" y="596880"/>
            <a:ext cx="34200" cy="11844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826109C3-0234-F544-939E-1EF107005902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0699200" y="581400"/>
              <a:ext cx="64800" cy="1490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15</xdr:col>
      <xdr:colOff>317280</xdr:colOff>
      <xdr:row>1</xdr:row>
      <xdr:rowOff>33600</xdr:rowOff>
    </xdr:from>
    <xdr:to>
      <xdr:col>15</xdr:col>
      <xdr:colOff>453000</xdr:colOff>
      <xdr:row>1</xdr:row>
      <xdr:rowOff>63480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5EEAE0E3-FF5D-4449-8811-114C9E887F1A}"/>
                </a:ext>
              </a:extLst>
            </xdr14:cNvPr>
            <xdr14:cNvContentPartPr/>
          </xdr14:nvContentPartPr>
          <xdr14:nvPr macro=""/>
          <xdr14:xfrm>
            <a:off x="10680480" y="567000"/>
            <a:ext cx="135720" cy="2988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5EEAE0E3-FF5D-4449-8811-114C9E887F1A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0665360" y="551880"/>
              <a:ext cx="166320" cy="604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16</xdr:col>
      <xdr:colOff>105480</xdr:colOff>
      <xdr:row>0</xdr:row>
      <xdr:rowOff>525240</xdr:rowOff>
    </xdr:from>
    <xdr:to>
      <xdr:col>16</xdr:col>
      <xdr:colOff>211680</xdr:colOff>
      <xdr:row>1</xdr:row>
      <xdr:rowOff>190200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3D673C01-0E3A-D84E-9589-E55910C827FF}"/>
                </a:ext>
              </a:extLst>
            </xdr14:cNvPr>
            <xdr14:cNvContentPartPr/>
          </xdr14:nvContentPartPr>
          <xdr14:nvPr macro=""/>
          <xdr14:xfrm>
            <a:off x="11078280" y="525240"/>
            <a:ext cx="106200" cy="19836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3D673C01-0E3A-D84E-9589-E55910C827FF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1063160" y="509668"/>
              <a:ext cx="136800" cy="229504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16</xdr:col>
      <xdr:colOff>266400</xdr:colOff>
      <xdr:row>0</xdr:row>
      <xdr:rowOff>525600</xdr:rowOff>
    </xdr:from>
    <xdr:to>
      <xdr:col>16</xdr:col>
      <xdr:colOff>372600</xdr:colOff>
      <xdr:row>1</xdr:row>
      <xdr:rowOff>152400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AF931FC5-A928-BB41-8530-5F7A421C36EE}"/>
                </a:ext>
              </a:extLst>
            </xdr14:cNvPr>
            <xdr14:cNvContentPartPr/>
          </xdr14:nvContentPartPr>
          <xdr14:nvPr macro=""/>
          <xdr14:xfrm>
            <a:off x="11239200" y="525600"/>
            <a:ext cx="106200" cy="16020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AF931FC5-A928-BB41-8530-5F7A421C36EE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1224080" y="509543"/>
              <a:ext cx="136800" cy="191568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16</xdr:col>
      <xdr:colOff>249480</xdr:colOff>
      <xdr:row>1</xdr:row>
      <xdr:rowOff>71760</xdr:rowOff>
    </xdr:from>
    <xdr:to>
      <xdr:col>16</xdr:col>
      <xdr:colOff>419040</xdr:colOff>
      <xdr:row>1</xdr:row>
      <xdr:rowOff>89040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3C5B3EA4-2797-2142-939E-1EBACCD219D7}"/>
                </a:ext>
              </a:extLst>
            </xdr14:cNvPr>
            <xdr14:cNvContentPartPr/>
          </xdr14:nvContentPartPr>
          <xdr14:nvPr macro=""/>
          <xdr14:xfrm>
            <a:off x="11222280" y="605160"/>
            <a:ext cx="169560" cy="1728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3C5B3EA4-2797-2142-939E-1EBACCD219D7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1207160" y="590040"/>
              <a:ext cx="200160" cy="478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16</xdr:col>
      <xdr:colOff>423000</xdr:colOff>
      <xdr:row>0</xdr:row>
      <xdr:rowOff>499320</xdr:rowOff>
    </xdr:from>
    <xdr:to>
      <xdr:col>16</xdr:col>
      <xdr:colOff>478440</xdr:colOff>
      <xdr:row>1</xdr:row>
      <xdr:rowOff>114600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9567FC09-197B-B94D-8E7A-282A295A8281}"/>
                </a:ext>
              </a:extLst>
            </xdr14:cNvPr>
            <xdr14:cNvContentPartPr/>
          </xdr14:nvContentPartPr>
          <xdr14:nvPr macro=""/>
          <xdr14:xfrm>
            <a:off x="11395800" y="499320"/>
            <a:ext cx="55440" cy="14868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9567FC09-197B-B94D-8E7A-282A295A8281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1380680" y="479709"/>
              <a:ext cx="86040" cy="18699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16</xdr:col>
      <xdr:colOff>368280</xdr:colOff>
      <xdr:row>0</xdr:row>
      <xdr:rowOff>478080</xdr:rowOff>
    </xdr:from>
    <xdr:to>
      <xdr:col>16</xdr:col>
      <xdr:colOff>516960</xdr:colOff>
      <xdr:row>1</xdr:row>
      <xdr:rowOff>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DDD32DF0-A259-D343-9AC3-A812B0145FDF}"/>
                </a:ext>
              </a:extLst>
            </xdr14:cNvPr>
            <xdr14:cNvContentPartPr/>
          </xdr14:nvContentPartPr>
          <xdr14:nvPr macro=""/>
          <xdr14:xfrm>
            <a:off x="11341080" y="478080"/>
            <a:ext cx="148680" cy="5544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DDD32DF0-A259-D343-9AC3-A812B0145FDF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1325600" y="447120"/>
              <a:ext cx="178920" cy="1166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16</xdr:col>
      <xdr:colOff>571680</xdr:colOff>
      <xdr:row>0</xdr:row>
      <xdr:rowOff>470160</xdr:rowOff>
    </xdr:from>
    <xdr:to>
      <xdr:col>17</xdr:col>
      <xdr:colOff>76200</xdr:colOff>
      <xdr:row>1</xdr:row>
      <xdr:rowOff>105960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5863CC8B-DB5C-6846-B7C5-753DA57CC45B}"/>
                </a:ext>
              </a:extLst>
            </xdr14:cNvPr>
            <xdr14:cNvContentPartPr/>
          </xdr14:nvContentPartPr>
          <xdr14:nvPr macro=""/>
          <xdr14:xfrm>
            <a:off x="11544480" y="470160"/>
            <a:ext cx="114120" cy="16920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5863CC8B-DB5C-6846-B7C5-753DA57CC45B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1529360" y="445497"/>
              <a:ext cx="144720" cy="217379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16</xdr:col>
      <xdr:colOff>529560</xdr:colOff>
      <xdr:row>1</xdr:row>
      <xdr:rowOff>4080</xdr:rowOff>
    </xdr:from>
    <xdr:to>
      <xdr:col>17</xdr:col>
      <xdr:colOff>106080</xdr:colOff>
      <xdr:row>1</xdr:row>
      <xdr:rowOff>46920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FDFD56DE-32B3-E94C-9C04-495FB8B604B8}"/>
                </a:ext>
              </a:extLst>
            </xdr14:cNvPr>
            <xdr14:cNvContentPartPr/>
          </xdr14:nvContentPartPr>
          <xdr14:nvPr macro=""/>
          <xdr14:xfrm>
            <a:off x="11502360" y="537480"/>
            <a:ext cx="186120" cy="4284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FDFD56DE-32B3-E94C-9C04-495FB8B604B8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11486880" y="522360"/>
              <a:ext cx="216720" cy="730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17</xdr:col>
      <xdr:colOff>330000</xdr:colOff>
      <xdr:row>0</xdr:row>
      <xdr:rowOff>448560</xdr:rowOff>
    </xdr:from>
    <xdr:to>
      <xdr:col>17</xdr:col>
      <xdr:colOff>355920</xdr:colOff>
      <xdr:row>1</xdr:row>
      <xdr:rowOff>84720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3680E24D-C60D-0845-883F-4A12626E6358}"/>
                </a:ext>
              </a:extLst>
            </xdr14:cNvPr>
            <xdr14:cNvContentPartPr/>
          </xdr14:nvContentPartPr>
          <xdr14:nvPr macro=""/>
          <xdr14:xfrm>
            <a:off x="11912400" y="448560"/>
            <a:ext cx="25920" cy="16956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3680E24D-C60D-0845-883F-4A12626E6358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11897280" y="418556"/>
              <a:ext cx="56160" cy="228173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17</xdr:col>
      <xdr:colOff>429360</xdr:colOff>
      <xdr:row>0</xdr:row>
      <xdr:rowOff>457200</xdr:rowOff>
    </xdr:from>
    <xdr:to>
      <xdr:col>17</xdr:col>
      <xdr:colOff>550680</xdr:colOff>
      <xdr:row>1</xdr:row>
      <xdr:rowOff>89400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7B71BCC6-130E-5D44-9F5F-63D0E00168F4}"/>
                </a:ext>
              </a:extLst>
            </xdr14:cNvPr>
            <xdr14:cNvContentPartPr/>
          </xdr14:nvContentPartPr>
          <xdr14:nvPr macro=""/>
          <xdr14:xfrm>
            <a:off x="12011760" y="457200"/>
            <a:ext cx="121320" cy="16560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7B71BCC6-130E-5D44-9F5F-63D0E00168F4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11996280" y="428717"/>
              <a:ext cx="151920" cy="221904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15</xdr:col>
      <xdr:colOff>114240</xdr:colOff>
      <xdr:row>3</xdr:row>
      <xdr:rowOff>46440</xdr:rowOff>
    </xdr:from>
    <xdr:to>
      <xdr:col>15</xdr:col>
      <xdr:colOff>148440</xdr:colOff>
      <xdr:row>3</xdr:row>
      <xdr:rowOff>186480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E8002234-6449-E24D-B319-AC437AEB2E2B}"/>
                </a:ext>
              </a:extLst>
            </xdr14:cNvPr>
            <xdr14:cNvContentPartPr/>
          </xdr14:nvContentPartPr>
          <xdr14:nvPr macro=""/>
          <xdr14:xfrm>
            <a:off x="10477440" y="960840"/>
            <a:ext cx="34200" cy="14004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E8002234-6449-E24D-B319-AC437AEB2E2B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10461960" y="945360"/>
              <a:ext cx="64800" cy="1706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15</xdr:col>
      <xdr:colOff>46560</xdr:colOff>
      <xdr:row>3</xdr:row>
      <xdr:rowOff>29520</xdr:rowOff>
    </xdr:from>
    <xdr:to>
      <xdr:col>15</xdr:col>
      <xdr:colOff>321960</xdr:colOff>
      <xdr:row>3</xdr:row>
      <xdr:rowOff>118800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B0D9AE67-CC84-6042-8462-26D93EEABBF1}"/>
                </a:ext>
              </a:extLst>
            </xdr14:cNvPr>
            <xdr14:cNvContentPartPr/>
          </xdr14:nvContentPartPr>
          <xdr14:nvPr macro=""/>
          <xdr14:xfrm>
            <a:off x="10409760" y="943920"/>
            <a:ext cx="275400" cy="8928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B0D9AE67-CC84-6042-8462-26D93EEABBF1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0394280" y="928440"/>
              <a:ext cx="306000" cy="1198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15</xdr:col>
      <xdr:colOff>258600</xdr:colOff>
      <xdr:row>3</xdr:row>
      <xdr:rowOff>63720</xdr:rowOff>
    </xdr:from>
    <xdr:to>
      <xdr:col>15</xdr:col>
      <xdr:colOff>409800</xdr:colOff>
      <xdr:row>4</xdr:row>
      <xdr:rowOff>8580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B9E6A1F2-8826-6145-A45B-C69A0D14C693}"/>
                </a:ext>
              </a:extLst>
            </xdr14:cNvPr>
            <xdr14:cNvContentPartPr/>
          </xdr14:nvContentPartPr>
          <xdr14:nvPr macro=""/>
          <xdr14:xfrm>
            <a:off x="10621800" y="978120"/>
            <a:ext cx="151200" cy="13536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B9E6A1F2-8826-6145-A45B-C69A0D14C693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10606320" y="963000"/>
              <a:ext cx="181800" cy="1659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16</xdr:col>
      <xdr:colOff>131040</xdr:colOff>
      <xdr:row>3</xdr:row>
      <xdr:rowOff>8280</xdr:rowOff>
    </xdr:from>
    <xdr:to>
      <xdr:col>16</xdr:col>
      <xdr:colOff>249840</xdr:colOff>
      <xdr:row>3</xdr:row>
      <xdr:rowOff>173880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6ED1D81C-201B-874A-92C5-17F4E9F18FDE}"/>
                </a:ext>
              </a:extLst>
            </xdr14:cNvPr>
            <xdr14:cNvContentPartPr/>
          </xdr14:nvContentPartPr>
          <xdr14:nvPr macro=""/>
          <xdr14:xfrm>
            <a:off x="11103840" y="922680"/>
            <a:ext cx="118800" cy="16560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6ED1D81C-201B-874A-92C5-17F4E9F18FDE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11088720" y="907560"/>
              <a:ext cx="149400" cy="1958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16</xdr:col>
      <xdr:colOff>300960</xdr:colOff>
      <xdr:row>2</xdr:row>
      <xdr:rowOff>183660</xdr:rowOff>
    </xdr:from>
    <xdr:to>
      <xdr:col>16</xdr:col>
      <xdr:colOff>431640</xdr:colOff>
      <xdr:row>3</xdr:row>
      <xdr:rowOff>156600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FC6B9AC3-3631-D545-BF2A-AA6955AF08E5}"/>
                </a:ext>
              </a:extLst>
            </xdr14:cNvPr>
            <xdr14:cNvContentPartPr/>
          </xdr14:nvContentPartPr>
          <xdr14:nvPr macro=""/>
          <xdr14:xfrm>
            <a:off x="11273760" y="907560"/>
            <a:ext cx="130680" cy="16344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FC6B9AC3-3631-D545-BF2A-AA6955AF08E5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11258280" y="892440"/>
              <a:ext cx="161280" cy="1940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16</xdr:col>
      <xdr:colOff>495000</xdr:colOff>
      <xdr:row>2</xdr:row>
      <xdr:rowOff>169260</xdr:rowOff>
    </xdr:from>
    <xdr:to>
      <xdr:col>17</xdr:col>
      <xdr:colOff>34080</xdr:colOff>
      <xdr:row>3</xdr:row>
      <xdr:rowOff>143640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C8C9A5DC-4901-CA46-AF43-A685D823E6D0}"/>
                </a:ext>
              </a:extLst>
            </xdr14:cNvPr>
            <xdr14:cNvContentPartPr/>
          </xdr14:nvContentPartPr>
          <xdr14:nvPr macro=""/>
          <xdr14:xfrm>
            <a:off x="11467800" y="893160"/>
            <a:ext cx="148680" cy="16488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C8C9A5DC-4901-CA46-AF43-A685D823E6D0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11452680" y="877680"/>
              <a:ext cx="178920" cy="1954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17</xdr:col>
      <xdr:colOff>50640</xdr:colOff>
      <xdr:row>2</xdr:row>
      <xdr:rowOff>123180</xdr:rowOff>
    </xdr:from>
    <xdr:to>
      <xdr:col>17</xdr:col>
      <xdr:colOff>245760</xdr:colOff>
      <xdr:row>3</xdr:row>
      <xdr:rowOff>135720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73869652-52F1-6D4B-9585-1494ED7E1B3D}"/>
                </a:ext>
              </a:extLst>
            </xdr14:cNvPr>
            <xdr14:cNvContentPartPr/>
          </xdr14:nvContentPartPr>
          <xdr14:nvPr macro=""/>
          <xdr14:xfrm>
            <a:off x="11633040" y="847080"/>
            <a:ext cx="195120" cy="20304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73869652-52F1-6D4B-9585-1494ED7E1B3D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1617920" y="831600"/>
              <a:ext cx="225720" cy="2336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17</xdr:col>
      <xdr:colOff>270600</xdr:colOff>
      <xdr:row>2</xdr:row>
      <xdr:rowOff>122460</xdr:rowOff>
    </xdr:from>
    <xdr:to>
      <xdr:col>17</xdr:col>
      <xdr:colOff>355560</xdr:colOff>
      <xdr:row>3</xdr:row>
      <xdr:rowOff>97560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348945CA-B39B-454B-A7FB-1C81F950249A}"/>
                </a:ext>
              </a:extLst>
            </xdr14:cNvPr>
            <xdr14:cNvContentPartPr/>
          </xdr14:nvContentPartPr>
          <xdr14:nvPr macro=""/>
          <xdr14:xfrm>
            <a:off x="11853000" y="846360"/>
            <a:ext cx="84960" cy="16560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348945CA-B39B-454B-A7FB-1C81F950249A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11837880" y="831240"/>
              <a:ext cx="115560" cy="1958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17</xdr:col>
      <xdr:colOff>274920</xdr:colOff>
      <xdr:row>2</xdr:row>
      <xdr:rowOff>59100</xdr:rowOff>
    </xdr:from>
    <xdr:to>
      <xdr:col>18</xdr:col>
      <xdr:colOff>8760</xdr:colOff>
      <xdr:row>3</xdr:row>
      <xdr:rowOff>97560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D168A8DB-1DE3-454B-AFD4-5D1AAD522418}"/>
                </a:ext>
              </a:extLst>
            </xdr14:cNvPr>
            <xdr14:cNvContentPartPr/>
          </xdr14:nvContentPartPr>
          <xdr14:nvPr macro=""/>
          <xdr14:xfrm>
            <a:off x="11857320" y="783000"/>
            <a:ext cx="343440" cy="228960"/>
          </xdr14:xfrm>
        </xdr:contentPart>
      </mc:Choice>
      <mc:Fallback xmlns=""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D168A8DB-1DE3-454B-AFD4-5D1AAD522418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11842200" y="767880"/>
              <a:ext cx="373680" cy="2595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18</xdr:col>
      <xdr:colOff>279120</xdr:colOff>
      <xdr:row>1</xdr:row>
      <xdr:rowOff>177600</xdr:rowOff>
    </xdr:from>
    <xdr:to>
      <xdr:col>18</xdr:col>
      <xdr:colOff>478560</xdr:colOff>
      <xdr:row>3</xdr:row>
      <xdr:rowOff>144000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A60FF0C5-E66E-F949-BC07-0D5BD33FBFFF}"/>
                </a:ext>
              </a:extLst>
            </xdr14:cNvPr>
            <xdr14:cNvContentPartPr/>
          </xdr14:nvContentPartPr>
          <xdr14:nvPr macro=""/>
          <xdr14:xfrm>
            <a:off x="12471120" y="711000"/>
            <a:ext cx="199440" cy="34740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A60FF0C5-E66E-F949-BC07-0D5BD33FBFFF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12456000" y="695880"/>
              <a:ext cx="229680" cy="37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19</xdr:col>
      <xdr:colOff>37800</xdr:colOff>
      <xdr:row>1</xdr:row>
      <xdr:rowOff>190200</xdr:rowOff>
    </xdr:from>
    <xdr:to>
      <xdr:col>19</xdr:col>
      <xdr:colOff>76320</xdr:colOff>
      <xdr:row>3</xdr:row>
      <xdr:rowOff>96840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78CA2EBD-46AD-3B4A-891D-4D704A203C35}"/>
                </a:ext>
              </a:extLst>
            </xdr14:cNvPr>
            <xdr14:cNvContentPartPr/>
          </xdr14:nvContentPartPr>
          <xdr14:nvPr macro=""/>
          <xdr14:xfrm>
            <a:off x="12839400" y="723600"/>
            <a:ext cx="38520" cy="28764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78CA2EBD-46AD-3B4A-891D-4D704A203C35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12824280" y="708480"/>
              <a:ext cx="69120" cy="3182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18</xdr:col>
      <xdr:colOff>567120</xdr:colOff>
      <xdr:row>1</xdr:row>
      <xdr:rowOff>177600</xdr:rowOff>
    </xdr:from>
    <xdr:to>
      <xdr:col>19</xdr:col>
      <xdr:colOff>165240</xdr:colOff>
      <xdr:row>2</xdr:row>
      <xdr:rowOff>55140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3A2413FC-110C-144D-80E5-0E57C1825E56}"/>
                </a:ext>
              </a:extLst>
            </xdr14:cNvPr>
            <xdr14:cNvContentPartPr/>
          </xdr14:nvContentPartPr>
          <xdr14:nvPr macro=""/>
          <xdr14:xfrm>
            <a:off x="12759120" y="711000"/>
            <a:ext cx="207720" cy="6804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3A2413FC-110C-144D-80E5-0E57C1825E56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12744000" y="695880"/>
              <a:ext cx="238320" cy="986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19</xdr:col>
      <xdr:colOff>16920</xdr:colOff>
      <xdr:row>3</xdr:row>
      <xdr:rowOff>16920</xdr:rowOff>
    </xdr:from>
    <xdr:to>
      <xdr:col>19</xdr:col>
      <xdr:colOff>267120</xdr:colOff>
      <xdr:row>3</xdr:row>
      <xdr:rowOff>72360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8B986A67-3506-C74F-9212-8A5E1812DE61}"/>
                </a:ext>
              </a:extLst>
            </xdr14:cNvPr>
            <xdr14:cNvContentPartPr/>
          </xdr14:nvContentPartPr>
          <xdr14:nvPr macro=""/>
          <xdr14:xfrm>
            <a:off x="12818520" y="931320"/>
            <a:ext cx="250200" cy="5544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8B986A67-3506-C74F-9212-8A5E1812DE61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12803040" y="915840"/>
              <a:ext cx="280800" cy="860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15</xdr:col>
      <xdr:colOff>80760</xdr:colOff>
      <xdr:row>5</xdr:row>
      <xdr:rowOff>25080</xdr:rowOff>
    </xdr:from>
    <xdr:to>
      <xdr:col>15</xdr:col>
      <xdr:colOff>233040</xdr:colOff>
      <xdr:row>6</xdr:row>
      <xdr:rowOff>34020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CB09B5D4-0BA4-F74C-A347-045E65360160}"/>
                </a:ext>
              </a:extLst>
            </xdr14:cNvPr>
            <xdr14:cNvContentPartPr/>
          </xdr14:nvContentPartPr>
          <xdr14:nvPr macro=""/>
          <xdr14:xfrm>
            <a:off x="10443960" y="1320480"/>
            <a:ext cx="152280" cy="19944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CB09B5D4-0BA4-F74C-A347-045E65360160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10428840" y="1305360"/>
              <a:ext cx="182880" cy="229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15</xdr:col>
      <xdr:colOff>249600</xdr:colOff>
      <xdr:row>4</xdr:row>
      <xdr:rowOff>190380</xdr:rowOff>
    </xdr:from>
    <xdr:to>
      <xdr:col>15</xdr:col>
      <xdr:colOff>368400</xdr:colOff>
      <xdr:row>6</xdr:row>
      <xdr:rowOff>8820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2072BE66-1D3C-FC42-B29E-7381458639DD}"/>
                </a:ext>
              </a:extLst>
            </xdr14:cNvPr>
            <xdr14:cNvContentPartPr/>
          </xdr14:nvContentPartPr>
          <xdr14:nvPr macro=""/>
          <xdr14:xfrm>
            <a:off x="10612800" y="1295280"/>
            <a:ext cx="118800" cy="19944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2072BE66-1D3C-FC42-B29E-7381458639DD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10597680" y="1279800"/>
              <a:ext cx="149400" cy="229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15</xdr:col>
      <xdr:colOff>427440</xdr:colOff>
      <xdr:row>5</xdr:row>
      <xdr:rowOff>9240</xdr:rowOff>
    </xdr:from>
    <xdr:to>
      <xdr:col>15</xdr:col>
      <xdr:colOff>567480</xdr:colOff>
      <xdr:row>5</xdr:row>
      <xdr:rowOff>165120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2DA252C8-CF15-4442-9E39-22B94341A656}"/>
                </a:ext>
              </a:extLst>
            </xdr14:cNvPr>
            <xdr14:cNvContentPartPr/>
          </xdr14:nvContentPartPr>
          <xdr14:nvPr macro=""/>
          <xdr14:xfrm>
            <a:off x="10790640" y="1304640"/>
            <a:ext cx="140040" cy="155880"/>
          </xdr14:xfrm>
        </xdr:contentPart>
      </mc:Choice>
      <mc:Fallback xmlns=""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2DA252C8-CF15-4442-9E39-22B94341A656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10775160" y="1289520"/>
              <a:ext cx="170640" cy="1864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15</xdr:col>
      <xdr:colOff>550200</xdr:colOff>
      <xdr:row>4</xdr:row>
      <xdr:rowOff>160860</xdr:rowOff>
    </xdr:from>
    <xdr:to>
      <xdr:col>16</xdr:col>
      <xdr:colOff>80640</xdr:colOff>
      <xdr:row>5</xdr:row>
      <xdr:rowOff>173760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AFF28E21-7156-3C4B-B815-CDD05625C823}"/>
                </a:ext>
              </a:extLst>
            </xdr14:cNvPr>
            <xdr14:cNvContentPartPr/>
          </xdr14:nvContentPartPr>
          <xdr14:nvPr macro=""/>
          <xdr14:xfrm>
            <a:off x="10913400" y="1265760"/>
            <a:ext cx="140040" cy="20340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AFF28E21-7156-3C4B-B815-CDD05625C823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10898280" y="1250280"/>
              <a:ext cx="170640" cy="234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16</xdr:col>
      <xdr:colOff>89280</xdr:colOff>
      <xdr:row>4</xdr:row>
      <xdr:rowOff>126660</xdr:rowOff>
    </xdr:from>
    <xdr:to>
      <xdr:col>16</xdr:col>
      <xdr:colOff>195120</xdr:colOff>
      <xdr:row>5</xdr:row>
      <xdr:rowOff>160800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41E85822-2FF4-0640-A842-141A5FA8A462}"/>
                </a:ext>
              </a:extLst>
            </xdr14:cNvPr>
            <xdr14:cNvContentPartPr/>
          </xdr14:nvContentPartPr>
          <xdr14:nvPr macro=""/>
          <xdr14:xfrm>
            <a:off x="11062080" y="1231560"/>
            <a:ext cx="105840" cy="22464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41E85822-2FF4-0640-A842-141A5FA8A462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11046600" y="1216440"/>
              <a:ext cx="136080" cy="2552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16</xdr:col>
      <xdr:colOff>567720</xdr:colOff>
      <xdr:row>4</xdr:row>
      <xdr:rowOff>109740</xdr:rowOff>
    </xdr:from>
    <xdr:to>
      <xdr:col>17</xdr:col>
      <xdr:colOff>93480</xdr:colOff>
      <xdr:row>5</xdr:row>
      <xdr:rowOff>156840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666596B9-BD42-FB40-ABFB-E1EF10B53E16}"/>
                </a:ext>
              </a:extLst>
            </xdr14:cNvPr>
            <xdr14:cNvContentPartPr/>
          </xdr14:nvContentPartPr>
          <xdr14:nvPr macro=""/>
          <xdr14:xfrm>
            <a:off x="11540520" y="1214640"/>
            <a:ext cx="135360" cy="23760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666596B9-BD42-FB40-ABFB-E1EF10B53E16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11525040" y="1199520"/>
              <a:ext cx="165960" cy="2678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16</xdr:col>
      <xdr:colOff>559080</xdr:colOff>
      <xdr:row>5</xdr:row>
      <xdr:rowOff>25080</xdr:rowOff>
    </xdr:from>
    <xdr:to>
      <xdr:col>17</xdr:col>
      <xdr:colOff>131280</xdr:colOff>
      <xdr:row>5</xdr:row>
      <xdr:rowOff>34080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C5996954-27CC-584C-92B4-F86FFE10C0E9}"/>
                </a:ext>
              </a:extLst>
            </xdr14:cNvPr>
            <xdr14:cNvContentPartPr/>
          </xdr14:nvContentPartPr>
          <xdr14:nvPr macro=""/>
          <xdr14:xfrm>
            <a:off x="11531880" y="1320480"/>
            <a:ext cx="181800" cy="9000"/>
          </xdr14:xfrm>
        </xdr:contentPart>
      </mc:Choice>
      <mc:Fallback xmlns=""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C5996954-27CC-584C-92B4-F86FFE10C0E9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11516760" y="1305360"/>
              <a:ext cx="212400" cy="392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17</xdr:col>
      <xdr:colOff>122640</xdr:colOff>
      <xdr:row>4</xdr:row>
      <xdr:rowOff>169140</xdr:rowOff>
    </xdr:from>
    <xdr:to>
      <xdr:col>17</xdr:col>
      <xdr:colOff>267000</xdr:colOff>
      <xdr:row>5</xdr:row>
      <xdr:rowOff>143520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1FB87551-8333-2145-9C6B-B94A4D4DB889}"/>
                </a:ext>
              </a:extLst>
            </xdr14:cNvPr>
            <xdr14:cNvContentPartPr/>
          </xdr14:nvContentPartPr>
          <xdr14:nvPr macro=""/>
          <xdr14:xfrm>
            <a:off x="11705040" y="1274040"/>
            <a:ext cx="144360" cy="16488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1FB87551-8333-2145-9C6B-B94A4D4DB889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11689560" y="1258920"/>
              <a:ext cx="174960" cy="1954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17</xdr:col>
      <xdr:colOff>296520</xdr:colOff>
      <xdr:row>4</xdr:row>
      <xdr:rowOff>165540</xdr:rowOff>
    </xdr:from>
    <xdr:to>
      <xdr:col>17</xdr:col>
      <xdr:colOff>512160</xdr:colOff>
      <xdr:row>5</xdr:row>
      <xdr:rowOff>119040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020A6593-781F-8745-90EF-3F34669751DF}"/>
                </a:ext>
              </a:extLst>
            </xdr14:cNvPr>
            <xdr14:cNvContentPartPr/>
          </xdr14:nvContentPartPr>
          <xdr14:nvPr macro=""/>
          <xdr14:xfrm>
            <a:off x="11878920" y="1270440"/>
            <a:ext cx="215640" cy="14400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020A6593-781F-8745-90EF-3F34669751DF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11863800" y="1254960"/>
              <a:ext cx="246240" cy="1742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18</xdr:col>
      <xdr:colOff>148080</xdr:colOff>
      <xdr:row>4</xdr:row>
      <xdr:rowOff>119820</xdr:rowOff>
    </xdr:from>
    <xdr:to>
      <xdr:col>18</xdr:col>
      <xdr:colOff>241680</xdr:colOff>
      <xdr:row>5</xdr:row>
      <xdr:rowOff>120480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2BFB8713-C4A0-7D4C-AE94-DCF5922E5A20}"/>
                </a:ext>
              </a:extLst>
            </xdr14:cNvPr>
            <xdr14:cNvContentPartPr/>
          </xdr14:nvContentPartPr>
          <xdr14:nvPr macro=""/>
          <xdr14:xfrm>
            <a:off x="12340080" y="1224720"/>
            <a:ext cx="93600" cy="19116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2BFB8713-C4A0-7D4C-AE94-DCF5922E5A20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12324600" y="1209240"/>
              <a:ext cx="123840" cy="2217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18</xdr:col>
      <xdr:colOff>300360</xdr:colOff>
      <xdr:row>4</xdr:row>
      <xdr:rowOff>135300</xdr:rowOff>
    </xdr:from>
    <xdr:to>
      <xdr:col>18</xdr:col>
      <xdr:colOff>389640</xdr:colOff>
      <xdr:row>5</xdr:row>
      <xdr:rowOff>101400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D83ED2F0-EFA4-DF47-B596-4E41A6B49040}"/>
                </a:ext>
              </a:extLst>
            </xdr14:cNvPr>
            <xdr14:cNvContentPartPr/>
          </xdr14:nvContentPartPr>
          <xdr14:nvPr macro=""/>
          <xdr14:xfrm>
            <a:off x="12492360" y="1240200"/>
            <a:ext cx="89280" cy="156600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D83ED2F0-EFA4-DF47-B596-4E41A6B49040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12477240" y="1225080"/>
              <a:ext cx="119880" cy="1872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18</xdr:col>
      <xdr:colOff>431760</xdr:colOff>
      <xdr:row>4</xdr:row>
      <xdr:rowOff>114060</xdr:rowOff>
    </xdr:from>
    <xdr:to>
      <xdr:col>18</xdr:col>
      <xdr:colOff>508440</xdr:colOff>
      <xdr:row>5</xdr:row>
      <xdr:rowOff>131280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3D85D202-63E4-F44D-A444-826ED2C296F1}"/>
                </a:ext>
              </a:extLst>
            </xdr14:cNvPr>
            <xdr14:cNvContentPartPr/>
          </xdr14:nvContentPartPr>
          <xdr14:nvPr macro=""/>
          <xdr14:xfrm>
            <a:off x="12623760" y="1218960"/>
            <a:ext cx="76680" cy="20772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3D85D202-63E4-F44D-A444-826ED2C296F1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12608280" y="1203840"/>
              <a:ext cx="106920" cy="2383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18</xdr:col>
      <xdr:colOff>427440</xdr:colOff>
      <xdr:row>5</xdr:row>
      <xdr:rowOff>16800</xdr:rowOff>
    </xdr:from>
    <xdr:to>
      <xdr:col>18</xdr:col>
      <xdr:colOff>529320</xdr:colOff>
      <xdr:row>5</xdr:row>
      <xdr:rowOff>21480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CC9CE78B-BED3-B440-BE64-6392A87E21D1}"/>
                </a:ext>
              </a:extLst>
            </xdr14:cNvPr>
            <xdr14:cNvContentPartPr/>
          </xdr14:nvContentPartPr>
          <xdr14:nvPr macro=""/>
          <xdr14:xfrm>
            <a:off x="12619440" y="1312200"/>
            <a:ext cx="101880" cy="468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CC9CE78B-BED3-B440-BE64-6392A87E21D1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12603960" y="1297080"/>
              <a:ext cx="132480" cy="349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19</xdr:col>
      <xdr:colOff>0</xdr:colOff>
      <xdr:row>4</xdr:row>
      <xdr:rowOff>106140</xdr:rowOff>
    </xdr:from>
    <xdr:to>
      <xdr:col>19</xdr:col>
      <xdr:colOff>80640</xdr:colOff>
      <xdr:row>5</xdr:row>
      <xdr:rowOff>114360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B9301106-D608-0F4B-A924-22D03625AA74}"/>
                </a:ext>
              </a:extLst>
            </xdr14:cNvPr>
            <xdr14:cNvContentPartPr/>
          </xdr14:nvContentPartPr>
          <xdr14:nvPr macro=""/>
          <xdr14:xfrm>
            <a:off x="12801600" y="1211040"/>
            <a:ext cx="80640" cy="198720"/>
          </xdr14:xfrm>
        </xdr:contentPart>
      </mc:Choice>
      <mc:Fallback xmlns=""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B9301106-D608-0F4B-A924-22D03625AA74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12786120" y="1195920"/>
              <a:ext cx="111240" cy="2293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19</xdr:col>
      <xdr:colOff>3960</xdr:colOff>
      <xdr:row>4</xdr:row>
      <xdr:rowOff>173460</xdr:rowOff>
    </xdr:from>
    <xdr:to>
      <xdr:col>19</xdr:col>
      <xdr:colOff>88920</xdr:colOff>
      <xdr:row>5</xdr:row>
      <xdr:rowOff>4560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6BF1B327-7463-CF41-BF44-19B9CDDF7908}"/>
                </a:ext>
              </a:extLst>
            </xdr14:cNvPr>
            <xdr14:cNvContentPartPr/>
          </xdr14:nvContentPartPr>
          <xdr14:nvPr macro=""/>
          <xdr14:xfrm>
            <a:off x="12805560" y="1278360"/>
            <a:ext cx="84960" cy="21600"/>
          </xdr14:xfrm>
        </xdr:contentPart>
      </mc:Choice>
      <mc:Fallback xmlns=""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6BF1B327-7463-CF41-BF44-19B9CDDF7908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12790440" y="1262880"/>
              <a:ext cx="115560" cy="522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19</xdr:col>
      <xdr:colOff>152280</xdr:colOff>
      <xdr:row>4</xdr:row>
      <xdr:rowOff>147900</xdr:rowOff>
    </xdr:from>
    <xdr:to>
      <xdr:col>19</xdr:col>
      <xdr:colOff>199080</xdr:colOff>
      <xdr:row>5</xdr:row>
      <xdr:rowOff>105360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7775460A-63C8-9F48-832B-D58B6763B833}"/>
                </a:ext>
              </a:extLst>
            </xdr14:cNvPr>
            <xdr14:cNvContentPartPr/>
          </xdr14:nvContentPartPr>
          <xdr14:nvPr macro=""/>
          <xdr14:xfrm>
            <a:off x="12953880" y="1252800"/>
            <a:ext cx="46800" cy="147960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7775460A-63C8-9F48-832B-D58B6763B833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12938400" y="1237680"/>
              <a:ext cx="77400" cy="1785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19</xdr:col>
      <xdr:colOff>164880</xdr:colOff>
      <xdr:row>4</xdr:row>
      <xdr:rowOff>109740</xdr:rowOff>
    </xdr:from>
    <xdr:to>
      <xdr:col>19</xdr:col>
      <xdr:colOff>220320</xdr:colOff>
      <xdr:row>5</xdr:row>
      <xdr:rowOff>25440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49886D71-0AE3-8042-B8DE-90AB436DC659}"/>
                </a:ext>
              </a:extLst>
            </xdr14:cNvPr>
            <xdr14:cNvContentPartPr/>
          </xdr14:nvContentPartPr>
          <xdr14:nvPr macro=""/>
          <xdr14:xfrm>
            <a:off x="12966480" y="1214640"/>
            <a:ext cx="55440" cy="106200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49886D71-0AE3-8042-B8DE-90AB436DC659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12951360" y="1199520"/>
              <a:ext cx="86040" cy="1368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19</xdr:col>
      <xdr:colOff>253800</xdr:colOff>
      <xdr:row>4</xdr:row>
      <xdr:rowOff>118380</xdr:rowOff>
    </xdr:from>
    <xdr:to>
      <xdr:col>19</xdr:col>
      <xdr:colOff>368640</xdr:colOff>
      <xdr:row>5</xdr:row>
      <xdr:rowOff>76560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8DD893DB-2BF9-FC48-A568-17EAC07C51FB}"/>
                </a:ext>
              </a:extLst>
            </xdr14:cNvPr>
            <xdr14:cNvContentPartPr/>
          </xdr14:nvContentPartPr>
          <xdr14:nvPr macro=""/>
          <xdr14:xfrm>
            <a:off x="13055400" y="1223280"/>
            <a:ext cx="114840" cy="148680"/>
          </xdr14:xfrm>
        </xdr:contentPart>
      </mc:Choice>
      <mc:Fallback xmlns=""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8DD893DB-2BF9-FC48-A568-17EAC07C51FB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13040280" y="1208160"/>
              <a:ext cx="145080" cy="1789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19</xdr:col>
      <xdr:colOff>380880</xdr:colOff>
      <xdr:row>4</xdr:row>
      <xdr:rowOff>84540</xdr:rowOff>
    </xdr:from>
    <xdr:to>
      <xdr:col>19</xdr:col>
      <xdr:colOff>516600</xdr:colOff>
      <xdr:row>5</xdr:row>
      <xdr:rowOff>67920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FDEFD803-7B93-0349-BBC2-BC7A1AB47A76}"/>
                </a:ext>
              </a:extLst>
            </xdr14:cNvPr>
            <xdr14:cNvContentPartPr/>
          </xdr14:nvContentPartPr>
          <xdr14:nvPr macro=""/>
          <xdr14:xfrm>
            <a:off x="13182480" y="1189440"/>
            <a:ext cx="135720" cy="17388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FDEFD803-7B93-0349-BBC2-BC7A1AB47A76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13167000" y="1173960"/>
              <a:ext cx="166320" cy="2044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19</xdr:col>
      <xdr:colOff>541800</xdr:colOff>
      <xdr:row>4</xdr:row>
      <xdr:rowOff>105780</xdr:rowOff>
    </xdr:from>
    <xdr:to>
      <xdr:col>20</xdr:col>
      <xdr:colOff>67920</xdr:colOff>
      <xdr:row>5</xdr:row>
      <xdr:rowOff>67920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87D94106-C436-884A-BE8B-E1304578DFA5}"/>
                </a:ext>
              </a:extLst>
            </xdr14:cNvPr>
            <xdr14:cNvContentPartPr/>
          </xdr14:nvContentPartPr>
          <xdr14:nvPr macro=""/>
          <xdr14:xfrm>
            <a:off x="13343400" y="1210680"/>
            <a:ext cx="135720" cy="152640"/>
          </xdr14:xfrm>
        </xdr:contentPart>
      </mc:Choice>
      <mc:Fallback xmlns=""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87D94106-C436-884A-BE8B-E1304578DFA5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13327920" y="1195200"/>
              <a:ext cx="166320" cy="1832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20</xdr:col>
      <xdr:colOff>50640</xdr:colOff>
      <xdr:row>4</xdr:row>
      <xdr:rowOff>101460</xdr:rowOff>
    </xdr:from>
    <xdr:to>
      <xdr:col>20</xdr:col>
      <xdr:colOff>122640</xdr:colOff>
      <xdr:row>5</xdr:row>
      <xdr:rowOff>36600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28F217DE-DED5-A044-8D01-64764647E145}"/>
                </a:ext>
              </a:extLst>
            </xdr14:cNvPr>
            <xdr14:cNvContentPartPr/>
          </xdr14:nvContentPartPr>
          <xdr14:nvPr macro=""/>
          <xdr14:xfrm>
            <a:off x="13461840" y="1206360"/>
            <a:ext cx="72000" cy="125640"/>
          </xdr14:xfrm>
        </xdr:contentPart>
      </mc:Choice>
      <mc:Fallback xmlns=""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28F217DE-DED5-A044-8D01-64764647E145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13446720" y="1191240"/>
              <a:ext cx="102240" cy="1558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20</xdr:col>
      <xdr:colOff>4200</xdr:colOff>
      <xdr:row>4</xdr:row>
      <xdr:rowOff>63300</xdr:rowOff>
    </xdr:from>
    <xdr:to>
      <xdr:col>20</xdr:col>
      <xdr:colOff>152880</xdr:colOff>
      <xdr:row>4</xdr:row>
      <xdr:rowOff>84900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001BD47D-E2FE-6846-A45B-E53FE6B739E7}"/>
                </a:ext>
              </a:extLst>
            </xdr14:cNvPr>
            <xdr14:cNvContentPartPr/>
          </xdr14:nvContentPartPr>
          <xdr14:nvPr macro=""/>
          <xdr14:xfrm>
            <a:off x="13415400" y="1168200"/>
            <a:ext cx="148680" cy="2160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001BD47D-E2FE-6846-A45B-E53FE6B739E7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13399920" y="1153080"/>
              <a:ext cx="178920" cy="522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15</xdr:col>
      <xdr:colOff>5880</xdr:colOff>
      <xdr:row>6</xdr:row>
      <xdr:rowOff>181980</xdr:rowOff>
    </xdr:from>
    <xdr:to>
      <xdr:col>15</xdr:col>
      <xdr:colOff>211800</xdr:colOff>
      <xdr:row>7</xdr:row>
      <xdr:rowOff>186600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069D718C-4E27-FA42-B21B-8692E27FED94}"/>
                </a:ext>
              </a:extLst>
            </xdr14:cNvPr>
            <xdr14:cNvContentPartPr/>
          </xdr14:nvContentPartPr>
          <xdr14:nvPr macro=""/>
          <xdr14:xfrm>
            <a:off x="10369080" y="1667880"/>
            <a:ext cx="205920" cy="195120"/>
          </xdr14:xfrm>
        </xdr:contentPart>
      </mc:Choice>
      <mc:Fallback xmlns=""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069D718C-4E27-FA42-B21B-8692E27FED94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10353960" y="1652400"/>
              <a:ext cx="236520" cy="2257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15</xdr:col>
      <xdr:colOff>292080</xdr:colOff>
      <xdr:row>6</xdr:row>
      <xdr:rowOff>157500</xdr:rowOff>
    </xdr:from>
    <xdr:to>
      <xdr:col>15</xdr:col>
      <xdr:colOff>359760</xdr:colOff>
      <xdr:row>7</xdr:row>
      <xdr:rowOff>184080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CB7F6664-1638-D748-866B-B9774194E9AA}"/>
                </a:ext>
              </a:extLst>
            </xdr14:cNvPr>
            <xdr14:cNvContentPartPr/>
          </xdr14:nvContentPartPr>
          <xdr14:nvPr macro=""/>
          <xdr14:xfrm>
            <a:off x="10655280" y="1643400"/>
            <a:ext cx="67680" cy="217080"/>
          </xdr14:xfrm>
        </xdr:contentPart>
      </mc:Choice>
      <mc:Fallback xmlns=""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CB7F6664-1638-D748-866B-B9774194E9AA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10639800" y="1627920"/>
              <a:ext cx="98280" cy="247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15</xdr:col>
      <xdr:colOff>249960</xdr:colOff>
      <xdr:row>7</xdr:row>
      <xdr:rowOff>16680</xdr:rowOff>
    </xdr:from>
    <xdr:to>
      <xdr:col>15</xdr:col>
      <xdr:colOff>431760</xdr:colOff>
      <xdr:row>7</xdr:row>
      <xdr:rowOff>135480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030F8E0A-BBB9-F74F-82BC-5BE0D358546A}"/>
                </a:ext>
              </a:extLst>
            </xdr14:cNvPr>
            <xdr14:cNvContentPartPr/>
          </xdr14:nvContentPartPr>
          <xdr14:nvPr macro=""/>
          <xdr14:xfrm>
            <a:off x="10613160" y="1693080"/>
            <a:ext cx="181800" cy="11880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030F8E0A-BBB9-F74F-82BC-5BE0D358546A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10598040" y="1677960"/>
              <a:ext cx="212400" cy="149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15</xdr:col>
      <xdr:colOff>435720</xdr:colOff>
      <xdr:row>6</xdr:row>
      <xdr:rowOff>160740</xdr:rowOff>
    </xdr:from>
    <xdr:to>
      <xdr:col>15</xdr:col>
      <xdr:colOff>541920</xdr:colOff>
      <xdr:row>7</xdr:row>
      <xdr:rowOff>161040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A4CA9A53-AB05-B142-9CEE-A5D59A75F00D}"/>
                </a:ext>
              </a:extLst>
            </xdr14:cNvPr>
            <xdr14:cNvContentPartPr/>
          </xdr14:nvContentPartPr>
          <xdr14:nvPr macro=""/>
          <xdr14:xfrm>
            <a:off x="10798920" y="1646640"/>
            <a:ext cx="106200" cy="190800"/>
          </xdr14:xfrm>
        </xdr:contentPart>
      </mc:Choice>
      <mc:Fallback xmlns=""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A4CA9A53-AB05-B142-9CEE-A5D59A75F00D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10783800" y="1631160"/>
              <a:ext cx="136800" cy="221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15</xdr:col>
      <xdr:colOff>537600</xdr:colOff>
      <xdr:row>6</xdr:row>
      <xdr:rowOff>148140</xdr:rowOff>
    </xdr:from>
    <xdr:to>
      <xdr:col>16</xdr:col>
      <xdr:colOff>21600</xdr:colOff>
      <xdr:row>7</xdr:row>
      <xdr:rowOff>144120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1EB65C90-CBE8-F347-8606-2DE187B0FEC4}"/>
                </a:ext>
              </a:extLst>
            </xdr14:cNvPr>
            <xdr14:cNvContentPartPr/>
          </xdr14:nvContentPartPr>
          <xdr14:nvPr macro=""/>
          <xdr14:xfrm>
            <a:off x="10900800" y="1634040"/>
            <a:ext cx="93600" cy="18648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1EB65C90-CBE8-F347-8606-2DE187B0FEC4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10885320" y="1618560"/>
              <a:ext cx="123840" cy="2170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16</xdr:col>
      <xdr:colOff>33840</xdr:colOff>
      <xdr:row>6</xdr:row>
      <xdr:rowOff>148140</xdr:rowOff>
    </xdr:from>
    <xdr:to>
      <xdr:col>16</xdr:col>
      <xdr:colOff>156960</xdr:colOff>
      <xdr:row>7</xdr:row>
      <xdr:rowOff>169680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A10FA781-769C-DE40-B399-E362C81B26F8}"/>
                </a:ext>
              </a:extLst>
            </xdr14:cNvPr>
            <xdr14:cNvContentPartPr/>
          </xdr14:nvContentPartPr>
          <xdr14:nvPr macro=""/>
          <xdr14:xfrm>
            <a:off x="11006640" y="1634040"/>
            <a:ext cx="123120" cy="212040"/>
          </xdr14:xfrm>
        </xdr:contentPart>
      </mc:Choice>
      <mc:Fallback xmlns="">
        <xdr:pic>
          <xdr:nvPicPr>
            <xdr:cNvPr id="59" name="Ink 58">
              <a:extLst>
                <a:ext uri="{FF2B5EF4-FFF2-40B4-BE49-F238E27FC236}">
                  <a16:creationId xmlns:a16="http://schemas.microsoft.com/office/drawing/2014/main" id="{A10FA781-769C-DE40-B399-E362C81B26F8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10991160" y="1618560"/>
              <a:ext cx="153720" cy="2426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16</xdr:col>
      <xdr:colOff>156600</xdr:colOff>
      <xdr:row>6</xdr:row>
      <xdr:rowOff>165060</xdr:rowOff>
    </xdr:from>
    <xdr:to>
      <xdr:col>16</xdr:col>
      <xdr:colOff>279720</xdr:colOff>
      <xdr:row>7</xdr:row>
      <xdr:rowOff>122160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6B6D7353-EEAC-B647-B5C7-234A582C8E6E}"/>
                </a:ext>
              </a:extLst>
            </xdr14:cNvPr>
            <xdr14:cNvContentPartPr/>
          </xdr14:nvContentPartPr>
          <xdr14:nvPr macro=""/>
          <xdr14:xfrm>
            <a:off x="11129400" y="1650960"/>
            <a:ext cx="123120" cy="147600"/>
          </xdr14:xfrm>
        </xdr:contentPart>
      </mc:Choice>
      <mc:Fallback xmlns=""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6B6D7353-EEAC-B647-B5C7-234A582C8E6E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11113920" y="1635480"/>
              <a:ext cx="153720" cy="1782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16</xdr:col>
      <xdr:colOff>495000</xdr:colOff>
      <xdr:row>6</xdr:row>
      <xdr:rowOff>162900</xdr:rowOff>
    </xdr:from>
    <xdr:to>
      <xdr:col>17</xdr:col>
      <xdr:colOff>88800</xdr:colOff>
      <xdr:row>7</xdr:row>
      <xdr:rowOff>144120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7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2C0E2C65-BC80-894B-A8D1-64BEA3789C7B}"/>
                </a:ext>
              </a:extLst>
            </xdr14:cNvPr>
            <xdr14:cNvContentPartPr/>
          </xdr14:nvContentPartPr>
          <xdr14:nvPr macro=""/>
          <xdr14:xfrm>
            <a:off x="11467800" y="1648800"/>
            <a:ext cx="203400" cy="171720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2C0E2C65-BC80-894B-A8D1-64BEA3789C7B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11452680" y="1633680"/>
              <a:ext cx="234000" cy="2019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17</xdr:col>
      <xdr:colOff>135240</xdr:colOff>
      <xdr:row>6</xdr:row>
      <xdr:rowOff>143820</xdr:rowOff>
    </xdr:from>
    <xdr:to>
      <xdr:col>17</xdr:col>
      <xdr:colOff>182040</xdr:colOff>
      <xdr:row>7</xdr:row>
      <xdr:rowOff>139800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9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9E73A854-8C0B-154F-96E0-5BF264B065EF}"/>
                </a:ext>
              </a:extLst>
            </xdr14:cNvPr>
            <xdr14:cNvContentPartPr/>
          </xdr14:nvContentPartPr>
          <xdr14:nvPr macro=""/>
          <xdr14:xfrm>
            <a:off x="11717640" y="1629720"/>
            <a:ext cx="46800" cy="18648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9E73A854-8C0B-154F-96E0-5BF264B065EF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11702520" y="1614240"/>
              <a:ext cx="77400" cy="2170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17</xdr:col>
      <xdr:colOff>80160</xdr:colOff>
      <xdr:row>7</xdr:row>
      <xdr:rowOff>25320</xdr:rowOff>
    </xdr:from>
    <xdr:to>
      <xdr:col>17</xdr:col>
      <xdr:colOff>232800</xdr:colOff>
      <xdr:row>7</xdr:row>
      <xdr:rowOff>38280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1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AF995512-11C8-E247-9054-2597E98ECB82}"/>
                </a:ext>
              </a:extLst>
            </xdr14:cNvPr>
            <xdr14:cNvContentPartPr/>
          </xdr14:nvContentPartPr>
          <xdr14:nvPr macro=""/>
          <xdr14:xfrm>
            <a:off x="11662560" y="1701720"/>
            <a:ext cx="152640" cy="1296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AF995512-11C8-E247-9054-2597E98ECB82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11647440" y="1686240"/>
              <a:ext cx="183240" cy="435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17</xdr:col>
      <xdr:colOff>482280</xdr:colOff>
      <xdr:row>6</xdr:row>
      <xdr:rowOff>148140</xdr:rowOff>
    </xdr:from>
    <xdr:to>
      <xdr:col>18</xdr:col>
      <xdr:colOff>38280</xdr:colOff>
      <xdr:row>7</xdr:row>
      <xdr:rowOff>152760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3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C20DEB50-04DC-C441-AB01-C12512CB09B7}"/>
                </a:ext>
              </a:extLst>
            </xdr14:cNvPr>
            <xdr14:cNvContentPartPr/>
          </xdr14:nvContentPartPr>
          <xdr14:nvPr macro=""/>
          <xdr14:xfrm>
            <a:off x="12064680" y="1634040"/>
            <a:ext cx="165600" cy="195120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C20DEB50-04DC-C441-AB01-C12512CB09B7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12049560" y="1618560"/>
              <a:ext cx="195840" cy="2257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18</xdr:col>
      <xdr:colOff>76080</xdr:colOff>
      <xdr:row>6</xdr:row>
      <xdr:rowOff>165420</xdr:rowOff>
    </xdr:from>
    <xdr:to>
      <xdr:col>18</xdr:col>
      <xdr:colOff>182280</xdr:colOff>
      <xdr:row>7</xdr:row>
      <xdr:rowOff>173640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5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6C360D49-E3C0-C94F-87E8-76F42FD93D22}"/>
                </a:ext>
              </a:extLst>
            </xdr14:cNvPr>
            <xdr14:cNvContentPartPr/>
          </xdr14:nvContentPartPr>
          <xdr14:nvPr macro=""/>
          <xdr14:xfrm>
            <a:off x="12268080" y="1651320"/>
            <a:ext cx="106200" cy="19872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6C360D49-E3C0-C94F-87E8-76F42FD93D22}"/>
                </a:ext>
              </a:extLst>
            </xdr:cNvPr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12252600" y="1636200"/>
              <a:ext cx="136800" cy="2293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18</xdr:col>
      <xdr:colOff>50520</xdr:colOff>
      <xdr:row>7</xdr:row>
      <xdr:rowOff>16680</xdr:rowOff>
    </xdr:from>
    <xdr:to>
      <xdr:col>18</xdr:col>
      <xdr:colOff>207480</xdr:colOff>
      <xdr:row>7</xdr:row>
      <xdr:rowOff>101640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7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1F32068B-5C7B-FE43-B616-A7E4344034D8}"/>
                </a:ext>
              </a:extLst>
            </xdr14:cNvPr>
            <xdr14:cNvContentPartPr/>
          </xdr14:nvContentPartPr>
          <xdr14:nvPr macro=""/>
          <xdr14:xfrm>
            <a:off x="12242520" y="1693080"/>
            <a:ext cx="156960" cy="8496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1F32068B-5C7B-FE43-B616-A7E4344034D8}"/>
                </a:ext>
              </a:extLst>
            </xdr:cNvPr>
            <xdr:cNvPicPr/>
          </xdr:nvPicPr>
          <xdr:blipFill>
            <a:blip xmlns:r="http://schemas.openxmlformats.org/officeDocument/2006/relationships" r:embed="rId128"/>
            <a:stretch>
              <a:fillRect/>
            </a:stretch>
          </xdr:blipFill>
          <xdr:spPr>
            <a:xfrm>
              <a:off x="12227400" y="1677960"/>
              <a:ext cx="187560" cy="1155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18</xdr:col>
      <xdr:colOff>203160</xdr:colOff>
      <xdr:row>6</xdr:row>
      <xdr:rowOff>177660</xdr:rowOff>
    </xdr:from>
    <xdr:to>
      <xdr:col>18</xdr:col>
      <xdr:colOff>318000</xdr:colOff>
      <xdr:row>7</xdr:row>
      <xdr:rowOff>185880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9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D4F1B206-533A-EC49-8257-06E46C15B1E4}"/>
                </a:ext>
              </a:extLst>
            </xdr14:cNvPr>
            <xdr14:cNvContentPartPr/>
          </xdr14:nvContentPartPr>
          <xdr14:nvPr macro=""/>
          <xdr14:xfrm>
            <a:off x="12395160" y="1663560"/>
            <a:ext cx="114840" cy="19872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D4F1B206-533A-EC49-8257-06E46C15B1E4}"/>
                </a:ext>
              </a:extLst>
            </xdr:cNvPr>
            <xdr:cNvPicPr/>
          </xdr:nvPicPr>
          <xdr:blipFill>
            <a:blip xmlns:r="http://schemas.openxmlformats.org/officeDocument/2006/relationships" r:embed="rId130"/>
            <a:stretch>
              <a:fillRect/>
            </a:stretch>
          </xdr:blipFill>
          <xdr:spPr>
            <a:xfrm>
              <a:off x="12379680" y="1648440"/>
              <a:ext cx="145080" cy="2293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18</xdr:col>
      <xdr:colOff>317280</xdr:colOff>
      <xdr:row>6</xdr:row>
      <xdr:rowOff>152820</xdr:rowOff>
    </xdr:from>
    <xdr:to>
      <xdr:col>18</xdr:col>
      <xdr:colOff>469920</xdr:colOff>
      <xdr:row>7</xdr:row>
      <xdr:rowOff>165360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1">
          <xdr14:nvContentPartPr>
            <xdr14:cNvPr id="68" name="Ink 67">
              <a:extLst>
                <a:ext uri="{FF2B5EF4-FFF2-40B4-BE49-F238E27FC236}">
                  <a16:creationId xmlns:a16="http://schemas.microsoft.com/office/drawing/2014/main" id="{5614D8D9-FFB5-AB45-BB05-5BDF06ADB107}"/>
                </a:ext>
              </a:extLst>
            </xdr14:cNvPr>
            <xdr14:cNvContentPartPr/>
          </xdr14:nvContentPartPr>
          <xdr14:nvPr macro=""/>
          <xdr14:xfrm>
            <a:off x="12509280" y="1638720"/>
            <a:ext cx="152640" cy="203040"/>
          </xdr14:xfrm>
        </xdr:contentPart>
      </mc:Choice>
      <mc:Fallback xmlns=""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5614D8D9-FFB5-AB45-BB05-5BDF06ADB107}"/>
                </a:ext>
              </a:extLst>
            </xdr:cNvPr>
            <xdr:cNvPicPr/>
          </xdr:nvPicPr>
          <xdr:blipFill>
            <a:blip xmlns:r="http://schemas.openxmlformats.org/officeDocument/2006/relationships" r:embed="rId132"/>
            <a:stretch>
              <a:fillRect/>
            </a:stretch>
          </xdr:blipFill>
          <xdr:spPr>
            <a:xfrm>
              <a:off x="12494160" y="1623240"/>
              <a:ext cx="183240" cy="2336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18</xdr:col>
      <xdr:colOff>352920</xdr:colOff>
      <xdr:row>7</xdr:row>
      <xdr:rowOff>21000</xdr:rowOff>
    </xdr:from>
    <xdr:to>
      <xdr:col>18</xdr:col>
      <xdr:colOff>537600</xdr:colOff>
      <xdr:row>7</xdr:row>
      <xdr:rowOff>122880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3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E84AD2A3-8AD8-BA40-B5EE-27A9E277C4E9}"/>
                </a:ext>
              </a:extLst>
            </xdr14:cNvPr>
            <xdr14:cNvContentPartPr/>
          </xdr14:nvContentPartPr>
          <xdr14:nvPr macro=""/>
          <xdr14:xfrm>
            <a:off x="12544920" y="1697400"/>
            <a:ext cx="184680" cy="101880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E84AD2A3-8AD8-BA40-B5EE-27A9E277C4E9}"/>
                </a:ext>
              </a:extLst>
            </xdr:cNvPr>
            <xdr:cNvPicPr/>
          </xdr:nvPicPr>
          <xdr:blipFill>
            <a:blip xmlns:r="http://schemas.openxmlformats.org/officeDocument/2006/relationships" r:embed="rId134"/>
            <a:stretch>
              <a:fillRect/>
            </a:stretch>
          </xdr:blipFill>
          <xdr:spPr>
            <a:xfrm>
              <a:off x="12529800" y="1682280"/>
              <a:ext cx="215280" cy="1324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18</xdr:col>
      <xdr:colOff>516720</xdr:colOff>
      <xdr:row>6</xdr:row>
      <xdr:rowOff>190260</xdr:rowOff>
    </xdr:from>
    <xdr:to>
      <xdr:col>19</xdr:col>
      <xdr:colOff>55080</xdr:colOff>
      <xdr:row>7</xdr:row>
      <xdr:rowOff>152400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5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F000FAF0-B384-0244-BAA2-F4C42EF84806}"/>
                </a:ext>
              </a:extLst>
            </xdr14:cNvPr>
            <xdr14:cNvContentPartPr/>
          </xdr14:nvContentPartPr>
          <xdr14:nvPr macro=""/>
          <xdr14:xfrm>
            <a:off x="12708720" y="1676160"/>
            <a:ext cx="147960" cy="152640"/>
          </xdr14:xfrm>
        </xdr:contentPart>
      </mc:Choice>
      <mc:Fallback xmlns=""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F000FAF0-B384-0244-BAA2-F4C42EF84806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12693600" y="1661040"/>
              <a:ext cx="178560" cy="1832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19</xdr:col>
      <xdr:colOff>33840</xdr:colOff>
      <xdr:row>6</xdr:row>
      <xdr:rowOff>156420</xdr:rowOff>
    </xdr:from>
    <xdr:to>
      <xdr:col>19</xdr:col>
      <xdr:colOff>84960</xdr:colOff>
      <xdr:row>7</xdr:row>
      <xdr:rowOff>135480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7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93B4FC92-433B-044D-938A-56DD16F0988F}"/>
                </a:ext>
              </a:extLst>
            </xdr14:cNvPr>
            <xdr14:cNvContentPartPr/>
          </xdr14:nvContentPartPr>
          <xdr14:nvPr macro=""/>
          <xdr14:xfrm>
            <a:off x="12835440" y="1642320"/>
            <a:ext cx="51120" cy="169560"/>
          </xdr14:xfrm>
        </xdr:contentPart>
      </mc:Choice>
      <mc:Fallback xmlns="">
        <xdr:pic>
          <xdr:nvPicPr>
            <xdr:cNvPr id="71" name="Ink 70">
              <a:extLst>
                <a:ext uri="{FF2B5EF4-FFF2-40B4-BE49-F238E27FC236}">
                  <a16:creationId xmlns:a16="http://schemas.microsoft.com/office/drawing/2014/main" id="{93B4FC92-433B-044D-938A-56DD16F0988F}"/>
                </a:ext>
              </a:extLst>
            </xdr:cNvPr>
            <xdr:cNvPicPr/>
          </xdr:nvPicPr>
          <xdr:blipFill>
            <a:blip xmlns:r="http://schemas.openxmlformats.org/officeDocument/2006/relationships" r:embed="rId138"/>
            <a:stretch>
              <a:fillRect/>
            </a:stretch>
          </xdr:blipFill>
          <xdr:spPr>
            <a:xfrm>
              <a:off x="12819960" y="1627200"/>
              <a:ext cx="81720" cy="2001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18</xdr:col>
      <xdr:colOff>579720</xdr:colOff>
      <xdr:row>6</xdr:row>
      <xdr:rowOff>131220</xdr:rowOff>
    </xdr:from>
    <xdr:to>
      <xdr:col>19</xdr:col>
      <xdr:colOff>182160</xdr:colOff>
      <xdr:row>6</xdr:row>
      <xdr:rowOff>148500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9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8CC8AC36-4C7B-FB4C-8C83-58147A8AF53A}"/>
                </a:ext>
              </a:extLst>
            </xdr14:cNvPr>
            <xdr14:cNvContentPartPr/>
          </xdr14:nvContentPartPr>
          <xdr14:nvPr macro=""/>
          <xdr14:xfrm>
            <a:off x="12771720" y="1617120"/>
            <a:ext cx="212040" cy="17280"/>
          </xdr14:xfrm>
        </xdr:contentPart>
      </mc:Choice>
      <mc:Fallback xmlns="">
        <xdr:pic>
          <xdr:nvPicPr>
            <xdr:cNvPr id="72" name="Ink 71">
              <a:extLst>
                <a:ext uri="{FF2B5EF4-FFF2-40B4-BE49-F238E27FC236}">
                  <a16:creationId xmlns:a16="http://schemas.microsoft.com/office/drawing/2014/main" id="{8CC8AC36-4C7B-FB4C-8C83-58147A8AF53A}"/>
                </a:ext>
              </a:extLst>
            </xdr:cNvPr>
            <xdr:cNvPicPr/>
          </xdr:nvPicPr>
          <xdr:blipFill>
            <a:blip xmlns:r="http://schemas.openxmlformats.org/officeDocument/2006/relationships" r:embed="rId140"/>
            <a:stretch>
              <a:fillRect/>
            </a:stretch>
          </xdr:blipFill>
          <xdr:spPr>
            <a:xfrm>
              <a:off x="12756600" y="1601640"/>
              <a:ext cx="242640" cy="478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19</xdr:col>
      <xdr:colOff>325800</xdr:colOff>
      <xdr:row>6</xdr:row>
      <xdr:rowOff>131220</xdr:rowOff>
    </xdr:from>
    <xdr:to>
      <xdr:col>19</xdr:col>
      <xdr:colOff>525240</xdr:colOff>
      <xdr:row>7</xdr:row>
      <xdr:rowOff>157080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1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5A95036E-CDF1-B845-9DF2-E75C94F16636}"/>
                </a:ext>
              </a:extLst>
            </xdr14:cNvPr>
            <xdr14:cNvContentPartPr/>
          </xdr14:nvContentPartPr>
          <xdr14:nvPr macro=""/>
          <xdr14:xfrm>
            <a:off x="13127400" y="1617120"/>
            <a:ext cx="199440" cy="216360"/>
          </xdr14:xfrm>
        </xdr:contentPart>
      </mc:Choice>
      <mc:Fallback xmlns=""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5A95036E-CDF1-B845-9DF2-E75C94F16636}"/>
                </a:ext>
              </a:extLst>
            </xdr:cNvPr>
            <xdr:cNvPicPr/>
          </xdr:nvPicPr>
          <xdr:blipFill>
            <a:blip xmlns:r="http://schemas.openxmlformats.org/officeDocument/2006/relationships" r:embed="rId142"/>
            <a:stretch>
              <a:fillRect/>
            </a:stretch>
          </xdr:blipFill>
          <xdr:spPr>
            <a:xfrm>
              <a:off x="13112280" y="1601640"/>
              <a:ext cx="229680" cy="2466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19</xdr:col>
      <xdr:colOff>520560</xdr:colOff>
      <xdr:row>6</xdr:row>
      <xdr:rowOff>131220</xdr:rowOff>
    </xdr:from>
    <xdr:to>
      <xdr:col>20</xdr:col>
      <xdr:colOff>59640</xdr:colOff>
      <xdr:row>7</xdr:row>
      <xdr:rowOff>161040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3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ED1887FB-ED1E-2448-99F7-D808CA56A86D}"/>
                </a:ext>
              </a:extLst>
            </xdr14:cNvPr>
            <xdr14:cNvContentPartPr/>
          </xdr14:nvContentPartPr>
          <xdr14:nvPr macro=""/>
          <xdr14:xfrm>
            <a:off x="13322160" y="1617120"/>
            <a:ext cx="148680" cy="220320"/>
          </xdr14:xfrm>
        </xdr:contentPart>
      </mc:Choice>
      <mc:Fallback xmlns="">
        <xdr:pic>
          <xdr:nvPicPr>
            <xdr:cNvPr id="74" name="Ink 73">
              <a:extLst>
                <a:ext uri="{FF2B5EF4-FFF2-40B4-BE49-F238E27FC236}">
                  <a16:creationId xmlns:a16="http://schemas.microsoft.com/office/drawing/2014/main" id="{ED1887FB-ED1E-2448-99F7-D808CA56A86D}"/>
                </a:ext>
              </a:extLst>
            </xdr:cNvPr>
            <xdr:cNvPicPr/>
          </xdr:nvPicPr>
          <xdr:blipFill>
            <a:blip xmlns:r="http://schemas.openxmlformats.org/officeDocument/2006/relationships" r:embed="rId144"/>
            <a:stretch>
              <a:fillRect/>
            </a:stretch>
          </xdr:blipFill>
          <xdr:spPr>
            <a:xfrm>
              <a:off x="13307040" y="1601640"/>
              <a:ext cx="178920" cy="2509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20</xdr:col>
      <xdr:colOff>21840</xdr:colOff>
      <xdr:row>6</xdr:row>
      <xdr:rowOff>169020</xdr:rowOff>
    </xdr:from>
    <xdr:to>
      <xdr:col>20</xdr:col>
      <xdr:colOff>160800</xdr:colOff>
      <xdr:row>7</xdr:row>
      <xdr:rowOff>156720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5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FB21B52E-E345-F04C-8EE1-CC7DD5804C33}"/>
                </a:ext>
              </a:extLst>
            </xdr14:cNvPr>
            <xdr14:cNvContentPartPr/>
          </xdr14:nvContentPartPr>
          <xdr14:nvPr macro=""/>
          <xdr14:xfrm>
            <a:off x="13433040" y="1654920"/>
            <a:ext cx="138960" cy="178200"/>
          </xdr14:xfrm>
        </xdr:contentPart>
      </mc:Choice>
      <mc:Fallback xmlns=""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FB21B52E-E345-F04C-8EE1-CC7DD5804C33}"/>
                </a:ext>
              </a:extLst>
            </xdr:cNvPr>
            <xdr:cNvPicPr/>
          </xdr:nvPicPr>
          <xdr:blipFill>
            <a:blip xmlns:r="http://schemas.openxmlformats.org/officeDocument/2006/relationships" r:embed="rId146"/>
            <a:stretch>
              <a:fillRect/>
            </a:stretch>
          </xdr:blipFill>
          <xdr:spPr>
            <a:xfrm>
              <a:off x="13417920" y="1639800"/>
              <a:ext cx="169560" cy="2088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20</xdr:col>
      <xdr:colOff>194640</xdr:colOff>
      <xdr:row>6</xdr:row>
      <xdr:rowOff>148140</xdr:rowOff>
    </xdr:from>
    <xdr:to>
      <xdr:col>20</xdr:col>
      <xdr:colOff>203640</xdr:colOff>
      <xdr:row>7</xdr:row>
      <xdr:rowOff>154920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7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9E772BAC-FDCB-4E4B-9F42-5ADB4E065236}"/>
                </a:ext>
              </a:extLst>
            </xdr14:cNvPr>
            <xdr14:cNvContentPartPr/>
          </xdr14:nvContentPartPr>
          <xdr14:nvPr macro=""/>
          <xdr14:xfrm>
            <a:off x="13605840" y="1634040"/>
            <a:ext cx="9000" cy="197280"/>
          </xdr14:xfrm>
        </xdr:contentPart>
      </mc:Choice>
      <mc:Fallback xmlns=""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9E772BAC-FDCB-4E4B-9F42-5ADB4E065236}"/>
                </a:ext>
              </a:extLst>
            </xdr:cNvPr>
            <xdr:cNvPicPr/>
          </xdr:nvPicPr>
          <xdr:blipFill>
            <a:blip xmlns:r="http://schemas.openxmlformats.org/officeDocument/2006/relationships" r:embed="rId148"/>
            <a:stretch>
              <a:fillRect/>
            </a:stretch>
          </xdr:blipFill>
          <xdr:spPr>
            <a:xfrm>
              <a:off x="13590360" y="1618560"/>
              <a:ext cx="39240" cy="2278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20</xdr:col>
      <xdr:colOff>224160</xdr:colOff>
      <xdr:row>6</xdr:row>
      <xdr:rowOff>156420</xdr:rowOff>
    </xdr:from>
    <xdr:to>
      <xdr:col>20</xdr:col>
      <xdr:colOff>372840</xdr:colOff>
      <xdr:row>7</xdr:row>
      <xdr:rowOff>150600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9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750380CC-EBDD-F14A-A74C-EE040ED75241}"/>
                </a:ext>
              </a:extLst>
            </xdr14:cNvPr>
            <xdr14:cNvContentPartPr/>
          </xdr14:nvContentPartPr>
          <xdr14:nvPr macro=""/>
          <xdr14:xfrm>
            <a:off x="13635360" y="1642320"/>
            <a:ext cx="148680" cy="184680"/>
          </xdr14:xfrm>
        </xdr:contentPart>
      </mc:Choice>
      <mc:Fallback xmlns=""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750380CC-EBDD-F14A-A74C-EE040ED75241}"/>
                </a:ext>
              </a:extLst>
            </xdr:cNvPr>
            <xdr:cNvPicPr/>
          </xdr:nvPicPr>
          <xdr:blipFill>
            <a:blip xmlns:r="http://schemas.openxmlformats.org/officeDocument/2006/relationships" r:embed="rId150"/>
            <a:stretch>
              <a:fillRect/>
            </a:stretch>
          </xdr:blipFill>
          <xdr:spPr>
            <a:xfrm>
              <a:off x="13620240" y="1627200"/>
              <a:ext cx="178920" cy="2152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20</xdr:col>
      <xdr:colOff>330000</xdr:colOff>
      <xdr:row>6</xdr:row>
      <xdr:rowOff>165060</xdr:rowOff>
    </xdr:from>
    <xdr:to>
      <xdr:col>20</xdr:col>
      <xdr:colOff>444840</xdr:colOff>
      <xdr:row>7</xdr:row>
      <xdr:rowOff>110280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1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F363C712-5D96-114F-BF96-5E30DB4A3E7C}"/>
                </a:ext>
              </a:extLst>
            </xdr14:cNvPr>
            <xdr14:cNvContentPartPr/>
          </xdr14:nvContentPartPr>
          <xdr14:nvPr macro=""/>
          <xdr14:xfrm>
            <a:off x="13741200" y="1650960"/>
            <a:ext cx="114840" cy="135720"/>
          </xdr14:xfrm>
        </xdr:contentPart>
      </mc:Choice>
      <mc:Fallback xmlns="">
        <xdr:pic>
          <xdr:nvPicPr>
            <xdr:cNvPr id="78" name="Ink 77">
              <a:extLst>
                <a:ext uri="{FF2B5EF4-FFF2-40B4-BE49-F238E27FC236}">
                  <a16:creationId xmlns:a16="http://schemas.microsoft.com/office/drawing/2014/main" id="{F363C712-5D96-114F-BF96-5E30DB4A3E7C}"/>
                </a:ext>
              </a:extLst>
            </xdr:cNvPr>
            <xdr:cNvPicPr/>
          </xdr:nvPicPr>
          <xdr:blipFill>
            <a:blip xmlns:r="http://schemas.openxmlformats.org/officeDocument/2006/relationships" r:embed="rId152"/>
            <a:stretch>
              <a:fillRect/>
            </a:stretch>
          </xdr:blipFill>
          <xdr:spPr>
            <a:xfrm>
              <a:off x="13726080" y="1635480"/>
              <a:ext cx="145080" cy="1663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20</xdr:col>
      <xdr:colOff>313080</xdr:colOff>
      <xdr:row>6</xdr:row>
      <xdr:rowOff>122580</xdr:rowOff>
    </xdr:from>
    <xdr:to>
      <xdr:col>20</xdr:col>
      <xdr:colOff>584520</xdr:colOff>
      <xdr:row>7</xdr:row>
      <xdr:rowOff>127200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3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B91F825F-A37F-3D4B-9711-C77DA3A5E76E}"/>
                </a:ext>
              </a:extLst>
            </xdr14:cNvPr>
            <xdr14:cNvContentPartPr/>
          </xdr14:nvContentPartPr>
          <xdr14:nvPr macro=""/>
          <xdr14:xfrm>
            <a:off x="13724280" y="1608480"/>
            <a:ext cx="271440" cy="195120"/>
          </xdr14:xfrm>
        </xdr:contentPart>
      </mc:Choice>
      <mc:Fallback xmlns=""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B91F825F-A37F-3D4B-9711-C77DA3A5E76E}"/>
                </a:ext>
              </a:extLst>
            </xdr:cNvPr>
            <xdr:cNvPicPr/>
          </xdr:nvPicPr>
          <xdr:blipFill>
            <a:blip xmlns:r="http://schemas.openxmlformats.org/officeDocument/2006/relationships" r:embed="rId154"/>
            <a:stretch>
              <a:fillRect/>
            </a:stretch>
          </xdr:blipFill>
          <xdr:spPr>
            <a:xfrm>
              <a:off x="13709160" y="1593360"/>
              <a:ext cx="301680" cy="2257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21</xdr:col>
      <xdr:colOff>4080</xdr:colOff>
      <xdr:row>6</xdr:row>
      <xdr:rowOff>114300</xdr:rowOff>
    </xdr:from>
    <xdr:to>
      <xdr:col>21</xdr:col>
      <xdr:colOff>279480</xdr:colOff>
      <xdr:row>7</xdr:row>
      <xdr:rowOff>142320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5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964B3CEB-FCC3-4F41-B5D9-9E1F6F5C36D9}"/>
                </a:ext>
              </a:extLst>
            </xdr14:cNvPr>
            <xdr14:cNvContentPartPr/>
          </xdr14:nvContentPartPr>
          <xdr14:nvPr macro=""/>
          <xdr14:xfrm>
            <a:off x="14024880" y="1600200"/>
            <a:ext cx="275400" cy="218520"/>
          </xdr14:xfrm>
        </xdr:contentPart>
      </mc:Choice>
      <mc:Fallback xmlns="">
        <xdr:pic>
          <xdr:nvPicPr>
            <xdr:cNvPr id="80" name="Ink 79">
              <a:extLst>
                <a:ext uri="{FF2B5EF4-FFF2-40B4-BE49-F238E27FC236}">
                  <a16:creationId xmlns:a16="http://schemas.microsoft.com/office/drawing/2014/main" id="{964B3CEB-FCC3-4F41-B5D9-9E1F6F5C36D9}"/>
                </a:ext>
              </a:extLst>
            </xdr:cNvPr>
            <xdr:cNvPicPr/>
          </xdr:nvPicPr>
          <xdr:blipFill>
            <a:blip xmlns:r="http://schemas.openxmlformats.org/officeDocument/2006/relationships" r:embed="rId156"/>
            <a:stretch>
              <a:fillRect/>
            </a:stretch>
          </xdr:blipFill>
          <xdr:spPr>
            <a:xfrm>
              <a:off x="14009760" y="1584720"/>
              <a:ext cx="306000" cy="2491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16</xdr:col>
      <xdr:colOff>361257</xdr:colOff>
      <xdr:row>0</xdr:row>
      <xdr:rowOff>350280</xdr:rowOff>
    </xdr:from>
    <xdr:to>
      <xdr:col>16</xdr:col>
      <xdr:colOff>558537</xdr:colOff>
      <xdr:row>0</xdr:row>
      <xdr:rowOff>378000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7">
          <xdr14:nvContentPartPr>
            <xdr14:cNvPr id="81" name="Ink 80">
              <a:extLst>
                <a:ext uri="{FF2B5EF4-FFF2-40B4-BE49-F238E27FC236}">
                  <a16:creationId xmlns:a16="http://schemas.microsoft.com/office/drawing/2014/main" id="{14307130-E0F8-4B49-AB66-C3352F1A285F}"/>
                </a:ext>
                <a:ext uri="{147F2762-F138-4A5C-976F-8EAC2B608ADB}">
                  <a16:predDERef xmlns:a16="http://schemas.microsoft.com/office/drawing/2014/main" pred="{964B3CEB-FCC3-4F41-B5D9-9E1F6F5C36D9}"/>
                </a:ext>
              </a:extLst>
            </xdr14:cNvPr>
            <xdr14:cNvContentPartPr/>
          </xdr14:nvContentPartPr>
          <xdr14:nvPr macro=""/>
          <xdr14:xfrm>
            <a:off x="9678240" y="350280"/>
            <a:ext cx="197280" cy="27720"/>
          </xdr14:xfrm>
        </xdr:contentPart>
      </mc:Choice>
      <mc:Fallback xmlns="">
        <xdr:pic>
          <xdr:nvPicPr>
            <xdr:cNvPr id="81" name="Ink 80">
              <a:extLst>
                <a:ext uri="{FF2B5EF4-FFF2-40B4-BE49-F238E27FC236}">
                  <a16:creationId xmlns:a16="http://schemas.microsoft.com/office/drawing/2014/main" id="{14307130-E0F8-4B49-AB66-C3352F1A285F}"/>
                </a:ext>
                <a:ext uri="{147F2762-F138-4A5C-976F-8EAC2B608ADB}">
                  <a16:predDERef xmlns:a16="http://schemas.microsoft.com/office/drawing/2014/main" pred="{964B3CEB-FCC3-4F41-B5D9-9E1F6F5C36D9}"/>
                </a:ext>
              </a:extLst>
            </xdr:cNvPr>
            <xdr:cNvPicPr/>
          </xdr:nvPicPr>
          <xdr:blipFill>
            <a:blip xmlns:r="http://schemas.openxmlformats.org/officeDocument/2006/relationships" r:embed="rId158"/>
            <a:stretch>
              <a:fillRect/>
            </a:stretch>
          </xdr:blipFill>
          <xdr:spPr>
            <a:xfrm>
              <a:off x="9662760" y="334800"/>
              <a:ext cx="227880" cy="583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294683</xdr:colOff>
      <xdr:row>50</xdr:row>
      <xdr:rowOff>19828</xdr:rowOff>
    </xdr:from>
    <xdr:to>
      <xdr:col>14</xdr:col>
      <xdr:colOff>104957</xdr:colOff>
      <xdr:row>50</xdr:row>
      <xdr:rowOff>91108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9">
          <xdr14:nvContentPartPr>
            <xdr14:cNvPr id="82" name="Ink 81">
              <a:extLst>
                <a:ext uri="{FF2B5EF4-FFF2-40B4-BE49-F238E27FC236}">
                  <a16:creationId xmlns:a16="http://schemas.microsoft.com/office/drawing/2014/main" id="{354B50D4-B32D-7F44-A221-A9492DE0B6E7}"/>
                </a:ext>
                <a:ext uri="{147F2762-F138-4A5C-976F-8EAC2B608ADB}">
                  <a16:predDERef xmlns:a16="http://schemas.microsoft.com/office/drawing/2014/main" pred="{14307130-E0F8-4B49-AB66-C3352F1A285F}"/>
                </a:ext>
              </a:extLst>
            </xdr14:cNvPr>
            <xdr14:cNvContentPartPr/>
          </xdr14:nvContentPartPr>
          <xdr14:nvPr macro=""/>
          <xdr14:xfrm>
            <a:off x="7806960" y="9757440"/>
            <a:ext cx="419760" cy="71280"/>
          </xdr14:xfrm>
        </xdr:contentPart>
      </mc:Choice>
      <mc:Fallback xmlns="">
        <xdr:pic>
          <xdr:nvPicPr>
            <xdr:cNvPr id="82" name="Ink 81">
              <a:extLst>
                <a:ext uri="{FF2B5EF4-FFF2-40B4-BE49-F238E27FC236}">
                  <a16:creationId xmlns:a16="http://schemas.microsoft.com/office/drawing/2014/main" id="{354B50D4-B32D-7F44-A221-A9492DE0B6E7}"/>
                </a:ext>
                <a:ext uri="{147F2762-F138-4A5C-976F-8EAC2B608ADB}">
                  <a16:predDERef xmlns:a16="http://schemas.microsoft.com/office/drawing/2014/main" pred="{14307130-E0F8-4B49-AB66-C3352F1A285F}"/>
                </a:ext>
              </a:extLst>
            </xdr:cNvPr>
            <xdr:cNvPicPr/>
          </xdr:nvPicPr>
          <xdr:blipFill>
            <a:blip xmlns:r="http://schemas.openxmlformats.org/officeDocument/2006/relationships" r:embed="rId160"/>
            <a:stretch>
              <a:fillRect/>
            </a:stretch>
          </xdr:blipFill>
          <xdr:spPr>
            <a:xfrm>
              <a:off x="7791840" y="9741960"/>
              <a:ext cx="450360" cy="1018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297563</xdr:colOff>
      <xdr:row>49</xdr:row>
      <xdr:rowOff>121561</xdr:rowOff>
    </xdr:from>
    <xdr:to>
      <xdr:col>13</xdr:col>
      <xdr:colOff>408443</xdr:colOff>
      <xdr:row>51</xdr:row>
      <xdr:rowOff>31135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1">
          <xdr14:nvContentPartPr>
            <xdr14:cNvPr id="83" name="Ink 82">
              <a:extLst>
                <a:ext uri="{FF2B5EF4-FFF2-40B4-BE49-F238E27FC236}">
                  <a16:creationId xmlns:a16="http://schemas.microsoft.com/office/drawing/2014/main" id="{5FD31069-30D7-5A44-A7E2-B50C7C32E01C}"/>
                </a:ext>
                <a:ext uri="{147F2762-F138-4A5C-976F-8EAC2B608ADB}">
                  <a16:predDERef xmlns:a16="http://schemas.microsoft.com/office/drawing/2014/main" pred="{354B50D4-B32D-7F44-A221-A9492DE0B6E7}"/>
                </a:ext>
              </a:extLst>
            </xdr14:cNvPr>
            <xdr14:cNvContentPartPr/>
          </xdr14:nvContentPartPr>
          <xdr14:nvPr macro=""/>
          <xdr14:xfrm>
            <a:off x="7809840" y="9669240"/>
            <a:ext cx="110880" cy="289440"/>
          </xdr14:xfrm>
        </xdr:contentPart>
      </mc:Choice>
      <mc:Fallback xmlns="">
        <xdr:pic>
          <xdr:nvPicPr>
            <xdr:cNvPr id="83" name="Ink 82">
              <a:extLst>
                <a:ext uri="{FF2B5EF4-FFF2-40B4-BE49-F238E27FC236}">
                  <a16:creationId xmlns:a16="http://schemas.microsoft.com/office/drawing/2014/main" id="{5FD31069-30D7-5A44-A7E2-B50C7C32E01C}"/>
                </a:ext>
                <a:ext uri="{147F2762-F138-4A5C-976F-8EAC2B608ADB}">
                  <a16:predDERef xmlns:a16="http://schemas.microsoft.com/office/drawing/2014/main" pred="{354B50D4-B32D-7F44-A221-A9492DE0B6E7}"/>
                </a:ext>
              </a:extLst>
            </xdr:cNvPr>
            <xdr:cNvPicPr/>
          </xdr:nvPicPr>
          <xdr:blipFill>
            <a:blip xmlns:r="http://schemas.openxmlformats.org/officeDocument/2006/relationships" r:embed="rId162"/>
            <a:stretch>
              <a:fillRect/>
            </a:stretch>
          </xdr:blipFill>
          <xdr:spPr>
            <a:xfrm>
              <a:off x="7794360" y="9654120"/>
              <a:ext cx="141480" cy="3200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172637</xdr:colOff>
      <xdr:row>48</xdr:row>
      <xdr:rowOff>124654</xdr:rowOff>
    </xdr:from>
    <xdr:to>
      <xdr:col>14</xdr:col>
      <xdr:colOff>323117</xdr:colOff>
      <xdr:row>49</xdr:row>
      <xdr:rowOff>110761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3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15E210D6-9148-FD49-9E79-AE543F725359}"/>
                </a:ext>
                <a:ext uri="{147F2762-F138-4A5C-976F-8EAC2B608ADB}">
                  <a16:predDERef xmlns:a16="http://schemas.microsoft.com/office/drawing/2014/main" pred="{5FD31069-30D7-5A44-A7E2-B50C7C32E01C}"/>
                </a:ext>
              </a:extLst>
            </xdr14:cNvPr>
            <xdr14:cNvContentPartPr/>
          </xdr14:nvContentPartPr>
          <xdr14:nvPr macro=""/>
          <xdr14:xfrm>
            <a:off x="8294400" y="9482400"/>
            <a:ext cx="150480" cy="176040"/>
          </xdr14:xfrm>
        </xdr:contentPart>
      </mc:Choice>
      <mc:Fallback xmlns=""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15E210D6-9148-FD49-9E79-AE543F725359}"/>
                </a:ext>
                <a:ext uri="{147F2762-F138-4A5C-976F-8EAC2B608ADB}">
                  <a16:predDERef xmlns:a16="http://schemas.microsoft.com/office/drawing/2014/main" pred="{5FD31069-30D7-5A44-A7E2-B50C7C32E01C}"/>
                </a:ext>
              </a:extLst>
            </xdr:cNvPr>
            <xdr:cNvPicPr/>
          </xdr:nvPicPr>
          <xdr:blipFill>
            <a:blip xmlns:r="http://schemas.openxmlformats.org/officeDocument/2006/relationships" r:embed="rId164"/>
            <a:stretch>
              <a:fillRect/>
            </a:stretch>
          </xdr:blipFill>
          <xdr:spPr>
            <a:xfrm>
              <a:off x="8279280" y="9466920"/>
              <a:ext cx="181080" cy="2066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308717</xdr:colOff>
      <xdr:row>48</xdr:row>
      <xdr:rowOff>168214</xdr:rowOff>
    </xdr:from>
    <xdr:to>
      <xdr:col>14</xdr:col>
      <xdr:colOff>385757</xdr:colOff>
      <xdr:row>49</xdr:row>
      <xdr:rowOff>93481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5">
          <xdr14:nvContentPartPr>
            <xdr14:cNvPr id="85" name="Ink 84">
              <a:extLst>
                <a:ext uri="{FF2B5EF4-FFF2-40B4-BE49-F238E27FC236}">
                  <a16:creationId xmlns:a16="http://schemas.microsoft.com/office/drawing/2014/main" id="{588D054B-C169-D444-8E1B-919FF18A38E3}"/>
                </a:ext>
                <a:ext uri="{147F2762-F138-4A5C-976F-8EAC2B608ADB}">
                  <a16:predDERef xmlns:a16="http://schemas.microsoft.com/office/drawing/2014/main" pred="{15E210D6-9148-FD49-9E79-AE543F725359}"/>
                </a:ext>
              </a:extLst>
            </xdr14:cNvPr>
            <xdr14:cNvContentPartPr/>
          </xdr14:nvContentPartPr>
          <xdr14:nvPr macro=""/>
          <xdr14:xfrm>
            <a:off x="8430480" y="9525960"/>
            <a:ext cx="77040" cy="115200"/>
          </xdr14:xfrm>
        </xdr:contentPart>
      </mc:Choice>
      <mc:Fallback xmlns="">
        <xdr:pic>
          <xdr:nvPicPr>
            <xdr:cNvPr id="85" name="Ink 84">
              <a:extLst>
                <a:ext uri="{FF2B5EF4-FFF2-40B4-BE49-F238E27FC236}">
                  <a16:creationId xmlns:a16="http://schemas.microsoft.com/office/drawing/2014/main" id="{588D054B-C169-D444-8E1B-919FF18A38E3}"/>
                </a:ext>
                <a:ext uri="{147F2762-F138-4A5C-976F-8EAC2B608ADB}">
                  <a16:predDERef xmlns:a16="http://schemas.microsoft.com/office/drawing/2014/main" pred="{15E210D6-9148-FD49-9E79-AE543F725359}"/>
                </a:ext>
              </a:extLst>
            </xdr:cNvPr>
            <xdr:cNvPicPr/>
          </xdr:nvPicPr>
          <xdr:blipFill>
            <a:blip xmlns:r="http://schemas.openxmlformats.org/officeDocument/2006/relationships" r:embed="rId166"/>
            <a:stretch>
              <a:fillRect/>
            </a:stretch>
          </xdr:blipFill>
          <xdr:spPr>
            <a:xfrm>
              <a:off x="8415360" y="9510840"/>
              <a:ext cx="107280" cy="1458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201077</xdr:colOff>
      <xdr:row>50</xdr:row>
      <xdr:rowOff>36748</xdr:rowOff>
    </xdr:from>
    <xdr:to>
      <xdr:col>14</xdr:col>
      <xdr:colOff>295037</xdr:colOff>
      <xdr:row>50</xdr:row>
      <xdr:rowOff>135388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7">
          <xdr14:nvContentPartPr>
            <xdr14:cNvPr id="86" name="Ink 85">
              <a:extLst>
                <a:ext uri="{FF2B5EF4-FFF2-40B4-BE49-F238E27FC236}">
                  <a16:creationId xmlns:a16="http://schemas.microsoft.com/office/drawing/2014/main" id="{E3EE6151-5DC1-C74C-A2AB-509F20A4C140}"/>
                </a:ext>
                <a:ext uri="{147F2762-F138-4A5C-976F-8EAC2B608ADB}">
                  <a16:predDERef xmlns:a16="http://schemas.microsoft.com/office/drawing/2014/main" pred="{588D054B-C169-D444-8E1B-919FF18A38E3}"/>
                </a:ext>
              </a:extLst>
            </xdr14:cNvPr>
            <xdr14:cNvContentPartPr/>
          </xdr14:nvContentPartPr>
          <xdr14:nvPr macro=""/>
          <xdr14:xfrm>
            <a:off x="8322840" y="9774360"/>
            <a:ext cx="93960" cy="98640"/>
          </xdr14:xfrm>
        </xdr:contentPart>
      </mc:Choice>
      <mc:Fallback xmlns="">
        <xdr:pic>
          <xdr:nvPicPr>
            <xdr:cNvPr id="86" name="Ink 85">
              <a:extLst>
                <a:ext uri="{FF2B5EF4-FFF2-40B4-BE49-F238E27FC236}">
                  <a16:creationId xmlns:a16="http://schemas.microsoft.com/office/drawing/2014/main" id="{E3EE6151-5DC1-C74C-A2AB-509F20A4C140}"/>
                </a:ext>
                <a:ext uri="{147F2762-F138-4A5C-976F-8EAC2B608ADB}">
                  <a16:predDERef xmlns:a16="http://schemas.microsoft.com/office/drawing/2014/main" pred="{588D054B-C169-D444-8E1B-919FF18A38E3}"/>
                </a:ext>
              </a:extLst>
            </xdr:cNvPr>
            <xdr:cNvPicPr/>
          </xdr:nvPicPr>
          <xdr:blipFill>
            <a:blip xmlns:r="http://schemas.openxmlformats.org/officeDocument/2006/relationships" r:embed="rId168"/>
            <a:stretch>
              <a:fillRect/>
            </a:stretch>
          </xdr:blipFill>
          <xdr:spPr>
            <a:xfrm>
              <a:off x="8307720" y="9758880"/>
              <a:ext cx="124560" cy="1292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323117</xdr:colOff>
      <xdr:row>50</xdr:row>
      <xdr:rowOff>36748</xdr:rowOff>
    </xdr:from>
    <xdr:to>
      <xdr:col>14</xdr:col>
      <xdr:colOff>351917</xdr:colOff>
      <xdr:row>50</xdr:row>
      <xdr:rowOff>106588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9">
          <xdr14:nvContentPartPr>
            <xdr14:cNvPr id="87" name="Ink 86">
              <a:extLst>
                <a:ext uri="{FF2B5EF4-FFF2-40B4-BE49-F238E27FC236}">
                  <a16:creationId xmlns:a16="http://schemas.microsoft.com/office/drawing/2014/main" id="{C9A53FCA-44B7-444A-B06C-F563A625B907}"/>
                </a:ext>
                <a:ext uri="{147F2762-F138-4A5C-976F-8EAC2B608ADB}">
                  <a16:predDERef xmlns:a16="http://schemas.microsoft.com/office/drawing/2014/main" pred="{E3EE6151-5DC1-C74C-A2AB-509F20A4C140}"/>
                </a:ext>
              </a:extLst>
            </xdr14:cNvPr>
            <xdr14:cNvContentPartPr/>
          </xdr14:nvContentPartPr>
          <xdr14:nvPr macro=""/>
          <xdr14:xfrm>
            <a:off x="8444880" y="9774360"/>
            <a:ext cx="28800" cy="69840"/>
          </xdr14:xfrm>
        </xdr:contentPart>
      </mc:Choice>
      <mc:Fallback xmlns="">
        <xdr:pic>
          <xdr:nvPicPr>
            <xdr:cNvPr id="87" name="Ink 86">
              <a:extLst>
                <a:ext uri="{FF2B5EF4-FFF2-40B4-BE49-F238E27FC236}">
                  <a16:creationId xmlns:a16="http://schemas.microsoft.com/office/drawing/2014/main" id="{C9A53FCA-44B7-444A-B06C-F563A625B907}"/>
                </a:ext>
                <a:ext uri="{147F2762-F138-4A5C-976F-8EAC2B608ADB}">
                  <a16:predDERef xmlns:a16="http://schemas.microsoft.com/office/drawing/2014/main" pred="{E3EE6151-5DC1-C74C-A2AB-509F20A4C140}"/>
                </a:ext>
              </a:extLst>
            </xdr:cNvPr>
            <xdr:cNvPicPr/>
          </xdr:nvPicPr>
          <xdr:blipFill>
            <a:blip xmlns:r="http://schemas.openxmlformats.org/officeDocument/2006/relationships" r:embed="rId170"/>
            <a:stretch>
              <a:fillRect/>
            </a:stretch>
          </xdr:blipFill>
          <xdr:spPr>
            <a:xfrm>
              <a:off x="8429400" y="9758880"/>
              <a:ext cx="59040" cy="1004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373877</xdr:colOff>
      <xdr:row>50</xdr:row>
      <xdr:rowOff>17308</xdr:rowOff>
    </xdr:from>
    <xdr:to>
      <xdr:col>14</xdr:col>
      <xdr:colOff>450917</xdr:colOff>
      <xdr:row>50</xdr:row>
      <xdr:rowOff>96868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1">
          <xdr14:nvContentPartPr>
            <xdr14:cNvPr id="88" name="Ink 87">
              <a:extLst>
                <a:ext uri="{FF2B5EF4-FFF2-40B4-BE49-F238E27FC236}">
                  <a16:creationId xmlns:a16="http://schemas.microsoft.com/office/drawing/2014/main" id="{CD89AB9B-237E-FB45-9F93-F9DA7B0493ED}"/>
                </a:ext>
                <a:ext uri="{147F2762-F138-4A5C-976F-8EAC2B608ADB}">
                  <a16:predDERef xmlns:a16="http://schemas.microsoft.com/office/drawing/2014/main" pred="{C9A53FCA-44B7-444A-B06C-F563A625B907}"/>
                </a:ext>
              </a:extLst>
            </xdr14:cNvPr>
            <xdr14:cNvContentPartPr/>
          </xdr14:nvContentPartPr>
          <xdr14:nvPr macro=""/>
          <xdr14:xfrm>
            <a:off x="8495640" y="9754920"/>
            <a:ext cx="77040" cy="79560"/>
          </xdr14:xfrm>
        </xdr:contentPart>
      </mc:Choice>
      <mc:Fallback xmlns="">
        <xdr:pic>
          <xdr:nvPicPr>
            <xdr:cNvPr id="88" name="Ink 87">
              <a:extLst>
                <a:ext uri="{FF2B5EF4-FFF2-40B4-BE49-F238E27FC236}">
                  <a16:creationId xmlns:a16="http://schemas.microsoft.com/office/drawing/2014/main" id="{CD89AB9B-237E-FB45-9F93-F9DA7B0493ED}"/>
                </a:ext>
                <a:ext uri="{147F2762-F138-4A5C-976F-8EAC2B608ADB}">
                  <a16:predDERef xmlns:a16="http://schemas.microsoft.com/office/drawing/2014/main" pred="{C9A53FCA-44B7-444A-B06C-F563A625B907}"/>
                </a:ext>
              </a:extLst>
            </xdr:cNvPr>
            <xdr:cNvPicPr/>
          </xdr:nvPicPr>
          <xdr:blipFill>
            <a:blip xmlns:r="http://schemas.openxmlformats.org/officeDocument/2006/relationships" r:embed="rId172"/>
            <a:stretch>
              <a:fillRect/>
            </a:stretch>
          </xdr:blipFill>
          <xdr:spPr>
            <a:xfrm>
              <a:off x="8480520" y="9739440"/>
              <a:ext cx="107280" cy="1098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476117</xdr:colOff>
      <xdr:row>49</xdr:row>
      <xdr:rowOff>133081</xdr:rowOff>
    </xdr:from>
    <xdr:to>
      <xdr:col>14</xdr:col>
      <xdr:colOff>535877</xdr:colOff>
      <xdr:row>50</xdr:row>
      <xdr:rowOff>88228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3">
          <xdr14:nvContentPartPr>
            <xdr14:cNvPr id="89" name="Ink 88">
              <a:extLst>
                <a:ext uri="{FF2B5EF4-FFF2-40B4-BE49-F238E27FC236}">
                  <a16:creationId xmlns:a16="http://schemas.microsoft.com/office/drawing/2014/main" id="{BC7C4954-0B46-6246-B6A5-C83CCCB7F3E9}"/>
                </a:ext>
                <a:ext uri="{147F2762-F138-4A5C-976F-8EAC2B608ADB}">
                  <a16:predDERef xmlns:a16="http://schemas.microsoft.com/office/drawing/2014/main" pred="{CD89AB9B-237E-FB45-9F93-F9DA7B0493ED}"/>
                </a:ext>
              </a:extLst>
            </xdr14:cNvPr>
            <xdr14:cNvContentPartPr/>
          </xdr14:nvContentPartPr>
          <xdr14:nvPr macro=""/>
          <xdr14:xfrm>
            <a:off x="8597880" y="9680760"/>
            <a:ext cx="59760" cy="145080"/>
          </xdr14:xfrm>
        </xdr:contentPart>
      </mc:Choice>
      <mc:Fallback xmlns="">
        <xdr:pic>
          <xdr:nvPicPr>
            <xdr:cNvPr id="89" name="Ink 88">
              <a:extLst>
                <a:ext uri="{FF2B5EF4-FFF2-40B4-BE49-F238E27FC236}">
                  <a16:creationId xmlns:a16="http://schemas.microsoft.com/office/drawing/2014/main" id="{BC7C4954-0B46-6246-B6A5-C83CCCB7F3E9}"/>
                </a:ext>
                <a:ext uri="{147F2762-F138-4A5C-976F-8EAC2B608ADB}">
                  <a16:predDERef xmlns:a16="http://schemas.microsoft.com/office/drawing/2014/main" pred="{CD89AB9B-237E-FB45-9F93-F9DA7B0493ED}"/>
                </a:ext>
              </a:extLst>
            </xdr:cNvPr>
            <xdr:cNvPicPr/>
          </xdr:nvPicPr>
          <xdr:blipFill>
            <a:blip xmlns:r="http://schemas.openxmlformats.org/officeDocument/2006/relationships" r:embed="rId174"/>
            <a:stretch>
              <a:fillRect/>
            </a:stretch>
          </xdr:blipFill>
          <xdr:spPr>
            <a:xfrm>
              <a:off x="8582760" y="9665640"/>
              <a:ext cx="90360" cy="1753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212597</xdr:colOff>
      <xdr:row>50</xdr:row>
      <xdr:rowOff>147268</xdr:rowOff>
    </xdr:from>
    <xdr:to>
      <xdr:col>14</xdr:col>
      <xdr:colOff>224117</xdr:colOff>
      <xdr:row>51</xdr:row>
      <xdr:rowOff>106375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5">
          <xdr14:nvContentPartPr>
            <xdr14:cNvPr id="90" name="Ink 89">
              <a:extLst>
                <a:ext uri="{FF2B5EF4-FFF2-40B4-BE49-F238E27FC236}">
                  <a16:creationId xmlns:a16="http://schemas.microsoft.com/office/drawing/2014/main" id="{274926ED-9992-284A-9EF1-01C42044D6D5}"/>
                </a:ext>
                <a:ext uri="{147F2762-F138-4A5C-976F-8EAC2B608ADB}">
                  <a16:predDERef xmlns:a16="http://schemas.microsoft.com/office/drawing/2014/main" pred="{BC7C4954-0B46-6246-B6A5-C83CCCB7F3E9}"/>
                </a:ext>
              </a:extLst>
            </xdr14:cNvPr>
            <xdr14:cNvContentPartPr/>
          </xdr14:nvContentPartPr>
          <xdr14:nvPr macro=""/>
          <xdr14:xfrm>
            <a:off x="8334360" y="9884880"/>
            <a:ext cx="11520" cy="149040"/>
          </xdr14:xfrm>
        </xdr:contentPart>
      </mc:Choice>
      <mc:Fallback xmlns="">
        <xdr:pic>
          <xdr:nvPicPr>
            <xdr:cNvPr id="90" name="Ink 89">
              <a:extLst>
                <a:ext uri="{FF2B5EF4-FFF2-40B4-BE49-F238E27FC236}">
                  <a16:creationId xmlns:a16="http://schemas.microsoft.com/office/drawing/2014/main" id="{274926ED-9992-284A-9EF1-01C42044D6D5}"/>
                </a:ext>
                <a:ext uri="{147F2762-F138-4A5C-976F-8EAC2B608ADB}">
                  <a16:predDERef xmlns:a16="http://schemas.microsoft.com/office/drawing/2014/main" pred="{BC7C4954-0B46-6246-B6A5-C83CCCB7F3E9}"/>
                </a:ext>
              </a:extLst>
            </xdr:cNvPr>
            <xdr:cNvPicPr/>
          </xdr:nvPicPr>
          <xdr:blipFill>
            <a:blip xmlns:r="http://schemas.openxmlformats.org/officeDocument/2006/relationships" r:embed="rId176"/>
            <a:stretch>
              <a:fillRect/>
            </a:stretch>
          </xdr:blipFill>
          <xdr:spPr>
            <a:xfrm>
              <a:off x="8319240" y="9869760"/>
              <a:ext cx="41760" cy="1796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271997</xdr:colOff>
      <xdr:row>50</xdr:row>
      <xdr:rowOff>153028</xdr:rowOff>
    </xdr:from>
    <xdr:to>
      <xdr:col>14</xdr:col>
      <xdr:colOff>351557</xdr:colOff>
      <xdr:row>51</xdr:row>
      <xdr:rowOff>83695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7">
          <xdr14:nvContentPartPr>
            <xdr14:cNvPr id="91" name="Ink 90">
              <a:extLst>
                <a:ext uri="{FF2B5EF4-FFF2-40B4-BE49-F238E27FC236}">
                  <a16:creationId xmlns:a16="http://schemas.microsoft.com/office/drawing/2014/main" id="{96F666BD-1BAE-AB4C-BCC6-B6B53C456F83}"/>
                </a:ext>
                <a:ext uri="{147F2762-F138-4A5C-976F-8EAC2B608ADB}">
                  <a16:predDERef xmlns:a16="http://schemas.microsoft.com/office/drawing/2014/main" pred="{274926ED-9992-284A-9EF1-01C42044D6D5}"/>
                </a:ext>
              </a:extLst>
            </xdr14:cNvPr>
            <xdr14:cNvContentPartPr/>
          </xdr14:nvContentPartPr>
          <xdr14:nvPr macro=""/>
          <xdr14:xfrm>
            <a:off x="8393760" y="9890640"/>
            <a:ext cx="79560" cy="120600"/>
          </xdr14:xfrm>
        </xdr:contentPart>
      </mc:Choice>
      <mc:Fallback xmlns="">
        <xdr:pic>
          <xdr:nvPicPr>
            <xdr:cNvPr id="91" name="Ink 90">
              <a:extLst>
                <a:ext uri="{FF2B5EF4-FFF2-40B4-BE49-F238E27FC236}">
                  <a16:creationId xmlns:a16="http://schemas.microsoft.com/office/drawing/2014/main" id="{96F666BD-1BAE-AB4C-BCC6-B6B53C456F83}"/>
                </a:ext>
                <a:ext uri="{147F2762-F138-4A5C-976F-8EAC2B608ADB}">
                  <a16:predDERef xmlns:a16="http://schemas.microsoft.com/office/drawing/2014/main" pred="{274926ED-9992-284A-9EF1-01C42044D6D5}"/>
                </a:ext>
              </a:extLst>
            </xdr:cNvPr>
            <xdr:cNvPicPr/>
          </xdr:nvPicPr>
          <xdr:blipFill>
            <a:blip xmlns:r="http://schemas.openxmlformats.org/officeDocument/2006/relationships" r:embed="rId178"/>
            <a:stretch>
              <a:fillRect/>
            </a:stretch>
          </xdr:blipFill>
          <xdr:spPr>
            <a:xfrm>
              <a:off x="8378640" y="9875160"/>
              <a:ext cx="110160" cy="1512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354077</xdr:colOff>
      <xdr:row>51</xdr:row>
      <xdr:rowOff>2695</xdr:rowOff>
    </xdr:from>
    <xdr:to>
      <xdr:col>14</xdr:col>
      <xdr:colOff>442277</xdr:colOff>
      <xdr:row>51</xdr:row>
      <xdr:rowOff>90895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9">
          <xdr14:nvContentPartPr>
            <xdr14:cNvPr id="92" name="Ink 91">
              <a:extLst>
                <a:ext uri="{FF2B5EF4-FFF2-40B4-BE49-F238E27FC236}">
                  <a16:creationId xmlns:a16="http://schemas.microsoft.com/office/drawing/2014/main" id="{80F356F8-695F-894A-BB0C-9B3E28B21440}"/>
                </a:ext>
                <a:ext uri="{147F2762-F138-4A5C-976F-8EAC2B608ADB}">
                  <a16:predDERef xmlns:a16="http://schemas.microsoft.com/office/drawing/2014/main" pred="{96F666BD-1BAE-AB4C-BCC6-B6B53C456F83}"/>
                </a:ext>
              </a:extLst>
            </xdr14:cNvPr>
            <xdr14:cNvContentPartPr/>
          </xdr14:nvContentPartPr>
          <xdr14:nvPr macro=""/>
          <xdr14:xfrm>
            <a:off x="8475840" y="9930240"/>
            <a:ext cx="88200" cy="88200"/>
          </xdr14:xfrm>
        </xdr:contentPart>
      </mc:Choice>
      <mc:Fallback xmlns="">
        <xdr:pic>
          <xdr:nvPicPr>
            <xdr:cNvPr id="92" name="Ink 91">
              <a:extLst>
                <a:ext uri="{FF2B5EF4-FFF2-40B4-BE49-F238E27FC236}">
                  <a16:creationId xmlns:a16="http://schemas.microsoft.com/office/drawing/2014/main" id="{80F356F8-695F-894A-BB0C-9B3E28B21440}"/>
                </a:ext>
                <a:ext uri="{147F2762-F138-4A5C-976F-8EAC2B608ADB}">
                  <a16:predDERef xmlns:a16="http://schemas.microsoft.com/office/drawing/2014/main" pred="{96F666BD-1BAE-AB4C-BCC6-B6B53C456F83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8460720" y="9915120"/>
              <a:ext cx="118800" cy="1188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436517</xdr:colOff>
      <xdr:row>50</xdr:row>
      <xdr:rowOff>175708</xdr:rowOff>
    </xdr:from>
    <xdr:to>
      <xdr:col>14</xdr:col>
      <xdr:colOff>465317</xdr:colOff>
      <xdr:row>51</xdr:row>
      <xdr:rowOff>88015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1">
          <xdr14:nvContentPartPr>
            <xdr14:cNvPr id="93" name="Ink 92">
              <a:extLst>
                <a:ext uri="{FF2B5EF4-FFF2-40B4-BE49-F238E27FC236}">
                  <a16:creationId xmlns:a16="http://schemas.microsoft.com/office/drawing/2014/main" id="{8AD47172-FB0A-CD45-90A7-0A7A8C982F8C}"/>
                </a:ext>
                <a:ext uri="{147F2762-F138-4A5C-976F-8EAC2B608ADB}">
                  <a16:predDERef xmlns:a16="http://schemas.microsoft.com/office/drawing/2014/main" pred="{80F356F8-695F-894A-BB0C-9B3E28B21440}"/>
                </a:ext>
              </a:extLst>
            </xdr14:cNvPr>
            <xdr14:cNvContentPartPr/>
          </xdr14:nvContentPartPr>
          <xdr14:nvPr macro=""/>
          <xdr14:xfrm>
            <a:off x="8558280" y="9913320"/>
            <a:ext cx="28800" cy="102240"/>
          </xdr14:xfrm>
        </xdr:contentPart>
      </mc:Choice>
      <mc:Fallback xmlns="">
        <xdr:pic>
          <xdr:nvPicPr>
            <xdr:cNvPr id="93" name="Ink 92">
              <a:extLst>
                <a:ext uri="{FF2B5EF4-FFF2-40B4-BE49-F238E27FC236}">
                  <a16:creationId xmlns:a16="http://schemas.microsoft.com/office/drawing/2014/main" id="{8AD47172-FB0A-CD45-90A7-0A7A8C982F8C}"/>
                </a:ext>
                <a:ext uri="{147F2762-F138-4A5C-976F-8EAC2B608ADB}">
                  <a16:predDERef xmlns:a16="http://schemas.microsoft.com/office/drawing/2014/main" pred="{80F356F8-695F-894A-BB0C-9B3E28B21440}"/>
                </a:ext>
              </a:extLst>
            </xdr:cNvPr>
            <xdr:cNvPicPr/>
          </xdr:nvPicPr>
          <xdr:blipFill>
            <a:blip xmlns:r="http://schemas.openxmlformats.org/officeDocument/2006/relationships" r:embed="rId182"/>
            <a:stretch>
              <a:fillRect/>
            </a:stretch>
          </xdr:blipFill>
          <xdr:spPr>
            <a:xfrm>
              <a:off x="8542800" y="9897840"/>
              <a:ext cx="59040" cy="1328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416717</xdr:colOff>
      <xdr:row>50</xdr:row>
      <xdr:rowOff>167068</xdr:rowOff>
    </xdr:from>
    <xdr:to>
      <xdr:col>14</xdr:col>
      <xdr:colOff>493757</xdr:colOff>
      <xdr:row>51</xdr:row>
      <xdr:rowOff>22855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3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FC331141-F7A0-C046-961F-2B1AC356A16D}"/>
                </a:ext>
                <a:ext uri="{147F2762-F138-4A5C-976F-8EAC2B608ADB}">
                  <a16:predDERef xmlns:a16="http://schemas.microsoft.com/office/drawing/2014/main" pred="{8AD47172-FB0A-CD45-90A7-0A7A8C982F8C}"/>
                </a:ext>
              </a:extLst>
            </xdr14:cNvPr>
            <xdr14:cNvContentPartPr/>
          </xdr14:nvContentPartPr>
          <xdr14:nvPr macro=""/>
          <xdr14:xfrm>
            <a:off x="8538480" y="9904680"/>
            <a:ext cx="77040" cy="45720"/>
          </xdr14:xfrm>
        </xdr:contentPart>
      </mc:Choice>
      <mc:Fallback xmlns="">
        <xdr:pic>
          <xdr:nvPicPr>
            <xdr:cNvPr id="94" name="Ink 93">
              <a:extLst>
                <a:ext uri="{FF2B5EF4-FFF2-40B4-BE49-F238E27FC236}">
                  <a16:creationId xmlns:a16="http://schemas.microsoft.com/office/drawing/2014/main" id="{FC331141-F7A0-C046-961F-2B1AC356A16D}"/>
                </a:ext>
                <a:ext uri="{147F2762-F138-4A5C-976F-8EAC2B608ADB}">
                  <a16:predDERef xmlns:a16="http://schemas.microsoft.com/office/drawing/2014/main" pred="{8AD47172-FB0A-CD45-90A7-0A7A8C982F8C}"/>
                </a:ext>
              </a:extLst>
            </xdr:cNvPr>
            <xdr:cNvPicPr/>
          </xdr:nvPicPr>
          <xdr:blipFill>
            <a:blip xmlns:r="http://schemas.openxmlformats.org/officeDocument/2006/relationships" r:embed="rId184"/>
            <a:stretch>
              <a:fillRect/>
            </a:stretch>
          </xdr:blipFill>
          <xdr:spPr>
            <a:xfrm>
              <a:off x="8523000" y="9889560"/>
              <a:ext cx="107280" cy="763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498797</xdr:colOff>
      <xdr:row>50</xdr:row>
      <xdr:rowOff>155908</xdr:rowOff>
    </xdr:from>
    <xdr:to>
      <xdr:col>14</xdr:col>
      <xdr:colOff>558557</xdr:colOff>
      <xdr:row>51</xdr:row>
      <xdr:rowOff>96295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5">
          <xdr14:nvContentPartPr>
            <xdr14:cNvPr id="95" name="Ink 94">
              <a:extLst>
                <a:ext uri="{FF2B5EF4-FFF2-40B4-BE49-F238E27FC236}">
                  <a16:creationId xmlns:a16="http://schemas.microsoft.com/office/drawing/2014/main" id="{D51E3E1B-A683-B44E-8BEC-0A9F2B9B1DF5}"/>
                </a:ext>
                <a:ext uri="{147F2762-F138-4A5C-976F-8EAC2B608ADB}">
                  <a16:predDERef xmlns:a16="http://schemas.microsoft.com/office/drawing/2014/main" pred="{FC331141-F7A0-C046-961F-2B1AC356A16D}"/>
                </a:ext>
              </a:extLst>
            </xdr14:cNvPr>
            <xdr14:cNvContentPartPr/>
          </xdr14:nvContentPartPr>
          <xdr14:nvPr macro=""/>
          <xdr14:xfrm>
            <a:off x="8620560" y="9893520"/>
            <a:ext cx="59760" cy="130320"/>
          </xdr14:xfrm>
        </xdr:contentPart>
      </mc:Choice>
      <mc:Fallback xmlns="">
        <xdr:pic>
          <xdr:nvPicPr>
            <xdr:cNvPr id="95" name="Ink 94">
              <a:extLst>
                <a:ext uri="{FF2B5EF4-FFF2-40B4-BE49-F238E27FC236}">
                  <a16:creationId xmlns:a16="http://schemas.microsoft.com/office/drawing/2014/main" id="{D51E3E1B-A683-B44E-8BEC-0A9F2B9B1DF5}"/>
                </a:ext>
                <a:ext uri="{147F2762-F138-4A5C-976F-8EAC2B608ADB}">
                  <a16:predDERef xmlns:a16="http://schemas.microsoft.com/office/drawing/2014/main" pred="{FC331141-F7A0-C046-961F-2B1AC356A16D}"/>
                </a:ext>
              </a:extLst>
            </xdr:cNvPr>
            <xdr:cNvPicPr/>
          </xdr:nvPicPr>
          <xdr:blipFill>
            <a:blip xmlns:r="http://schemas.openxmlformats.org/officeDocument/2006/relationships" r:embed="rId186"/>
            <a:stretch>
              <a:fillRect/>
            </a:stretch>
          </xdr:blipFill>
          <xdr:spPr>
            <a:xfrm>
              <a:off x="8605440" y="9878400"/>
              <a:ext cx="90360" cy="1609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501677</xdr:colOff>
      <xdr:row>51</xdr:row>
      <xdr:rowOff>22495</xdr:rowOff>
    </xdr:from>
    <xdr:to>
      <xdr:col>14</xdr:col>
      <xdr:colOff>592757</xdr:colOff>
      <xdr:row>51</xdr:row>
      <xdr:rowOff>45535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7">
          <xdr14:nvContentPartPr>
            <xdr14:cNvPr id="96" name="Ink 95">
              <a:extLst>
                <a:ext uri="{FF2B5EF4-FFF2-40B4-BE49-F238E27FC236}">
                  <a16:creationId xmlns:a16="http://schemas.microsoft.com/office/drawing/2014/main" id="{D9E85172-BD28-8444-919C-C1AFBB02665E}"/>
                </a:ext>
                <a:ext uri="{147F2762-F138-4A5C-976F-8EAC2B608ADB}">
                  <a16:predDERef xmlns:a16="http://schemas.microsoft.com/office/drawing/2014/main" pred="{D51E3E1B-A683-B44E-8BEC-0A9F2B9B1DF5}"/>
                </a:ext>
              </a:extLst>
            </xdr14:cNvPr>
            <xdr14:cNvContentPartPr/>
          </xdr14:nvContentPartPr>
          <xdr14:nvPr macro=""/>
          <xdr14:xfrm>
            <a:off x="8623440" y="9950040"/>
            <a:ext cx="91080" cy="23040"/>
          </xdr14:xfrm>
        </xdr:contentPart>
      </mc:Choice>
      <mc:Fallback xmlns="">
        <xdr:pic>
          <xdr:nvPicPr>
            <xdr:cNvPr id="96" name="Ink 95">
              <a:extLst>
                <a:ext uri="{FF2B5EF4-FFF2-40B4-BE49-F238E27FC236}">
                  <a16:creationId xmlns:a16="http://schemas.microsoft.com/office/drawing/2014/main" id="{D9E85172-BD28-8444-919C-C1AFBB02665E}"/>
                </a:ext>
                <a:ext uri="{147F2762-F138-4A5C-976F-8EAC2B608ADB}">
                  <a16:predDERef xmlns:a16="http://schemas.microsoft.com/office/drawing/2014/main" pred="{D51E3E1B-A683-B44E-8BEC-0A9F2B9B1DF5}"/>
                </a:ext>
              </a:extLst>
            </xdr:cNvPr>
            <xdr:cNvPicPr/>
          </xdr:nvPicPr>
          <xdr:blipFill>
            <a:blip xmlns:r="http://schemas.openxmlformats.org/officeDocument/2006/relationships" r:embed="rId188"/>
            <a:stretch>
              <a:fillRect/>
            </a:stretch>
          </xdr:blipFill>
          <xdr:spPr>
            <a:xfrm>
              <a:off x="8607960" y="9934920"/>
              <a:ext cx="121680" cy="536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580877</xdr:colOff>
      <xdr:row>50</xdr:row>
      <xdr:rowOff>130708</xdr:rowOff>
    </xdr:from>
    <xdr:to>
      <xdr:col>15</xdr:col>
      <xdr:colOff>53830</xdr:colOff>
      <xdr:row>51</xdr:row>
      <xdr:rowOff>102415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9">
          <xdr14:nvContentPartPr>
            <xdr14:cNvPr id="97" name="Ink 96">
              <a:extLst>
                <a:ext uri="{FF2B5EF4-FFF2-40B4-BE49-F238E27FC236}">
                  <a16:creationId xmlns:a16="http://schemas.microsoft.com/office/drawing/2014/main" id="{36D27A6C-3294-284F-99FF-4DBC508D4AFC}"/>
                </a:ext>
                <a:ext uri="{147F2762-F138-4A5C-976F-8EAC2B608ADB}">
                  <a16:predDERef xmlns:a16="http://schemas.microsoft.com/office/drawing/2014/main" pred="{D9E85172-BD28-8444-919C-C1AFBB02665E}"/>
                </a:ext>
              </a:extLst>
            </xdr14:cNvPr>
            <xdr14:cNvContentPartPr/>
          </xdr14:nvContentPartPr>
          <xdr14:nvPr macro=""/>
          <xdr14:xfrm>
            <a:off x="8702640" y="9868320"/>
            <a:ext cx="82440" cy="161640"/>
          </xdr14:xfrm>
        </xdr:contentPart>
      </mc:Choice>
      <mc:Fallback xmlns="">
        <xdr:pic>
          <xdr:nvPicPr>
            <xdr:cNvPr id="97" name="Ink 96">
              <a:extLst>
                <a:ext uri="{FF2B5EF4-FFF2-40B4-BE49-F238E27FC236}">
                  <a16:creationId xmlns:a16="http://schemas.microsoft.com/office/drawing/2014/main" id="{36D27A6C-3294-284F-99FF-4DBC508D4AFC}"/>
                </a:ext>
                <a:ext uri="{147F2762-F138-4A5C-976F-8EAC2B608ADB}">
                  <a16:predDERef xmlns:a16="http://schemas.microsoft.com/office/drawing/2014/main" pred="{D9E85172-BD28-8444-919C-C1AFBB02665E}"/>
                </a:ext>
              </a:extLst>
            </xdr:cNvPr>
            <xdr:cNvPicPr/>
          </xdr:nvPicPr>
          <xdr:blipFill>
            <a:blip xmlns:r="http://schemas.openxmlformats.org/officeDocument/2006/relationships" r:embed="rId190"/>
            <a:stretch>
              <a:fillRect/>
            </a:stretch>
          </xdr:blipFill>
          <xdr:spPr>
            <a:xfrm>
              <a:off x="8687520" y="9852840"/>
              <a:ext cx="113040" cy="1922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396240</xdr:colOff>
      <xdr:row>10</xdr:row>
      <xdr:rowOff>171450</xdr:rowOff>
    </xdr:from>
    <xdr:to>
      <xdr:col>21</xdr:col>
      <xdr:colOff>91440</xdr:colOff>
      <xdr:row>25</xdr:row>
      <xdr:rowOff>171450</xdr:rowOff>
    </xdr:to>
    <xdr:graphicFrame macro="">
      <xdr:nvGraphicFramePr>
        <xdr:cNvPr id="108" name="Chart 107">
          <a:extLst>
            <a:ext uri="{FF2B5EF4-FFF2-40B4-BE49-F238E27FC236}">
              <a16:creationId xmlns:a16="http://schemas.microsoft.com/office/drawing/2014/main" id="{0C7B62E9-598A-465B-824E-87E44215A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1"/>
        </a:graphicData>
      </a:graphic>
    </xdr:graphicFrame>
    <xdr:clientData/>
  </xdr:twoCellAnchor>
  <xdr:twoCellAnchor>
    <xdr:from>
      <xdr:col>14</xdr:col>
      <xdr:colOff>472440</xdr:colOff>
      <xdr:row>32</xdr:row>
      <xdr:rowOff>3810</xdr:rowOff>
    </xdr:from>
    <xdr:to>
      <xdr:col>22</xdr:col>
      <xdr:colOff>167640</xdr:colOff>
      <xdr:row>47</xdr:row>
      <xdr:rowOff>3810</xdr:rowOff>
    </xdr:to>
    <xdr:graphicFrame macro="">
      <xdr:nvGraphicFramePr>
        <xdr:cNvPr id="109" name="Chart 108">
          <a:extLst>
            <a:ext uri="{FF2B5EF4-FFF2-40B4-BE49-F238E27FC236}">
              <a16:creationId xmlns:a16="http://schemas.microsoft.com/office/drawing/2014/main" id="{F043A5ED-8342-4388-B89E-B11739F7A6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2"/>
        </a:graphicData>
      </a:graphic>
    </xdr:graphicFrame>
    <xdr:clientData/>
  </xdr:twoCellAnchor>
  <xdr:twoCellAnchor>
    <xdr:from>
      <xdr:col>21</xdr:col>
      <xdr:colOff>54793</xdr:colOff>
      <xdr:row>17</xdr:row>
      <xdr:rowOff>152240</xdr:rowOff>
    </xdr:from>
    <xdr:to>
      <xdr:col>22</xdr:col>
      <xdr:colOff>143953</xdr:colOff>
      <xdr:row>18</xdr:row>
      <xdr:rowOff>59300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3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7B5207DB-07DD-0C42-85FE-EE1D4C85D873}"/>
                </a:ext>
                <a:ext uri="{147F2762-F138-4A5C-976F-8EAC2B608ADB}">
                  <a16:predDERef xmlns:a16="http://schemas.microsoft.com/office/drawing/2014/main" pred="{F043A5ED-8342-4388-B89E-B11739F7A63A}"/>
                </a:ext>
              </a:extLst>
            </xdr14:cNvPr>
            <xdr14:cNvContentPartPr/>
          </xdr14:nvContentPartPr>
          <xdr14:nvPr macro=""/>
          <xdr14:xfrm>
            <a:off x="13106160" y="3632040"/>
            <a:ext cx="698760" cy="975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B5207DB-07DD-0C42-85FE-EE1D4C85D873}"/>
                </a:ext>
                <a:ext uri="{147F2762-F138-4A5C-976F-8EAC2B608ADB}">
                  <a16:predDERef xmlns:a16="http://schemas.microsoft.com/office/drawing/2014/main" pred="{F043A5ED-8342-4388-B89E-B11739F7A63A}"/>
                </a:ext>
              </a:extLst>
            </xdr:cNvPr>
            <xdr:cNvPicPr/>
          </xdr:nvPicPr>
          <xdr:blipFill>
            <a:blip xmlns:r="http://schemas.openxmlformats.org/officeDocument/2006/relationships" r:embed="rId194"/>
            <a:stretch>
              <a:fillRect/>
            </a:stretch>
          </xdr:blipFill>
          <xdr:spPr>
            <a:xfrm>
              <a:off x="13091040" y="3616920"/>
              <a:ext cx="729360" cy="1281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21</xdr:col>
      <xdr:colOff>46513</xdr:colOff>
      <xdr:row>17</xdr:row>
      <xdr:rowOff>44600</xdr:rowOff>
    </xdr:from>
    <xdr:to>
      <xdr:col>21</xdr:col>
      <xdr:colOff>237673</xdr:colOff>
      <xdr:row>18</xdr:row>
      <xdr:rowOff>156860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5">
          <xdr14:nvContentPartPr>
            <xdr14:cNvPr id="98" name="Ink 97">
              <a:extLst>
                <a:ext uri="{FF2B5EF4-FFF2-40B4-BE49-F238E27FC236}">
                  <a16:creationId xmlns:a16="http://schemas.microsoft.com/office/drawing/2014/main" id="{60DE0DF0-B64F-274D-8958-16A2F1E110C7}"/>
                </a:ext>
                <a:ext uri="{147F2762-F138-4A5C-976F-8EAC2B608ADB}">
                  <a16:predDERef xmlns:a16="http://schemas.microsoft.com/office/drawing/2014/main" pred="{7B5207DB-07DD-0C42-85FE-EE1D4C85D873}"/>
                </a:ext>
              </a:extLst>
            </xdr14:cNvPr>
            <xdr14:cNvContentPartPr/>
          </xdr14:nvContentPartPr>
          <xdr14:nvPr macro=""/>
          <xdr14:xfrm>
            <a:off x="13097880" y="3524400"/>
            <a:ext cx="191160" cy="302760"/>
          </xdr14:xfrm>
        </xdr:contentPart>
      </mc:Choice>
      <mc:Fallback xmlns="">
        <xdr:pic>
          <xdr:nvPicPr>
            <xdr:cNvPr id="98" name="Ink 97">
              <a:extLst>
                <a:ext uri="{FF2B5EF4-FFF2-40B4-BE49-F238E27FC236}">
                  <a16:creationId xmlns:a16="http://schemas.microsoft.com/office/drawing/2014/main" id="{60DE0DF0-B64F-274D-8958-16A2F1E110C7}"/>
                </a:ext>
                <a:ext uri="{147F2762-F138-4A5C-976F-8EAC2B608ADB}">
                  <a16:predDERef xmlns:a16="http://schemas.microsoft.com/office/drawing/2014/main" pred="{7B5207DB-07DD-0C42-85FE-EE1D4C85D873}"/>
                </a:ext>
              </a:extLst>
            </xdr:cNvPr>
            <xdr:cNvPicPr/>
          </xdr:nvPicPr>
          <xdr:blipFill>
            <a:blip xmlns:r="http://schemas.openxmlformats.org/officeDocument/2006/relationships" r:embed="rId196"/>
            <a:stretch>
              <a:fillRect/>
            </a:stretch>
          </xdr:blipFill>
          <xdr:spPr>
            <a:xfrm>
              <a:off x="13082400" y="3508920"/>
              <a:ext cx="221760" cy="3333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22</xdr:col>
      <xdr:colOff>380833</xdr:colOff>
      <xdr:row>16</xdr:row>
      <xdr:rowOff>93260</xdr:rowOff>
    </xdr:from>
    <xdr:to>
      <xdr:col>22</xdr:col>
      <xdr:colOff>478393</xdr:colOff>
      <xdr:row>17</xdr:row>
      <xdr:rowOff>79880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7">
          <xdr14:nvContentPartPr>
            <xdr14:cNvPr id="99" name="Ink 98">
              <a:extLst>
                <a:ext uri="{FF2B5EF4-FFF2-40B4-BE49-F238E27FC236}">
                  <a16:creationId xmlns:a16="http://schemas.microsoft.com/office/drawing/2014/main" id="{730F84EC-3985-444A-B764-D54F3F0B6916}"/>
                </a:ext>
                <a:ext uri="{147F2762-F138-4A5C-976F-8EAC2B608ADB}">
                  <a16:predDERef xmlns:a16="http://schemas.microsoft.com/office/drawing/2014/main" pred="{60DE0DF0-B64F-274D-8958-16A2F1E110C7}"/>
                </a:ext>
              </a:extLst>
            </xdr14:cNvPr>
            <xdr14:cNvContentPartPr/>
          </xdr14:nvContentPartPr>
          <xdr14:nvPr macro=""/>
          <xdr14:xfrm>
            <a:off x="14041800" y="3382560"/>
            <a:ext cx="97560" cy="177120"/>
          </xdr14:xfrm>
        </xdr:contentPart>
      </mc:Choice>
      <mc:Fallback xmlns="">
        <xdr:pic>
          <xdr:nvPicPr>
            <xdr:cNvPr id="99" name="Ink 98">
              <a:extLst>
                <a:ext uri="{FF2B5EF4-FFF2-40B4-BE49-F238E27FC236}">
                  <a16:creationId xmlns:a16="http://schemas.microsoft.com/office/drawing/2014/main" id="{730F84EC-3985-444A-B764-D54F3F0B6916}"/>
                </a:ext>
                <a:ext uri="{147F2762-F138-4A5C-976F-8EAC2B608ADB}">
                  <a16:predDERef xmlns:a16="http://schemas.microsoft.com/office/drawing/2014/main" pred="{60DE0DF0-B64F-274D-8958-16A2F1E110C7}"/>
                </a:ext>
              </a:extLst>
            </xdr:cNvPr>
            <xdr:cNvPicPr/>
          </xdr:nvPicPr>
          <xdr:blipFill>
            <a:blip xmlns:r="http://schemas.openxmlformats.org/officeDocument/2006/relationships" r:embed="rId198"/>
            <a:stretch>
              <a:fillRect/>
            </a:stretch>
          </xdr:blipFill>
          <xdr:spPr>
            <a:xfrm>
              <a:off x="14026680" y="3367440"/>
              <a:ext cx="128160" cy="2077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22</xdr:col>
      <xdr:colOff>520513</xdr:colOff>
      <xdr:row>16</xdr:row>
      <xdr:rowOff>143660</xdr:rowOff>
    </xdr:from>
    <xdr:to>
      <xdr:col>23</xdr:col>
      <xdr:colOff>93433</xdr:colOff>
      <xdr:row>17</xdr:row>
      <xdr:rowOff>46760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9">
          <xdr14:nvContentPartPr>
            <xdr14:cNvPr id="100" name="Ink 99">
              <a:extLst>
                <a:ext uri="{FF2B5EF4-FFF2-40B4-BE49-F238E27FC236}">
                  <a16:creationId xmlns:a16="http://schemas.microsoft.com/office/drawing/2014/main" id="{984BD59E-55C2-D641-BE34-F0CDAA795514}"/>
                </a:ext>
                <a:ext uri="{147F2762-F138-4A5C-976F-8EAC2B608ADB}">
                  <a16:predDERef xmlns:a16="http://schemas.microsoft.com/office/drawing/2014/main" pred="{730F84EC-3985-444A-B764-D54F3F0B6916}"/>
                </a:ext>
              </a:extLst>
            </xdr14:cNvPr>
            <xdr14:cNvContentPartPr/>
          </xdr14:nvContentPartPr>
          <xdr14:nvPr macro=""/>
          <xdr14:xfrm>
            <a:off x="14181480" y="3432960"/>
            <a:ext cx="182520" cy="93600"/>
          </xdr14:xfrm>
        </xdr:contentPart>
      </mc:Choice>
      <mc:Fallback xmlns="">
        <xdr:pic>
          <xdr:nvPicPr>
            <xdr:cNvPr id="100" name="Ink 99">
              <a:extLst>
                <a:ext uri="{FF2B5EF4-FFF2-40B4-BE49-F238E27FC236}">
                  <a16:creationId xmlns:a16="http://schemas.microsoft.com/office/drawing/2014/main" id="{984BD59E-55C2-D641-BE34-F0CDAA795514}"/>
                </a:ext>
                <a:ext uri="{147F2762-F138-4A5C-976F-8EAC2B608ADB}">
                  <a16:predDERef xmlns:a16="http://schemas.microsoft.com/office/drawing/2014/main" pred="{730F84EC-3985-444A-B764-D54F3F0B6916}"/>
                </a:ext>
              </a:extLst>
            </xdr:cNvPr>
            <xdr:cNvPicPr/>
          </xdr:nvPicPr>
          <xdr:blipFill>
            <a:blip xmlns:r="http://schemas.openxmlformats.org/officeDocument/2006/relationships" r:embed="rId200"/>
            <a:stretch>
              <a:fillRect/>
            </a:stretch>
          </xdr:blipFill>
          <xdr:spPr>
            <a:xfrm>
              <a:off x="14166360" y="3417840"/>
              <a:ext cx="212760" cy="1238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23</xdr:col>
      <xdr:colOff>127273</xdr:colOff>
      <xdr:row>16</xdr:row>
      <xdr:rowOff>152300</xdr:rowOff>
    </xdr:from>
    <xdr:to>
      <xdr:col>23</xdr:col>
      <xdr:colOff>232393</xdr:colOff>
      <xdr:row>17</xdr:row>
      <xdr:rowOff>76640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1">
          <xdr14:nvContentPartPr>
            <xdr14:cNvPr id="101" name="Ink 100">
              <a:extLst>
                <a:ext uri="{FF2B5EF4-FFF2-40B4-BE49-F238E27FC236}">
                  <a16:creationId xmlns:a16="http://schemas.microsoft.com/office/drawing/2014/main" id="{404FAADB-22B0-BE4C-8F9F-44F563BDBF8C}"/>
                </a:ext>
                <a:ext uri="{147F2762-F138-4A5C-976F-8EAC2B608ADB}">
                  <a16:predDERef xmlns:a16="http://schemas.microsoft.com/office/drawing/2014/main" pred="{984BD59E-55C2-D641-BE34-F0CDAA795514}"/>
                </a:ext>
              </a:extLst>
            </xdr14:cNvPr>
            <xdr14:cNvContentPartPr/>
          </xdr14:nvContentPartPr>
          <xdr14:nvPr macro=""/>
          <xdr14:xfrm>
            <a:off x="14397840" y="3441600"/>
            <a:ext cx="105120" cy="114840"/>
          </xdr14:xfrm>
        </xdr:contentPart>
      </mc:Choice>
      <mc:Fallback xmlns="">
        <xdr:pic>
          <xdr:nvPicPr>
            <xdr:cNvPr id="101" name="Ink 100">
              <a:extLst>
                <a:ext uri="{FF2B5EF4-FFF2-40B4-BE49-F238E27FC236}">
                  <a16:creationId xmlns:a16="http://schemas.microsoft.com/office/drawing/2014/main" id="{404FAADB-22B0-BE4C-8F9F-44F563BDBF8C}"/>
                </a:ext>
                <a:ext uri="{147F2762-F138-4A5C-976F-8EAC2B608ADB}">
                  <a16:predDERef xmlns:a16="http://schemas.microsoft.com/office/drawing/2014/main" pred="{984BD59E-55C2-D641-BE34-F0CDAA795514}"/>
                </a:ext>
              </a:extLst>
            </xdr:cNvPr>
            <xdr:cNvPicPr/>
          </xdr:nvPicPr>
          <xdr:blipFill>
            <a:blip xmlns:r="http://schemas.openxmlformats.org/officeDocument/2006/relationships" r:embed="rId202"/>
            <a:stretch>
              <a:fillRect/>
            </a:stretch>
          </xdr:blipFill>
          <xdr:spPr>
            <a:xfrm>
              <a:off x="14382720" y="3426120"/>
              <a:ext cx="135720" cy="1450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23</xdr:col>
      <xdr:colOff>274873</xdr:colOff>
      <xdr:row>16</xdr:row>
      <xdr:rowOff>144380</xdr:rowOff>
    </xdr:from>
    <xdr:to>
      <xdr:col>23</xdr:col>
      <xdr:colOff>368473</xdr:colOff>
      <xdr:row>17</xdr:row>
      <xdr:rowOff>89240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3">
          <xdr14:nvContentPartPr>
            <xdr14:cNvPr id="102" name="Ink 101">
              <a:extLst>
                <a:ext uri="{FF2B5EF4-FFF2-40B4-BE49-F238E27FC236}">
                  <a16:creationId xmlns:a16="http://schemas.microsoft.com/office/drawing/2014/main" id="{72B76D6C-F48A-4F4C-BCC4-D703A10D5E73}"/>
                </a:ext>
                <a:ext uri="{147F2762-F138-4A5C-976F-8EAC2B608ADB}">
                  <a16:predDERef xmlns:a16="http://schemas.microsoft.com/office/drawing/2014/main" pred="{404FAADB-22B0-BE4C-8F9F-44F563BDBF8C}"/>
                </a:ext>
              </a:extLst>
            </xdr14:cNvPr>
            <xdr14:cNvContentPartPr/>
          </xdr14:nvContentPartPr>
          <xdr14:nvPr macro=""/>
          <xdr14:xfrm>
            <a:off x="14545440" y="3433680"/>
            <a:ext cx="93600" cy="135360"/>
          </xdr14:xfrm>
        </xdr:contentPart>
      </mc:Choice>
      <mc:Fallback xmlns=""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72B76D6C-F48A-4F4C-BCC4-D703A10D5E73}"/>
                </a:ext>
                <a:ext uri="{147F2762-F138-4A5C-976F-8EAC2B608ADB}">
                  <a16:predDERef xmlns:a16="http://schemas.microsoft.com/office/drawing/2014/main" pred="{404FAADB-22B0-BE4C-8F9F-44F563BDBF8C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14530320" y="3418200"/>
              <a:ext cx="123840" cy="1659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23</xdr:col>
      <xdr:colOff>257953</xdr:colOff>
      <xdr:row>17</xdr:row>
      <xdr:rowOff>9320</xdr:rowOff>
    </xdr:from>
    <xdr:to>
      <xdr:col>23</xdr:col>
      <xdr:colOff>444433</xdr:colOff>
      <xdr:row>17</xdr:row>
      <xdr:rowOff>38480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5">
          <xdr14:nvContentPartPr>
            <xdr14:cNvPr id="103" name="Ink 102">
              <a:extLst>
                <a:ext uri="{FF2B5EF4-FFF2-40B4-BE49-F238E27FC236}">
                  <a16:creationId xmlns:a16="http://schemas.microsoft.com/office/drawing/2014/main" id="{B05226EC-7D0F-C540-B724-8C69C4C6C048}"/>
                </a:ext>
                <a:ext uri="{147F2762-F138-4A5C-976F-8EAC2B608ADB}">
                  <a16:predDERef xmlns:a16="http://schemas.microsoft.com/office/drawing/2014/main" pred="{72B76D6C-F48A-4F4C-BCC4-D703A10D5E73}"/>
                </a:ext>
              </a:extLst>
            </xdr14:cNvPr>
            <xdr14:cNvContentPartPr/>
          </xdr14:nvContentPartPr>
          <xdr14:nvPr macro=""/>
          <xdr14:xfrm>
            <a:off x="14528520" y="3489120"/>
            <a:ext cx="186480" cy="29160"/>
          </xdr14:xfrm>
        </xdr:contentPart>
      </mc:Choice>
      <mc:Fallback xmlns=""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B05226EC-7D0F-C540-B724-8C69C4C6C048}"/>
                </a:ext>
                <a:ext uri="{147F2762-F138-4A5C-976F-8EAC2B608ADB}">
                  <a16:predDERef xmlns:a16="http://schemas.microsoft.com/office/drawing/2014/main" pred="{72B76D6C-F48A-4F4C-BCC4-D703A10D5E73}"/>
                </a:ext>
              </a:extLst>
            </xdr:cNvPr>
            <xdr:cNvPicPr/>
          </xdr:nvPicPr>
          <xdr:blipFill>
            <a:blip xmlns:r="http://schemas.openxmlformats.org/officeDocument/2006/relationships" r:embed="rId206"/>
            <a:stretch>
              <a:fillRect/>
            </a:stretch>
          </xdr:blipFill>
          <xdr:spPr>
            <a:xfrm>
              <a:off x="14513400" y="3473640"/>
              <a:ext cx="217080" cy="59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23</xdr:col>
      <xdr:colOff>423193</xdr:colOff>
      <xdr:row>16</xdr:row>
      <xdr:rowOff>133580</xdr:rowOff>
    </xdr:from>
    <xdr:to>
      <xdr:col>23</xdr:col>
      <xdr:colOff>531913</xdr:colOff>
      <xdr:row>17</xdr:row>
      <xdr:rowOff>68000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7">
          <xdr14:nvContentPartPr>
            <xdr14:cNvPr id="104" name="Ink 103">
              <a:extLst>
                <a:ext uri="{FF2B5EF4-FFF2-40B4-BE49-F238E27FC236}">
                  <a16:creationId xmlns:a16="http://schemas.microsoft.com/office/drawing/2014/main" id="{F95253FD-ACBA-6D42-B0B3-D1CAEC89396C}"/>
                </a:ext>
                <a:ext uri="{147F2762-F138-4A5C-976F-8EAC2B608ADB}">
                  <a16:predDERef xmlns:a16="http://schemas.microsoft.com/office/drawing/2014/main" pred="{B05226EC-7D0F-C540-B724-8C69C4C6C048}"/>
                </a:ext>
              </a:extLst>
            </xdr14:cNvPr>
            <xdr14:cNvContentPartPr/>
          </xdr14:nvContentPartPr>
          <xdr14:nvPr macro=""/>
          <xdr14:xfrm>
            <a:off x="14693760" y="3422880"/>
            <a:ext cx="108720" cy="124920"/>
          </xdr14:xfrm>
        </xdr:contentPart>
      </mc:Choice>
      <mc:Fallback xmlns="">
        <xdr:pic>
          <xdr:nvPicPr>
            <xdr:cNvPr id="104" name="Ink 103">
              <a:extLst>
                <a:ext uri="{FF2B5EF4-FFF2-40B4-BE49-F238E27FC236}">
                  <a16:creationId xmlns:a16="http://schemas.microsoft.com/office/drawing/2014/main" id="{F95253FD-ACBA-6D42-B0B3-D1CAEC89396C}"/>
                </a:ext>
                <a:ext uri="{147F2762-F138-4A5C-976F-8EAC2B608ADB}">
                  <a16:predDERef xmlns:a16="http://schemas.microsoft.com/office/drawing/2014/main" pred="{B05226EC-7D0F-C540-B724-8C69C4C6C048}"/>
                </a:ext>
              </a:extLst>
            </xdr:cNvPr>
            <xdr:cNvPicPr/>
          </xdr:nvPicPr>
          <xdr:blipFill>
            <a:blip xmlns:r="http://schemas.openxmlformats.org/officeDocument/2006/relationships" r:embed="rId208"/>
            <a:stretch>
              <a:fillRect/>
            </a:stretch>
          </xdr:blipFill>
          <xdr:spPr>
            <a:xfrm>
              <a:off x="14678640" y="3407400"/>
              <a:ext cx="138960" cy="1555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23</xdr:col>
      <xdr:colOff>567193</xdr:colOff>
      <xdr:row>16</xdr:row>
      <xdr:rowOff>67700</xdr:rowOff>
    </xdr:from>
    <xdr:to>
      <xdr:col>24</xdr:col>
      <xdr:colOff>93313</xdr:colOff>
      <xdr:row>17</xdr:row>
      <xdr:rowOff>55400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9">
          <xdr14:nvContentPartPr>
            <xdr14:cNvPr id="105" name="Ink 104">
              <a:extLst>
                <a:ext uri="{FF2B5EF4-FFF2-40B4-BE49-F238E27FC236}">
                  <a16:creationId xmlns:a16="http://schemas.microsoft.com/office/drawing/2014/main" id="{B423648D-A007-224D-A79F-6A9E1FD6C23A}"/>
                </a:ext>
                <a:ext uri="{147F2762-F138-4A5C-976F-8EAC2B608ADB}">
                  <a16:predDERef xmlns:a16="http://schemas.microsoft.com/office/drawing/2014/main" pred="{F95253FD-ACBA-6D42-B0B3-D1CAEC89396C}"/>
                </a:ext>
              </a:extLst>
            </xdr14:cNvPr>
            <xdr14:cNvContentPartPr/>
          </xdr14:nvContentPartPr>
          <xdr14:nvPr macro=""/>
          <xdr14:xfrm>
            <a:off x="14837760" y="3357000"/>
            <a:ext cx="135720" cy="178200"/>
          </xdr14:xfrm>
        </xdr:contentPart>
      </mc:Choice>
      <mc:Fallback xmlns=""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B423648D-A007-224D-A79F-6A9E1FD6C23A}"/>
                </a:ext>
                <a:ext uri="{147F2762-F138-4A5C-976F-8EAC2B608ADB}">
                  <a16:predDERef xmlns:a16="http://schemas.microsoft.com/office/drawing/2014/main" pred="{F95253FD-ACBA-6D42-B0B3-D1CAEC89396C}"/>
                </a:ext>
              </a:extLst>
            </xdr:cNvPr>
            <xdr:cNvPicPr/>
          </xdr:nvPicPr>
          <xdr:blipFill>
            <a:blip xmlns:r="http://schemas.openxmlformats.org/officeDocument/2006/relationships" r:embed="rId210"/>
            <a:stretch>
              <a:fillRect/>
            </a:stretch>
          </xdr:blipFill>
          <xdr:spPr>
            <a:xfrm>
              <a:off x="14822280" y="3341520"/>
              <a:ext cx="166320" cy="2088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24</xdr:col>
      <xdr:colOff>10513</xdr:colOff>
      <xdr:row>16</xdr:row>
      <xdr:rowOff>114140</xdr:rowOff>
    </xdr:from>
    <xdr:to>
      <xdr:col>24</xdr:col>
      <xdr:colOff>266833</xdr:colOff>
      <xdr:row>18</xdr:row>
      <xdr:rowOff>70460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1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05768AEF-3BFD-1E4C-BC9D-D32A45D963F9}"/>
                </a:ext>
                <a:ext uri="{147F2762-F138-4A5C-976F-8EAC2B608ADB}">
                  <a16:predDERef xmlns:a16="http://schemas.microsoft.com/office/drawing/2014/main" pred="{B423648D-A007-224D-A79F-6A9E1FD6C23A}"/>
                </a:ext>
              </a:extLst>
            </xdr14:cNvPr>
            <xdr14:cNvContentPartPr/>
          </xdr14:nvContentPartPr>
          <xdr14:nvPr macro=""/>
          <xdr14:xfrm>
            <a:off x="14890680" y="3403440"/>
            <a:ext cx="256320" cy="337320"/>
          </xdr14:xfrm>
        </xdr:contentPart>
      </mc:Choice>
      <mc:Fallback xmlns=""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05768AEF-3BFD-1E4C-BC9D-D32A45D963F9}"/>
                </a:ext>
                <a:ext uri="{147F2762-F138-4A5C-976F-8EAC2B608ADB}">
                  <a16:predDERef xmlns:a16="http://schemas.microsoft.com/office/drawing/2014/main" pred="{B423648D-A007-224D-A79F-6A9E1FD6C23A}"/>
                </a:ext>
              </a:extLst>
            </xdr:cNvPr>
            <xdr:cNvPicPr/>
          </xdr:nvPicPr>
          <xdr:blipFill>
            <a:blip xmlns:r="http://schemas.openxmlformats.org/officeDocument/2006/relationships" r:embed="rId212"/>
            <a:stretch>
              <a:fillRect/>
            </a:stretch>
          </xdr:blipFill>
          <xdr:spPr>
            <a:xfrm>
              <a:off x="14875560" y="3388320"/>
              <a:ext cx="286560" cy="3675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24</xdr:col>
      <xdr:colOff>131113</xdr:colOff>
      <xdr:row>16</xdr:row>
      <xdr:rowOff>59060</xdr:rowOff>
    </xdr:from>
    <xdr:to>
      <xdr:col>24</xdr:col>
      <xdr:colOff>169633</xdr:colOff>
      <xdr:row>16</xdr:row>
      <xdr:rowOff>152660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3">
          <xdr14:nvContentPartPr>
            <xdr14:cNvPr id="107" name="Ink 106">
              <a:extLst>
                <a:ext uri="{FF2B5EF4-FFF2-40B4-BE49-F238E27FC236}">
                  <a16:creationId xmlns:a16="http://schemas.microsoft.com/office/drawing/2014/main" id="{31A5D1D5-0795-2C4A-9CB4-E224F791497B}"/>
                </a:ext>
                <a:ext uri="{147F2762-F138-4A5C-976F-8EAC2B608ADB}">
                  <a16:predDERef xmlns:a16="http://schemas.microsoft.com/office/drawing/2014/main" pred="{05768AEF-3BFD-1E4C-BC9D-D32A45D963F9}"/>
                </a:ext>
              </a:extLst>
            </xdr14:cNvPr>
            <xdr14:cNvContentPartPr/>
          </xdr14:nvContentPartPr>
          <xdr14:nvPr macro=""/>
          <xdr14:xfrm>
            <a:off x="15011280" y="3348360"/>
            <a:ext cx="38520" cy="93600"/>
          </xdr14:xfrm>
        </xdr:contentPart>
      </mc:Choice>
      <mc:Fallback xmlns="">
        <xdr:pic>
          <xdr:nvPicPr>
            <xdr:cNvPr id="107" name="Ink 106">
              <a:extLst>
                <a:ext uri="{FF2B5EF4-FFF2-40B4-BE49-F238E27FC236}">
                  <a16:creationId xmlns:a16="http://schemas.microsoft.com/office/drawing/2014/main" id="{31A5D1D5-0795-2C4A-9CB4-E224F791497B}"/>
                </a:ext>
                <a:ext uri="{147F2762-F138-4A5C-976F-8EAC2B608ADB}">
                  <a16:predDERef xmlns:a16="http://schemas.microsoft.com/office/drawing/2014/main" pred="{05768AEF-3BFD-1E4C-BC9D-D32A45D963F9}"/>
                </a:ext>
              </a:extLst>
            </xdr:cNvPr>
            <xdr:cNvPicPr/>
          </xdr:nvPicPr>
          <xdr:blipFill>
            <a:blip xmlns:r="http://schemas.openxmlformats.org/officeDocument/2006/relationships" r:embed="rId214"/>
            <a:stretch>
              <a:fillRect/>
            </a:stretch>
          </xdr:blipFill>
          <xdr:spPr>
            <a:xfrm>
              <a:off x="14995800" y="3333240"/>
              <a:ext cx="69120" cy="1238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22</xdr:col>
      <xdr:colOff>414673</xdr:colOff>
      <xdr:row>18</xdr:row>
      <xdr:rowOff>33740</xdr:rowOff>
    </xdr:from>
    <xdr:to>
      <xdr:col>22</xdr:col>
      <xdr:colOff>491353</xdr:colOff>
      <xdr:row>19</xdr:row>
      <xdr:rowOff>67880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5">
          <xdr14:nvContentPartPr>
            <xdr14:cNvPr id="110" name="Ink 109">
              <a:extLst>
                <a:ext uri="{FF2B5EF4-FFF2-40B4-BE49-F238E27FC236}">
                  <a16:creationId xmlns:a16="http://schemas.microsoft.com/office/drawing/2014/main" id="{1305C048-7052-044B-854B-F4B387F28523}"/>
                </a:ext>
                <a:ext uri="{147F2762-F138-4A5C-976F-8EAC2B608ADB}">
                  <a16:predDERef xmlns:a16="http://schemas.microsoft.com/office/drawing/2014/main" pred="{31A5D1D5-0795-2C4A-9CB4-E224F791497B}"/>
                </a:ext>
              </a:extLst>
            </xdr14:cNvPr>
            <xdr14:cNvContentPartPr/>
          </xdr14:nvContentPartPr>
          <xdr14:nvPr macro=""/>
          <xdr14:xfrm>
            <a:off x="14075640" y="3704040"/>
            <a:ext cx="76680" cy="224640"/>
          </xdr14:xfrm>
        </xdr:contentPart>
      </mc:Choice>
      <mc:Fallback xmlns="">
        <xdr:pic>
          <xdr:nvPicPr>
            <xdr:cNvPr id="110" name="Ink 109">
              <a:extLst>
                <a:ext uri="{FF2B5EF4-FFF2-40B4-BE49-F238E27FC236}">
                  <a16:creationId xmlns:a16="http://schemas.microsoft.com/office/drawing/2014/main" id="{1305C048-7052-044B-854B-F4B387F28523}"/>
                </a:ext>
                <a:ext uri="{147F2762-F138-4A5C-976F-8EAC2B608ADB}">
                  <a16:predDERef xmlns:a16="http://schemas.microsoft.com/office/drawing/2014/main" pred="{31A5D1D5-0795-2C4A-9CB4-E224F791497B}"/>
                </a:ext>
              </a:extLst>
            </xdr:cNvPr>
            <xdr:cNvPicPr/>
          </xdr:nvPicPr>
          <xdr:blipFill>
            <a:blip xmlns:r="http://schemas.openxmlformats.org/officeDocument/2006/relationships" r:embed="rId216"/>
            <a:stretch>
              <a:fillRect/>
            </a:stretch>
          </xdr:blipFill>
          <xdr:spPr>
            <a:xfrm>
              <a:off x="14060520" y="3688560"/>
              <a:ext cx="106920" cy="2552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22</xdr:col>
      <xdr:colOff>520513</xdr:colOff>
      <xdr:row>18</xdr:row>
      <xdr:rowOff>101420</xdr:rowOff>
    </xdr:from>
    <xdr:to>
      <xdr:col>23</xdr:col>
      <xdr:colOff>8113</xdr:colOff>
      <xdr:row>19</xdr:row>
      <xdr:rowOff>31520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7">
          <xdr14:nvContentPartPr>
            <xdr14:cNvPr id="111" name="Ink 110">
              <a:extLst>
                <a:ext uri="{FF2B5EF4-FFF2-40B4-BE49-F238E27FC236}">
                  <a16:creationId xmlns:a16="http://schemas.microsoft.com/office/drawing/2014/main" id="{BD7BCF21-F196-BF4F-B603-58DF9D477F3E}"/>
                </a:ext>
                <a:ext uri="{147F2762-F138-4A5C-976F-8EAC2B608ADB}">
                  <a16:predDERef xmlns:a16="http://schemas.microsoft.com/office/drawing/2014/main" pred="{1305C048-7052-044B-854B-F4B387F28523}"/>
                </a:ext>
              </a:extLst>
            </xdr14:cNvPr>
            <xdr14:cNvContentPartPr/>
          </xdr14:nvContentPartPr>
          <xdr14:nvPr macro=""/>
          <xdr14:xfrm>
            <a:off x="14181480" y="3771720"/>
            <a:ext cx="97200" cy="120600"/>
          </xdr14:xfrm>
        </xdr:contentPart>
      </mc:Choice>
      <mc:Fallback xmlns="">
        <xdr:pic>
          <xdr:nvPicPr>
            <xdr:cNvPr id="111" name="Ink 110">
              <a:extLst>
                <a:ext uri="{FF2B5EF4-FFF2-40B4-BE49-F238E27FC236}">
                  <a16:creationId xmlns:a16="http://schemas.microsoft.com/office/drawing/2014/main" id="{BD7BCF21-F196-BF4F-B603-58DF9D477F3E}"/>
                </a:ext>
                <a:ext uri="{147F2762-F138-4A5C-976F-8EAC2B608ADB}">
                  <a16:predDERef xmlns:a16="http://schemas.microsoft.com/office/drawing/2014/main" pred="{1305C048-7052-044B-854B-F4B387F28523}"/>
                </a:ext>
              </a:extLst>
            </xdr:cNvPr>
            <xdr:cNvPicPr/>
          </xdr:nvPicPr>
          <xdr:blipFill>
            <a:blip xmlns:r="http://schemas.openxmlformats.org/officeDocument/2006/relationships" r:embed="rId218"/>
            <a:stretch>
              <a:fillRect/>
            </a:stretch>
          </xdr:blipFill>
          <xdr:spPr>
            <a:xfrm>
              <a:off x="14166360" y="3756600"/>
              <a:ext cx="127800" cy="1512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23</xdr:col>
      <xdr:colOff>54913</xdr:colOff>
      <xdr:row>18</xdr:row>
      <xdr:rowOff>50660</xdr:rowOff>
    </xdr:from>
    <xdr:to>
      <xdr:col>23</xdr:col>
      <xdr:colOff>165433</xdr:colOff>
      <xdr:row>19</xdr:row>
      <xdr:rowOff>34040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9">
          <xdr14:nvContentPartPr>
            <xdr14:cNvPr id="112" name="Ink 111">
              <a:extLst>
                <a:ext uri="{FF2B5EF4-FFF2-40B4-BE49-F238E27FC236}">
                  <a16:creationId xmlns:a16="http://schemas.microsoft.com/office/drawing/2014/main" id="{B6FC03CF-F3CF-1548-BC71-6A324F2F266A}"/>
                </a:ext>
                <a:ext uri="{147F2762-F138-4A5C-976F-8EAC2B608ADB}">
                  <a16:predDERef xmlns:a16="http://schemas.microsoft.com/office/drawing/2014/main" pred="{BD7BCF21-F196-BF4F-B603-58DF9D477F3E}"/>
                </a:ext>
              </a:extLst>
            </xdr14:cNvPr>
            <xdr14:cNvContentPartPr/>
          </xdr14:nvContentPartPr>
          <xdr14:nvPr macro=""/>
          <xdr14:xfrm>
            <a:off x="14325480" y="3720960"/>
            <a:ext cx="110520" cy="173880"/>
          </xdr14:xfrm>
        </xdr:contentPart>
      </mc:Choice>
      <mc:Fallback xmlns="">
        <xdr:pic>
          <xdr:nvPicPr>
            <xdr:cNvPr id="112" name="Ink 111">
              <a:extLst>
                <a:ext uri="{FF2B5EF4-FFF2-40B4-BE49-F238E27FC236}">
                  <a16:creationId xmlns:a16="http://schemas.microsoft.com/office/drawing/2014/main" id="{B6FC03CF-F3CF-1548-BC71-6A324F2F266A}"/>
                </a:ext>
                <a:ext uri="{147F2762-F138-4A5C-976F-8EAC2B608ADB}">
                  <a16:predDERef xmlns:a16="http://schemas.microsoft.com/office/drawing/2014/main" pred="{BD7BCF21-F196-BF4F-B603-58DF9D477F3E}"/>
                </a:ext>
              </a:extLst>
            </xdr:cNvPr>
            <xdr:cNvPicPr/>
          </xdr:nvPicPr>
          <xdr:blipFill>
            <a:blip xmlns:r="http://schemas.openxmlformats.org/officeDocument/2006/relationships" r:embed="rId220"/>
            <a:stretch>
              <a:fillRect/>
            </a:stretch>
          </xdr:blipFill>
          <xdr:spPr>
            <a:xfrm>
              <a:off x="14310000" y="3705840"/>
              <a:ext cx="140760" cy="2044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23</xdr:col>
      <xdr:colOff>135193</xdr:colOff>
      <xdr:row>18</xdr:row>
      <xdr:rowOff>75860</xdr:rowOff>
    </xdr:from>
    <xdr:to>
      <xdr:col>23</xdr:col>
      <xdr:colOff>237073</xdr:colOff>
      <xdr:row>19</xdr:row>
      <xdr:rowOff>41960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1">
          <xdr14:nvContentPartPr>
            <xdr14:cNvPr id="113" name="Ink 112">
              <a:extLst>
                <a:ext uri="{FF2B5EF4-FFF2-40B4-BE49-F238E27FC236}">
                  <a16:creationId xmlns:a16="http://schemas.microsoft.com/office/drawing/2014/main" id="{13B9A359-8B05-1B41-8BF6-3CB95411FC28}"/>
                </a:ext>
                <a:ext uri="{147F2762-F138-4A5C-976F-8EAC2B608ADB}">
                  <a16:predDERef xmlns:a16="http://schemas.microsoft.com/office/drawing/2014/main" pred="{B6FC03CF-F3CF-1548-BC71-6A324F2F266A}"/>
                </a:ext>
              </a:extLst>
            </xdr14:cNvPr>
            <xdr14:cNvContentPartPr/>
          </xdr14:nvContentPartPr>
          <xdr14:nvPr macro=""/>
          <xdr14:xfrm>
            <a:off x="14405760" y="3746160"/>
            <a:ext cx="101880" cy="156600"/>
          </xdr14:xfrm>
        </xdr:contentPart>
      </mc:Choice>
      <mc:Fallback xmlns="">
        <xdr:pic>
          <xdr:nvPicPr>
            <xdr:cNvPr id="113" name="Ink 112">
              <a:extLst>
                <a:ext uri="{FF2B5EF4-FFF2-40B4-BE49-F238E27FC236}">
                  <a16:creationId xmlns:a16="http://schemas.microsoft.com/office/drawing/2014/main" id="{13B9A359-8B05-1B41-8BF6-3CB95411FC28}"/>
                </a:ext>
                <a:ext uri="{147F2762-F138-4A5C-976F-8EAC2B608ADB}">
                  <a16:predDERef xmlns:a16="http://schemas.microsoft.com/office/drawing/2014/main" pred="{B6FC03CF-F3CF-1548-BC71-6A324F2F266A}"/>
                </a:ext>
              </a:extLst>
            </xdr:cNvPr>
            <xdr:cNvPicPr/>
          </xdr:nvPicPr>
          <xdr:blipFill>
            <a:blip xmlns:r="http://schemas.openxmlformats.org/officeDocument/2006/relationships" r:embed="rId222"/>
            <a:stretch>
              <a:fillRect/>
            </a:stretch>
          </xdr:blipFill>
          <xdr:spPr>
            <a:xfrm>
              <a:off x="14390640" y="3731040"/>
              <a:ext cx="132480" cy="1872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23</xdr:col>
      <xdr:colOff>211513</xdr:colOff>
      <xdr:row>18</xdr:row>
      <xdr:rowOff>58940</xdr:rowOff>
    </xdr:from>
    <xdr:to>
      <xdr:col>23</xdr:col>
      <xdr:colOff>423553</xdr:colOff>
      <xdr:row>19</xdr:row>
      <xdr:rowOff>46640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3">
          <xdr14:nvContentPartPr>
            <xdr14:cNvPr id="114" name="Ink 113">
              <a:extLst>
                <a:ext uri="{FF2B5EF4-FFF2-40B4-BE49-F238E27FC236}">
                  <a16:creationId xmlns:a16="http://schemas.microsoft.com/office/drawing/2014/main" id="{9F118330-8A57-2F48-B2F3-4338F7FEE4FB}"/>
                </a:ext>
                <a:ext uri="{147F2762-F138-4A5C-976F-8EAC2B608ADB}">
                  <a16:predDERef xmlns:a16="http://schemas.microsoft.com/office/drawing/2014/main" pred="{13B9A359-8B05-1B41-8BF6-3CB95411FC28}"/>
                </a:ext>
              </a:extLst>
            </xdr14:cNvPr>
            <xdr14:cNvContentPartPr/>
          </xdr14:nvContentPartPr>
          <xdr14:nvPr macro=""/>
          <xdr14:xfrm>
            <a:off x="14482080" y="3729240"/>
            <a:ext cx="212040" cy="178200"/>
          </xdr14:xfrm>
        </xdr:contentPart>
      </mc:Choice>
      <mc:Fallback xmlns="">
        <xdr:pic>
          <xdr:nvPicPr>
            <xdr:cNvPr id="114" name="Ink 113">
              <a:extLst>
                <a:ext uri="{FF2B5EF4-FFF2-40B4-BE49-F238E27FC236}">
                  <a16:creationId xmlns:a16="http://schemas.microsoft.com/office/drawing/2014/main" id="{9F118330-8A57-2F48-B2F3-4338F7FEE4FB}"/>
                </a:ext>
                <a:ext uri="{147F2762-F138-4A5C-976F-8EAC2B608ADB}">
                  <a16:predDERef xmlns:a16="http://schemas.microsoft.com/office/drawing/2014/main" pred="{13B9A359-8B05-1B41-8BF6-3CB95411FC28}"/>
                </a:ext>
              </a:extLst>
            </xdr:cNvPr>
            <xdr:cNvPicPr/>
          </xdr:nvPicPr>
          <xdr:blipFill>
            <a:blip xmlns:r="http://schemas.openxmlformats.org/officeDocument/2006/relationships" r:embed="rId224"/>
            <a:stretch>
              <a:fillRect/>
            </a:stretch>
          </xdr:blipFill>
          <xdr:spPr>
            <a:xfrm>
              <a:off x="14466960" y="3714120"/>
              <a:ext cx="242640" cy="2088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23</xdr:col>
      <xdr:colOff>418873</xdr:colOff>
      <xdr:row>18</xdr:row>
      <xdr:rowOff>110060</xdr:rowOff>
    </xdr:from>
    <xdr:to>
      <xdr:col>23</xdr:col>
      <xdr:colOff>554593</xdr:colOff>
      <xdr:row>19</xdr:row>
      <xdr:rowOff>63920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5">
          <xdr14:nvContentPartPr>
            <xdr14:cNvPr id="115" name="Ink 114">
              <a:extLst>
                <a:ext uri="{FF2B5EF4-FFF2-40B4-BE49-F238E27FC236}">
                  <a16:creationId xmlns:a16="http://schemas.microsoft.com/office/drawing/2014/main" id="{B84FAB76-A725-CA42-A75A-5E2872E2A744}"/>
                </a:ext>
                <a:ext uri="{147F2762-F138-4A5C-976F-8EAC2B608ADB}">
                  <a16:predDERef xmlns:a16="http://schemas.microsoft.com/office/drawing/2014/main" pred="{9F118330-8A57-2F48-B2F3-4338F7FEE4FB}"/>
                </a:ext>
              </a:extLst>
            </xdr14:cNvPr>
            <xdr14:cNvContentPartPr/>
          </xdr14:nvContentPartPr>
          <xdr14:nvPr macro=""/>
          <xdr14:xfrm>
            <a:off x="14689440" y="3780360"/>
            <a:ext cx="135720" cy="144360"/>
          </xdr14:xfrm>
        </xdr:contentPart>
      </mc:Choice>
      <mc:Fallback xmlns="">
        <xdr:pic>
          <xdr:nvPicPr>
            <xdr:cNvPr id="115" name="Ink 114">
              <a:extLst>
                <a:ext uri="{FF2B5EF4-FFF2-40B4-BE49-F238E27FC236}">
                  <a16:creationId xmlns:a16="http://schemas.microsoft.com/office/drawing/2014/main" id="{B84FAB76-A725-CA42-A75A-5E2872E2A744}"/>
                </a:ext>
                <a:ext uri="{147F2762-F138-4A5C-976F-8EAC2B608ADB}">
                  <a16:predDERef xmlns:a16="http://schemas.microsoft.com/office/drawing/2014/main" pred="{9F118330-8A57-2F48-B2F3-4338F7FEE4FB}"/>
                </a:ext>
              </a:extLst>
            </xdr:cNvPr>
            <xdr:cNvPicPr/>
          </xdr:nvPicPr>
          <xdr:blipFill>
            <a:blip xmlns:r="http://schemas.openxmlformats.org/officeDocument/2006/relationships" r:embed="rId226"/>
            <a:stretch>
              <a:fillRect/>
            </a:stretch>
          </xdr:blipFill>
          <xdr:spPr>
            <a:xfrm>
              <a:off x="14674320" y="3764880"/>
              <a:ext cx="166320" cy="1749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23</xdr:col>
      <xdr:colOff>575473</xdr:colOff>
      <xdr:row>18</xdr:row>
      <xdr:rowOff>92780</xdr:rowOff>
    </xdr:from>
    <xdr:to>
      <xdr:col>24</xdr:col>
      <xdr:colOff>97633</xdr:colOff>
      <xdr:row>19</xdr:row>
      <xdr:rowOff>76160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7">
          <xdr14:nvContentPartPr>
            <xdr14:cNvPr id="116" name="Ink 115">
              <a:extLst>
                <a:ext uri="{FF2B5EF4-FFF2-40B4-BE49-F238E27FC236}">
                  <a16:creationId xmlns:a16="http://schemas.microsoft.com/office/drawing/2014/main" id="{CBE38EFB-7807-3C4F-AAFA-A149B94F381D}"/>
                </a:ext>
                <a:ext uri="{147F2762-F138-4A5C-976F-8EAC2B608ADB}">
                  <a16:predDERef xmlns:a16="http://schemas.microsoft.com/office/drawing/2014/main" pred="{B84FAB76-A725-CA42-A75A-5E2872E2A744}"/>
                </a:ext>
              </a:extLst>
            </xdr14:cNvPr>
            <xdr14:cNvContentPartPr/>
          </xdr14:nvContentPartPr>
          <xdr14:nvPr macro=""/>
          <xdr14:xfrm>
            <a:off x="14846040" y="3763080"/>
            <a:ext cx="131760" cy="173880"/>
          </xdr14:xfrm>
        </xdr:contentPart>
      </mc:Choice>
      <mc:Fallback xmlns="">
        <xdr:pic>
          <xdr:nvPicPr>
            <xdr:cNvPr id="116" name="Ink 115">
              <a:extLst>
                <a:ext uri="{FF2B5EF4-FFF2-40B4-BE49-F238E27FC236}">
                  <a16:creationId xmlns:a16="http://schemas.microsoft.com/office/drawing/2014/main" id="{CBE38EFB-7807-3C4F-AAFA-A149B94F381D}"/>
                </a:ext>
                <a:ext uri="{147F2762-F138-4A5C-976F-8EAC2B608ADB}">
                  <a16:predDERef xmlns:a16="http://schemas.microsoft.com/office/drawing/2014/main" pred="{B84FAB76-A725-CA42-A75A-5E2872E2A744}"/>
                </a:ext>
              </a:extLst>
            </xdr:cNvPr>
            <xdr:cNvPicPr/>
          </xdr:nvPicPr>
          <xdr:blipFill>
            <a:blip xmlns:r="http://schemas.openxmlformats.org/officeDocument/2006/relationships" r:embed="rId228"/>
            <a:stretch>
              <a:fillRect/>
            </a:stretch>
          </xdr:blipFill>
          <xdr:spPr>
            <a:xfrm>
              <a:off x="14830920" y="3747960"/>
              <a:ext cx="162000" cy="2044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24</xdr:col>
      <xdr:colOff>300313</xdr:colOff>
      <xdr:row>18</xdr:row>
      <xdr:rowOff>80180</xdr:rowOff>
    </xdr:from>
    <xdr:to>
      <xdr:col>24</xdr:col>
      <xdr:colOff>596953</xdr:colOff>
      <xdr:row>19</xdr:row>
      <xdr:rowOff>80480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9">
          <xdr14:nvContentPartPr>
            <xdr14:cNvPr id="117" name="Ink 116">
              <a:extLst>
                <a:ext uri="{FF2B5EF4-FFF2-40B4-BE49-F238E27FC236}">
                  <a16:creationId xmlns:a16="http://schemas.microsoft.com/office/drawing/2014/main" id="{47A80518-68FE-A94C-A14C-3782F3B7496C}"/>
                </a:ext>
                <a:ext uri="{147F2762-F138-4A5C-976F-8EAC2B608ADB}">
                  <a16:predDERef xmlns:a16="http://schemas.microsoft.com/office/drawing/2014/main" pred="{CBE38EFB-7807-3C4F-AAFA-A149B94F381D}"/>
                </a:ext>
              </a:extLst>
            </xdr14:cNvPr>
            <xdr14:cNvContentPartPr/>
          </xdr14:nvContentPartPr>
          <xdr14:nvPr macro=""/>
          <xdr14:xfrm>
            <a:off x="15180480" y="3750480"/>
            <a:ext cx="296640" cy="190800"/>
          </xdr14:xfrm>
        </xdr:contentPart>
      </mc:Choice>
      <mc:Fallback xmlns="">
        <xdr:pic>
          <xdr:nvPicPr>
            <xdr:cNvPr id="117" name="Ink 116">
              <a:extLst>
                <a:ext uri="{FF2B5EF4-FFF2-40B4-BE49-F238E27FC236}">
                  <a16:creationId xmlns:a16="http://schemas.microsoft.com/office/drawing/2014/main" id="{47A80518-68FE-A94C-A14C-3782F3B7496C}"/>
                </a:ext>
                <a:ext uri="{147F2762-F138-4A5C-976F-8EAC2B608ADB}">
                  <a16:predDERef xmlns:a16="http://schemas.microsoft.com/office/drawing/2014/main" pred="{CBE38EFB-7807-3C4F-AAFA-A149B94F381D}"/>
                </a:ext>
              </a:extLst>
            </xdr:cNvPr>
            <xdr:cNvPicPr/>
          </xdr:nvPicPr>
          <xdr:blipFill>
            <a:blip xmlns:r="http://schemas.openxmlformats.org/officeDocument/2006/relationships" r:embed="rId230"/>
            <a:stretch>
              <a:fillRect/>
            </a:stretch>
          </xdr:blipFill>
          <xdr:spPr>
            <a:xfrm>
              <a:off x="15165360" y="3735360"/>
              <a:ext cx="327240" cy="221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24</xdr:col>
      <xdr:colOff>592633</xdr:colOff>
      <xdr:row>18</xdr:row>
      <xdr:rowOff>75860</xdr:rowOff>
    </xdr:from>
    <xdr:to>
      <xdr:col>25</xdr:col>
      <xdr:colOff>106153</xdr:colOff>
      <xdr:row>19</xdr:row>
      <xdr:rowOff>50240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1">
          <xdr14:nvContentPartPr>
            <xdr14:cNvPr id="118" name="Ink 117">
              <a:extLst>
                <a:ext uri="{FF2B5EF4-FFF2-40B4-BE49-F238E27FC236}">
                  <a16:creationId xmlns:a16="http://schemas.microsoft.com/office/drawing/2014/main" id="{18877C3B-BAC8-524B-89DA-97F76DDC3336}"/>
                </a:ext>
                <a:ext uri="{147F2762-F138-4A5C-976F-8EAC2B608ADB}">
                  <a16:predDERef xmlns:a16="http://schemas.microsoft.com/office/drawing/2014/main" pred="{47A80518-68FE-A94C-A14C-3782F3B7496C}"/>
                </a:ext>
              </a:extLst>
            </xdr14:cNvPr>
            <xdr14:cNvContentPartPr/>
          </xdr14:nvContentPartPr>
          <xdr14:nvPr macro=""/>
          <xdr14:xfrm>
            <a:off x="15472800" y="3746160"/>
            <a:ext cx="123120" cy="164880"/>
          </xdr14:xfrm>
        </xdr:contentPart>
      </mc:Choice>
      <mc:Fallback xmlns="">
        <xdr:pic>
          <xdr:nvPicPr>
            <xdr:cNvPr id="118" name="Ink 117">
              <a:extLst>
                <a:ext uri="{FF2B5EF4-FFF2-40B4-BE49-F238E27FC236}">
                  <a16:creationId xmlns:a16="http://schemas.microsoft.com/office/drawing/2014/main" id="{18877C3B-BAC8-524B-89DA-97F76DDC3336}"/>
                </a:ext>
                <a:ext uri="{147F2762-F138-4A5C-976F-8EAC2B608ADB}">
                  <a16:predDERef xmlns:a16="http://schemas.microsoft.com/office/drawing/2014/main" pred="{47A80518-68FE-A94C-A14C-3782F3B7496C}"/>
                </a:ext>
              </a:extLst>
            </xdr:cNvPr>
            <xdr:cNvPicPr/>
          </xdr:nvPicPr>
          <xdr:blipFill>
            <a:blip xmlns:r="http://schemas.openxmlformats.org/officeDocument/2006/relationships" r:embed="rId232"/>
            <a:stretch>
              <a:fillRect/>
            </a:stretch>
          </xdr:blipFill>
          <xdr:spPr>
            <a:xfrm>
              <a:off x="15457320" y="3731040"/>
              <a:ext cx="153720" cy="1954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24</xdr:col>
      <xdr:colOff>596593</xdr:colOff>
      <xdr:row>18</xdr:row>
      <xdr:rowOff>160820</xdr:rowOff>
    </xdr:from>
    <xdr:to>
      <xdr:col>25</xdr:col>
      <xdr:colOff>148273</xdr:colOff>
      <xdr:row>18</xdr:row>
      <xdr:rowOff>186740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3">
          <xdr14:nvContentPartPr>
            <xdr14:cNvPr id="119" name="Ink 118">
              <a:extLst>
                <a:ext uri="{FF2B5EF4-FFF2-40B4-BE49-F238E27FC236}">
                  <a16:creationId xmlns:a16="http://schemas.microsoft.com/office/drawing/2014/main" id="{4E609C3F-C4FE-BF4C-BC0D-3A205BEE013A}"/>
                </a:ext>
                <a:ext uri="{147F2762-F138-4A5C-976F-8EAC2B608ADB}">
                  <a16:predDERef xmlns:a16="http://schemas.microsoft.com/office/drawing/2014/main" pred="{18877C3B-BAC8-524B-89DA-97F76DDC3336}"/>
                </a:ext>
              </a:extLst>
            </xdr14:cNvPr>
            <xdr14:cNvContentPartPr/>
          </xdr14:nvContentPartPr>
          <xdr14:nvPr macro=""/>
          <xdr14:xfrm>
            <a:off x="15476760" y="3831120"/>
            <a:ext cx="161280" cy="25920"/>
          </xdr14:xfrm>
        </xdr:contentPart>
      </mc:Choice>
      <mc:Fallback xmlns="">
        <xdr:pic>
          <xdr:nvPicPr>
            <xdr:cNvPr id="119" name="Ink 118">
              <a:extLst>
                <a:ext uri="{FF2B5EF4-FFF2-40B4-BE49-F238E27FC236}">
                  <a16:creationId xmlns:a16="http://schemas.microsoft.com/office/drawing/2014/main" id="{4E609C3F-C4FE-BF4C-BC0D-3A205BEE013A}"/>
                </a:ext>
                <a:ext uri="{147F2762-F138-4A5C-976F-8EAC2B608ADB}">
                  <a16:predDERef xmlns:a16="http://schemas.microsoft.com/office/drawing/2014/main" pred="{18877C3B-BAC8-524B-89DA-97F76DDC3336}"/>
                </a:ext>
              </a:extLst>
            </xdr:cNvPr>
            <xdr:cNvPicPr/>
          </xdr:nvPicPr>
          <xdr:blipFill>
            <a:blip xmlns:r="http://schemas.openxmlformats.org/officeDocument/2006/relationships" r:embed="rId234"/>
            <a:stretch>
              <a:fillRect/>
            </a:stretch>
          </xdr:blipFill>
          <xdr:spPr>
            <a:xfrm>
              <a:off x="15461640" y="3815640"/>
              <a:ext cx="191880" cy="561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25</xdr:col>
      <xdr:colOff>169153</xdr:colOff>
      <xdr:row>18</xdr:row>
      <xdr:rowOff>75860</xdr:rowOff>
    </xdr:from>
    <xdr:to>
      <xdr:col>25</xdr:col>
      <xdr:colOff>317833</xdr:colOff>
      <xdr:row>19</xdr:row>
      <xdr:rowOff>34040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5">
          <xdr14:nvContentPartPr>
            <xdr14:cNvPr id="120" name="Ink 119">
              <a:extLst>
                <a:ext uri="{FF2B5EF4-FFF2-40B4-BE49-F238E27FC236}">
                  <a16:creationId xmlns:a16="http://schemas.microsoft.com/office/drawing/2014/main" id="{31E7057D-30B0-D944-BC28-B7745990E991}"/>
                </a:ext>
                <a:ext uri="{147F2762-F138-4A5C-976F-8EAC2B608ADB}">
                  <a16:predDERef xmlns:a16="http://schemas.microsoft.com/office/drawing/2014/main" pred="{4E609C3F-C4FE-BF4C-BC0D-3A205BEE013A}"/>
                </a:ext>
              </a:extLst>
            </xdr14:cNvPr>
            <xdr14:cNvContentPartPr/>
          </xdr14:nvContentPartPr>
          <xdr14:nvPr macro=""/>
          <xdr14:xfrm>
            <a:off x="15658920" y="3746160"/>
            <a:ext cx="148680" cy="148680"/>
          </xdr14:xfrm>
        </xdr:contentPart>
      </mc:Choice>
      <mc:Fallback xmlns="">
        <xdr:pic>
          <xdr:nvPicPr>
            <xdr:cNvPr id="120" name="Ink 119">
              <a:extLst>
                <a:ext uri="{FF2B5EF4-FFF2-40B4-BE49-F238E27FC236}">
                  <a16:creationId xmlns:a16="http://schemas.microsoft.com/office/drawing/2014/main" id="{31E7057D-30B0-D944-BC28-B7745990E991}"/>
                </a:ext>
                <a:ext uri="{147F2762-F138-4A5C-976F-8EAC2B608ADB}">
                  <a16:predDERef xmlns:a16="http://schemas.microsoft.com/office/drawing/2014/main" pred="{4E609C3F-C4FE-BF4C-BC0D-3A205BEE013A}"/>
                </a:ext>
              </a:extLst>
            </xdr:cNvPr>
            <xdr:cNvPicPr/>
          </xdr:nvPicPr>
          <xdr:blipFill>
            <a:blip xmlns:r="http://schemas.openxmlformats.org/officeDocument/2006/relationships" r:embed="rId236"/>
            <a:stretch>
              <a:fillRect/>
            </a:stretch>
          </xdr:blipFill>
          <xdr:spPr>
            <a:xfrm>
              <a:off x="15643800" y="3731040"/>
              <a:ext cx="178920" cy="1789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22</xdr:col>
      <xdr:colOff>406393</xdr:colOff>
      <xdr:row>20</xdr:row>
      <xdr:rowOff>42260</xdr:rowOff>
    </xdr:from>
    <xdr:to>
      <xdr:col>22</xdr:col>
      <xdr:colOff>521233</xdr:colOff>
      <xdr:row>21</xdr:row>
      <xdr:rowOff>50480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7">
          <xdr14:nvContentPartPr>
            <xdr14:cNvPr id="121" name="Ink 120">
              <a:extLst>
                <a:ext uri="{FF2B5EF4-FFF2-40B4-BE49-F238E27FC236}">
                  <a16:creationId xmlns:a16="http://schemas.microsoft.com/office/drawing/2014/main" id="{44B8256A-BE03-F54D-A88B-8C4D9CC56E6E}"/>
                </a:ext>
                <a:ext uri="{147F2762-F138-4A5C-976F-8EAC2B608ADB}">
                  <a16:predDERef xmlns:a16="http://schemas.microsoft.com/office/drawing/2014/main" pred="{31E7057D-30B0-D944-BC28-B7745990E991}"/>
                </a:ext>
              </a:extLst>
            </xdr14:cNvPr>
            <xdr14:cNvContentPartPr/>
          </xdr14:nvContentPartPr>
          <xdr14:nvPr macro=""/>
          <xdr14:xfrm>
            <a:off x="14067360" y="4093560"/>
            <a:ext cx="114840" cy="198720"/>
          </xdr14:xfrm>
        </xdr:contentPart>
      </mc:Choice>
      <mc:Fallback xmlns="">
        <xdr:pic>
          <xdr:nvPicPr>
            <xdr:cNvPr id="121" name="Ink 120">
              <a:extLst>
                <a:ext uri="{FF2B5EF4-FFF2-40B4-BE49-F238E27FC236}">
                  <a16:creationId xmlns:a16="http://schemas.microsoft.com/office/drawing/2014/main" id="{44B8256A-BE03-F54D-A88B-8C4D9CC56E6E}"/>
                </a:ext>
                <a:ext uri="{147F2762-F138-4A5C-976F-8EAC2B608ADB}">
                  <a16:predDERef xmlns:a16="http://schemas.microsoft.com/office/drawing/2014/main" pred="{31E7057D-30B0-D944-BC28-B7745990E991}"/>
                </a:ext>
              </a:extLst>
            </xdr:cNvPr>
            <xdr:cNvPicPr/>
          </xdr:nvPicPr>
          <xdr:blipFill>
            <a:blip xmlns:r="http://schemas.openxmlformats.org/officeDocument/2006/relationships" r:embed="rId238"/>
            <a:stretch>
              <a:fillRect/>
            </a:stretch>
          </xdr:blipFill>
          <xdr:spPr>
            <a:xfrm>
              <a:off x="14051880" y="4078080"/>
              <a:ext cx="145080" cy="2293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23</xdr:col>
      <xdr:colOff>16753</xdr:colOff>
      <xdr:row>20</xdr:row>
      <xdr:rowOff>76100</xdr:rowOff>
    </xdr:from>
    <xdr:to>
      <xdr:col>23</xdr:col>
      <xdr:colOff>34033</xdr:colOff>
      <xdr:row>21</xdr:row>
      <xdr:rowOff>55160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9">
          <xdr14:nvContentPartPr>
            <xdr14:cNvPr id="122" name="Ink 121">
              <a:extLst>
                <a:ext uri="{FF2B5EF4-FFF2-40B4-BE49-F238E27FC236}">
                  <a16:creationId xmlns:a16="http://schemas.microsoft.com/office/drawing/2014/main" id="{0A8024D7-1915-0A4E-A479-D2D2E7D6865A}"/>
                </a:ext>
                <a:ext uri="{147F2762-F138-4A5C-976F-8EAC2B608ADB}">
                  <a16:predDERef xmlns:a16="http://schemas.microsoft.com/office/drawing/2014/main" pred="{44B8256A-BE03-F54D-A88B-8C4D9CC56E6E}"/>
                </a:ext>
              </a:extLst>
            </xdr14:cNvPr>
            <xdr14:cNvContentPartPr/>
          </xdr14:nvContentPartPr>
          <xdr14:nvPr macro=""/>
          <xdr14:xfrm>
            <a:off x="14287320" y="4127400"/>
            <a:ext cx="17280" cy="169560"/>
          </xdr14:xfrm>
        </xdr:contentPart>
      </mc:Choice>
      <mc:Fallback xmlns="">
        <xdr:pic>
          <xdr:nvPicPr>
            <xdr:cNvPr id="122" name="Ink 121">
              <a:extLst>
                <a:ext uri="{FF2B5EF4-FFF2-40B4-BE49-F238E27FC236}">
                  <a16:creationId xmlns:a16="http://schemas.microsoft.com/office/drawing/2014/main" id="{0A8024D7-1915-0A4E-A479-D2D2E7D6865A}"/>
                </a:ext>
                <a:ext uri="{147F2762-F138-4A5C-976F-8EAC2B608ADB}">
                  <a16:predDERef xmlns:a16="http://schemas.microsoft.com/office/drawing/2014/main" pred="{44B8256A-BE03-F54D-A88B-8C4D9CC56E6E}"/>
                </a:ext>
              </a:extLst>
            </xdr:cNvPr>
            <xdr:cNvPicPr/>
          </xdr:nvPicPr>
          <xdr:blipFill>
            <a:blip xmlns:r="http://schemas.openxmlformats.org/officeDocument/2006/relationships" r:embed="rId240"/>
            <a:stretch>
              <a:fillRect/>
            </a:stretch>
          </xdr:blipFill>
          <xdr:spPr>
            <a:xfrm>
              <a:off x="14272200" y="4111920"/>
              <a:ext cx="47880" cy="2001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23</xdr:col>
      <xdr:colOff>12433</xdr:colOff>
      <xdr:row>20</xdr:row>
      <xdr:rowOff>118220</xdr:rowOff>
    </xdr:from>
    <xdr:to>
      <xdr:col>23</xdr:col>
      <xdr:colOff>135553</xdr:colOff>
      <xdr:row>21</xdr:row>
      <xdr:rowOff>4400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1">
          <xdr14:nvContentPartPr>
            <xdr14:cNvPr id="123" name="Ink 122">
              <a:extLst>
                <a:ext uri="{FF2B5EF4-FFF2-40B4-BE49-F238E27FC236}">
                  <a16:creationId xmlns:a16="http://schemas.microsoft.com/office/drawing/2014/main" id="{B43B9A97-8D96-B74B-8219-D6D9D0C1ACCF}"/>
                </a:ext>
                <a:ext uri="{147F2762-F138-4A5C-976F-8EAC2B608ADB}">
                  <a16:predDERef xmlns:a16="http://schemas.microsoft.com/office/drawing/2014/main" pred="{0A8024D7-1915-0A4E-A479-D2D2E7D6865A}"/>
                </a:ext>
              </a:extLst>
            </xdr14:cNvPr>
            <xdr14:cNvContentPartPr/>
          </xdr14:nvContentPartPr>
          <xdr14:nvPr macro=""/>
          <xdr14:xfrm>
            <a:off x="14283000" y="4169520"/>
            <a:ext cx="123120" cy="76680"/>
          </xdr14:xfrm>
        </xdr:contentPart>
      </mc:Choice>
      <mc:Fallback xmlns="">
        <xdr:pic>
          <xdr:nvPicPr>
            <xdr:cNvPr id="123" name="Ink 122">
              <a:extLst>
                <a:ext uri="{FF2B5EF4-FFF2-40B4-BE49-F238E27FC236}">
                  <a16:creationId xmlns:a16="http://schemas.microsoft.com/office/drawing/2014/main" id="{B43B9A97-8D96-B74B-8219-D6D9D0C1ACCF}"/>
                </a:ext>
                <a:ext uri="{147F2762-F138-4A5C-976F-8EAC2B608ADB}">
                  <a16:predDERef xmlns:a16="http://schemas.microsoft.com/office/drawing/2014/main" pred="{0A8024D7-1915-0A4E-A479-D2D2E7D6865A}"/>
                </a:ext>
              </a:extLst>
            </xdr:cNvPr>
            <xdr:cNvPicPr/>
          </xdr:nvPicPr>
          <xdr:blipFill>
            <a:blip xmlns:r="http://schemas.openxmlformats.org/officeDocument/2006/relationships" r:embed="rId242"/>
            <a:stretch>
              <a:fillRect/>
            </a:stretch>
          </xdr:blipFill>
          <xdr:spPr>
            <a:xfrm>
              <a:off x="14267880" y="4154400"/>
              <a:ext cx="153720" cy="1069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23</xdr:col>
      <xdr:colOff>122593</xdr:colOff>
      <xdr:row>20</xdr:row>
      <xdr:rowOff>67460</xdr:rowOff>
    </xdr:from>
    <xdr:to>
      <xdr:col>23</xdr:col>
      <xdr:colOff>156793</xdr:colOff>
      <xdr:row>21</xdr:row>
      <xdr:rowOff>50840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3">
          <xdr14:nvContentPartPr>
            <xdr14:cNvPr id="124" name="Ink 123">
              <a:extLst>
                <a:ext uri="{FF2B5EF4-FFF2-40B4-BE49-F238E27FC236}">
                  <a16:creationId xmlns:a16="http://schemas.microsoft.com/office/drawing/2014/main" id="{807C23A6-CE62-3940-8602-E4404CDD02F2}"/>
                </a:ext>
                <a:ext uri="{147F2762-F138-4A5C-976F-8EAC2B608ADB}">
                  <a16:predDERef xmlns:a16="http://schemas.microsoft.com/office/drawing/2014/main" pred="{B43B9A97-8D96-B74B-8219-D6D9D0C1ACCF}"/>
                </a:ext>
              </a:extLst>
            </xdr14:cNvPr>
            <xdr14:cNvContentPartPr/>
          </xdr14:nvContentPartPr>
          <xdr14:nvPr macro=""/>
          <xdr14:xfrm>
            <a:off x="14393160" y="4118760"/>
            <a:ext cx="34200" cy="173880"/>
          </xdr14:xfrm>
        </xdr:contentPart>
      </mc:Choice>
      <mc:Fallback xmlns="">
        <xdr:pic>
          <xdr:nvPicPr>
            <xdr:cNvPr id="124" name="Ink 123">
              <a:extLst>
                <a:ext uri="{FF2B5EF4-FFF2-40B4-BE49-F238E27FC236}">
                  <a16:creationId xmlns:a16="http://schemas.microsoft.com/office/drawing/2014/main" id="{807C23A6-CE62-3940-8602-E4404CDD02F2}"/>
                </a:ext>
                <a:ext uri="{147F2762-F138-4A5C-976F-8EAC2B608ADB}">
                  <a16:predDERef xmlns:a16="http://schemas.microsoft.com/office/drawing/2014/main" pred="{B43B9A97-8D96-B74B-8219-D6D9D0C1ACCF}"/>
                </a:ext>
              </a:extLst>
            </xdr:cNvPr>
            <xdr:cNvPicPr/>
          </xdr:nvPicPr>
          <xdr:blipFill>
            <a:blip xmlns:r="http://schemas.openxmlformats.org/officeDocument/2006/relationships" r:embed="rId244"/>
            <a:stretch>
              <a:fillRect/>
            </a:stretch>
          </xdr:blipFill>
          <xdr:spPr>
            <a:xfrm>
              <a:off x="14378040" y="4103640"/>
              <a:ext cx="64800" cy="2044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23</xdr:col>
      <xdr:colOff>215833</xdr:colOff>
      <xdr:row>20</xdr:row>
      <xdr:rowOff>46220</xdr:rowOff>
    </xdr:from>
    <xdr:to>
      <xdr:col>23</xdr:col>
      <xdr:colOff>313393</xdr:colOff>
      <xdr:row>21</xdr:row>
      <xdr:rowOff>50840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5">
          <xdr14:nvContentPartPr>
            <xdr14:cNvPr id="125" name="Ink 124">
              <a:extLst>
                <a:ext uri="{FF2B5EF4-FFF2-40B4-BE49-F238E27FC236}">
                  <a16:creationId xmlns:a16="http://schemas.microsoft.com/office/drawing/2014/main" id="{73DBAAE4-BB4A-F041-B7AE-2203FC1B5F06}"/>
                </a:ext>
                <a:ext uri="{147F2762-F138-4A5C-976F-8EAC2B608ADB}">
                  <a16:predDERef xmlns:a16="http://schemas.microsoft.com/office/drawing/2014/main" pred="{807C23A6-CE62-3940-8602-E4404CDD02F2}"/>
                </a:ext>
              </a:extLst>
            </xdr14:cNvPr>
            <xdr14:cNvContentPartPr/>
          </xdr14:nvContentPartPr>
          <xdr14:nvPr macro=""/>
          <xdr14:xfrm>
            <a:off x="14486400" y="4097520"/>
            <a:ext cx="97560" cy="195120"/>
          </xdr14:xfrm>
        </xdr:contentPart>
      </mc:Choice>
      <mc:Fallback xmlns="">
        <xdr:pic>
          <xdr:nvPicPr>
            <xdr:cNvPr id="125" name="Ink 124">
              <a:extLst>
                <a:ext uri="{FF2B5EF4-FFF2-40B4-BE49-F238E27FC236}">
                  <a16:creationId xmlns:a16="http://schemas.microsoft.com/office/drawing/2014/main" id="{73DBAAE4-BB4A-F041-B7AE-2203FC1B5F06}"/>
                </a:ext>
                <a:ext uri="{147F2762-F138-4A5C-976F-8EAC2B608ADB}">
                  <a16:predDERef xmlns:a16="http://schemas.microsoft.com/office/drawing/2014/main" pred="{807C23A6-CE62-3940-8602-E4404CDD02F2}"/>
                </a:ext>
              </a:extLst>
            </xdr:cNvPr>
            <xdr:cNvPicPr/>
          </xdr:nvPicPr>
          <xdr:blipFill>
            <a:blip xmlns:r="http://schemas.openxmlformats.org/officeDocument/2006/relationships" r:embed="rId246"/>
            <a:stretch>
              <a:fillRect/>
            </a:stretch>
          </xdr:blipFill>
          <xdr:spPr>
            <a:xfrm>
              <a:off x="14470920" y="4082400"/>
              <a:ext cx="128160" cy="2257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23</xdr:col>
      <xdr:colOff>207193</xdr:colOff>
      <xdr:row>20</xdr:row>
      <xdr:rowOff>131180</xdr:rowOff>
    </xdr:from>
    <xdr:to>
      <xdr:col>23</xdr:col>
      <xdr:colOff>330313</xdr:colOff>
      <xdr:row>20</xdr:row>
      <xdr:rowOff>152780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7">
          <xdr14:nvContentPartPr>
            <xdr14:cNvPr id="126" name="Ink 125">
              <a:extLst>
                <a:ext uri="{FF2B5EF4-FFF2-40B4-BE49-F238E27FC236}">
                  <a16:creationId xmlns:a16="http://schemas.microsoft.com/office/drawing/2014/main" id="{2D2C9D7F-AAFB-534C-A14E-9467C02FF88F}"/>
                </a:ext>
                <a:ext uri="{147F2762-F138-4A5C-976F-8EAC2B608ADB}">
                  <a16:predDERef xmlns:a16="http://schemas.microsoft.com/office/drawing/2014/main" pred="{73DBAAE4-BB4A-F041-B7AE-2203FC1B5F06}"/>
                </a:ext>
              </a:extLst>
            </xdr14:cNvPr>
            <xdr14:cNvContentPartPr/>
          </xdr14:nvContentPartPr>
          <xdr14:nvPr macro=""/>
          <xdr14:xfrm>
            <a:off x="14477760" y="4182480"/>
            <a:ext cx="123120" cy="21600"/>
          </xdr14:xfrm>
        </xdr:contentPart>
      </mc:Choice>
      <mc:Fallback xmlns="">
        <xdr:pic>
          <xdr:nvPicPr>
            <xdr:cNvPr id="126" name="Ink 125">
              <a:extLst>
                <a:ext uri="{FF2B5EF4-FFF2-40B4-BE49-F238E27FC236}">
                  <a16:creationId xmlns:a16="http://schemas.microsoft.com/office/drawing/2014/main" id="{2D2C9D7F-AAFB-534C-A14E-9467C02FF88F}"/>
                </a:ext>
                <a:ext uri="{147F2762-F138-4A5C-976F-8EAC2B608ADB}">
                  <a16:predDERef xmlns:a16="http://schemas.microsoft.com/office/drawing/2014/main" pred="{73DBAAE4-BB4A-F041-B7AE-2203FC1B5F06}"/>
                </a:ext>
              </a:extLst>
            </xdr:cNvPr>
            <xdr:cNvPicPr/>
          </xdr:nvPicPr>
          <xdr:blipFill>
            <a:blip xmlns:r="http://schemas.openxmlformats.org/officeDocument/2006/relationships" r:embed="rId248"/>
            <a:stretch>
              <a:fillRect/>
            </a:stretch>
          </xdr:blipFill>
          <xdr:spPr>
            <a:xfrm>
              <a:off x="14462640" y="4167000"/>
              <a:ext cx="153720" cy="522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23</xdr:col>
      <xdr:colOff>380713</xdr:colOff>
      <xdr:row>20</xdr:row>
      <xdr:rowOff>72140</xdr:rowOff>
    </xdr:from>
    <xdr:to>
      <xdr:col>23</xdr:col>
      <xdr:colOff>499513</xdr:colOff>
      <xdr:row>21</xdr:row>
      <xdr:rowOff>3680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9">
          <xdr14:nvContentPartPr>
            <xdr14:cNvPr id="127" name="Ink 126">
              <a:extLst>
                <a:ext uri="{FF2B5EF4-FFF2-40B4-BE49-F238E27FC236}">
                  <a16:creationId xmlns:a16="http://schemas.microsoft.com/office/drawing/2014/main" id="{65D4777D-A1ED-5442-9881-A927CBA56D18}"/>
                </a:ext>
                <a:ext uri="{147F2762-F138-4A5C-976F-8EAC2B608ADB}">
                  <a16:predDERef xmlns:a16="http://schemas.microsoft.com/office/drawing/2014/main" pred="{2D2C9D7F-AAFB-534C-A14E-9467C02FF88F}"/>
                </a:ext>
              </a:extLst>
            </xdr14:cNvPr>
            <xdr14:cNvContentPartPr/>
          </xdr14:nvContentPartPr>
          <xdr14:nvPr macro=""/>
          <xdr14:xfrm>
            <a:off x="14651280" y="4123440"/>
            <a:ext cx="118800" cy="122040"/>
          </xdr14:xfrm>
        </xdr:contentPart>
      </mc:Choice>
      <mc:Fallback xmlns="">
        <xdr:pic>
          <xdr:nvPicPr>
            <xdr:cNvPr id="127" name="Ink 126">
              <a:extLst>
                <a:ext uri="{FF2B5EF4-FFF2-40B4-BE49-F238E27FC236}">
                  <a16:creationId xmlns:a16="http://schemas.microsoft.com/office/drawing/2014/main" id="{65D4777D-A1ED-5442-9881-A927CBA56D18}"/>
                </a:ext>
                <a:ext uri="{147F2762-F138-4A5C-976F-8EAC2B608ADB}">
                  <a16:predDERef xmlns:a16="http://schemas.microsoft.com/office/drawing/2014/main" pred="{2D2C9D7F-AAFB-534C-A14E-9467C02FF88F}"/>
                </a:ext>
              </a:extLst>
            </xdr:cNvPr>
            <xdr:cNvPicPr/>
          </xdr:nvPicPr>
          <xdr:blipFill>
            <a:blip xmlns:r="http://schemas.openxmlformats.org/officeDocument/2006/relationships" r:embed="rId250"/>
            <a:stretch>
              <a:fillRect/>
            </a:stretch>
          </xdr:blipFill>
          <xdr:spPr>
            <a:xfrm>
              <a:off x="14636160" y="4108320"/>
              <a:ext cx="149400" cy="1526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23</xdr:col>
      <xdr:colOff>541633</xdr:colOff>
      <xdr:row>20</xdr:row>
      <xdr:rowOff>50540</xdr:rowOff>
    </xdr:from>
    <xdr:to>
      <xdr:col>23</xdr:col>
      <xdr:colOff>592753</xdr:colOff>
      <xdr:row>21</xdr:row>
      <xdr:rowOff>50480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1">
          <xdr14:nvContentPartPr>
            <xdr14:cNvPr id="128" name="Ink 127">
              <a:extLst>
                <a:ext uri="{FF2B5EF4-FFF2-40B4-BE49-F238E27FC236}">
                  <a16:creationId xmlns:a16="http://schemas.microsoft.com/office/drawing/2014/main" id="{5FFB62FD-12CE-4E45-8E2C-7A577F15CB13}"/>
                </a:ext>
                <a:ext uri="{147F2762-F138-4A5C-976F-8EAC2B608ADB}">
                  <a16:predDERef xmlns:a16="http://schemas.microsoft.com/office/drawing/2014/main" pred="{65D4777D-A1ED-5442-9881-A927CBA56D18}"/>
                </a:ext>
              </a:extLst>
            </xdr14:cNvPr>
            <xdr14:cNvContentPartPr/>
          </xdr14:nvContentPartPr>
          <xdr14:nvPr macro=""/>
          <xdr14:xfrm>
            <a:off x="14812200" y="4101840"/>
            <a:ext cx="51120" cy="190440"/>
          </xdr14:xfrm>
        </xdr:contentPart>
      </mc:Choice>
      <mc:Fallback xmlns="">
        <xdr:pic>
          <xdr:nvPicPr>
            <xdr:cNvPr id="128" name="Ink 127">
              <a:extLst>
                <a:ext uri="{FF2B5EF4-FFF2-40B4-BE49-F238E27FC236}">
                  <a16:creationId xmlns:a16="http://schemas.microsoft.com/office/drawing/2014/main" id="{5FFB62FD-12CE-4E45-8E2C-7A577F15CB13}"/>
                </a:ext>
                <a:ext uri="{147F2762-F138-4A5C-976F-8EAC2B608ADB}">
                  <a16:predDERef xmlns:a16="http://schemas.microsoft.com/office/drawing/2014/main" pred="{65D4777D-A1ED-5442-9881-A927CBA56D18}"/>
                </a:ext>
              </a:extLst>
            </xdr:cNvPr>
            <xdr:cNvPicPr/>
          </xdr:nvPicPr>
          <xdr:blipFill>
            <a:blip xmlns:r="http://schemas.openxmlformats.org/officeDocument/2006/relationships" r:embed="rId252"/>
            <a:stretch>
              <a:fillRect/>
            </a:stretch>
          </xdr:blipFill>
          <xdr:spPr>
            <a:xfrm>
              <a:off x="14797080" y="4086720"/>
              <a:ext cx="81720" cy="2210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24</xdr:col>
      <xdr:colOff>71713</xdr:colOff>
      <xdr:row>20</xdr:row>
      <xdr:rowOff>71780</xdr:rowOff>
    </xdr:from>
    <xdr:to>
      <xdr:col>24</xdr:col>
      <xdr:colOff>84673</xdr:colOff>
      <xdr:row>21</xdr:row>
      <xdr:rowOff>33920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3">
          <xdr14:nvContentPartPr>
            <xdr14:cNvPr id="129" name="Ink 128">
              <a:extLst>
                <a:ext uri="{FF2B5EF4-FFF2-40B4-BE49-F238E27FC236}">
                  <a16:creationId xmlns:a16="http://schemas.microsoft.com/office/drawing/2014/main" id="{84E2E4DC-6A0E-CA45-94E4-9BFB40CF3892}"/>
                </a:ext>
                <a:ext uri="{147F2762-F138-4A5C-976F-8EAC2B608ADB}">
                  <a16:predDERef xmlns:a16="http://schemas.microsoft.com/office/drawing/2014/main" pred="{5FFB62FD-12CE-4E45-8E2C-7A577F15CB13}"/>
                </a:ext>
              </a:extLst>
            </xdr14:cNvPr>
            <xdr14:cNvContentPartPr/>
          </xdr14:nvContentPartPr>
          <xdr14:nvPr macro=""/>
          <xdr14:xfrm>
            <a:off x="14951880" y="4123080"/>
            <a:ext cx="12960" cy="152640"/>
          </xdr14:xfrm>
        </xdr:contentPart>
      </mc:Choice>
      <mc:Fallback xmlns="">
        <xdr:pic>
          <xdr:nvPicPr>
            <xdr:cNvPr id="129" name="Ink 128">
              <a:extLst>
                <a:ext uri="{FF2B5EF4-FFF2-40B4-BE49-F238E27FC236}">
                  <a16:creationId xmlns:a16="http://schemas.microsoft.com/office/drawing/2014/main" id="{84E2E4DC-6A0E-CA45-94E4-9BFB40CF3892}"/>
                </a:ext>
                <a:ext uri="{147F2762-F138-4A5C-976F-8EAC2B608ADB}">
                  <a16:predDERef xmlns:a16="http://schemas.microsoft.com/office/drawing/2014/main" pred="{5FFB62FD-12CE-4E45-8E2C-7A577F15CB13}"/>
                </a:ext>
              </a:extLst>
            </xdr:cNvPr>
            <xdr:cNvPicPr/>
          </xdr:nvPicPr>
          <xdr:blipFill>
            <a:blip xmlns:r="http://schemas.openxmlformats.org/officeDocument/2006/relationships" r:embed="rId254"/>
            <a:stretch>
              <a:fillRect/>
            </a:stretch>
          </xdr:blipFill>
          <xdr:spPr>
            <a:xfrm>
              <a:off x="14936760" y="4107960"/>
              <a:ext cx="43560" cy="1832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24</xdr:col>
      <xdr:colOff>148033</xdr:colOff>
      <xdr:row>20</xdr:row>
      <xdr:rowOff>76100</xdr:rowOff>
    </xdr:from>
    <xdr:to>
      <xdr:col>24</xdr:col>
      <xdr:colOff>262873</xdr:colOff>
      <xdr:row>21</xdr:row>
      <xdr:rowOff>40760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5">
          <xdr14:nvContentPartPr>
            <xdr14:cNvPr id="130" name="Ink 129">
              <a:extLst>
                <a:ext uri="{FF2B5EF4-FFF2-40B4-BE49-F238E27FC236}">
                  <a16:creationId xmlns:a16="http://schemas.microsoft.com/office/drawing/2014/main" id="{F455CBDE-1273-1948-957E-5FD812AC4084}"/>
                </a:ext>
                <a:ext uri="{147F2762-F138-4A5C-976F-8EAC2B608ADB}">
                  <a16:predDERef xmlns:a16="http://schemas.microsoft.com/office/drawing/2014/main" pred="{84E2E4DC-6A0E-CA45-94E4-9BFB40CF3892}"/>
                </a:ext>
              </a:extLst>
            </xdr14:cNvPr>
            <xdr14:cNvContentPartPr/>
          </xdr14:nvContentPartPr>
          <xdr14:nvPr macro=""/>
          <xdr14:xfrm>
            <a:off x="15028200" y="4127400"/>
            <a:ext cx="114840" cy="155160"/>
          </xdr14:xfrm>
        </xdr:contentPart>
      </mc:Choice>
      <mc:Fallback xmlns="">
        <xdr:pic>
          <xdr:nvPicPr>
            <xdr:cNvPr id="130" name="Ink 129">
              <a:extLst>
                <a:ext uri="{FF2B5EF4-FFF2-40B4-BE49-F238E27FC236}">
                  <a16:creationId xmlns:a16="http://schemas.microsoft.com/office/drawing/2014/main" id="{F455CBDE-1273-1948-957E-5FD812AC4084}"/>
                </a:ext>
                <a:ext uri="{147F2762-F138-4A5C-976F-8EAC2B608ADB}">
                  <a16:predDERef xmlns:a16="http://schemas.microsoft.com/office/drawing/2014/main" pred="{84E2E4DC-6A0E-CA45-94E4-9BFB40CF3892}"/>
                </a:ext>
              </a:extLst>
            </xdr:cNvPr>
            <xdr:cNvPicPr/>
          </xdr:nvPicPr>
          <xdr:blipFill>
            <a:blip xmlns:r="http://schemas.openxmlformats.org/officeDocument/2006/relationships" r:embed="rId256"/>
            <a:stretch>
              <a:fillRect/>
            </a:stretch>
          </xdr:blipFill>
          <xdr:spPr>
            <a:xfrm>
              <a:off x="15013080" y="4111920"/>
              <a:ext cx="145080" cy="1857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24</xdr:col>
      <xdr:colOff>317953</xdr:colOff>
      <xdr:row>20</xdr:row>
      <xdr:rowOff>88700</xdr:rowOff>
    </xdr:from>
    <xdr:to>
      <xdr:col>24</xdr:col>
      <xdr:colOff>397873</xdr:colOff>
      <xdr:row>21</xdr:row>
      <xdr:rowOff>42560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7">
          <xdr14:nvContentPartPr>
            <xdr14:cNvPr id="131" name="Ink 130">
              <a:extLst>
                <a:ext uri="{FF2B5EF4-FFF2-40B4-BE49-F238E27FC236}">
                  <a16:creationId xmlns:a16="http://schemas.microsoft.com/office/drawing/2014/main" id="{AB6DA6AF-F1FE-1C41-BDD8-1A67AAC45E83}"/>
                </a:ext>
                <a:ext uri="{147F2762-F138-4A5C-976F-8EAC2B608ADB}">
                  <a16:predDERef xmlns:a16="http://schemas.microsoft.com/office/drawing/2014/main" pred="{F455CBDE-1273-1948-957E-5FD812AC4084}"/>
                </a:ext>
              </a:extLst>
            </xdr14:cNvPr>
            <xdr14:cNvContentPartPr/>
          </xdr14:nvContentPartPr>
          <xdr14:nvPr macro=""/>
          <xdr14:xfrm>
            <a:off x="15198120" y="4140000"/>
            <a:ext cx="79920" cy="144360"/>
          </xdr14:xfrm>
        </xdr:contentPart>
      </mc:Choice>
      <mc:Fallback xmlns="">
        <xdr:pic>
          <xdr:nvPicPr>
            <xdr:cNvPr id="131" name="Ink 130">
              <a:extLst>
                <a:ext uri="{FF2B5EF4-FFF2-40B4-BE49-F238E27FC236}">
                  <a16:creationId xmlns:a16="http://schemas.microsoft.com/office/drawing/2014/main" id="{AB6DA6AF-F1FE-1C41-BDD8-1A67AAC45E83}"/>
                </a:ext>
                <a:ext uri="{147F2762-F138-4A5C-976F-8EAC2B608ADB}">
                  <a16:predDERef xmlns:a16="http://schemas.microsoft.com/office/drawing/2014/main" pred="{F455CBDE-1273-1948-957E-5FD812AC4084}"/>
                </a:ext>
              </a:extLst>
            </xdr:cNvPr>
            <xdr:cNvPicPr/>
          </xdr:nvPicPr>
          <xdr:blipFill>
            <a:blip xmlns:r="http://schemas.openxmlformats.org/officeDocument/2006/relationships" r:embed="rId258"/>
            <a:stretch>
              <a:fillRect/>
            </a:stretch>
          </xdr:blipFill>
          <xdr:spPr>
            <a:xfrm>
              <a:off x="15182640" y="4124880"/>
              <a:ext cx="110520" cy="1749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22</xdr:col>
      <xdr:colOff>592513</xdr:colOff>
      <xdr:row>21</xdr:row>
      <xdr:rowOff>152360</xdr:rowOff>
    </xdr:from>
    <xdr:to>
      <xdr:col>23</xdr:col>
      <xdr:colOff>139513</xdr:colOff>
      <xdr:row>22</xdr:row>
      <xdr:rowOff>152660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9">
          <xdr14:nvContentPartPr>
            <xdr14:cNvPr id="132" name="Ink 131">
              <a:extLst>
                <a:ext uri="{FF2B5EF4-FFF2-40B4-BE49-F238E27FC236}">
                  <a16:creationId xmlns:a16="http://schemas.microsoft.com/office/drawing/2014/main" id="{3F3A9038-80D5-3A47-9AA8-50F62A5BBE48}"/>
                </a:ext>
                <a:ext uri="{147F2762-F138-4A5C-976F-8EAC2B608ADB}">
                  <a16:predDERef xmlns:a16="http://schemas.microsoft.com/office/drawing/2014/main" pred="{AB6DA6AF-F1FE-1C41-BDD8-1A67AAC45E83}"/>
                </a:ext>
              </a:extLst>
            </xdr14:cNvPr>
            <xdr14:cNvContentPartPr/>
          </xdr14:nvContentPartPr>
          <xdr14:nvPr macro=""/>
          <xdr14:xfrm>
            <a:off x="14253480" y="4394160"/>
            <a:ext cx="156600" cy="190800"/>
          </xdr14:xfrm>
        </xdr:contentPart>
      </mc:Choice>
      <mc:Fallback xmlns="">
        <xdr:pic>
          <xdr:nvPicPr>
            <xdr:cNvPr id="132" name="Ink 131">
              <a:extLst>
                <a:ext uri="{FF2B5EF4-FFF2-40B4-BE49-F238E27FC236}">
                  <a16:creationId xmlns:a16="http://schemas.microsoft.com/office/drawing/2014/main" id="{3F3A9038-80D5-3A47-9AA8-50F62A5BBE48}"/>
                </a:ext>
                <a:ext uri="{147F2762-F138-4A5C-976F-8EAC2B608ADB}">
                  <a16:predDERef xmlns:a16="http://schemas.microsoft.com/office/drawing/2014/main" pred="{AB6DA6AF-F1FE-1C41-BDD8-1A67AAC45E83}"/>
                </a:ext>
              </a:extLst>
            </xdr:cNvPr>
            <xdr:cNvPicPr/>
          </xdr:nvPicPr>
          <xdr:blipFill>
            <a:blip xmlns:r="http://schemas.openxmlformats.org/officeDocument/2006/relationships" r:embed="rId260"/>
            <a:stretch>
              <a:fillRect/>
            </a:stretch>
          </xdr:blipFill>
          <xdr:spPr>
            <a:xfrm>
              <a:off x="14238360" y="4378680"/>
              <a:ext cx="187200" cy="221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23</xdr:col>
      <xdr:colOff>194593</xdr:colOff>
      <xdr:row>21</xdr:row>
      <xdr:rowOff>181880</xdr:rowOff>
    </xdr:from>
    <xdr:to>
      <xdr:col>23</xdr:col>
      <xdr:colOff>351553</xdr:colOff>
      <xdr:row>22</xdr:row>
      <xdr:rowOff>151580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1">
          <xdr14:nvContentPartPr>
            <xdr14:cNvPr id="133" name="Ink 132">
              <a:extLst>
                <a:ext uri="{FF2B5EF4-FFF2-40B4-BE49-F238E27FC236}">
                  <a16:creationId xmlns:a16="http://schemas.microsoft.com/office/drawing/2014/main" id="{23206A89-574B-6544-82C1-82879D9E944A}"/>
                </a:ext>
                <a:ext uri="{147F2762-F138-4A5C-976F-8EAC2B608ADB}">
                  <a16:predDERef xmlns:a16="http://schemas.microsoft.com/office/drawing/2014/main" pred="{3F3A9038-80D5-3A47-9AA8-50F62A5BBE48}"/>
                </a:ext>
              </a:extLst>
            </xdr14:cNvPr>
            <xdr14:cNvContentPartPr/>
          </xdr14:nvContentPartPr>
          <xdr14:nvPr macro=""/>
          <xdr14:xfrm>
            <a:off x="14465160" y="4423680"/>
            <a:ext cx="156960" cy="160200"/>
          </xdr14:xfrm>
        </xdr:contentPart>
      </mc:Choice>
      <mc:Fallback xmlns="">
        <xdr:pic>
          <xdr:nvPicPr>
            <xdr:cNvPr id="133" name="Ink 132">
              <a:extLst>
                <a:ext uri="{FF2B5EF4-FFF2-40B4-BE49-F238E27FC236}">
                  <a16:creationId xmlns:a16="http://schemas.microsoft.com/office/drawing/2014/main" id="{23206A89-574B-6544-82C1-82879D9E944A}"/>
                </a:ext>
                <a:ext uri="{147F2762-F138-4A5C-976F-8EAC2B608ADB}">
                  <a16:predDERef xmlns:a16="http://schemas.microsoft.com/office/drawing/2014/main" pred="{3F3A9038-80D5-3A47-9AA8-50F62A5BBE48}"/>
                </a:ext>
              </a:extLst>
            </xdr:cNvPr>
            <xdr:cNvPicPr/>
          </xdr:nvPicPr>
          <xdr:blipFill>
            <a:blip xmlns:r="http://schemas.openxmlformats.org/officeDocument/2006/relationships" r:embed="rId262"/>
            <a:stretch>
              <a:fillRect/>
            </a:stretch>
          </xdr:blipFill>
          <xdr:spPr>
            <a:xfrm>
              <a:off x="14450040" y="4408560"/>
              <a:ext cx="187560" cy="1908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23</xdr:col>
      <xdr:colOff>351193</xdr:colOff>
      <xdr:row>21</xdr:row>
      <xdr:rowOff>181880</xdr:rowOff>
    </xdr:from>
    <xdr:to>
      <xdr:col>23</xdr:col>
      <xdr:colOff>431833</xdr:colOff>
      <xdr:row>22</xdr:row>
      <xdr:rowOff>152660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3">
          <xdr14:nvContentPartPr>
            <xdr14:cNvPr id="134" name="Ink 133">
              <a:extLst>
                <a:ext uri="{FF2B5EF4-FFF2-40B4-BE49-F238E27FC236}">
                  <a16:creationId xmlns:a16="http://schemas.microsoft.com/office/drawing/2014/main" id="{3B558C59-2D9A-8F45-9ED4-92B8E342C177}"/>
                </a:ext>
                <a:ext uri="{147F2762-F138-4A5C-976F-8EAC2B608ADB}">
                  <a16:predDERef xmlns:a16="http://schemas.microsoft.com/office/drawing/2014/main" pred="{23206A89-574B-6544-82C1-82879D9E944A}"/>
                </a:ext>
              </a:extLst>
            </xdr14:cNvPr>
            <xdr14:cNvContentPartPr/>
          </xdr14:nvContentPartPr>
          <xdr14:nvPr macro=""/>
          <xdr14:xfrm>
            <a:off x="14621760" y="4423680"/>
            <a:ext cx="80640" cy="161280"/>
          </xdr14:xfrm>
        </xdr:contentPart>
      </mc:Choice>
      <mc:Fallback xmlns="">
        <xdr:pic>
          <xdr:nvPicPr>
            <xdr:cNvPr id="134" name="Ink 133">
              <a:extLst>
                <a:ext uri="{FF2B5EF4-FFF2-40B4-BE49-F238E27FC236}">
                  <a16:creationId xmlns:a16="http://schemas.microsoft.com/office/drawing/2014/main" id="{3B558C59-2D9A-8F45-9ED4-92B8E342C177}"/>
                </a:ext>
                <a:ext uri="{147F2762-F138-4A5C-976F-8EAC2B608ADB}">
                  <a16:predDERef xmlns:a16="http://schemas.microsoft.com/office/drawing/2014/main" pred="{23206A89-574B-6544-82C1-82879D9E944A}"/>
                </a:ext>
              </a:extLst>
            </xdr:cNvPr>
            <xdr:cNvPicPr/>
          </xdr:nvPicPr>
          <xdr:blipFill>
            <a:blip xmlns:r="http://schemas.openxmlformats.org/officeDocument/2006/relationships" r:embed="rId264"/>
            <a:stretch>
              <a:fillRect/>
            </a:stretch>
          </xdr:blipFill>
          <xdr:spPr>
            <a:xfrm>
              <a:off x="14606640" y="4408560"/>
              <a:ext cx="111240" cy="1918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23</xdr:col>
      <xdr:colOff>435793</xdr:colOff>
      <xdr:row>22</xdr:row>
      <xdr:rowOff>42140</xdr:rowOff>
    </xdr:from>
    <xdr:to>
      <xdr:col>23</xdr:col>
      <xdr:colOff>508153</xdr:colOff>
      <xdr:row>22</xdr:row>
      <xdr:rowOff>156980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5">
          <xdr14:nvContentPartPr>
            <xdr14:cNvPr id="135" name="Ink 134">
              <a:extLst>
                <a:ext uri="{FF2B5EF4-FFF2-40B4-BE49-F238E27FC236}">
                  <a16:creationId xmlns:a16="http://schemas.microsoft.com/office/drawing/2014/main" id="{D604B191-BDEF-E444-A874-26F0176D048A}"/>
                </a:ext>
                <a:ext uri="{147F2762-F138-4A5C-976F-8EAC2B608ADB}">
                  <a16:predDERef xmlns:a16="http://schemas.microsoft.com/office/drawing/2014/main" pred="{3B558C59-2D9A-8F45-9ED4-92B8E342C177}"/>
                </a:ext>
              </a:extLst>
            </xdr14:cNvPr>
            <xdr14:cNvContentPartPr/>
          </xdr14:nvContentPartPr>
          <xdr14:nvPr macro=""/>
          <xdr14:xfrm>
            <a:off x="14706360" y="4474440"/>
            <a:ext cx="72360" cy="114840"/>
          </xdr14:xfrm>
        </xdr:contentPart>
      </mc:Choice>
      <mc:Fallback xmlns="">
        <xdr:pic>
          <xdr:nvPicPr>
            <xdr:cNvPr id="135" name="Ink 134">
              <a:extLst>
                <a:ext uri="{FF2B5EF4-FFF2-40B4-BE49-F238E27FC236}">
                  <a16:creationId xmlns:a16="http://schemas.microsoft.com/office/drawing/2014/main" id="{D604B191-BDEF-E444-A874-26F0176D048A}"/>
                </a:ext>
                <a:ext uri="{147F2762-F138-4A5C-976F-8EAC2B608ADB}">
                  <a16:predDERef xmlns:a16="http://schemas.microsoft.com/office/drawing/2014/main" pred="{3B558C59-2D9A-8F45-9ED4-92B8E342C177}"/>
                </a:ext>
              </a:extLst>
            </xdr:cNvPr>
            <xdr:cNvPicPr/>
          </xdr:nvPicPr>
          <xdr:blipFill>
            <a:blip xmlns:r="http://schemas.openxmlformats.org/officeDocument/2006/relationships" r:embed="rId266"/>
            <a:stretch>
              <a:fillRect/>
            </a:stretch>
          </xdr:blipFill>
          <xdr:spPr>
            <a:xfrm>
              <a:off x="14691240" y="4459320"/>
              <a:ext cx="102960" cy="1450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23</xdr:col>
      <xdr:colOff>423193</xdr:colOff>
      <xdr:row>22</xdr:row>
      <xdr:rowOff>3980</xdr:rowOff>
    </xdr:from>
    <xdr:to>
      <xdr:col>24</xdr:col>
      <xdr:colOff>8713</xdr:colOff>
      <xdr:row>22</xdr:row>
      <xdr:rowOff>160940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7">
          <xdr14:nvContentPartPr>
            <xdr14:cNvPr id="136" name="Ink 135">
              <a:extLst>
                <a:ext uri="{FF2B5EF4-FFF2-40B4-BE49-F238E27FC236}">
                  <a16:creationId xmlns:a16="http://schemas.microsoft.com/office/drawing/2014/main" id="{875028B8-FA22-5F4C-86E8-064FB50C2E5C}"/>
                </a:ext>
                <a:ext uri="{147F2762-F138-4A5C-976F-8EAC2B608ADB}">
                  <a16:predDERef xmlns:a16="http://schemas.microsoft.com/office/drawing/2014/main" pred="{D604B191-BDEF-E444-A874-26F0176D048A}"/>
                </a:ext>
              </a:extLst>
            </xdr14:cNvPr>
            <xdr14:cNvContentPartPr/>
          </xdr14:nvContentPartPr>
          <xdr14:nvPr macro=""/>
          <xdr14:xfrm>
            <a:off x="14693760" y="4436280"/>
            <a:ext cx="195120" cy="156960"/>
          </xdr14:xfrm>
        </xdr:contentPart>
      </mc:Choice>
      <mc:Fallback xmlns="">
        <xdr:pic>
          <xdr:nvPicPr>
            <xdr:cNvPr id="136" name="Ink 135">
              <a:extLst>
                <a:ext uri="{FF2B5EF4-FFF2-40B4-BE49-F238E27FC236}">
                  <a16:creationId xmlns:a16="http://schemas.microsoft.com/office/drawing/2014/main" id="{875028B8-FA22-5F4C-86E8-064FB50C2E5C}"/>
                </a:ext>
                <a:ext uri="{147F2762-F138-4A5C-976F-8EAC2B608ADB}">
                  <a16:predDERef xmlns:a16="http://schemas.microsoft.com/office/drawing/2014/main" pred="{D604B191-BDEF-E444-A874-26F0176D048A}"/>
                </a:ext>
              </a:extLst>
            </xdr:cNvPr>
            <xdr:cNvPicPr/>
          </xdr:nvPicPr>
          <xdr:blipFill>
            <a:blip xmlns:r="http://schemas.openxmlformats.org/officeDocument/2006/relationships" r:embed="rId268"/>
            <a:stretch>
              <a:fillRect/>
            </a:stretch>
          </xdr:blipFill>
          <xdr:spPr>
            <a:xfrm>
              <a:off x="14678640" y="4421160"/>
              <a:ext cx="225720" cy="1875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24</xdr:col>
      <xdr:colOff>50473</xdr:colOff>
      <xdr:row>21</xdr:row>
      <xdr:rowOff>177560</xdr:rowOff>
    </xdr:from>
    <xdr:to>
      <xdr:col>24</xdr:col>
      <xdr:colOff>258193</xdr:colOff>
      <xdr:row>22</xdr:row>
      <xdr:rowOff>169580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9">
          <xdr14:nvContentPartPr>
            <xdr14:cNvPr id="137" name="Ink 136">
              <a:extLst>
                <a:ext uri="{FF2B5EF4-FFF2-40B4-BE49-F238E27FC236}">
                  <a16:creationId xmlns:a16="http://schemas.microsoft.com/office/drawing/2014/main" id="{2F113FA8-FDE5-294E-97FF-01A1BB2399D3}"/>
                </a:ext>
                <a:ext uri="{147F2762-F138-4A5C-976F-8EAC2B608ADB}">
                  <a16:predDERef xmlns:a16="http://schemas.microsoft.com/office/drawing/2014/main" pred="{875028B8-FA22-5F4C-86E8-064FB50C2E5C}"/>
                </a:ext>
              </a:extLst>
            </xdr14:cNvPr>
            <xdr14:cNvContentPartPr/>
          </xdr14:nvContentPartPr>
          <xdr14:nvPr macro=""/>
          <xdr14:xfrm>
            <a:off x="14930640" y="4419360"/>
            <a:ext cx="207720" cy="182520"/>
          </xdr14:xfrm>
        </xdr:contentPart>
      </mc:Choice>
      <mc:Fallback xmlns="">
        <xdr:pic>
          <xdr:nvPicPr>
            <xdr:cNvPr id="137" name="Ink 136">
              <a:extLst>
                <a:ext uri="{FF2B5EF4-FFF2-40B4-BE49-F238E27FC236}">
                  <a16:creationId xmlns:a16="http://schemas.microsoft.com/office/drawing/2014/main" id="{2F113FA8-FDE5-294E-97FF-01A1BB2399D3}"/>
                </a:ext>
                <a:ext uri="{147F2762-F138-4A5C-976F-8EAC2B608ADB}">
                  <a16:predDERef xmlns:a16="http://schemas.microsoft.com/office/drawing/2014/main" pred="{875028B8-FA22-5F4C-86E8-064FB50C2E5C}"/>
                </a:ext>
              </a:extLst>
            </xdr:cNvPr>
            <xdr:cNvPicPr/>
          </xdr:nvPicPr>
          <xdr:blipFill>
            <a:blip xmlns:r="http://schemas.openxmlformats.org/officeDocument/2006/relationships" r:embed="rId270"/>
            <a:stretch>
              <a:fillRect/>
            </a:stretch>
          </xdr:blipFill>
          <xdr:spPr>
            <a:xfrm>
              <a:off x="14915520" y="4404240"/>
              <a:ext cx="238320" cy="2127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24</xdr:col>
      <xdr:colOff>473833</xdr:colOff>
      <xdr:row>21</xdr:row>
      <xdr:rowOff>177560</xdr:rowOff>
    </xdr:from>
    <xdr:to>
      <xdr:col>24</xdr:col>
      <xdr:colOff>512353</xdr:colOff>
      <xdr:row>22</xdr:row>
      <xdr:rowOff>185780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1">
          <xdr14:nvContentPartPr>
            <xdr14:cNvPr id="138" name="Ink 137">
              <a:extLst>
                <a:ext uri="{FF2B5EF4-FFF2-40B4-BE49-F238E27FC236}">
                  <a16:creationId xmlns:a16="http://schemas.microsoft.com/office/drawing/2014/main" id="{0F2BFC30-9DFE-044B-BE65-C40D46465F10}"/>
                </a:ext>
                <a:ext uri="{147F2762-F138-4A5C-976F-8EAC2B608ADB}">
                  <a16:predDERef xmlns:a16="http://schemas.microsoft.com/office/drawing/2014/main" pred="{2F113FA8-FDE5-294E-97FF-01A1BB2399D3}"/>
                </a:ext>
              </a:extLst>
            </xdr14:cNvPr>
            <xdr14:cNvContentPartPr/>
          </xdr14:nvContentPartPr>
          <xdr14:nvPr macro=""/>
          <xdr14:xfrm>
            <a:off x="15354000" y="4419360"/>
            <a:ext cx="38520" cy="198720"/>
          </xdr14:xfrm>
        </xdr:contentPart>
      </mc:Choice>
      <mc:Fallback xmlns="">
        <xdr:pic>
          <xdr:nvPicPr>
            <xdr:cNvPr id="138" name="Ink 137">
              <a:extLst>
                <a:ext uri="{FF2B5EF4-FFF2-40B4-BE49-F238E27FC236}">
                  <a16:creationId xmlns:a16="http://schemas.microsoft.com/office/drawing/2014/main" id="{0F2BFC30-9DFE-044B-BE65-C40D46465F10}"/>
                </a:ext>
                <a:ext uri="{147F2762-F138-4A5C-976F-8EAC2B608ADB}">
                  <a16:predDERef xmlns:a16="http://schemas.microsoft.com/office/drawing/2014/main" pred="{2F113FA8-FDE5-294E-97FF-01A1BB2399D3}"/>
                </a:ext>
              </a:extLst>
            </xdr:cNvPr>
            <xdr:cNvPicPr/>
          </xdr:nvPicPr>
          <xdr:blipFill>
            <a:blip xmlns:r="http://schemas.openxmlformats.org/officeDocument/2006/relationships" r:embed="rId272"/>
            <a:stretch>
              <a:fillRect/>
            </a:stretch>
          </xdr:blipFill>
          <xdr:spPr>
            <a:xfrm>
              <a:off x="15338880" y="4404240"/>
              <a:ext cx="69120" cy="2293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24</xdr:col>
      <xdr:colOff>427393</xdr:colOff>
      <xdr:row>21</xdr:row>
      <xdr:rowOff>186200</xdr:rowOff>
    </xdr:from>
    <xdr:to>
      <xdr:col>25</xdr:col>
      <xdr:colOff>29833</xdr:colOff>
      <xdr:row>22</xdr:row>
      <xdr:rowOff>59420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3">
          <xdr14:nvContentPartPr>
            <xdr14:cNvPr id="139" name="Ink 138">
              <a:extLst>
                <a:ext uri="{FF2B5EF4-FFF2-40B4-BE49-F238E27FC236}">
                  <a16:creationId xmlns:a16="http://schemas.microsoft.com/office/drawing/2014/main" id="{2B0D5A05-08EC-6F4C-A3DE-C5A784549056}"/>
                </a:ext>
                <a:ext uri="{147F2762-F138-4A5C-976F-8EAC2B608ADB}">
                  <a16:predDERef xmlns:a16="http://schemas.microsoft.com/office/drawing/2014/main" pred="{0F2BFC30-9DFE-044B-BE65-C40D46465F10}"/>
                </a:ext>
              </a:extLst>
            </xdr14:cNvPr>
            <xdr14:cNvContentPartPr/>
          </xdr14:nvContentPartPr>
          <xdr14:nvPr macro=""/>
          <xdr14:xfrm>
            <a:off x="15307560" y="4428000"/>
            <a:ext cx="212040" cy="63720"/>
          </xdr14:xfrm>
        </xdr:contentPart>
      </mc:Choice>
      <mc:Fallback xmlns="">
        <xdr:pic>
          <xdr:nvPicPr>
            <xdr:cNvPr id="139" name="Ink 138">
              <a:extLst>
                <a:ext uri="{FF2B5EF4-FFF2-40B4-BE49-F238E27FC236}">
                  <a16:creationId xmlns:a16="http://schemas.microsoft.com/office/drawing/2014/main" id="{2B0D5A05-08EC-6F4C-A3DE-C5A784549056}"/>
                </a:ext>
                <a:ext uri="{147F2762-F138-4A5C-976F-8EAC2B608ADB}">
                  <a16:predDERef xmlns:a16="http://schemas.microsoft.com/office/drawing/2014/main" pred="{0F2BFC30-9DFE-044B-BE65-C40D46465F10}"/>
                </a:ext>
              </a:extLst>
            </xdr:cNvPr>
            <xdr:cNvPicPr/>
          </xdr:nvPicPr>
          <xdr:blipFill>
            <a:blip xmlns:r="http://schemas.openxmlformats.org/officeDocument/2006/relationships" r:embed="rId274"/>
            <a:stretch>
              <a:fillRect/>
            </a:stretch>
          </xdr:blipFill>
          <xdr:spPr>
            <a:xfrm>
              <a:off x="15292440" y="4412520"/>
              <a:ext cx="242640" cy="943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25</xdr:col>
      <xdr:colOff>75913</xdr:colOff>
      <xdr:row>22</xdr:row>
      <xdr:rowOff>3980</xdr:rowOff>
    </xdr:from>
    <xdr:to>
      <xdr:col>25</xdr:col>
      <xdr:colOff>88873</xdr:colOff>
      <xdr:row>22</xdr:row>
      <xdr:rowOff>148340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5">
          <xdr14:nvContentPartPr>
            <xdr14:cNvPr id="140" name="Ink 139">
              <a:extLst>
                <a:ext uri="{FF2B5EF4-FFF2-40B4-BE49-F238E27FC236}">
                  <a16:creationId xmlns:a16="http://schemas.microsoft.com/office/drawing/2014/main" id="{25D0FDB0-9B6B-124A-8380-469240FB7ED9}"/>
                </a:ext>
                <a:ext uri="{147F2762-F138-4A5C-976F-8EAC2B608ADB}">
                  <a16:predDERef xmlns:a16="http://schemas.microsoft.com/office/drawing/2014/main" pred="{2B0D5A05-08EC-6F4C-A3DE-C5A784549056}"/>
                </a:ext>
              </a:extLst>
            </xdr14:cNvPr>
            <xdr14:cNvContentPartPr/>
          </xdr14:nvContentPartPr>
          <xdr14:nvPr macro=""/>
          <xdr14:xfrm>
            <a:off x="15565680" y="4436280"/>
            <a:ext cx="12960" cy="144360"/>
          </xdr14:xfrm>
        </xdr:contentPart>
      </mc:Choice>
      <mc:Fallback xmlns="">
        <xdr:pic>
          <xdr:nvPicPr>
            <xdr:cNvPr id="140" name="Ink 139">
              <a:extLst>
                <a:ext uri="{FF2B5EF4-FFF2-40B4-BE49-F238E27FC236}">
                  <a16:creationId xmlns:a16="http://schemas.microsoft.com/office/drawing/2014/main" id="{25D0FDB0-9B6B-124A-8380-469240FB7ED9}"/>
                </a:ext>
                <a:ext uri="{147F2762-F138-4A5C-976F-8EAC2B608ADB}">
                  <a16:predDERef xmlns:a16="http://schemas.microsoft.com/office/drawing/2014/main" pred="{2B0D5A05-08EC-6F4C-A3DE-C5A784549056}"/>
                </a:ext>
              </a:extLst>
            </xdr:cNvPr>
            <xdr:cNvPicPr/>
          </xdr:nvPicPr>
          <xdr:blipFill>
            <a:blip xmlns:r="http://schemas.openxmlformats.org/officeDocument/2006/relationships" r:embed="rId276"/>
            <a:stretch>
              <a:fillRect/>
            </a:stretch>
          </xdr:blipFill>
          <xdr:spPr>
            <a:xfrm>
              <a:off x="15550560" y="4421160"/>
              <a:ext cx="43560" cy="1749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25</xdr:col>
      <xdr:colOff>67633</xdr:colOff>
      <xdr:row>22</xdr:row>
      <xdr:rowOff>25220</xdr:rowOff>
    </xdr:from>
    <xdr:to>
      <xdr:col>25</xdr:col>
      <xdr:colOff>165193</xdr:colOff>
      <xdr:row>22</xdr:row>
      <xdr:rowOff>105860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7">
          <xdr14:nvContentPartPr>
            <xdr14:cNvPr id="141" name="Ink 140">
              <a:extLst>
                <a:ext uri="{FF2B5EF4-FFF2-40B4-BE49-F238E27FC236}">
                  <a16:creationId xmlns:a16="http://schemas.microsoft.com/office/drawing/2014/main" id="{EF5BA268-5D0A-8D43-B128-B57673B8FC2A}"/>
                </a:ext>
                <a:ext uri="{147F2762-F138-4A5C-976F-8EAC2B608ADB}">
                  <a16:predDERef xmlns:a16="http://schemas.microsoft.com/office/drawing/2014/main" pred="{25D0FDB0-9B6B-124A-8380-469240FB7ED9}"/>
                </a:ext>
              </a:extLst>
            </xdr14:cNvPr>
            <xdr14:cNvContentPartPr/>
          </xdr14:nvContentPartPr>
          <xdr14:nvPr macro=""/>
          <xdr14:xfrm>
            <a:off x="15557400" y="4457520"/>
            <a:ext cx="97560" cy="80640"/>
          </xdr14:xfrm>
        </xdr:contentPart>
      </mc:Choice>
      <mc:Fallback xmlns="">
        <xdr:pic>
          <xdr:nvPicPr>
            <xdr:cNvPr id="141" name="Ink 140">
              <a:extLst>
                <a:ext uri="{FF2B5EF4-FFF2-40B4-BE49-F238E27FC236}">
                  <a16:creationId xmlns:a16="http://schemas.microsoft.com/office/drawing/2014/main" id="{EF5BA268-5D0A-8D43-B128-B57673B8FC2A}"/>
                </a:ext>
                <a:ext uri="{147F2762-F138-4A5C-976F-8EAC2B608ADB}">
                  <a16:predDERef xmlns:a16="http://schemas.microsoft.com/office/drawing/2014/main" pred="{25D0FDB0-9B6B-124A-8380-469240FB7ED9}"/>
                </a:ext>
              </a:extLst>
            </xdr:cNvPr>
            <xdr:cNvPicPr/>
          </xdr:nvPicPr>
          <xdr:blipFill>
            <a:blip xmlns:r="http://schemas.openxmlformats.org/officeDocument/2006/relationships" r:embed="rId278"/>
            <a:stretch>
              <a:fillRect/>
            </a:stretch>
          </xdr:blipFill>
          <xdr:spPr>
            <a:xfrm>
              <a:off x="15541920" y="4442400"/>
              <a:ext cx="128160" cy="1112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25</xdr:col>
      <xdr:colOff>181753</xdr:colOff>
      <xdr:row>21</xdr:row>
      <xdr:rowOff>181880</xdr:rowOff>
    </xdr:from>
    <xdr:to>
      <xdr:col>25</xdr:col>
      <xdr:colOff>207673</xdr:colOff>
      <xdr:row>22</xdr:row>
      <xdr:rowOff>131420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9">
          <xdr14:nvContentPartPr>
            <xdr14:cNvPr id="142" name="Ink 141">
              <a:extLst>
                <a:ext uri="{FF2B5EF4-FFF2-40B4-BE49-F238E27FC236}">
                  <a16:creationId xmlns:a16="http://schemas.microsoft.com/office/drawing/2014/main" id="{1369346F-EC78-9641-BD21-B2E38F4D30D1}"/>
                </a:ext>
                <a:ext uri="{147F2762-F138-4A5C-976F-8EAC2B608ADB}">
                  <a16:predDERef xmlns:a16="http://schemas.microsoft.com/office/drawing/2014/main" pred="{EF5BA268-5D0A-8D43-B128-B57673B8FC2A}"/>
                </a:ext>
              </a:extLst>
            </xdr14:cNvPr>
            <xdr14:cNvContentPartPr/>
          </xdr14:nvContentPartPr>
          <xdr14:nvPr macro=""/>
          <xdr14:xfrm>
            <a:off x="15671520" y="4423680"/>
            <a:ext cx="25920" cy="140040"/>
          </xdr14:xfrm>
        </xdr:contentPart>
      </mc:Choice>
      <mc:Fallback xmlns="">
        <xdr:pic>
          <xdr:nvPicPr>
            <xdr:cNvPr id="142" name="Ink 141">
              <a:extLst>
                <a:ext uri="{FF2B5EF4-FFF2-40B4-BE49-F238E27FC236}">
                  <a16:creationId xmlns:a16="http://schemas.microsoft.com/office/drawing/2014/main" id="{1369346F-EC78-9641-BD21-B2E38F4D30D1}"/>
                </a:ext>
                <a:ext uri="{147F2762-F138-4A5C-976F-8EAC2B608ADB}">
                  <a16:predDERef xmlns:a16="http://schemas.microsoft.com/office/drawing/2014/main" pred="{EF5BA268-5D0A-8D43-B128-B57673B8FC2A}"/>
                </a:ext>
              </a:extLst>
            </xdr:cNvPr>
            <xdr:cNvPicPr/>
          </xdr:nvPicPr>
          <xdr:blipFill>
            <a:blip xmlns:r="http://schemas.openxmlformats.org/officeDocument/2006/relationships" r:embed="rId280"/>
            <a:stretch>
              <a:fillRect/>
            </a:stretch>
          </xdr:blipFill>
          <xdr:spPr>
            <a:xfrm>
              <a:off x="15656400" y="4408560"/>
              <a:ext cx="56160" cy="1706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25</xdr:col>
      <xdr:colOff>253753</xdr:colOff>
      <xdr:row>21</xdr:row>
      <xdr:rowOff>190160</xdr:rowOff>
    </xdr:from>
    <xdr:to>
      <xdr:col>25</xdr:col>
      <xdr:colOff>262753</xdr:colOff>
      <xdr:row>22</xdr:row>
      <xdr:rowOff>169220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1">
          <xdr14:nvContentPartPr>
            <xdr14:cNvPr id="143" name="Ink 142">
              <a:extLst>
                <a:ext uri="{FF2B5EF4-FFF2-40B4-BE49-F238E27FC236}">
                  <a16:creationId xmlns:a16="http://schemas.microsoft.com/office/drawing/2014/main" id="{88D4A975-9494-9341-80E6-E01D4A917B5B}"/>
                </a:ext>
                <a:ext uri="{147F2762-F138-4A5C-976F-8EAC2B608ADB}">
                  <a16:predDERef xmlns:a16="http://schemas.microsoft.com/office/drawing/2014/main" pred="{1369346F-EC78-9641-BD21-B2E38F4D30D1}"/>
                </a:ext>
              </a:extLst>
            </xdr14:cNvPr>
            <xdr14:cNvContentPartPr/>
          </xdr14:nvContentPartPr>
          <xdr14:nvPr macro=""/>
          <xdr14:xfrm>
            <a:off x="15743520" y="4431960"/>
            <a:ext cx="9000" cy="169560"/>
          </xdr14:xfrm>
        </xdr:contentPart>
      </mc:Choice>
      <mc:Fallback xmlns="">
        <xdr:pic>
          <xdr:nvPicPr>
            <xdr:cNvPr id="143" name="Ink 142">
              <a:extLst>
                <a:ext uri="{FF2B5EF4-FFF2-40B4-BE49-F238E27FC236}">
                  <a16:creationId xmlns:a16="http://schemas.microsoft.com/office/drawing/2014/main" id="{88D4A975-9494-9341-80E6-E01D4A917B5B}"/>
                </a:ext>
                <a:ext uri="{147F2762-F138-4A5C-976F-8EAC2B608ADB}">
                  <a16:predDERef xmlns:a16="http://schemas.microsoft.com/office/drawing/2014/main" pred="{1369346F-EC78-9641-BD21-B2E38F4D30D1}"/>
                </a:ext>
              </a:extLst>
            </xdr:cNvPr>
            <xdr:cNvPicPr/>
          </xdr:nvPicPr>
          <xdr:blipFill>
            <a:blip xmlns:r="http://schemas.openxmlformats.org/officeDocument/2006/relationships" r:embed="rId282"/>
            <a:stretch>
              <a:fillRect/>
            </a:stretch>
          </xdr:blipFill>
          <xdr:spPr>
            <a:xfrm>
              <a:off x="15728400" y="4416840"/>
              <a:ext cx="39240" cy="2001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25</xdr:col>
      <xdr:colOff>342673</xdr:colOff>
      <xdr:row>21</xdr:row>
      <xdr:rowOff>177560</xdr:rowOff>
    </xdr:from>
    <xdr:to>
      <xdr:col>25</xdr:col>
      <xdr:colOff>431953</xdr:colOff>
      <xdr:row>22</xdr:row>
      <xdr:rowOff>177860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3">
          <xdr14:nvContentPartPr>
            <xdr14:cNvPr id="144" name="Ink 143">
              <a:extLst>
                <a:ext uri="{FF2B5EF4-FFF2-40B4-BE49-F238E27FC236}">
                  <a16:creationId xmlns:a16="http://schemas.microsoft.com/office/drawing/2014/main" id="{EE00FA23-1588-0B4D-9537-BFE4B52E786B}"/>
                </a:ext>
                <a:ext uri="{147F2762-F138-4A5C-976F-8EAC2B608ADB}">
                  <a16:predDERef xmlns:a16="http://schemas.microsoft.com/office/drawing/2014/main" pred="{88D4A975-9494-9341-80E6-E01D4A917B5B}"/>
                </a:ext>
              </a:extLst>
            </xdr14:cNvPr>
            <xdr14:cNvContentPartPr/>
          </xdr14:nvContentPartPr>
          <xdr14:nvPr macro=""/>
          <xdr14:xfrm>
            <a:off x="15832440" y="4419360"/>
            <a:ext cx="89280" cy="190800"/>
          </xdr14:xfrm>
        </xdr:contentPart>
      </mc:Choice>
      <mc:Fallback xmlns="">
        <xdr:pic>
          <xdr:nvPicPr>
            <xdr:cNvPr id="144" name="Ink 143">
              <a:extLst>
                <a:ext uri="{FF2B5EF4-FFF2-40B4-BE49-F238E27FC236}">
                  <a16:creationId xmlns:a16="http://schemas.microsoft.com/office/drawing/2014/main" id="{EE00FA23-1588-0B4D-9537-BFE4B52E786B}"/>
                </a:ext>
                <a:ext uri="{147F2762-F138-4A5C-976F-8EAC2B608ADB}">
                  <a16:predDERef xmlns:a16="http://schemas.microsoft.com/office/drawing/2014/main" pred="{88D4A975-9494-9341-80E6-E01D4A917B5B}"/>
                </a:ext>
              </a:extLst>
            </xdr:cNvPr>
            <xdr:cNvPicPr/>
          </xdr:nvPicPr>
          <xdr:blipFill>
            <a:blip xmlns:r="http://schemas.openxmlformats.org/officeDocument/2006/relationships" r:embed="rId284"/>
            <a:stretch>
              <a:fillRect/>
            </a:stretch>
          </xdr:blipFill>
          <xdr:spPr>
            <a:xfrm>
              <a:off x="15817320" y="4404240"/>
              <a:ext cx="119880" cy="221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22</xdr:col>
      <xdr:colOff>363913</xdr:colOff>
      <xdr:row>23</xdr:row>
      <xdr:rowOff>161240</xdr:rowOff>
    </xdr:from>
    <xdr:to>
      <xdr:col>22</xdr:col>
      <xdr:colOff>575953</xdr:colOff>
      <xdr:row>24</xdr:row>
      <xdr:rowOff>169460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5">
          <xdr14:nvContentPartPr>
            <xdr14:cNvPr id="145" name="Ink 144">
              <a:extLst>
                <a:ext uri="{FF2B5EF4-FFF2-40B4-BE49-F238E27FC236}">
                  <a16:creationId xmlns:a16="http://schemas.microsoft.com/office/drawing/2014/main" id="{70238FF5-2869-B845-9113-BA1CF89AC6BE}"/>
                </a:ext>
                <a:ext uri="{147F2762-F138-4A5C-976F-8EAC2B608ADB}">
                  <a16:predDERef xmlns:a16="http://schemas.microsoft.com/office/drawing/2014/main" pred="{EE00FA23-1588-0B4D-9537-BFE4B52E786B}"/>
                </a:ext>
              </a:extLst>
            </xdr14:cNvPr>
            <xdr14:cNvContentPartPr/>
          </xdr14:nvContentPartPr>
          <xdr14:nvPr macro=""/>
          <xdr14:xfrm>
            <a:off x="14024880" y="4784040"/>
            <a:ext cx="212040" cy="198720"/>
          </xdr14:xfrm>
        </xdr:contentPart>
      </mc:Choice>
      <mc:Fallback xmlns="">
        <xdr:pic>
          <xdr:nvPicPr>
            <xdr:cNvPr id="145" name="Ink 144">
              <a:extLst>
                <a:ext uri="{FF2B5EF4-FFF2-40B4-BE49-F238E27FC236}">
                  <a16:creationId xmlns:a16="http://schemas.microsoft.com/office/drawing/2014/main" id="{70238FF5-2869-B845-9113-BA1CF89AC6BE}"/>
                </a:ext>
                <a:ext uri="{147F2762-F138-4A5C-976F-8EAC2B608ADB}">
                  <a16:predDERef xmlns:a16="http://schemas.microsoft.com/office/drawing/2014/main" pred="{EE00FA23-1588-0B4D-9537-BFE4B52E786B}"/>
                </a:ext>
              </a:extLst>
            </xdr:cNvPr>
            <xdr:cNvPicPr/>
          </xdr:nvPicPr>
          <xdr:blipFill>
            <a:blip xmlns:r="http://schemas.openxmlformats.org/officeDocument/2006/relationships" r:embed="rId286"/>
            <a:stretch>
              <a:fillRect/>
            </a:stretch>
          </xdr:blipFill>
          <xdr:spPr>
            <a:xfrm>
              <a:off x="14009760" y="4768560"/>
              <a:ext cx="242640" cy="2293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22</xdr:col>
      <xdr:colOff>575593</xdr:colOff>
      <xdr:row>23</xdr:row>
      <xdr:rowOff>177800</xdr:rowOff>
    </xdr:from>
    <xdr:to>
      <xdr:col>23</xdr:col>
      <xdr:colOff>106033</xdr:colOff>
      <xdr:row>24</xdr:row>
      <xdr:rowOff>175940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7">
          <xdr14:nvContentPartPr>
            <xdr14:cNvPr id="146" name="Ink 145">
              <a:extLst>
                <a:ext uri="{FF2B5EF4-FFF2-40B4-BE49-F238E27FC236}">
                  <a16:creationId xmlns:a16="http://schemas.microsoft.com/office/drawing/2014/main" id="{894AE335-F8A9-F247-B954-CAB8847BE58A}"/>
                </a:ext>
                <a:ext uri="{147F2762-F138-4A5C-976F-8EAC2B608ADB}">
                  <a16:predDERef xmlns:a16="http://schemas.microsoft.com/office/drawing/2014/main" pred="{70238FF5-2869-B845-9113-BA1CF89AC6BE}"/>
                </a:ext>
              </a:extLst>
            </xdr14:cNvPr>
            <xdr14:cNvContentPartPr/>
          </xdr14:nvContentPartPr>
          <xdr14:nvPr macro=""/>
          <xdr14:xfrm>
            <a:off x="14236560" y="4800600"/>
            <a:ext cx="140040" cy="188640"/>
          </xdr14:xfrm>
        </xdr:contentPart>
      </mc:Choice>
      <mc:Fallback xmlns="">
        <xdr:pic>
          <xdr:nvPicPr>
            <xdr:cNvPr id="146" name="Ink 145">
              <a:extLst>
                <a:ext uri="{FF2B5EF4-FFF2-40B4-BE49-F238E27FC236}">
                  <a16:creationId xmlns:a16="http://schemas.microsoft.com/office/drawing/2014/main" id="{894AE335-F8A9-F247-B954-CAB8847BE58A}"/>
                </a:ext>
                <a:ext uri="{147F2762-F138-4A5C-976F-8EAC2B608ADB}">
                  <a16:predDERef xmlns:a16="http://schemas.microsoft.com/office/drawing/2014/main" pred="{70238FF5-2869-B845-9113-BA1CF89AC6BE}"/>
                </a:ext>
              </a:extLst>
            </xdr:cNvPr>
            <xdr:cNvPicPr/>
          </xdr:nvPicPr>
          <xdr:blipFill>
            <a:blip xmlns:r="http://schemas.openxmlformats.org/officeDocument/2006/relationships" r:embed="rId288"/>
            <a:stretch>
              <a:fillRect/>
            </a:stretch>
          </xdr:blipFill>
          <xdr:spPr>
            <a:xfrm>
              <a:off x="14221440" y="4785120"/>
              <a:ext cx="170640" cy="2188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22</xdr:col>
      <xdr:colOff>571273</xdr:colOff>
      <xdr:row>24</xdr:row>
      <xdr:rowOff>71900</xdr:rowOff>
    </xdr:from>
    <xdr:to>
      <xdr:col>23</xdr:col>
      <xdr:colOff>169393</xdr:colOff>
      <xdr:row>24</xdr:row>
      <xdr:rowOff>118700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9">
          <xdr14:nvContentPartPr>
            <xdr14:cNvPr id="147" name="Ink 146">
              <a:extLst>
                <a:ext uri="{FF2B5EF4-FFF2-40B4-BE49-F238E27FC236}">
                  <a16:creationId xmlns:a16="http://schemas.microsoft.com/office/drawing/2014/main" id="{DBED9165-07E0-B54C-AECD-3AE593E4FB36}"/>
                </a:ext>
                <a:ext uri="{147F2762-F138-4A5C-976F-8EAC2B608ADB}">
                  <a16:predDERef xmlns:a16="http://schemas.microsoft.com/office/drawing/2014/main" pred="{894AE335-F8A9-F247-B954-CAB8847BE58A}"/>
                </a:ext>
              </a:extLst>
            </xdr14:cNvPr>
            <xdr14:cNvContentPartPr/>
          </xdr14:nvContentPartPr>
          <xdr14:nvPr macro=""/>
          <xdr14:xfrm>
            <a:off x="14232240" y="4885200"/>
            <a:ext cx="207720" cy="46800"/>
          </xdr14:xfrm>
        </xdr:contentPart>
      </mc:Choice>
      <mc:Fallback xmlns="">
        <xdr:pic>
          <xdr:nvPicPr>
            <xdr:cNvPr id="147" name="Ink 146">
              <a:extLst>
                <a:ext uri="{FF2B5EF4-FFF2-40B4-BE49-F238E27FC236}">
                  <a16:creationId xmlns:a16="http://schemas.microsoft.com/office/drawing/2014/main" id="{DBED9165-07E0-B54C-AECD-3AE593E4FB36}"/>
                </a:ext>
                <a:ext uri="{147F2762-F138-4A5C-976F-8EAC2B608ADB}">
                  <a16:predDERef xmlns:a16="http://schemas.microsoft.com/office/drawing/2014/main" pred="{894AE335-F8A9-F247-B954-CAB8847BE58A}"/>
                </a:ext>
              </a:extLst>
            </xdr:cNvPr>
            <xdr:cNvPicPr/>
          </xdr:nvPicPr>
          <xdr:blipFill>
            <a:blip xmlns:r="http://schemas.openxmlformats.org/officeDocument/2006/relationships" r:embed="rId290"/>
            <a:stretch>
              <a:fillRect/>
            </a:stretch>
          </xdr:blipFill>
          <xdr:spPr>
            <a:xfrm>
              <a:off x="14217120" y="4869720"/>
              <a:ext cx="238320" cy="77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23</xdr:col>
      <xdr:colOff>139873</xdr:colOff>
      <xdr:row>23</xdr:row>
      <xdr:rowOff>190400</xdr:rowOff>
    </xdr:from>
    <xdr:to>
      <xdr:col>23</xdr:col>
      <xdr:colOff>453073</xdr:colOff>
      <xdr:row>24</xdr:row>
      <xdr:rowOff>173780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1">
          <xdr14:nvContentPartPr>
            <xdr14:cNvPr id="148" name="Ink 147">
              <a:extLst>
                <a:ext uri="{FF2B5EF4-FFF2-40B4-BE49-F238E27FC236}">
                  <a16:creationId xmlns:a16="http://schemas.microsoft.com/office/drawing/2014/main" id="{9D008C25-4208-DC44-94A2-026D4AD11677}"/>
                </a:ext>
                <a:ext uri="{147F2762-F138-4A5C-976F-8EAC2B608ADB}">
                  <a16:predDERef xmlns:a16="http://schemas.microsoft.com/office/drawing/2014/main" pred="{DBED9165-07E0-B54C-AECD-3AE593E4FB36}"/>
                </a:ext>
              </a:extLst>
            </xdr14:cNvPr>
            <xdr14:cNvContentPartPr/>
          </xdr14:nvContentPartPr>
          <xdr14:nvPr macro=""/>
          <xdr14:xfrm>
            <a:off x="14410440" y="4813200"/>
            <a:ext cx="313200" cy="173880"/>
          </xdr14:xfrm>
        </xdr:contentPart>
      </mc:Choice>
      <mc:Fallback xmlns="">
        <xdr:pic>
          <xdr:nvPicPr>
            <xdr:cNvPr id="148" name="Ink 147">
              <a:extLst>
                <a:ext uri="{FF2B5EF4-FFF2-40B4-BE49-F238E27FC236}">
                  <a16:creationId xmlns:a16="http://schemas.microsoft.com/office/drawing/2014/main" id="{9D008C25-4208-DC44-94A2-026D4AD11677}"/>
                </a:ext>
                <a:ext uri="{147F2762-F138-4A5C-976F-8EAC2B608ADB}">
                  <a16:predDERef xmlns:a16="http://schemas.microsoft.com/office/drawing/2014/main" pred="{DBED9165-07E0-B54C-AECD-3AE593E4FB36}"/>
                </a:ext>
              </a:extLst>
            </xdr:cNvPr>
            <xdr:cNvPicPr/>
          </xdr:nvPicPr>
          <xdr:blipFill>
            <a:blip xmlns:r="http://schemas.openxmlformats.org/officeDocument/2006/relationships" r:embed="rId292"/>
            <a:stretch>
              <a:fillRect/>
            </a:stretch>
          </xdr:blipFill>
          <xdr:spPr>
            <a:xfrm>
              <a:off x="14395320" y="4797720"/>
              <a:ext cx="343800" cy="2044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23</xdr:col>
      <xdr:colOff>463153</xdr:colOff>
      <xdr:row>24</xdr:row>
      <xdr:rowOff>33740</xdr:rowOff>
    </xdr:from>
    <xdr:to>
      <xdr:col>24</xdr:col>
      <xdr:colOff>21313</xdr:colOff>
      <xdr:row>24</xdr:row>
      <xdr:rowOff>165500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3">
          <xdr14:nvContentPartPr>
            <xdr14:cNvPr id="149" name="Ink 148">
              <a:extLst>
                <a:ext uri="{FF2B5EF4-FFF2-40B4-BE49-F238E27FC236}">
                  <a16:creationId xmlns:a16="http://schemas.microsoft.com/office/drawing/2014/main" id="{639E87BE-40D8-2A41-80F3-8C179E776AAA}"/>
                </a:ext>
                <a:ext uri="{147F2762-F138-4A5C-976F-8EAC2B608ADB}">
                  <a16:predDERef xmlns:a16="http://schemas.microsoft.com/office/drawing/2014/main" pred="{9D008C25-4208-DC44-94A2-026D4AD11677}"/>
                </a:ext>
              </a:extLst>
            </xdr14:cNvPr>
            <xdr14:cNvContentPartPr/>
          </xdr14:nvContentPartPr>
          <xdr14:nvPr macro=""/>
          <xdr14:xfrm>
            <a:off x="14733720" y="4847040"/>
            <a:ext cx="167760" cy="131760"/>
          </xdr14:xfrm>
        </xdr:contentPart>
      </mc:Choice>
      <mc:Fallback xmlns="">
        <xdr:pic>
          <xdr:nvPicPr>
            <xdr:cNvPr id="149" name="Ink 148">
              <a:extLst>
                <a:ext uri="{FF2B5EF4-FFF2-40B4-BE49-F238E27FC236}">
                  <a16:creationId xmlns:a16="http://schemas.microsoft.com/office/drawing/2014/main" id="{639E87BE-40D8-2A41-80F3-8C179E776AAA}"/>
                </a:ext>
                <a:ext uri="{147F2762-F138-4A5C-976F-8EAC2B608ADB}">
                  <a16:predDERef xmlns:a16="http://schemas.microsoft.com/office/drawing/2014/main" pred="{9D008C25-4208-DC44-94A2-026D4AD11677}"/>
                </a:ext>
              </a:extLst>
            </xdr:cNvPr>
            <xdr:cNvPicPr/>
          </xdr:nvPicPr>
          <xdr:blipFill>
            <a:blip xmlns:r="http://schemas.openxmlformats.org/officeDocument/2006/relationships" r:embed="rId294"/>
            <a:stretch>
              <a:fillRect/>
            </a:stretch>
          </xdr:blipFill>
          <xdr:spPr>
            <a:xfrm>
              <a:off x="14718600" y="4831560"/>
              <a:ext cx="198360" cy="162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24</xdr:col>
      <xdr:colOff>275113</xdr:colOff>
      <xdr:row>24</xdr:row>
      <xdr:rowOff>43100</xdr:rowOff>
    </xdr:from>
    <xdr:to>
      <xdr:col>24</xdr:col>
      <xdr:colOff>491473</xdr:colOff>
      <xdr:row>25</xdr:row>
      <xdr:rowOff>21440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5">
          <xdr14:nvContentPartPr>
            <xdr14:cNvPr id="150" name="Ink 149">
              <a:extLst>
                <a:ext uri="{FF2B5EF4-FFF2-40B4-BE49-F238E27FC236}">
                  <a16:creationId xmlns:a16="http://schemas.microsoft.com/office/drawing/2014/main" id="{EAEDEC19-E804-A041-A996-20CCB2C3155E}"/>
                </a:ext>
                <a:ext uri="{147F2762-F138-4A5C-976F-8EAC2B608ADB}">
                  <a16:predDERef xmlns:a16="http://schemas.microsoft.com/office/drawing/2014/main" pred="{639E87BE-40D8-2A41-80F3-8C179E776AAA}"/>
                </a:ext>
              </a:extLst>
            </xdr14:cNvPr>
            <xdr14:cNvContentPartPr/>
          </xdr14:nvContentPartPr>
          <xdr14:nvPr macro=""/>
          <xdr14:xfrm>
            <a:off x="15155280" y="4856400"/>
            <a:ext cx="216360" cy="168840"/>
          </xdr14:xfrm>
        </xdr:contentPart>
      </mc:Choice>
      <mc:Fallback xmlns="">
        <xdr:pic>
          <xdr:nvPicPr>
            <xdr:cNvPr id="150" name="Ink 149">
              <a:extLst>
                <a:ext uri="{FF2B5EF4-FFF2-40B4-BE49-F238E27FC236}">
                  <a16:creationId xmlns:a16="http://schemas.microsoft.com/office/drawing/2014/main" id="{EAEDEC19-E804-A041-A996-20CCB2C3155E}"/>
                </a:ext>
                <a:ext uri="{147F2762-F138-4A5C-976F-8EAC2B608ADB}">
                  <a16:predDERef xmlns:a16="http://schemas.microsoft.com/office/drawing/2014/main" pred="{639E87BE-40D8-2A41-80F3-8C179E776AAA}"/>
                </a:ext>
              </a:extLst>
            </xdr:cNvPr>
            <xdr:cNvPicPr/>
          </xdr:nvPicPr>
          <xdr:blipFill>
            <a:blip xmlns:r="http://schemas.openxmlformats.org/officeDocument/2006/relationships" r:embed="rId296"/>
            <a:stretch>
              <a:fillRect/>
            </a:stretch>
          </xdr:blipFill>
          <xdr:spPr>
            <a:xfrm>
              <a:off x="15139800" y="4841280"/>
              <a:ext cx="246600" cy="1990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24</xdr:col>
      <xdr:colOff>406153</xdr:colOff>
      <xdr:row>24</xdr:row>
      <xdr:rowOff>55340</xdr:rowOff>
    </xdr:from>
    <xdr:to>
      <xdr:col>24</xdr:col>
      <xdr:colOff>541513</xdr:colOff>
      <xdr:row>25</xdr:row>
      <xdr:rowOff>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7">
          <xdr14:nvContentPartPr>
            <xdr14:cNvPr id="151" name="Ink 150">
              <a:extLst>
                <a:ext uri="{FF2B5EF4-FFF2-40B4-BE49-F238E27FC236}">
                  <a16:creationId xmlns:a16="http://schemas.microsoft.com/office/drawing/2014/main" id="{25CC3026-C9F9-1448-862D-512744CDF16D}"/>
                </a:ext>
                <a:ext uri="{147F2762-F138-4A5C-976F-8EAC2B608ADB}">
                  <a16:predDERef xmlns:a16="http://schemas.microsoft.com/office/drawing/2014/main" pred="{EAEDEC19-E804-A041-A996-20CCB2C3155E}"/>
                </a:ext>
              </a:extLst>
            </xdr14:cNvPr>
            <xdr14:cNvContentPartPr/>
          </xdr14:nvContentPartPr>
          <xdr14:nvPr macro=""/>
          <xdr14:xfrm>
            <a:off x="15286320" y="4868640"/>
            <a:ext cx="135360" cy="135360"/>
          </xdr14:xfrm>
        </xdr:contentPart>
      </mc:Choice>
      <mc:Fallback xmlns="">
        <xdr:pic>
          <xdr:nvPicPr>
            <xdr:cNvPr id="151" name="Ink 150">
              <a:extLst>
                <a:ext uri="{FF2B5EF4-FFF2-40B4-BE49-F238E27FC236}">
                  <a16:creationId xmlns:a16="http://schemas.microsoft.com/office/drawing/2014/main" id="{25CC3026-C9F9-1448-862D-512744CDF16D}"/>
                </a:ext>
                <a:ext uri="{147F2762-F138-4A5C-976F-8EAC2B608ADB}">
                  <a16:predDERef xmlns:a16="http://schemas.microsoft.com/office/drawing/2014/main" pred="{EAEDEC19-E804-A041-A996-20CCB2C3155E}"/>
                </a:ext>
              </a:extLst>
            </xdr:cNvPr>
            <xdr:cNvPicPr/>
          </xdr:nvPicPr>
          <xdr:blipFill>
            <a:blip xmlns:r="http://schemas.openxmlformats.org/officeDocument/2006/relationships" r:embed="rId298"/>
            <a:stretch>
              <a:fillRect/>
            </a:stretch>
          </xdr:blipFill>
          <xdr:spPr>
            <a:xfrm>
              <a:off x="15271200" y="4853520"/>
              <a:ext cx="165960" cy="1659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25</xdr:col>
      <xdr:colOff>183193</xdr:colOff>
      <xdr:row>24</xdr:row>
      <xdr:rowOff>21140</xdr:rowOff>
    </xdr:from>
    <xdr:to>
      <xdr:col>25</xdr:col>
      <xdr:colOff>457153</xdr:colOff>
      <xdr:row>25</xdr:row>
      <xdr:rowOff>25760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9">
          <xdr14:nvContentPartPr>
            <xdr14:cNvPr id="152" name="Ink 151">
              <a:extLst>
                <a:ext uri="{FF2B5EF4-FFF2-40B4-BE49-F238E27FC236}">
                  <a16:creationId xmlns:a16="http://schemas.microsoft.com/office/drawing/2014/main" id="{FA990980-D495-B540-A01F-D08F91F01E70}"/>
                </a:ext>
                <a:ext uri="{147F2762-F138-4A5C-976F-8EAC2B608ADB}">
                  <a16:predDERef xmlns:a16="http://schemas.microsoft.com/office/drawing/2014/main" pred="{25CC3026-C9F9-1448-862D-512744CDF16D}"/>
                </a:ext>
              </a:extLst>
            </xdr14:cNvPr>
            <xdr14:cNvContentPartPr/>
          </xdr14:nvContentPartPr>
          <xdr14:nvPr macro=""/>
          <xdr14:xfrm>
            <a:off x="15672960" y="4834440"/>
            <a:ext cx="273960" cy="195120"/>
          </xdr14:xfrm>
        </xdr:contentPart>
      </mc:Choice>
      <mc:Fallback xmlns="">
        <xdr:pic>
          <xdr:nvPicPr>
            <xdr:cNvPr id="152" name="Ink 151">
              <a:extLst>
                <a:ext uri="{FF2B5EF4-FFF2-40B4-BE49-F238E27FC236}">
                  <a16:creationId xmlns:a16="http://schemas.microsoft.com/office/drawing/2014/main" id="{FA990980-D495-B540-A01F-D08F91F01E70}"/>
                </a:ext>
                <a:ext uri="{147F2762-F138-4A5C-976F-8EAC2B608ADB}">
                  <a16:predDERef xmlns:a16="http://schemas.microsoft.com/office/drawing/2014/main" pred="{25CC3026-C9F9-1448-862D-512744CDF16D}"/>
                </a:ext>
              </a:extLst>
            </xdr:cNvPr>
            <xdr:cNvPicPr/>
          </xdr:nvPicPr>
          <xdr:blipFill>
            <a:blip xmlns:r="http://schemas.openxmlformats.org/officeDocument/2006/relationships" r:embed="rId300"/>
            <a:stretch>
              <a:fillRect/>
            </a:stretch>
          </xdr:blipFill>
          <xdr:spPr>
            <a:xfrm>
              <a:off x="15657840" y="4818960"/>
              <a:ext cx="304560" cy="2257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25</xdr:col>
      <xdr:colOff>474073</xdr:colOff>
      <xdr:row>23</xdr:row>
      <xdr:rowOff>173480</xdr:rowOff>
    </xdr:from>
    <xdr:to>
      <xdr:col>25</xdr:col>
      <xdr:colOff>597193</xdr:colOff>
      <xdr:row>25</xdr:row>
      <xdr:rowOff>11000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1">
          <xdr14:nvContentPartPr>
            <xdr14:cNvPr id="153" name="Ink 152">
              <a:extLst>
                <a:ext uri="{FF2B5EF4-FFF2-40B4-BE49-F238E27FC236}">
                  <a16:creationId xmlns:a16="http://schemas.microsoft.com/office/drawing/2014/main" id="{5187C1C4-F4A5-9647-9B97-C3B967CF7730}"/>
                </a:ext>
                <a:ext uri="{147F2762-F138-4A5C-976F-8EAC2B608ADB}">
                  <a16:predDERef xmlns:a16="http://schemas.microsoft.com/office/drawing/2014/main" pred="{FA990980-D495-B540-A01F-D08F91F01E70}"/>
                </a:ext>
              </a:extLst>
            </xdr14:cNvPr>
            <xdr14:cNvContentPartPr/>
          </xdr14:nvContentPartPr>
          <xdr14:nvPr macro=""/>
          <xdr14:xfrm>
            <a:off x="15963840" y="4796280"/>
            <a:ext cx="123120" cy="218520"/>
          </xdr14:xfrm>
        </xdr:contentPart>
      </mc:Choice>
      <mc:Fallback xmlns="">
        <xdr:pic>
          <xdr:nvPicPr>
            <xdr:cNvPr id="153" name="Ink 152">
              <a:extLst>
                <a:ext uri="{FF2B5EF4-FFF2-40B4-BE49-F238E27FC236}">
                  <a16:creationId xmlns:a16="http://schemas.microsoft.com/office/drawing/2014/main" id="{5187C1C4-F4A5-9647-9B97-C3B967CF7730}"/>
                </a:ext>
                <a:ext uri="{147F2762-F138-4A5C-976F-8EAC2B608ADB}">
                  <a16:predDERef xmlns:a16="http://schemas.microsoft.com/office/drawing/2014/main" pred="{FA990980-D495-B540-A01F-D08F91F01E70}"/>
                </a:ext>
              </a:extLst>
            </xdr:cNvPr>
            <xdr:cNvPicPr/>
          </xdr:nvPicPr>
          <xdr:blipFill>
            <a:blip xmlns:r="http://schemas.openxmlformats.org/officeDocument/2006/relationships" r:embed="rId302"/>
            <a:stretch>
              <a:fillRect/>
            </a:stretch>
          </xdr:blipFill>
          <xdr:spPr>
            <a:xfrm>
              <a:off x="15948360" y="4780800"/>
              <a:ext cx="153720" cy="2491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26</xdr:col>
      <xdr:colOff>4513</xdr:colOff>
      <xdr:row>24</xdr:row>
      <xdr:rowOff>4220</xdr:rowOff>
    </xdr:from>
    <xdr:to>
      <xdr:col>26</xdr:col>
      <xdr:colOff>148513</xdr:colOff>
      <xdr:row>25</xdr:row>
      <xdr:rowOff>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3">
          <xdr14:nvContentPartPr>
            <xdr14:cNvPr id="154" name="Ink 153">
              <a:extLst>
                <a:ext uri="{FF2B5EF4-FFF2-40B4-BE49-F238E27FC236}">
                  <a16:creationId xmlns:a16="http://schemas.microsoft.com/office/drawing/2014/main" id="{D91AC631-BD08-C84C-83F6-A145154143C1}"/>
                </a:ext>
                <a:ext uri="{147F2762-F138-4A5C-976F-8EAC2B608ADB}">
                  <a16:predDERef xmlns:a16="http://schemas.microsoft.com/office/drawing/2014/main" pred="{5187C1C4-F4A5-9647-9B97-C3B967CF7730}"/>
                </a:ext>
              </a:extLst>
            </xdr14:cNvPr>
            <xdr14:cNvContentPartPr/>
          </xdr14:nvContentPartPr>
          <xdr14:nvPr macro=""/>
          <xdr14:xfrm>
            <a:off x="16103880" y="4817520"/>
            <a:ext cx="144000" cy="186480"/>
          </xdr14:xfrm>
        </xdr:contentPart>
      </mc:Choice>
      <mc:Fallback xmlns="">
        <xdr:pic>
          <xdr:nvPicPr>
            <xdr:cNvPr id="154" name="Ink 153">
              <a:extLst>
                <a:ext uri="{FF2B5EF4-FFF2-40B4-BE49-F238E27FC236}">
                  <a16:creationId xmlns:a16="http://schemas.microsoft.com/office/drawing/2014/main" id="{D91AC631-BD08-C84C-83F6-A145154143C1}"/>
                </a:ext>
                <a:ext uri="{147F2762-F138-4A5C-976F-8EAC2B608ADB}">
                  <a16:predDERef xmlns:a16="http://schemas.microsoft.com/office/drawing/2014/main" pred="{5187C1C4-F4A5-9647-9B97-C3B967CF7730}"/>
                </a:ext>
              </a:extLst>
            </xdr:cNvPr>
            <xdr:cNvPicPr/>
          </xdr:nvPicPr>
          <xdr:blipFill>
            <a:blip xmlns:r="http://schemas.openxmlformats.org/officeDocument/2006/relationships" r:embed="rId304"/>
            <a:stretch>
              <a:fillRect/>
            </a:stretch>
          </xdr:blipFill>
          <xdr:spPr>
            <a:xfrm>
              <a:off x="16088760" y="4802040"/>
              <a:ext cx="174240" cy="2170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26</xdr:col>
      <xdr:colOff>156433</xdr:colOff>
      <xdr:row>23</xdr:row>
      <xdr:rowOff>152240</xdr:rowOff>
    </xdr:from>
    <xdr:to>
      <xdr:col>26</xdr:col>
      <xdr:colOff>279553</xdr:colOff>
      <xdr:row>24</xdr:row>
      <xdr:rowOff>171260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5">
          <xdr14:nvContentPartPr>
            <xdr14:cNvPr id="155" name="Ink 154">
              <a:extLst>
                <a:ext uri="{FF2B5EF4-FFF2-40B4-BE49-F238E27FC236}">
                  <a16:creationId xmlns:a16="http://schemas.microsoft.com/office/drawing/2014/main" id="{86326978-9EA4-0F4B-BDBD-A732AA956302}"/>
                </a:ext>
                <a:ext uri="{147F2762-F138-4A5C-976F-8EAC2B608ADB}">
                  <a16:predDERef xmlns:a16="http://schemas.microsoft.com/office/drawing/2014/main" pred="{D91AC631-BD08-C84C-83F6-A145154143C1}"/>
                </a:ext>
              </a:extLst>
            </xdr14:cNvPr>
            <xdr14:cNvContentPartPr/>
          </xdr14:nvContentPartPr>
          <xdr14:nvPr macro=""/>
          <xdr14:xfrm>
            <a:off x="16255800" y="4775040"/>
            <a:ext cx="123120" cy="209520"/>
          </xdr14:xfrm>
        </xdr:contentPart>
      </mc:Choice>
      <mc:Fallback xmlns="">
        <xdr:pic>
          <xdr:nvPicPr>
            <xdr:cNvPr id="155" name="Ink 154">
              <a:extLst>
                <a:ext uri="{FF2B5EF4-FFF2-40B4-BE49-F238E27FC236}">
                  <a16:creationId xmlns:a16="http://schemas.microsoft.com/office/drawing/2014/main" id="{86326978-9EA4-0F4B-BDBD-A732AA956302}"/>
                </a:ext>
                <a:ext uri="{147F2762-F138-4A5C-976F-8EAC2B608ADB}">
                  <a16:predDERef xmlns:a16="http://schemas.microsoft.com/office/drawing/2014/main" pred="{D91AC631-BD08-C84C-83F6-A145154143C1}"/>
                </a:ext>
              </a:extLst>
            </xdr:cNvPr>
            <xdr:cNvPicPr/>
          </xdr:nvPicPr>
          <xdr:blipFill>
            <a:blip xmlns:r="http://schemas.openxmlformats.org/officeDocument/2006/relationships" r:embed="rId306"/>
            <a:stretch>
              <a:fillRect/>
            </a:stretch>
          </xdr:blipFill>
          <xdr:spPr>
            <a:xfrm>
              <a:off x="16240680" y="4759920"/>
              <a:ext cx="153720" cy="2401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23</xdr:col>
      <xdr:colOff>19273</xdr:colOff>
      <xdr:row>37</xdr:row>
      <xdr:rowOff>122600</xdr:rowOff>
    </xdr:from>
    <xdr:to>
      <xdr:col>23</xdr:col>
      <xdr:colOff>313753</xdr:colOff>
      <xdr:row>37</xdr:row>
      <xdr:rowOff>178040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7">
          <xdr14:nvContentPartPr>
            <xdr14:cNvPr id="156" name="Ink 155">
              <a:extLst>
                <a:ext uri="{FF2B5EF4-FFF2-40B4-BE49-F238E27FC236}">
                  <a16:creationId xmlns:a16="http://schemas.microsoft.com/office/drawing/2014/main" id="{C38ED16F-BEB5-F14E-9211-3246809176FE}"/>
                </a:ext>
                <a:ext uri="{147F2762-F138-4A5C-976F-8EAC2B608ADB}">
                  <a16:predDERef xmlns:a16="http://schemas.microsoft.com/office/drawing/2014/main" pred="{86326978-9EA4-0F4B-BDBD-A732AA956302}"/>
                </a:ext>
              </a:extLst>
            </xdr14:cNvPr>
            <xdr14:cNvContentPartPr/>
          </xdr14:nvContentPartPr>
          <xdr14:nvPr macro=""/>
          <xdr14:xfrm>
            <a:off x="14289840" y="7412400"/>
            <a:ext cx="294480" cy="55440"/>
          </xdr14:xfrm>
        </xdr:contentPart>
      </mc:Choice>
      <mc:Fallback xmlns="">
        <xdr:pic>
          <xdr:nvPicPr>
            <xdr:cNvPr id="156" name="Ink 155">
              <a:extLst>
                <a:ext uri="{FF2B5EF4-FFF2-40B4-BE49-F238E27FC236}">
                  <a16:creationId xmlns:a16="http://schemas.microsoft.com/office/drawing/2014/main" id="{C38ED16F-BEB5-F14E-9211-3246809176FE}"/>
                </a:ext>
                <a:ext uri="{147F2762-F138-4A5C-976F-8EAC2B608ADB}">
                  <a16:predDERef xmlns:a16="http://schemas.microsoft.com/office/drawing/2014/main" pred="{86326978-9EA4-0F4B-BDBD-A732AA956302}"/>
                </a:ext>
              </a:extLst>
            </xdr:cNvPr>
            <xdr:cNvPicPr/>
          </xdr:nvPicPr>
          <xdr:blipFill>
            <a:blip xmlns:r="http://schemas.openxmlformats.org/officeDocument/2006/relationships" r:embed="rId308"/>
            <a:stretch>
              <a:fillRect/>
            </a:stretch>
          </xdr:blipFill>
          <xdr:spPr>
            <a:xfrm>
              <a:off x="14274360" y="7397280"/>
              <a:ext cx="324720" cy="860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22</xdr:col>
      <xdr:colOff>592513</xdr:colOff>
      <xdr:row>37</xdr:row>
      <xdr:rowOff>67160</xdr:rowOff>
    </xdr:from>
    <xdr:to>
      <xdr:col>23</xdr:col>
      <xdr:colOff>135553</xdr:colOff>
      <xdr:row>38</xdr:row>
      <xdr:rowOff>171500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9">
          <xdr14:nvContentPartPr>
            <xdr14:cNvPr id="157" name="Ink 156">
              <a:extLst>
                <a:ext uri="{FF2B5EF4-FFF2-40B4-BE49-F238E27FC236}">
                  <a16:creationId xmlns:a16="http://schemas.microsoft.com/office/drawing/2014/main" id="{5F54B487-C6EF-904F-AC5B-A4752699135A}"/>
                </a:ext>
                <a:ext uri="{147F2762-F138-4A5C-976F-8EAC2B608ADB}">
                  <a16:predDERef xmlns:a16="http://schemas.microsoft.com/office/drawing/2014/main" pred="{C38ED16F-BEB5-F14E-9211-3246809176FE}"/>
                </a:ext>
              </a:extLst>
            </xdr14:cNvPr>
            <xdr14:cNvContentPartPr/>
          </xdr14:nvContentPartPr>
          <xdr14:nvPr macro=""/>
          <xdr14:xfrm>
            <a:off x="14253480" y="7356960"/>
            <a:ext cx="152640" cy="294840"/>
          </xdr14:xfrm>
        </xdr:contentPart>
      </mc:Choice>
      <mc:Fallback xmlns="">
        <xdr:pic>
          <xdr:nvPicPr>
            <xdr:cNvPr id="157" name="Ink 156">
              <a:extLst>
                <a:ext uri="{FF2B5EF4-FFF2-40B4-BE49-F238E27FC236}">
                  <a16:creationId xmlns:a16="http://schemas.microsoft.com/office/drawing/2014/main" id="{5F54B487-C6EF-904F-AC5B-A4752699135A}"/>
                </a:ext>
                <a:ext uri="{147F2762-F138-4A5C-976F-8EAC2B608ADB}">
                  <a16:predDERef xmlns:a16="http://schemas.microsoft.com/office/drawing/2014/main" pred="{C38ED16F-BEB5-F14E-9211-3246809176FE}"/>
                </a:ext>
              </a:extLst>
            </xdr:cNvPr>
            <xdr:cNvPicPr/>
          </xdr:nvPicPr>
          <xdr:blipFill>
            <a:blip xmlns:r="http://schemas.openxmlformats.org/officeDocument/2006/relationships" r:embed="rId310"/>
            <a:stretch>
              <a:fillRect/>
            </a:stretch>
          </xdr:blipFill>
          <xdr:spPr>
            <a:xfrm>
              <a:off x="14238360" y="7341480"/>
              <a:ext cx="183240" cy="3254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23</xdr:col>
      <xdr:colOff>558553</xdr:colOff>
      <xdr:row>36</xdr:row>
      <xdr:rowOff>130940</xdr:rowOff>
    </xdr:from>
    <xdr:to>
      <xdr:col>24</xdr:col>
      <xdr:colOff>97633</xdr:colOff>
      <xdr:row>37</xdr:row>
      <xdr:rowOff>139880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1">
          <xdr14:nvContentPartPr>
            <xdr14:cNvPr id="158" name="Ink 157">
              <a:extLst>
                <a:ext uri="{FF2B5EF4-FFF2-40B4-BE49-F238E27FC236}">
                  <a16:creationId xmlns:a16="http://schemas.microsoft.com/office/drawing/2014/main" id="{87F4434F-0FDB-DF41-A237-213BB338DFB1}"/>
                </a:ext>
                <a:ext uri="{147F2762-F138-4A5C-976F-8EAC2B608ADB}">
                  <a16:predDERef xmlns:a16="http://schemas.microsoft.com/office/drawing/2014/main" pred="{5F54B487-C6EF-904F-AC5B-A4752699135A}"/>
                </a:ext>
              </a:extLst>
            </xdr14:cNvPr>
            <xdr14:cNvContentPartPr/>
          </xdr14:nvContentPartPr>
          <xdr14:nvPr macro=""/>
          <xdr14:xfrm>
            <a:off x="14829120" y="7230240"/>
            <a:ext cx="148680" cy="199440"/>
          </xdr14:xfrm>
        </xdr:contentPart>
      </mc:Choice>
      <mc:Fallback xmlns="">
        <xdr:pic>
          <xdr:nvPicPr>
            <xdr:cNvPr id="158" name="Ink 157">
              <a:extLst>
                <a:ext uri="{FF2B5EF4-FFF2-40B4-BE49-F238E27FC236}">
                  <a16:creationId xmlns:a16="http://schemas.microsoft.com/office/drawing/2014/main" id="{87F4434F-0FDB-DF41-A237-213BB338DFB1}"/>
                </a:ext>
                <a:ext uri="{147F2762-F138-4A5C-976F-8EAC2B608ADB}">
                  <a16:predDERef xmlns:a16="http://schemas.microsoft.com/office/drawing/2014/main" pred="{5F54B487-C6EF-904F-AC5B-A4752699135A}"/>
                </a:ext>
              </a:extLst>
            </xdr:cNvPr>
            <xdr:cNvPicPr/>
          </xdr:nvPicPr>
          <xdr:blipFill>
            <a:blip xmlns:r="http://schemas.openxmlformats.org/officeDocument/2006/relationships" r:embed="rId312"/>
            <a:stretch>
              <a:fillRect/>
            </a:stretch>
          </xdr:blipFill>
          <xdr:spPr>
            <a:xfrm>
              <a:off x="14814000" y="7215120"/>
              <a:ext cx="178920" cy="229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23</xdr:col>
      <xdr:colOff>575473</xdr:colOff>
      <xdr:row>37</xdr:row>
      <xdr:rowOff>80120</xdr:rowOff>
    </xdr:from>
    <xdr:to>
      <xdr:col>24</xdr:col>
      <xdr:colOff>114553</xdr:colOff>
      <xdr:row>38</xdr:row>
      <xdr:rowOff>49820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3">
          <xdr14:nvContentPartPr>
            <xdr14:cNvPr id="159" name="Ink 158">
              <a:extLst>
                <a:ext uri="{FF2B5EF4-FFF2-40B4-BE49-F238E27FC236}">
                  <a16:creationId xmlns:a16="http://schemas.microsoft.com/office/drawing/2014/main" id="{C68FF87D-C79A-7F4C-BA43-E00FA4DCBA79}"/>
                </a:ext>
                <a:ext uri="{147F2762-F138-4A5C-976F-8EAC2B608ADB}">
                  <a16:predDERef xmlns:a16="http://schemas.microsoft.com/office/drawing/2014/main" pred="{87F4434F-0FDB-DF41-A237-213BB338DFB1}"/>
                </a:ext>
              </a:extLst>
            </xdr14:cNvPr>
            <xdr14:cNvContentPartPr/>
          </xdr14:nvContentPartPr>
          <xdr14:nvPr macro=""/>
          <xdr14:xfrm>
            <a:off x="14846040" y="7369920"/>
            <a:ext cx="148680" cy="160200"/>
          </xdr14:xfrm>
        </xdr:contentPart>
      </mc:Choice>
      <mc:Fallback xmlns="">
        <xdr:pic>
          <xdr:nvPicPr>
            <xdr:cNvPr id="159" name="Ink 158">
              <a:extLst>
                <a:ext uri="{FF2B5EF4-FFF2-40B4-BE49-F238E27FC236}">
                  <a16:creationId xmlns:a16="http://schemas.microsoft.com/office/drawing/2014/main" id="{C68FF87D-C79A-7F4C-BA43-E00FA4DCBA79}"/>
                </a:ext>
                <a:ext uri="{147F2762-F138-4A5C-976F-8EAC2B608ADB}">
                  <a16:predDERef xmlns:a16="http://schemas.microsoft.com/office/drawing/2014/main" pred="{87F4434F-0FDB-DF41-A237-213BB338DFB1}"/>
                </a:ext>
              </a:extLst>
            </xdr:cNvPr>
            <xdr:cNvPicPr/>
          </xdr:nvPicPr>
          <xdr:blipFill>
            <a:blip xmlns:r="http://schemas.openxmlformats.org/officeDocument/2006/relationships" r:embed="rId314"/>
            <a:stretch>
              <a:fillRect/>
            </a:stretch>
          </xdr:blipFill>
          <xdr:spPr>
            <a:xfrm>
              <a:off x="14830920" y="7354800"/>
              <a:ext cx="178920" cy="1908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24</xdr:col>
      <xdr:colOff>101593</xdr:colOff>
      <xdr:row>36</xdr:row>
      <xdr:rowOff>160820</xdr:rowOff>
    </xdr:from>
    <xdr:to>
      <xdr:col>24</xdr:col>
      <xdr:colOff>267193</xdr:colOff>
      <xdr:row>37</xdr:row>
      <xdr:rowOff>169040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5">
          <xdr14:nvContentPartPr>
            <xdr14:cNvPr id="160" name="Ink 159">
              <a:extLst>
                <a:ext uri="{FF2B5EF4-FFF2-40B4-BE49-F238E27FC236}">
                  <a16:creationId xmlns:a16="http://schemas.microsoft.com/office/drawing/2014/main" id="{960A01A4-9CFA-C64D-A9D1-E020B0B7172B}"/>
                </a:ext>
                <a:ext uri="{147F2762-F138-4A5C-976F-8EAC2B608ADB}">
                  <a16:predDERef xmlns:a16="http://schemas.microsoft.com/office/drawing/2014/main" pred="{C68FF87D-C79A-7F4C-BA43-E00FA4DCBA79}"/>
                </a:ext>
              </a:extLst>
            </xdr14:cNvPr>
            <xdr14:cNvContentPartPr/>
          </xdr14:nvContentPartPr>
          <xdr14:nvPr macro=""/>
          <xdr14:xfrm>
            <a:off x="14981760" y="7260120"/>
            <a:ext cx="165600" cy="198720"/>
          </xdr14:xfrm>
        </xdr:contentPart>
      </mc:Choice>
      <mc:Fallback xmlns="">
        <xdr:pic>
          <xdr:nvPicPr>
            <xdr:cNvPr id="160" name="Ink 159">
              <a:extLst>
                <a:ext uri="{FF2B5EF4-FFF2-40B4-BE49-F238E27FC236}">
                  <a16:creationId xmlns:a16="http://schemas.microsoft.com/office/drawing/2014/main" id="{960A01A4-9CFA-C64D-A9D1-E020B0B7172B}"/>
                </a:ext>
                <a:ext uri="{147F2762-F138-4A5C-976F-8EAC2B608ADB}">
                  <a16:predDERef xmlns:a16="http://schemas.microsoft.com/office/drawing/2014/main" pred="{C68FF87D-C79A-7F4C-BA43-E00FA4DCBA79}"/>
                </a:ext>
              </a:extLst>
            </xdr:cNvPr>
            <xdr:cNvPicPr/>
          </xdr:nvPicPr>
          <xdr:blipFill>
            <a:blip xmlns:r="http://schemas.openxmlformats.org/officeDocument/2006/relationships" r:embed="rId316"/>
            <a:stretch>
              <a:fillRect/>
            </a:stretch>
          </xdr:blipFill>
          <xdr:spPr>
            <a:xfrm>
              <a:off x="14966280" y="7244640"/>
              <a:ext cx="195840" cy="2293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24</xdr:col>
      <xdr:colOff>304633</xdr:colOff>
      <xdr:row>36</xdr:row>
      <xdr:rowOff>169100</xdr:rowOff>
    </xdr:from>
    <xdr:to>
      <xdr:col>24</xdr:col>
      <xdr:colOff>330553</xdr:colOff>
      <xdr:row>37</xdr:row>
      <xdr:rowOff>161120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7">
          <xdr14:nvContentPartPr>
            <xdr14:cNvPr id="161" name="Ink 160">
              <a:extLst>
                <a:ext uri="{FF2B5EF4-FFF2-40B4-BE49-F238E27FC236}">
                  <a16:creationId xmlns:a16="http://schemas.microsoft.com/office/drawing/2014/main" id="{89573712-C297-EB4C-B373-DAF81B8DEDAE}"/>
                </a:ext>
                <a:ext uri="{147F2762-F138-4A5C-976F-8EAC2B608ADB}">
                  <a16:predDERef xmlns:a16="http://schemas.microsoft.com/office/drawing/2014/main" pred="{960A01A4-9CFA-C64D-A9D1-E020B0B7172B}"/>
                </a:ext>
              </a:extLst>
            </xdr14:cNvPr>
            <xdr14:cNvContentPartPr/>
          </xdr14:nvContentPartPr>
          <xdr14:nvPr macro=""/>
          <xdr14:xfrm>
            <a:off x="15184800" y="7268400"/>
            <a:ext cx="25920" cy="182520"/>
          </xdr14:xfrm>
        </xdr:contentPart>
      </mc:Choice>
      <mc:Fallback xmlns="">
        <xdr:pic>
          <xdr:nvPicPr>
            <xdr:cNvPr id="161" name="Ink 160">
              <a:extLst>
                <a:ext uri="{FF2B5EF4-FFF2-40B4-BE49-F238E27FC236}">
                  <a16:creationId xmlns:a16="http://schemas.microsoft.com/office/drawing/2014/main" id="{89573712-C297-EB4C-B373-DAF81B8DEDAE}"/>
                </a:ext>
                <a:ext uri="{147F2762-F138-4A5C-976F-8EAC2B608ADB}">
                  <a16:predDERef xmlns:a16="http://schemas.microsoft.com/office/drawing/2014/main" pred="{960A01A4-9CFA-C64D-A9D1-E020B0B7172B}"/>
                </a:ext>
              </a:extLst>
            </xdr:cNvPr>
            <xdr:cNvPicPr/>
          </xdr:nvPicPr>
          <xdr:blipFill>
            <a:blip xmlns:r="http://schemas.openxmlformats.org/officeDocument/2006/relationships" r:embed="rId318"/>
            <a:stretch>
              <a:fillRect/>
            </a:stretch>
          </xdr:blipFill>
          <xdr:spPr>
            <a:xfrm>
              <a:off x="15169680" y="7253280"/>
              <a:ext cx="56160" cy="2127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24</xdr:col>
      <xdr:colOff>393553</xdr:colOff>
      <xdr:row>36</xdr:row>
      <xdr:rowOff>190340</xdr:rowOff>
    </xdr:from>
    <xdr:to>
      <xdr:col>24</xdr:col>
      <xdr:colOff>432073</xdr:colOff>
      <xdr:row>37</xdr:row>
      <xdr:rowOff>164360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9">
          <xdr14:nvContentPartPr>
            <xdr14:cNvPr id="162" name="Ink 161">
              <a:extLst>
                <a:ext uri="{FF2B5EF4-FFF2-40B4-BE49-F238E27FC236}">
                  <a16:creationId xmlns:a16="http://schemas.microsoft.com/office/drawing/2014/main" id="{1BA5DB7E-95E7-A84B-B774-5EDD0A01A24F}"/>
                </a:ext>
                <a:ext uri="{147F2762-F138-4A5C-976F-8EAC2B608ADB}">
                  <a16:predDERef xmlns:a16="http://schemas.microsoft.com/office/drawing/2014/main" pred="{89573712-C297-EB4C-B373-DAF81B8DEDAE}"/>
                </a:ext>
              </a:extLst>
            </xdr14:cNvPr>
            <xdr14:cNvContentPartPr/>
          </xdr14:nvContentPartPr>
          <xdr14:nvPr macro=""/>
          <xdr14:xfrm>
            <a:off x="15273720" y="7289640"/>
            <a:ext cx="38520" cy="164520"/>
          </xdr14:xfrm>
        </xdr:contentPart>
      </mc:Choice>
      <mc:Fallback xmlns="">
        <xdr:pic>
          <xdr:nvPicPr>
            <xdr:cNvPr id="162" name="Ink 161">
              <a:extLst>
                <a:ext uri="{FF2B5EF4-FFF2-40B4-BE49-F238E27FC236}">
                  <a16:creationId xmlns:a16="http://schemas.microsoft.com/office/drawing/2014/main" id="{1BA5DB7E-95E7-A84B-B774-5EDD0A01A24F}"/>
                </a:ext>
                <a:ext uri="{147F2762-F138-4A5C-976F-8EAC2B608ADB}">
                  <a16:predDERef xmlns:a16="http://schemas.microsoft.com/office/drawing/2014/main" pred="{89573712-C297-EB4C-B373-DAF81B8DEDAE}"/>
                </a:ext>
              </a:extLst>
            </xdr:cNvPr>
            <xdr:cNvPicPr/>
          </xdr:nvPicPr>
          <xdr:blipFill>
            <a:blip xmlns:r="http://schemas.openxmlformats.org/officeDocument/2006/relationships" r:embed="rId320"/>
            <a:stretch>
              <a:fillRect/>
            </a:stretch>
          </xdr:blipFill>
          <xdr:spPr>
            <a:xfrm>
              <a:off x="15258600" y="7274520"/>
              <a:ext cx="69120" cy="1951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24</xdr:col>
      <xdr:colOff>347113</xdr:colOff>
      <xdr:row>36</xdr:row>
      <xdr:rowOff>139580</xdr:rowOff>
    </xdr:from>
    <xdr:to>
      <xdr:col>24</xdr:col>
      <xdr:colOff>542233</xdr:colOff>
      <xdr:row>37</xdr:row>
      <xdr:rowOff>72200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1">
          <xdr14:nvContentPartPr>
            <xdr14:cNvPr id="163" name="Ink 162">
              <a:extLst>
                <a:ext uri="{FF2B5EF4-FFF2-40B4-BE49-F238E27FC236}">
                  <a16:creationId xmlns:a16="http://schemas.microsoft.com/office/drawing/2014/main" id="{56C4C6D7-BA14-7549-84BB-56C4CA8D06C3}"/>
                </a:ext>
                <a:ext uri="{147F2762-F138-4A5C-976F-8EAC2B608ADB}">
                  <a16:predDERef xmlns:a16="http://schemas.microsoft.com/office/drawing/2014/main" pred="{1BA5DB7E-95E7-A84B-B774-5EDD0A01A24F}"/>
                </a:ext>
              </a:extLst>
            </xdr14:cNvPr>
            <xdr14:cNvContentPartPr/>
          </xdr14:nvContentPartPr>
          <xdr14:nvPr macro=""/>
          <xdr14:xfrm>
            <a:off x="15227280" y="7238880"/>
            <a:ext cx="195120" cy="123120"/>
          </xdr14:xfrm>
        </xdr:contentPart>
      </mc:Choice>
      <mc:Fallback xmlns="">
        <xdr:pic>
          <xdr:nvPicPr>
            <xdr:cNvPr id="163" name="Ink 162">
              <a:extLst>
                <a:ext uri="{FF2B5EF4-FFF2-40B4-BE49-F238E27FC236}">
                  <a16:creationId xmlns:a16="http://schemas.microsoft.com/office/drawing/2014/main" id="{56C4C6D7-BA14-7549-84BB-56C4CA8D06C3}"/>
                </a:ext>
                <a:ext uri="{147F2762-F138-4A5C-976F-8EAC2B608ADB}">
                  <a16:predDERef xmlns:a16="http://schemas.microsoft.com/office/drawing/2014/main" pred="{1BA5DB7E-95E7-A84B-B774-5EDD0A01A24F}"/>
                </a:ext>
              </a:extLst>
            </xdr:cNvPr>
            <xdr:cNvPicPr/>
          </xdr:nvPicPr>
          <xdr:blipFill>
            <a:blip xmlns:r="http://schemas.openxmlformats.org/officeDocument/2006/relationships" r:embed="rId322"/>
            <a:stretch>
              <a:fillRect/>
            </a:stretch>
          </xdr:blipFill>
          <xdr:spPr>
            <a:xfrm>
              <a:off x="15211800" y="7223400"/>
              <a:ext cx="225720" cy="1537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24</xdr:col>
      <xdr:colOff>499393</xdr:colOff>
      <xdr:row>36</xdr:row>
      <xdr:rowOff>164780</xdr:rowOff>
    </xdr:from>
    <xdr:to>
      <xdr:col>24</xdr:col>
      <xdr:colOff>596953</xdr:colOff>
      <xdr:row>37</xdr:row>
      <xdr:rowOff>169400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3">
          <xdr14:nvContentPartPr>
            <xdr14:cNvPr id="164" name="Ink 163">
              <a:extLst>
                <a:ext uri="{FF2B5EF4-FFF2-40B4-BE49-F238E27FC236}">
                  <a16:creationId xmlns:a16="http://schemas.microsoft.com/office/drawing/2014/main" id="{F26CD7DA-D7C3-3340-B512-2B31F71ACC10}"/>
                </a:ext>
                <a:ext uri="{147F2762-F138-4A5C-976F-8EAC2B608ADB}">
                  <a16:predDERef xmlns:a16="http://schemas.microsoft.com/office/drawing/2014/main" pred="{56C4C6D7-BA14-7549-84BB-56C4CA8D06C3}"/>
                </a:ext>
              </a:extLst>
            </xdr14:cNvPr>
            <xdr14:cNvContentPartPr/>
          </xdr14:nvContentPartPr>
          <xdr14:nvPr macro=""/>
          <xdr14:xfrm>
            <a:off x="15379560" y="7264080"/>
            <a:ext cx="97560" cy="195120"/>
          </xdr14:xfrm>
        </xdr:contentPart>
      </mc:Choice>
      <mc:Fallback xmlns="">
        <xdr:pic>
          <xdr:nvPicPr>
            <xdr:cNvPr id="164" name="Ink 163">
              <a:extLst>
                <a:ext uri="{FF2B5EF4-FFF2-40B4-BE49-F238E27FC236}">
                  <a16:creationId xmlns:a16="http://schemas.microsoft.com/office/drawing/2014/main" id="{F26CD7DA-D7C3-3340-B512-2B31F71ACC10}"/>
                </a:ext>
                <a:ext uri="{147F2762-F138-4A5C-976F-8EAC2B608ADB}">
                  <a16:predDERef xmlns:a16="http://schemas.microsoft.com/office/drawing/2014/main" pred="{56C4C6D7-BA14-7549-84BB-56C4CA8D06C3}"/>
                </a:ext>
              </a:extLst>
            </xdr:cNvPr>
            <xdr:cNvPicPr/>
          </xdr:nvPicPr>
          <xdr:blipFill>
            <a:blip xmlns:r="http://schemas.openxmlformats.org/officeDocument/2006/relationships" r:embed="rId324"/>
            <a:stretch>
              <a:fillRect/>
            </a:stretch>
          </xdr:blipFill>
          <xdr:spPr>
            <a:xfrm>
              <a:off x="15364440" y="7248960"/>
              <a:ext cx="128160" cy="2257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25</xdr:col>
      <xdr:colOff>266353</xdr:colOff>
      <xdr:row>36</xdr:row>
      <xdr:rowOff>158660</xdr:rowOff>
    </xdr:from>
    <xdr:to>
      <xdr:col>25</xdr:col>
      <xdr:colOff>415033</xdr:colOff>
      <xdr:row>37</xdr:row>
      <xdr:rowOff>156800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5">
          <xdr14:nvContentPartPr>
            <xdr14:cNvPr id="165" name="Ink 164">
              <a:extLst>
                <a:ext uri="{FF2B5EF4-FFF2-40B4-BE49-F238E27FC236}">
                  <a16:creationId xmlns:a16="http://schemas.microsoft.com/office/drawing/2014/main" id="{B66965AB-ACB4-BF4B-A261-45F925B03434}"/>
                </a:ext>
                <a:ext uri="{147F2762-F138-4A5C-976F-8EAC2B608ADB}">
                  <a16:predDERef xmlns:a16="http://schemas.microsoft.com/office/drawing/2014/main" pred="{F26CD7DA-D7C3-3340-B512-2B31F71ACC10}"/>
                </a:ext>
              </a:extLst>
            </xdr14:cNvPr>
            <xdr14:cNvContentPartPr/>
          </xdr14:nvContentPartPr>
          <xdr14:nvPr macro=""/>
          <xdr14:xfrm>
            <a:off x="15756120" y="7257960"/>
            <a:ext cx="148680" cy="188640"/>
          </xdr14:xfrm>
        </xdr:contentPart>
      </mc:Choice>
      <mc:Fallback xmlns="">
        <xdr:pic>
          <xdr:nvPicPr>
            <xdr:cNvPr id="165" name="Ink 164">
              <a:extLst>
                <a:ext uri="{FF2B5EF4-FFF2-40B4-BE49-F238E27FC236}">
                  <a16:creationId xmlns:a16="http://schemas.microsoft.com/office/drawing/2014/main" id="{B66965AB-ACB4-BF4B-A261-45F925B03434}"/>
                </a:ext>
                <a:ext uri="{147F2762-F138-4A5C-976F-8EAC2B608ADB}">
                  <a16:predDERef xmlns:a16="http://schemas.microsoft.com/office/drawing/2014/main" pred="{F26CD7DA-D7C3-3340-B512-2B31F71ACC10}"/>
                </a:ext>
              </a:extLst>
            </xdr:cNvPr>
            <xdr:cNvPicPr/>
          </xdr:nvPicPr>
          <xdr:blipFill>
            <a:blip xmlns:r="http://schemas.openxmlformats.org/officeDocument/2006/relationships" r:embed="rId326"/>
            <a:stretch>
              <a:fillRect/>
            </a:stretch>
          </xdr:blipFill>
          <xdr:spPr>
            <a:xfrm>
              <a:off x="15741000" y="7242840"/>
              <a:ext cx="178920" cy="2188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25</xdr:col>
      <xdr:colOff>427273</xdr:colOff>
      <xdr:row>36</xdr:row>
      <xdr:rowOff>139580</xdr:rowOff>
    </xdr:from>
    <xdr:to>
      <xdr:col>25</xdr:col>
      <xdr:colOff>465793</xdr:colOff>
      <xdr:row>37</xdr:row>
      <xdr:rowOff>152480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7">
          <xdr14:nvContentPartPr>
            <xdr14:cNvPr id="166" name="Ink 165">
              <a:extLst>
                <a:ext uri="{FF2B5EF4-FFF2-40B4-BE49-F238E27FC236}">
                  <a16:creationId xmlns:a16="http://schemas.microsoft.com/office/drawing/2014/main" id="{01D9DBC6-1D1D-754B-97A4-CAD4DE453DE2}"/>
                </a:ext>
                <a:ext uri="{147F2762-F138-4A5C-976F-8EAC2B608ADB}">
                  <a16:predDERef xmlns:a16="http://schemas.microsoft.com/office/drawing/2014/main" pred="{B66965AB-ACB4-BF4B-A261-45F925B03434}"/>
                </a:ext>
              </a:extLst>
            </xdr14:cNvPr>
            <xdr14:cNvContentPartPr/>
          </xdr14:nvContentPartPr>
          <xdr14:nvPr macro=""/>
          <xdr14:xfrm>
            <a:off x="15917040" y="7238880"/>
            <a:ext cx="38520" cy="203400"/>
          </xdr14:xfrm>
        </xdr:contentPart>
      </mc:Choice>
      <mc:Fallback xmlns="">
        <xdr:pic>
          <xdr:nvPicPr>
            <xdr:cNvPr id="166" name="Ink 165">
              <a:extLst>
                <a:ext uri="{FF2B5EF4-FFF2-40B4-BE49-F238E27FC236}">
                  <a16:creationId xmlns:a16="http://schemas.microsoft.com/office/drawing/2014/main" id="{01D9DBC6-1D1D-754B-97A4-CAD4DE453DE2}"/>
                </a:ext>
                <a:ext uri="{147F2762-F138-4A5C-976F-8EAC2B608ADB}">
                  <a16:predDERef xmlns:a16="http://schemas.microsoft.com/office/drawing/2014/main" pred="{B66965AB-ACB4-BF4B-A261-45F925B03434}"/>
                </a:ext>
              </a:extLst>
            </xdr:cNvPr>
            <xdr:cNvPicPr/>
          </xdr:nvPicPr>
          <xdr:blipFill>
            <a:blip xmlns:r="http://schemas.openxmlformats.org/officeDocument/2006/relationships" r:embed="rId328"/>
            <a:stretch>
              <a:fillRect/>
            </a:stretch>
          </xdr:blipFill>
          <xdr:spPr>
            <a:xfrm>
              <a:off x="15901920" y="7223400"/>
              <a:ext cx="69120" cy="234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25</xdr:col>
      <xdr:colOff>508273</xdr:colOff>
      <xdr:row>36</xdr:row>
      <xdr:rowOff>160820</xdr:rowOff>
    </xdr:from>
    <xdr:to>
      <xdr:col>26</xdr:col>
      <xdr:colOff>21433</xdr:colOff>
      <xdr:row>37</xdr:row>
      <xdr:rowOff>148160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9">
          <xdr14:nvContentPartPr>
            <xdr14:cNvPr id="167" name="Ink 166">
              <a:extLst>
                <a:ext uri="{FF2B5EF4-FFF2-40B4-BE49-F238E27FC236}">
                  <a16:creationId xmlns:a16="http://schemas.microsoft.com/office/drawing/2014/main" id="{C6451D94-F43B-9649-A0CE-E870AE79185B}"/>
                </a:ext>
                <a:ext uri="{147F2762-F138-4A5C-976F-8EAC2B608ADB}">
                  <a16:predDERef xmlns:a16="http://schemas.microsoft.com/office/drawing/2014/main" pred="{01D9DBC6-1D1D-754B-97A4-CAD4DE453DE2}"/>
                </a:ext>
              </a:extLst>
            </xdr14:cNvPr>
            <xdr14:cNvContentPartPr/>
          </xdr14:nvContentPartPr>
          <xdr14:nvPr macro=""/>
          <xdr14:xfrm>
            <a:off x="15998040" y="7260120"/>
            <a:ext cx="122760" cy="177840"/>
          </xdr14:xfrm>
        </xdr:contentPart>
      </mc:Choice>
      <mc:Fallback xmlns="">
        <xdr:pic>
          <xdr:nvPicPr>
            <xdr:cNvPr id="167" name="Ink 166">
              <a:extLst>
                <a:ext uri="{FF2B5EF4-FFF2-40B4-BE49-F238E27FC236}">
                  <a16:creationId xmlns:a16="http://schemas.microsoft.com/office/drawing/2014/main" id="{C6451D94-F43B-9649-A0CE-E870AE79185B}"/>
                </a:ext>
                <a:ext uri="{147F2762-F138-4A5C-976F-8EAC2B608ADB}">
                  <a16:predDERef xmlns:a16="http://schemas.microsoft.com/office/drawing/2014/main" pred="{01D9DBC6-1D1D-754B-97A4-CAD4DE453DE2}"/>
                </a:ext>
              </a:extLst>
            </xdr:cNvPr>
            <xdr:cNvPicPr/>
          </xdr:nvPicPr>
          <xdr:blipFill>
            <a:blip xmlns:r="http://schemas.openxmlformats.org/officeDocument/2006/relationships" r:embed="rId330"/>
            <a:stretch>
              <a:fillRect/>
            </a:stretch>
          </xdr:blipFill>
          <xdr:spPr>
            <a:xfrm>
              <a:off x="15982920" y="7244640"/>
              <a:ext cx="153000" cy="2080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26</xdr:col>
      <xdr:colOff>67513</xdr:colOff>
      <xdr:row>36</xdr:row>
      <xdr:rowOff>160820</xdr:rowOff>
    </xdr:from>
    <xdr:to>
      <xdr:col>26</xdr:col>
      <xdr:colOff>144193</xdr:colOff>
      <xdr:row>37</xdr:row>
      <xdr:rowOff>148520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1">
          <xdr14:nvContentPartPr>
            <xdr14:cNvPr id="168" name="Ink 167">
              <a:extLst>
                <a:ext uri="{FF2B5EF4-FFF2-40B4-BE49-F238E27FC236}">
                  <a16:creationId xmlns:a16="http://schemas.microsoft.com/office/drawing/2014/main" id="{58384B6A-F84F-AA4B-84B4-DEE13DBCFE96}"/>
                </a:ext>
                <a:ext uri="{147F2762-F138-4A5C-976F-8EAC2B608ADB}">
                  <a16:predDERef xmlns:a16="http://schemas.microsoft.com/office/drawing/2014/main" pred="{C6451D94-F43B-9649-A0CE-E870AE79185B}"/>
                </a:ext>
              </a:extLst>
            </xdr14:cNvPr>
            <xdr14:cNvContentPartPr/>
          </xdr14:nvContentPartPr>
          <xdr14:nvPr macro=""/>
          <xdr14:xfrm>
            <a:off x="16166880" y="7260120"/>
            <a:ext cx="76680" cy="178200"/>
          </xdr14:xfrm>
        </xdr:contentPart>
      </mc:Choice>
      <mc:Fallback xmlns="">
        <xdr:pic>
          <xdr:nvPicPr>
            <xdr:cNvPr id="168" name="Ink 167">
              <a:extLst>
                <a:ext uri="{FF2B5EF4-FFF2-40B4-BE49-F238E27FC236}">
                  <a16:creationId xmlns:a16="http://schemas.microsoft.com/office/drawing/2014/main" id="{58384B6A-F84F-AA4B-84B4-DEE13DBCFE96}"/>
                </a:ext>
                <a:ext uri="{147F2762-F138-4A5C-976F-8EAC2B608ADB}">
                  <a16:predDERef xmlns:a16="http://schemas.microsoft.com/office/drawing/2014/main" pred="{C6451D94-F43B-9649-A0CE-E870AE79185B}"/>
                </a:ext>
              </a:extLst>
            </xdr:cNvPr>
            <xdr:cNvPicPr/>
          </xdr:nvPicPr>
          <xdr:blipFill>
            <a:blip xmlns:r="http://schemas.openxmlformats.org/officeDocument/2006/relationships" r:embed="rId332"/>
            <a:stretch>
              <a:fillRect/>
            </a:stretch>
          </xdr:blipFill>
          <xdr:spPr>
            <a:xfrm>
              <a:off x="16151760" y="7244640"/>
              <a:ext cx="106920" cy="2088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26</xdr:col>
      <xdr:colOff>80113</xdr:colOff>
      <xdr:row>36</xdr:row>
      <xdr:rowOff>139580</xdr:rowOff>
    </xdr:from>
    <xdr:to>
      <xdr:col>26</xdr:col>
      <xdr:colOff>237073</xdr:colOff>
      <xdr:row>37</xdr:row>
      <xdr:rowOff>59600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3">
          <xdr14:nvContentPartPr>
            <xdr14:cNvPr id="169" name="Ink 168">
              <a:extLst>
                <a:ext uri="{FF2B5EF4-FFF2-40B4-BE49-F238E27FC236}">
                  <a16:creationId xmlns:a16="http://schemas.microsoft.com/office/drawing/2014/main" id="{CE200F6B-85D5-1B4D-9065-A77408372D08}"/>
                </a:ext>
                <a:ext uri="{147F2762-F138-4A5C-976F-8EAC2B608ADB}">
                  <a16:predDERef xmlns:a16="http://schemas.microsoft.com/office/drawing/2014/main" pred="{58384B6A-F84F-AA4B-84B4-DEE13DBCFE96}"/>
                </a:ext>
              </a:extLst>
            </xdr14:cNvPr>
            <xdr14:cNvContentPartPr/>
          </xdr14:nvContentPartPr>
          <xdr14:nvPr macro=""/>
          <xdr14:xfrm>
            <a:off x="16179480" y="7238880"/>
            <a:ext cx="156960" cy="110520"/>
          </xdr14:xfrm>
        </xdr:contentPart>
      </mc:Choice>
      <mc:Fallback xmlns="">
        <xdr:pic>
          <xdr:nvPicPr>
            <xdr:cNvPr id="169" name="Ink 168">
              <a:extLst>
                <a:ext uri="{FF2B5EF4-FFF2-40B4-BE49-F238E27FC236}">
                  <a16:creationId xmlns:a16="http://schemas.microsoft.com/office/drawing/2014/main" id="{CE200F6B-85D5-1B4D-9065-A77408372D08}"/>
                </a:ext>
                <a:ext uri="{147F2762-F138-4A5C-976F-8EAC2B608ADB}">
                  <a16:predDERef xmlns:a16="http://schemas.microsoft.com/office/drawing/2014/main" pred="{58384B6A-F84F-AA4B-84B4-DEE13DBCFE96}"/>
                </a:ext>
              </a:extLst>
            </xdr:cNvPr>
            <xdr:cNvPicPr/>
          </xdr:nvPicPr>
          <xdr:blipFill>
            <a:blip xmlns:r="http://schemas.openxmlformats.org/officeDocument/2006/relationships" r:embed="rId334"/>
            <a:stretch>
              <a:fillRect/>
            </a:stretch>
          </xdr:blipFill>
          <xdr:spPr>
            <a:xfrm>
              <a:off x="16164360" y="7223400"/>
              <a:ext cx="187560" cy="1407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388620</xdr:colOff>
      <xdr:row>55</xdr:row>
      <xdr:rowOff>175260</xdr:rowOff>
    </xdr:from>
    <xdr:to>
      <xdr:col>22</xdr:col>
      <xdr:colOff>213360</xdr:colOff>
      <xdr:row>70</xdr:row>
      <xdr:rowOff>175260</xdr:rowOff>
    </xdr:to>
    <xdr:graphicFrame macro="">
      <xdr:nvGraphicFramePr>
        <xdr:cNvPr id="170" name="Chart 169">
          <a:extLst>
            <a:ext uri="{FF2B5EF4-FFF2-40B4-BE49-F238E27FC236}">
              <a16:creationId xmlns:a16="http://schemas.microsoft.com/office/drawing/2014/main" id="{1785D63E-9219-4406-830F-88F206A0A6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5"/>
        </a:graphicData>
      </a:graphic>
    </xdr:graphicFrame>
    <xdr:clientData/>
  </xdr:twoCellAnchor>
  <xdr:twoCellAnchor>
    <xdr:from>
      <xdr:col>15</xdr:col>
      <xdr:colOff>30480</xdr:colOff>
      <xdr:row>27</xdr:row>
      <xdr:rowOff>80010</xdr:rowOff>
    </xdr:from>
    <xdr:to>
      <xdr:col>22</xdr:col>
      <xdr:colOff>335280</xdr:colOff>
      <xdr:row>42</xdr:row>
      <xdr:rowOff>80010</xdr:rowOff>
    </xdr:to>
    <xdr:graphicFrame macro="">
      <xdr:nvGraphicFramePr>
        <xdr:cNvPr id="173" name="Chart 172">
          <a:extLst>
            <a:ext uri="{FF2B5EF4-FFF2-40B4-BE49-F238E27FC236}">
              <a16:creationId xmlns:a16="http://schemas.microsoft.com/office/drawing/2014/main" id="{BEB185B8-B8ED-4ECE-A001-FF2E515381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531495</xdr:colOff>
      <xdr:row>10</xdr:row>
      <xdr:rowOff>162877</xdr:rowOff>
    </xdr:from>
    <xdr:to>
      <xdr:col>19</xdr:col>
      <xdr:colOff>371475</xdr:colOff>
      <xdr:row>26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AE9B5D-F03D-43E9-AE37-3962392A4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459105</xdr:colOff>
      <xdr:row>23</xdr:row>
      <xdr:rowOff>26670</xdr:rowOff>
    </xdr:from>
    <xdr:to>
      <xdr:col>26</xdr:col>
      <xdr:colOff>396240</xdr:colOff>
      <xdr:row>38</xdr:row>
      <xdr:rowOff>26670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0F9867E-1202-4144-876E-3464B8C29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723900</xdr:colOff>
      <xdr:row>4</xdr:row>
      <xdr:rowOff>26670</xdr:rowOff>
    </xdr:from>
    <xdr:to>
      <xdr:col>27</xdr:col>
      <xdr:colOff>586740</xdr:colOff>
      <xdr:row>19</xdr:row>
      <xdr:rowOff>26670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891ABBA-2AD4-4CB9-BE40-A9A7FBB29F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114300</xdr:colOff>
      <xdr:row>0</xdr:row>
      <xdr:rowOff>384810</xdr:rowOff>
    </xdr:from>
    <xdr:to>
      <xdr:col>13</xdr:col>
      <xdr:colOff>182880</xdr:colOff>
      <xdr:row>15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8483E6-637E-4277-8A72-8E22EAA31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327660</xdr:colOff>
      <xdr:row>3</xdr:row>
      <xdr:rowOff>45720</xdr:rowOff>
    </xdr:from>
    <xdr:to>
      <xdr:col>28</xdr:col>
      <xdr:colOff>342900</xdr:colOff>
      <xdr:row>18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F2A246-5235-4832-867A-0E1C54C1E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396240</xdr:colOff>
      <xdr:row>22</xdr:row>
      <xdr:rowOff>53340</xdr:rowOff>
    </xdr:from>
    <xdr:to>
      <xdr:col>28</xdr:col>
      <xdr:colOff>411480</xdr:colOff>
      <xdr:row>37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3FA972-726C-4471-9A1D-FCA31F73A8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281940</xdr:colOff>
      <xdr:row>52</xdr:row>
      <xdr:rowOff>160020</xdr:rowOff>
    </xdr:from>
    <xdr:to>
      <xdr:col>28</xdr:col>
      <xdr:colOff>297180</xdr:colOff>
      <xdr:row>67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EBCBF4-B07D-40D5-B15D-5D5858797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403860</xdr:colOff>
      <xdr:row>3</xdr:row>
      <xdr:rowOff>45720</xdr:rowOff>
    </xdr:from>
    <xdr:to>
      <xdr:col>36</xdr:col>
      <xdr:colOff>99060</xdr:colOff>
      <xdr:row>18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11982C-2FA7-4F8A-AE9E-0C5FA6EEC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281940</xdr:colOff>
      <xdr:row>49</xdr:row>
      <xdr:rowOff>106680</xdr:rowOff>
    </xdr:from>
    <xdr:to>
      <xdr:col>35</xdr:col>
      <xdr:colOff>586740</xdr:colOff>
      <xdr:row>64</xdr:row>
      <xdr:rowOff>106680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E599C5-5E66-4DF7-9E76-2CB949C1B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190500</xdr:colOff>
      <xdr:row>22</xdr:row>
      <xdr:rowOff>38100</xdr:rowOff>
    </xdr:from>
    <xdr:to>
      <xdr:col>36</xdr:col>
      <xdr:colOff>495300</xdr:colOff>
      <xdr:row>37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822F082-C766-4E27-886A-98D0FF89C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470647</xdr:colOff>
      <xdr:row>33</xdr:row>
      <xdr:rowOff>89647</xdr:rowOff>
    </xdr:from>
    <xdr:to>
      <xdr:col>28</xdr:col>
      <xdr:colOff>479612</xdr:colOff>
      <xdr:row>48</xdr:row>
      <xdr:rowOff>143436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2EC573-5323-45AE-91BE-17C0151BFC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40341</xdr:colOff>
      <xdr:row>50</xdr:row>
      <xdr:rowOff>161364</xdr:rowOff>
    </xdr:from>
    <xdr:to>
      <xdr:col>29</xdr:col>
      <xdr:colOff>49306</xdr:colOff>
      <xdr:row>66</xdr:row>
      <xdr:rowOff>35859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B9DB4E-5E7A-474A-A9D7-2C893E02E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739588</xdr:colOff>
      <xdr:row>49</xdr:row>
      <xdr:rowOff>161365</xdr:rowOff>
    </xdr:from>
    <xdr:to>
      <xdr:col>27</xdr:col>
      <xdr:colOff>596153</xdr:colOff>
      <xdr:row>65</xdr:row>
      <xdr:rowOff>35859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993EEF-54A1-46E1-B672-8DFD4E8001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524436</xdr:colOff>
      <xdr:row>3</xdr:row>
      <xdr:rowOff>99957</xdr:rowOff>
    </xdr:from>
    <xdr:to>
      <xdr:col>29</xdr:col>
      <xdr:colOff>532953</xdr:colOff>
      <xdr:row>18</xdr:row>
      <xdr:rowOff>99956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97DD3BD-0F74-467E-B145-44775F762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201706</xdr:colOff>
      <xdr:row>19</xdr:row>
      <xdr:rowOff>0</xdr:rowOff>
    </xdr:from>
    <xdr:to>
      <xdr:col>29</xdr:col>
      <xdr:colOff>210671</xdr:colOff>
      <xdr:row>34</xdr:row>
      <xdr:rowOff>53788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14BE5ED-8E6E-4472-8D45-04E56B5D48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470647</xdr:colOff>
      <xdr:row>33</xdr:row>
      <xdr:rowOff>89647</xdr:rowOff>
    </xdr:from>
    <xdr:to>
      <xdr:col>28</xdr:col>
      <xdr:colOff>479612</xdr:colOff>
      <xdr:row>48</xdr:row>
      <xdr:rowOff>143436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348E43-3208-48FC-80E6-B05680B412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40341</xdr:colOff>
      <xdr:row>50</xdr:row>
      <xdr:rowOff>161364</xdr:rowOff>
    </xdr:from>
    <xdr:to>
      <xdr:col>29</xdr:col>
      <xdr:colOff>49306</xdr:colOff>
      <xdr:row>66</xdr:row>
      <xdr:rowOff>35859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38F8ED-354E-4E77-96BF-8D908D16C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739588</xdr:colOff>
      <xdr:row>49</xdr:row>
      <xdr:rowOff>161365</xdr:rowOff>
    </xdr:from>
    <xdr:to>
      <xdr:col>27</xdr:col>
      <xdr:colOff>596153</xdr:colOff>
      <xdr:row>65</xdr:row>
      <xdr:rowOff>35859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15C639-053D-433F-B779-CB9C7DB1FA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251460</xdr:colOff>
      <xdr:row>16</xdr:row>
      <xdr:rowOff>118110</xdr:rowOff>
    </xdr:from>
    <xdr:to>
      <xdr:col>28</xdr:col>
      <xdr:colOff>266700</xdr:colOff>
      <xdr:row>31</xdr:row>
      <xdr:rowOff>118110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42BE025-F3F6-4521-AF34-4B18762164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358140</xdr:colOff>
      <xdr:row>2</xdr:row>
      <xdr:rowOff>156210</xdr:rowOff>
    </xdr:from>
    <xdr:to>
      <xdr:col>28</xdr:col>
      <xdr:colOff>373380</xdr:colOff>
      <xdr:row>17</xdr:row>
      <xdr:rowOff>156210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97C5F80-4214-4D54-95D4-2D2DD345C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541020</xdr:colOff>
      <xdr:row>3</xdr:row>
      <xdr:rowOff>102870</xdr:rowOff>
    </xdr:from>
    <xdr:to>
      <xdr:col>9</xdr:col>
      <xdr:colOff>182880</xdr:colOff>
      <xdr:row>18</xdr:row>
      <xdr:rowOff>102870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F2E811-BAE2-408D-BAD6-611AAECFE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470647</xdr:colOff>
      <xdr:row>33</xdr:row>
      <xdr:rowOff>89647</xdr:rowOff>
    </xdr:from>
    <xdr:to>
      <xdr:col>28</xdr:col>
      <xdr:colOff>479612</xdr:colOff>
      <xdr:row>48</xdr:row>
      <xdr:rowOff>143436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3CE339-D6E3-446B-A7D9-62B6C0E5A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40341</xdr:colOff>
      <xdr:row>50</xdr:row>
      <xdr:rowOff>161364</xdr:rowOff>
    </xdr:from>
    <xdr:to>
      <xdr:col>29</xdr:col>
      <xdr:colOff>49306</xdr:colOff>
      <xdr:row>66</xdr:row>
      <xdr:rowOff>35859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F997ED-21FA-4D80-B5BB-9260316F34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739588</xdr:colOff>
      <xdr:row>49</xdr:row>
      <xdr:rowOff>161365</xdr:rowOff>
    </xdr:from>
    <xdr:to>
      <xdr:col>27</xdr:col>
      <xdr:colOff>596153</xdr:colOff>
      <xdr:row>65</xdr:row>
      <xdr:rowOff>35859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11EB84-1C61-42F6-A6D8-9C3CF34EDC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470647</xdr:colOff>
      <xdr:row>33</xdr:row>
      <xdr:rowOff>89647</xdr:rowOff>
    </xdr:from>
    <xdr:to>
      <xdr:col>28</xdr:col>
      <xdr:colOff>479612</xdr:colOff>
      <xdr:row>48</xdr:row>
      <xdr:rowOff>143436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951A91-0B81-4AE0-B975-1DC31F9E8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40341</xdr:colOff>
      <xdr:row>50</xdr:row>
      <xdr:rowOff>161364</xdr:rowOff>
    </xdr:from>
    <xdr:to>
      <xdr:col>29</xdr:col>
      <xdr:colOff>49306</xdr:colOff>
      <xdr:row>66</xdr:row>
      <xdr:rowOff>35859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349CBC-AE30-4A34-BD3A-F9437C0566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739588</xdr:colOff>
      <xdr:row>49</xdr:row>
      <xdr:rowOff>161365</xdr:rowOff>
    </xdr:from>
    <xdr:to>
      <xdr:col>27</xdr:col>
      <xdr:colOff>596153</xdr:colOff>
      <xdr:row>65</xdr:row>
      <xdr:rowOff>35859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53AC89-E7CA-4253-8929-DE7240B98B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495300</xdr:colOff>
      <xdr:row>1</xdr:row>
      <xdr:rowOff>133350</xdr:rowOff>
    </xdr:from>
    <xdr:to>
      <xdr:col>16</xdr:col>
      <xdr:colOff>617220</xdr:colOff>
      <xdr:row>16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4D0D32-1C30-4899-9779-E23DE5EE3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128453</xdr:colOff>
      <xdr:row>14</xdr:row>
      <xdr:rowOff>137159</xdr:rowOff>
    </xdr:from>
    <xdr:to>
      <xdr:col>23</xdr:col>
      <xdr:colOff>433253</xdr:colOff>
      <xdr:row>29</xdr:row>
      <xdr:rowOff>137159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73D791-6498-4877-80EF-3E349320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257299</xdr:colOff>
      <xdr:row>14</xdr:row>
      <xdr:rowOff>13658</xdr:rowOff>
    </xdr:from>
    <xdr:to>
      <xdr:col>31</xdr:col>
      <xdr:colOff>562099</xdr:colOff>
      <xdr:row>29</xdr:row>
      <xdr:rowOff>13658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93838E-82BA-4CFD-A4CD-272AC3424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87878</xdr:colOff>
      <xdr:row>0</xdr:row>
      <xdr:rowOff>0</xdr:rowOff>
    </xdr:from>
    <xdr:to>
      <xdr:col>15</xdr:col>
      <xdr:colOff>392678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4AA918-2E6E-49DA-86AA-DCAC050B1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326571</xdr:colOff>
      <xdr:row>16</xdr:row>
      <xdr:rowOff>43543</xdr:rowOff>
    </xdr:from>
    <xdr:to>
      <xdr:col>12</xdr:col>
      <xdr:colOff>21771</xdr:colOff>
      <xdr:row>31</xdr:row>
      <xdr:rowOff>10886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3687DB-AFFE-4C56-8669-053539691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470647</xdr:colOff>
      <xdr:row>33</xdr:row>
      <xdr:rowOff>89647</xdr:rowOff>
    </xdr:from>
    <xdr:to>
      <xdr:col>28</xdr:col>
      <xdr:colOff>479612</xdr:colOff>
      <xdr:row>48</xdr:row>
      <xdr:rowOff>143436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1FED8F-22B5-42D3-B32F-55AE5A2183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40341</xdr:colOff>
      <xdr:row>50</xdr:row>
      <xdr:rowOff>161364</xdr:rowOff>
    </xdr:from>
    <xdr:to>
      <xdr:col>29</xdr:col>
      <xdr:colOff>49306</xdr:colOff>
      <xdr:row>66</xdr:row>
      <xdr:rowOff>35859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ABC9A7-3B75-411C-9973-A025E18BB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739588</xdr:colOff>
      <xdr:row>49</xdr:row>
      <xdr:rowOff>161365</xdr:rowOff>
    </xdr:from>
    <xdr:to>
      <xdr:col>27</xdr:col>
      <xdr:colOff>596153</xdr:colOff>
      <xdr:row>65</xdr:row>
      <xdr:rowOff>35859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E1B0FD-B055-45C4-9FCB-47A7F5BD4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294683</xdr:colOff>
      <xdr:row>50</xdr:row>
      <xdr:rowOff>19828</xdr:rowOff>
    </xdr:from>
    <xdr:to>
      <xdr:col>14</xdr:col>
      <xdr:colOff>104957</xdr:colOff>
      <xdr:row>50</xdr:row>
      <xdr:rowOff>91108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81" name="Ink 80">
              <a:extLst>
                <a:ext uri="{FF2B5EF4-FFF2-40B4-BE49-F238E27FC236}">
                  <a16:creationId xmlns:a16="http://schemas.microsoft.com/office/drawing/2014/main" id="{5C7D8178-E204-5A46-8AEA-973F55A7C2A6}"/>
                </a:ext>
                <a:ext uri="{147F2762-F138-4A5C-976F-8EAC2B608ADB}">
                  <a16:predDERef xmlns:a16="http://schemas.microsoft.com/office/drawing/2014/main" pred="{EB847E0F-E86E-514D-95D8-CB6A945EF3E6}"/>
                </a:ext>
              </a:extLst>
            </xdr14:cNvPr>
            <xdr14:cNvContentPartPr/>
          </xdr14:nvContentPartPr>
          <xdr14:nvPr macro=""/>
          <xdr14:xfrm>
            <a:off x="7806960" y="9757440"/>
            <a:ext cx="419760" cy="71280"/>
          </xdr14:xfrm>
        </xdr:contentPart>
      </mc:Choice>
      <mc:Fallback xmlns="">
        <xdr:pic>
          <xdr:nvPicPr>
            <xdr:cNvPr id="81" name="Ink 80">
              <a:extLst>
                <a:ext uri="{FF2B5EF4-FFF2-40B4-BE49-F238E27FC236}">
                  <a16:creationId xmlns:a16="http://schemas.microsoft.com/office/drawing/2014/main" id="{5C7D8178-E204-5A46-8AEA-973F55A7C2A6}"/>
                </a:ext>
                <a:ext uri="{147F2762-F138-4A5C-976F-8EAC2B608ADB}">
                  <a16:predDERef xmlns:a16="http://schemas.microsoft.com/office/drawing/2014/main" pred="{EB847E0F-E86E-514D-95D8-CB6A945EF3E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791840" y="9741960"/>
              <a:ext cx="450360" cy="1018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297563</xdr:colOff>
      <xdr:row>49</xdr:row>
      <xdr:rowOff>121561</xdr:rowOff>
    </xdr:from>
    <xdr:to>
      <xdr:col>13</xdr:col>
      <xdr:colOff>408443</xdr:colOff>
      <xdr:row>51</xdr:row>
      <xdr:rowOff>31135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82" name="Ink 81">
              <a:extLst>
                <a:ext uri="{FF2B5EF4-FFF2-40B4-BE49-F238E27FC236}">
                  <a16:creationId xmlns:a16="http://schemas.microsoft.com/office/drawing/2014/main" id="{29DB983A-4A5C-2447-9948-FABD80D6875C}"/>
                </a:ext>
                <a:ext uri="{147F2762-F138-4A5C-976F-8EAC2B608ADB}">
                  <a16:predDERef xmlns:a16="http://schemas.microsoft.com/office/drawing/2014/main" pred="{5C7D8178-E204-5A46-8AEA-973F55A7C2A6}"/>
                </a:ext>
              </a:extLst>
            </xdr14:cNvPr>
            <xdr14:cNvContentPartPr/>
          </xdr14:nvContentPartPr>
          <xdr14:nvPr macro=""/>
          <xdr14:xfrm>
            <a:off x="7809840" y="9669240"/>
            <a:ext cx="110880" cy="289440"/>
          </xdr14:xfrm>
        </xdr:contentPart>
      </mc:Choice>
      <mc:Fallback xmlns="">
        <xdr:pic>
          <xdr:nvPicPr>
            <xdr:cNvPr id="82" name="Ink 81">
              <a:extLst>
                <a:ext uri="{FF2B5EF4-FFF2-40B4-BE49-F238E27FC236}">
                  <a16:creationId xmlns:a16="http://schemas.microsoft.com/office/drawing/2014/main" id="{29DB983A-4A5C-2447-9948-FABD80D6875C}"/>
                </a:ext>
                <a:ext uri="{147F2762-F138-4A5C-976F-8EAC2B608ADB}">
                  <a16:predDERef xmlns:a16="http://schemas.microsoft.com/office/drawing/2014/main" pred="{5C7D8178-E204-5A46-8AEA-973F55A7C2A6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794360" y="9654120"/>
              <a:ext cx="141480" cy="3200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172637</xdr:colOff>
      <xdr:row>48</xdr:row>
      <xdr:rowOff>124654</xdr:rowOff>
    </xdr:from>
    <xdr:to>
      <xdr:col>14</xdr:col>
      <xdr:colOff>323117</xdr:colOff>
      <xdr:row>49</xdr:row>
      <xdr:rowOff>110761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83" name="Ink 82">
              <a:extLst>
                <a:ext uri="{FF2B5EF4-FFF2-40B4-BE49-F238E27FC236}">
                  <a16:creationId xmlns:a16="http://schemas.microsoft.com/office/drawing/2014/main" id="{903BC505-16A6-B145-9F99-8A8978981DCE}"/>
                </a:ext>
                <a:ext uri="{147F2762-F138-4A5C-976F-8EAC2B608ADB}">
                  <a16:predDERef xmlns:a16="http://schemas.microsoft.com/office/drawing/2014/main" pred="{29DB983A-4A5C-2447-9948-FABD80D6875C}"/>
                </a:ext>
              </a:extLst>
            </xdr14:cNvPr>
            <xdr14:cNvContentPartPr/>
          </xdr14:nvContentPartPr>
          <xdr14:nvPr macro=""/>
          <xdr14:xfrm>
            <a:off x="8294400" y="9482400"/>
            <a:ext cx="150480" cy="176040"/>
          </xdr14:xfrm>
        </xdr:contentPart>
      </mc:Choice>
      <mc:Fallback xmlns="">
        <xdr:pic>
          <xdr:nvPicPr>
            <xdr:cNvPr id="83" name="Ink 82">
              <a:extLst>
                <a:ext uri="{FF2B5EF4-FFF2-40B4-BE49-F238E27FC236}">
                  <a16:creationId xmlns:a16="http://schemas.microsoft.com/office/drawing/2014/main" id="{903BC505-16A6-B145-9F99-8A8978981DCE}"/>
                </a:ext>
                <a:ext uri="{147F2762-F138-4A5C-976F-8EAC2B608ADB}">
                  <a16:predDERef xmlns:a16="http://schemas.microsoft.com/office/drawing/2014/main" pred="{29DB983A-4A5C-2447-9948-FABD80D6875C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8279280" y="9466920"/>
              <a:ext cx="181080" cy="2066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308717</xdr:colOff>
      <xdr:row>48</xdr:row>
      <xdr:rowOff>168214</xdr:rowOff>
    </xdr:from>
    <xdr:to>
      <xdr:col>14</xdr:col>
      <xdr:colOff>385757</xdr:colOff>
      <xdr:row>49</xdr:row>
      <xdr:rowOff>93481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09740A17-B53A-044F-ADA4-8572614F42A2}"/>
                </a:ext>
                <a:ext uri="{147F2762-F138-4A5C-976F-8EAC2B608ADB}">
                  <a16:predDERef xmlns:a16="http://schemas.microsoft.com/office/drawing/2014/main" pred="{903BC505-16A6-B145-9F99-8A8978981DCE}"/>
                </a:ext>
              </a:extLst>
            </xdr14:cNvPr>
            <xdr14:cNvContentPartPr/>
          </xdr14:nvContentPartPr>
          <xdr14:nvPr macro=""/>
          <xdr14:xfrm>
            <a:off x="8430480" y="9525960"/>
            <a:ext cx="77040" cy="115200"/>
          </xdr14:xfrm>
        </xdr:contentPart>
      </mc:Choice>
      <mc:Fallback xmlns=""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09740A17-B53A-044F-ADA4-8572614F42A2}"/>
                </a:ext>
                <a:ext uri="{147F2762-F138-4A5C-976F-8EAC2B608ADB}">
                  <a16:predDERef xmlns:a16="http://schemas.microsoft.com/office/drawing/2014/main" pred="{903BC505-16A6-B145-9F99-8A8978981DCE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8415360" y="9510840"/>
              <a:ext cx="107280" cy="1458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201077</xdr:colOff>
      <xdr:row>50</xdr:row>
      <xdr:rowOff>36748</xdr:rowOff>
    </xdr:from>
    <xdr:to>
      <xdr:col>14</xdr:col>
      <xdr:colOff>295037</xdr:colOff>
      <xdr:row>50</xdr:row>
      <xdr:rowOff>135388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85" name="Ink 84">
              <a:extLst>
                <a:ext uri="{FF2B5EF4-FFF2-40B4-BE49-F238E27FC236}">
                  <a16:creationId xmlns:a16="http://schemas.microsoft.com/office/drawing/2014/main" id="{89337A0E-7E87-344B-8565-BD1BBFA2688C}"/>
                </a:ext>
                <a:ext uri="{147F2762-F138-4A5C-976F-8EAC2B608ADB}">
                  <a16:predDERef xmlns:a16="http://schemas.microsoft.com/office/drawing/2014/main" pred="{09740A17-B53A-044F-ADA4-8572614F42A2}"/>
                </a:ext>
              </a:extLst>
            </xdr14:cNvPr>
            <xdr14:cNvContentPartPr/>
          </xdr14:nvContentPartPr>
          <xdr14:nvPr macro=""/>
          <xdr14:xfrm>
            <a:off x="8322840" y="9774360"/>
            <a:ext cx="93960" cy="98640"/>
          </xdr14:xfrm>
        </xdr:contentPart>
      </mc:Choice>
      <mc:Fallback xmlns="">
        <xdr:pic>
          <xdr:nvPicPr>
            <xdr:cNvPr id="85" name="Ink 84">
              <a:extLst>
                <a:ext uri="{FF2B5EF4-FFF2-40B4-BE49-F238E27FC236}">
                  <a16:creationId xmlns:a16="http://schemas.microsoft.com/office/drawing/2014/main" id="{89337A0E-7E87-344B-8565-BD1BBFA2688C}"/>
                </a:ext>
                <a:ext uri="{147F2762-F138-4A5C-976F-8EAC2B608ADB}">
                  <a16:predDERef xmlns:a16="http://schemas.microsoft.com/office/drawing/2014/main" pred="{09740A17-B53A-044F-ADA4-8572614F42A2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8307720" y="9758880"/>
              <a:ext cx="124560" cy="1292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323117</xdr:colOff>
      <xdr:row>50</xdr:row>
      <xdr:rowOff>36748</xdr:rowOff>
    </xdr:from>
    <xdr:to>
      <xdr:col>14</xdr:col>
      <xdr:colOff>351917</xdr:colOff>
      <xdr:row>50</xdr:row>
      <xdr:rowOff>106588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86" name="Ink 85">
              <a:extLst>
                <a:ext uri="{FF2B5EF4-FFF2-40B4-BE49-F238E27FC236}">
                  <a16:creationId xmlns:a16="http://schemas.microsoft.com/office/drawing/2014/main" id="{7D6D537C-8474-6143-865C-2679B4B1C8EC}"/>
                </a:ext>
                <a:ext uri="{147F2762-F138-4A5C-976F-8EAC2B608ADB}">
                  <a16:predDERef xmlns:a16="http://schemas.microsoft.com/office/drawing/2014/main" pred="{89337A0E-7E87-344B-8565-BD1BBFA2688C}"/>
                </a:ext>
              </a:extLst>
            </xdr14:cNvPr>
            <xdr14:cNvContentPartPr/>
          </xdr14:nvContentPartPr>
          <xdr14:nvPr macro=""/>
          <xdr14:xfrm>
            <a:off x="8444880" y="9774360"/>
            <a:ext cx="28800" cy="69840"/>
          </xdr14:xfrm>
        </xdr:contentPart>
      </mc:Choice>
      <mc:Fallback xmlns="">
        <xdr:pic>
          <xdr:nvPicPr>
            <xdr:cNvPr id="86" name="Ink 85">
              <a:extLst>
                <a:ext uri="{FF2B5EF4-FFF2-40B4-BE49-F238E27FC236}">
                  <a16:creationId xmlns:a16="http://schemas.microsoft.com/office/drawing/2014/main" id="{7D6D537C-8474-6143-865C-2679B4B1C8EC}"/>
                </a:ext>
                <a:ext uri="{147F2762-F138-4A5C-976F-8EAC2B608ADB}">
                  <a16:predDERef xmlns:a16="http://schemas.microsoft.com/office/drawing/2014/main" pred="{89337A0E-7E87-344B-8565-BD1BBFA2688C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8429400" y="9758880"/>
              <a:ext cx="59040" cy="1004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373877</xdr:colOff>
      <xdr:row>50</xdr:row>
      <xdr:rowOff>17308</xdr:rowOff>
    </xdr:from>
    <xdr:to>
      <xdr:col>14</xdr:col>
      <xdr:colOff>450917</xdr:colOff>
      <xdr:row>50</xdr:row>
      <xdr:rowOff>96868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87" name="Ink 86">
              <a:extLst>
                <a:ext uri="{FF2B5EF4-FFF2-40B4-BE49-F238E27FC236}">
                  <a16:creationId xmlns:a16="http://schemas.microsoft.com/office/drawing/2014/main" id="{51FA2723-C197-6748-A7EA-51F33BCB776B}"/>
                </a:ext>
                <a:ext uri="{147F2762-F138-4A5C-976F-8EAC2B608ADB}">
                  <a16:predDERef xmlns:a16="http://schemas.microsoft.com/office/drawing/2014/main" pred="{7D6D537C-8474-6143-865C-2679B4B1C8EC}"/>
                </a:ext>
              </a:extLst>
            </xdr14:cNvPr>
            <xdr14:cNvContentPartPr/>
          </xdr14:nvContentPartPr>
          <xdr14:nvPr macro=""/>
          <xdr14:xfrm>
            <a:off x="8495640" y="9754920"/>
            <a:ext cx="77040" cy="79560"/>
          </xdr14:xfrm>
        </xdr:contentPart>
      </mc:Choice>
      <mc:Fallback xmlns="">
        <xdr:pic>
          <xdr:nvPicPr>
            <xdr:cNvPr id="87" name="Ink 86">
              <a:extLst>
                <a:ext uri="{FF2B5EF4-FFF2-40B4-BE49-F238E27FC236}">
                  <a16:creationId xmlns:a16="http://schemas.microsoft.com/office/drawing/2014/main" id="{51FA2723-C197-6748-A7EA-51F33BCB776B}"/>
                </a:ext>
                <a:ext uri="{147F2762-F138-4A5C-976F-8EAC2B608ADB}">
                  <a16:predDERef xmlns:a16="http://schemas.microsoft.com/office/drawing/2014/main" pred="{7D6D537C-8474-6143-865C-2679B4B1C8EC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8480520" y="9739440"/>
              <a:ext cx="107280" cy="1098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476117</xdr:colOff>
      <xdr:row>49</xdr:row>
      <xdr:rowOff>133081</xdr:rowOff>
    </xdr:from>
    <xdr:to>
      <xdr:col>14</xdr:col>
      <xdr:colOff>535877</xdr:colOff>
      <xdr:row>50</xdr:row>
      <xdr:rowOff>88228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88" name="Ink 87">
              <a:extLst>
                <a:ext uri="{FF2B5EF4-FFF2-40B4-BE49-F238E27FC236}">
                  <a16:creationId xmlns:a16="http://schemas.microsoft.com/office/drawing/2014/main" id="{EFDD5426-0ECB-B04F-88C6-50B118187FC0}"/>
                </a:ext>
                <a:ext uri="{147F2762-F138-4A5C-976F-8EAC2B608ADB}">
                  <a16:predDERef xmlns:a16="http://schemas.microsoft.com/office/drawing/2014/main" pred="{51FA2723-C197-6748-A7EA-51F33BCB776B}"/>
                </a:ext>
              </a:extLst>
            </xdr14:cNvPr>
            <xdr14:cNvContentPartPr/>
          </xdr14:nvContentPartPr>
          <xdr14:nvPr macro=""/>
          <xdr14:xfrm>
            <a:off x="8597880" y="9680760"/>
            <a:ext cx="59760" cy="145080"/>
          </xdr14:xfrm>
        </xdr:contentPart>
      </mc:Choice>
      <mc:Fallback xmlns="">
        <xdr:pic>
          <xdr:nvPicPr>
            <xdr:cNvPr id="88" name="Ink 87">
              <a:extLst>
                <a:ext uri="{FF2B5EF4-FFF2-40B4-BE49-F238E27FC236}">
                  <a16:creationId xmlns:a16="http://schemas.microsoft.com/office/drawing/2014/main" id="{EFDD5426-0ECB-B04F-88C6-50B118187FC0}"/>
                </a:ext>
                <a:ext uri="{147F2762-F138-4A5C-976F-8EAC2B608ADB}">
                  <a16:predDERef xmlns:a16="http://schemas.microsoft.com/office/drawing/2014/main" pred="{51FA2723-C197-6748-A7EA-51F33BCB776B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8582760" y="9665640"/>
              <a:ext cx="90360" cy="1753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212597</xdr:colOff>
      <xdr:row>50</xdr:row>
      <xdr:rowOff>147268</xdr:rowOff>
    </xdr:from>
    <xdr:to>
      <xdr:col>14</xdr:col>
      <xdr:colOff>224117</xdr:colOff>
      <xdr:row>51</xdr:row>
      <xdr:rowOff>106375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89" name="Ink 88">
              <a:extLst>
                <a:ext uri="{FF2B5EF4-FFF2-40B4-BE49-F238E27FC236}">
                  <a16:creationId xmlns:a16="http://schemas.microsoft.com/office/drawing/2014/main" id="{30C2518B-027C-CD40-AA94-9E7C0D4D09FA}"/>
                </a:ext>
                <a:ext uri="{147F2762-F138-4A5C-976F-8EAC2B608ADB}">
                  <a16:predDERef xmlns:a16="http://schemas.microsoft.com/office/drawing/2014/main" pred="{EFDD5426-0ECB-B04F-88C6-50B118187FC0}"/>
                </a:ext>
              </a:extLst>
            </xdr14:cNvPr>
            <xdr14:cNvContentPartPr/>
          </xdr14:nvContentPartPr>
          <xdr14:nvPr macro=""/>
          <xdr14:xfrm>
            <a:off x="8334360" y="9884880"/>
            <a:ext cx="11520" cy="149040"/>
          </xdr14:xfrm>
        </xdr:contentPart>
      </mc:Choice>
      <mc:Fallback xmlns="">
        <xdr:pic>
          <xdr:nvPicPr>
            <xdr:cNvPr id="89" name="Ink 88">
              <a:extLst>
                <a:ext uri="{FF2B5EF4-FFF2-40B4-BE49-F238E27FC236}">
                  <a16:creationId xmlns:a16="http://schemas.microsoft.com/office/drawing/2014/main" id="{30C2518B-027C-CD40-AA94-9E7C0D4D09FA}"/>
                </a:ext>
                <a:ext uri="{147F2762-F138-4A5C-976F-8EAC2B608ADB}">
                  <a16:predDERef xmlns:a16="http://schemas.microsoft.com/office/drawing/2014/main" pred="{EFDD5426-0ECB-B04F-88C6-50B118187FC0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8319240" y="9869760"/>
              <a:ext cx="41760" cy="1796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271997</xdr:colOff>
      <xdr:row>50</xdr:row>
      <xdr:rowOff>153028</xdr:rowOff>
    </xdr:from>
    <xdr:to>
      <xdr:col>14</xdr:col>
      <xdr:colOff>351557</xdr:colOff>
      <xdr:row>51</xdr:row>
      <xdr:rowOff>83695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90" name="Ink 89">
              <a:extLst>
                <a:ext uri="{FF2B5EF4-FFF2-40B4-BE49-F238E27FC236}">
                  <a16:creationId xmlns:a16="http://schemas.microsoft.com/office/drawing/2014/main" id="{356AE8F0-B1F7-A44E-BE3A-50C643A7DF5F}"/>
                </a:ext>
                <a:ext uri="{147F2762-F138-4A5C-976F-8EAC2B608ADB}">
                  <a16:predDERef xmlns:a16="http://schemas.microsoft.com/office/drawing/2014/main" pred="{30C2518B-027C-CD40-AA94-9E7C0D4D09FA}"/>
                </a:ext>
              </a:extLst>
            </xdr14:cNvPr>
            <xdr14:cNvContentPartPr/>
          </xdr14:nvContentPartPr>
          <xdr14:nvPr macro=""/>
          <xdr14:xfrm>
            <a:off x="8393760" y="9890640"/>
            <a:ext cx="79560" cy="120600"/>
          </xdr14:xfrm>
        </xdr:contentPart>
      </mc:Choice>
      <mc:Fallback xmlns="">
        <xdr:pic>
          <xdr:nvPicPr>
            <xdr:cNvPr id="90" name="Ink 89">
              <a:extLst>
                <a:ext uri="{FF2B5EF4-FFF2-40B4-BE49-F238E27FC236}">
                  <a16:creationId xmlns:a16="http://schemas.microsoft.com/office/drawing/2014/main" id="{356AE8F0-B1F7-A44E-BE3A-50C643A7DF5F}"/>
                </a:ext>
                <a:ext uri="{147F2762-F138-4A5C-976F-8EAC2B608ADB}">
                  <a16:predDERef xmlns:a16="http://schemas.microsoft.com/office/drawing/2014/main" pred="{30C2518B-027C-CD40-AA94-9E7C0D4D09FA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8378640" y="9875160"/>
              <a:ext cx="110160" cy="1512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354077</xdr:colOff>
      <xdr:row>51</xdr:row>
      <xdr:rowOff>2695</xdr:rowOff>
    </xdr:from>
    <xdr:to>
      <xdr:col>14</xdr:col>
      <xdr:colOff>442277</xdr:colOff>
      <xdr:row>51</xdr:row>
      <xdr:rowOff>90895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91" name="Ink 90">
              <a:extLst>
                <a:ext uri="{FF2B5EF4-FFF2-40B4-BE49-F238E27FC236}">
                  <a16:creationId xmlns:a16="http://schemas.microsoft.com/office/drawing/2014/main" id="{F3346CDB-42A5-EC44-9AD2-F5C38EC736ED}"/>
                </a:ext>
                <a:ext uri="{147F2762-F138-4A5C-976F-8EAC2B608ADB}">
                  <a16:predDERef xmlns:a16="http://schemas.microsoft.com/office/drawing/2014/main" pred="{356AE8F0-B1F7-A44E-BE3A-50C643A7DF5F}"/>
                </a:ext>
              </a:extLst>
            </xdr14:cNvPr>
            <xdr14:cNvContentPartPr/>
          </xdr14:nvContentPartPr>
          <xdr14:nvPr macro=""/>
          <xdr14:xfrm>
            <a:off x="8475840" y="9930240"/>
            <a:ext cx="88200" cy="88200"/>
          </xdr14:xfrm>
        </xdr:contentPart>
      </mc:Choice>
      <mc:Fallback xmlns="">
        <xdr:pic>
          <xdr:nvPicPr>
            <xdr:cNvPr id="91" name="Ink 90">
              <a:extLst>
                <a:ext uri="{FF2B5EF4-FFF2-40B4-BE49-F238E27FC236}">
                  <a16:creationId xmlns:a16="http://schemas.microsoft.com/office/drawing/2014/main" id="{F3346CDB-42A5-EC44-9AD2-F5C38EC736ED}"/>
                </a:ext>
                <a:ext uri="{147F2762-F138-4A5C-976F-8EAC2B608ADB}">
                  <a16:predDERef xmlns:a16="http://schemas.microsoft.com/office/drawing/2014/main" pred="{356AE8F0-B1F7-A44E-BE3A-50C643A7DF5F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8460720" y="9915120"/>
              <a:ext cx="118800" cy="1188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436517</xdr:colOff>
      <xdr:row>50</xdr:row>
      <xdr:rowOff>175708</xdr:rowOff>
    </xdr:from>
    <xdr:to>
      <xdr:col>14</xdr:col>
      <xdr:colOff>465317</xdr:colOff>
      <xdr:row>51</xdr:row>
      <xdr:rowOff>88015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92" name="Ink 91">
              <a:extLst>
                <a:ext uri="{FF2B5EF4-FFF2-40B4-BE49-F238E27FC236}">
                  <a16:creationId xmlns:a16="http://schemas.microsoft.com/office/drawing/2014/main" id="{D4FEA897-5CC5-2848-9A56-0C9E95164DCC}"/>
                </a:ext>
                <a:ext uri="{147F2762-F138-4A5C-976F-8EAC2B608ADB}">
                  <a16:predDERef xmlns:a16="http://schemas.microsoft.com/office/drawing/2014/main" pred="{F3346CDB-42A5-EC44-9AD2-F5C38EC736ED}"/>
                </a:ext>
              </a:extLst>
            </xdr14:cNvPr>
            <xdr14:cNvContentPartPr/>
          </xdr14:nvContentPartPr>
          <xdr14:nvPr macro=""/>
          <xdr14:xfrm>
            <a:off x="8558280" y="9913320"/>
            <a:ext cx="28800" cy="102240"/>
          </xdr14:xfrm>
        </xdr:contentPart>
      </mc:Choice>
      <mc:Fallback xmlns="">
        <xdr:pic>
          <xdr:nvPicPr>
            <xdr:cNvPr id="92" name="Ink 91">
              <a:extLst>
                <a:ext uri="{FF2B5EF4-FFF2-40B4-BE49-F238E27FC236}">
                  <a16:creationId xmlns:a16="http://schemas.microsoft.com/office/drawing/2014/main" id="{D4FEA897-5CC5-2848-9A56-0C9E95164DCC}"/>
                </a:ext>
                <a:ext uri="{147F2762-F138-4A5C-976F-8EAC2B608ADB}">
                  <a16:predDERef xmlns:a16="http://schemas.microsoft.com/office/drawing/2014/main" pred="{F3346CDB-42A5-EC44-9AD2-F5C38EC736ED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8542800" y="9897840"/>
              <a:ext cx="59040" cy="1328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416717</xdr:colOff>
      <xdr:row>50</xdr:row>
      <xdr:rowOff>167068</xdr:rowOff>
    </xdr:from>
    <xdr:to>
      <xdr:col>14</xdr:col>
      <xdr:colOff>493757</xdr:colOff>
      <xdr:row>51</xdr:row>
      <xdr:rowOff>22855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93" name="Ink 92">
              <a:extLst>
                <a:ext uri="{FF2B5EF4-FFF2-40B4-BE49-F238E27FC236}">
                  <a16:creationId xmlns:a16="http://schemas.microsoft.com/office/drawing/2014/main" id="{A69656F5-A2F9-9548-9B0F-364F8F4E9425}"/>
                </a:ext>
                <a:ext uri="{147F2762-F138-4A5C-976F-8EAC2B608ADB}">
                  <a16:predDERef xmlns:a16="http://schemas.microsoft.com/office/drawing/2014/main" pred="{D4FEA897-5CC5-2848-9A56-0C9E95164DCC}"/>
                </a:ext>
              </a:extLst>
            </xdr14:cNvPr>
            <xdr14:cNvContentPartPr/>
          </xdr14:nvContentPartPr>
          <xdr14:nvPr macro=""/>
          <xdr14:xfrm>
            <a:off x="8538480" y="9904680"/>
            <a:ext cx="77040" cy="45720"/>
          </xdr14:xfrm>
        </xdr:contentPart>
      </mc:Choice>
      <mc:Fallback xmlns="">
        <xdr:pic>
          <xdr:nvPicPr>
            <xdr:cNvPr id="93" name="Ink 92">
              <a:extLst>
                <a:ext uri="{FF2B5EF4-FFF2-40B4-BE49-F238E27FC236}">
                  <a16:creationId xmlns:a16="http://schemas.microsoft.com/office/drawing/2014/main" id="{A69656F5-A2F9-9548-9B0F-364F8F4E9425}"/>
                </a:ext>
                <a:ext uri="{147F2762-F138-4A5C-976F-8EAC2B608ADB}">
                  <a16:predDERef xmlns:a16="http://schemas.microsoft.com/office/drawing/2014/main" pred="{D4FEA897-5CC5-2848-9A56-0C9E95164DCC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8523000" y="9889560"/>
              <a:ext cx="107280" cy="763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498797</xdr:colOff>
      <xdr:row>50</xdr:row>
      <xdr:rowOff>155908</xdr:rowOff>
    </xdr:from>
    <xdr:to>
      <xdr:col>14</xdr:col>
      <xdr:colOff>558557</xdr:colOff>
      <xdr:row>51</xdr:row>
      <xdr:rowOff>96295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3CCF4456-B255-154D-A6D0-DDF89714C491}"/>
                </a:ext>
                <a:ext uri="{147F2762-F138-4A5C-976F-8EAC2B608ADB}">
                  <a16:predDERef xmlns:a16="http://schemas.microsoft.com/office/drawing/2014/main" pred="{A69656F5-A2F9-9548-9B0F-364F8F4E9425}"/>
                </a:ext>
              </a:extLst>
            </xdr14:cNvPr>
            <xdr14:cNvContentPartPr/>
          </xdr14:nvContentPartPr>
          <xdr14:nvPr macro=""/>
          <xdr14:xfrm>
            <a:off x="8620560" y="9893520"/>
            <a:ext cx="59760" cy="130320"/>
          </xdr14:xfrm>
        </xdr:contentPart>
      </mc:Choice>
      <mc:Fallback xmlns="">
        <xdr:pic>
          <xdr:nvPicPr>
            <xdr:cNvPr id="94" name="Ink 93">
              <a:extLst>
                <a:ext uri="{FF2B5EF4-FFF2-40B4-BE49-F238E27FC236}">
                  <a16:creationId xmlns:a16="http://schemas.microsoft.com/office/drawing/2014/main" id="{3CCF4456-B255-154D-A6D0-DDF89714C491}"/>
                </a:ext>
                <a:ext uri="{147F2762-F138-4A5C-976F-8EAC2B608ADB}">
                  <a16:predDERef xmlns:a16="http://schemas.microsoft.com/office/drawing/2014/main" pred="{A69656F5-A2F9-9548-9B0F-364F8F4E9425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8605440" y="9878400"/>
              <a:ext cx="90360" cy="1609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501677</xdr:colOff>
      <xdr:row>51</xdr:row>
      <xdr:rowOff>22495</xdr:rowOff>
    </xdr:from>
    <xdr:to>
      <xdr:col>14</xdr:col>
      <xdr:colOff>592757</xdr:colOff>
      <xdr:row>51</xdr:row>
      <xdr:rowOff>45535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95" name="Ink 94">
              <a:extLst>
                <a:ext uri="{FF2B5EF4-FFF2-40B4-BE49-F238E27FC236}">
                  <a16:creationId xmlns:a16="http://schemas.microsoft.com/office/drawing/2014/main" id="{B57CD4A9-8736-E84B-8ED8-31BEB16377E9}"/>
                </a:ext>
                <a:ext uri="{147F2762-F138-4A5C-976F-8EAC2B608ADB}">
                  <a16:predDERef xmlns:a16="http://schemas.microsoft.com/office/drawing/2014/main" pred="{3CCF4456-B255-154D-A6D0-DDF89714C491}"/>
                </a:ext>
              </a:extLst>
            </xdr14:cNvPr>
            <xdr14:cNvContentPartPr/>
          </xdr14:nvContentPartPr>
          <xdr14:nvPr macro=""/>
          <xdr14:xfrm>
            <a:off x="8623440" y="9950040"/>
            <a:ext cx="91080" cy="23040"/>
          </xdr14:xfrm>
        </xdr:contentPart>
      </mc:Choice>
      <mc:Fallback xmlns="">
        <xdr:pic>
          <xdr:nvPicPr>
            <xdr:cNvPr id="95" name="Ink 94">
              <a:extLst>
                <a:ext uri="{FF2B5EF4-FFF2-40B4-BE49-F238E27FC236}">
                  <a16:creationId xmlns:a16="http://schemas.microsoft.com/office/drawing/2014/main" id="{B57CD4A9-8736-E84B-8ED8-31BEB16377E9}"/>
                </a:ext>
                <a:ext uri="{147F2762-F138-4A5C-976F-8EAC2B608ADB}">
                  <a16:predDERef xmlns:a16="http://schemas.microsoft.com/office/drawing/2014/main" pred="{3CCF4456-B255-154D-A6D0-DDF89714C491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8607960" y="9934920"/>
              <a:ext cx="121680" cy="536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580877</xdr:colOff>
      <xdr:row>50</xdr:row>
      <xdr:rowOff>130708</xdr:rowOff>
    </xdr:from>
    <xdr:to>
      <xdr:col>15</xdr:col>
      <xdr:colOff>53830</xdr:colOff>
      <xdr:row>51</xdr:row>
      <xdr:rowOff>102415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96" name="Ink 95">
              <a:extLst>
                <a:ext uri="{FF2B5EF4-FFF2-40B4-BE49-F238E27FC236}">
                  <a16:creationId xmlns:a16="http://schemas.microsoft.com/office/drawing/2014/main" id="{E2E454AA-9F30-2341-B89B-30572A620517}"/>
                </a:ext>
                <a:ext uri="{147F2762-F138-4A5C-976F-8EAC2B608ADB}">
                  <a16:predDERef xmlns:a16="http://schemas.microsoft.com/office/drawing/2014/main" pred="{B57CD4A9-8736-E84B-8ED8-31BEB16377E9}"/>
                </a:ext>
              </a:extLst>
            </xdr14:cNvPr>
            <xdr14:cNvContentPartPr/>
          </xdr14:nvContentPartPr>
          <xdr14:nvPr macro=""/>
          <xdr14:xfrm>
            <a:off x="8702640" y="9868320"/>
            <a:ext cx="82440" cy="161640"/>
          </xdr14:xfrm>
        </xdr:contentPart>
      </mc:Choice>
      <mc:Fallback xmlns="">
        <xdr:pic>
          <xdr:nvPicPr>
            <xdr:cNvPr id="96" name="Ink 95">
              <a:extLst>
                <a:ext uri="{FF2B5EF4-FFF2-40B4-BE49-F238E27FC236}">
                  <a16:creationId xmlns:a16="http://schemas.microsoft.com/office/drawing/2014/main" id="{E2E454AA-9F30-2341-B89B-30572A620517}"/>
                </a:ext>
                <a:ext uri="{147F2762-F138-4A5C-976F-8EAC2B608ADB}">
                  <a16:predDERef xmlns:a16="http://schemas.microsoft.com/office/drawing/2014/main" pred="{B57CD4A9-8736-E84B-8ED8-31BEB16377E9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8687520" y="9852840"/>
              <a:ext cx="113040" cy="1922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359633</xdr:colOff>
      <xdr:row>1</xdr:row>
      <xdr:rowOff>157880</xdr:rowOff>
    </xdr:from>
    <xdr:to>
      <xdr:col>14</xdr:col>
      <xdr:colOff>550433</xdr:colOff>
      <xdr:row>2</xdr:row>
      <xdr:rowOff>144140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97" name="Ink 96">
              <a:extLst>
                <a:ext uri="{FF2B5EF4-FFF2-40B4-BE49-F238E27FC236}">
                  <a16:creationId xmlns:a16="http://schemas.microsoft.com/office/drawing/2014/main" id="{6314B597-6E80-B44F-986D-A276FC049E5F}"/>
                </a:ext>
                <a:ext uri="{147F2762-F138-4A5C-976F-8EAC2B608ADB}">
                  <a16:predDERef xmlns:a16="http://schemas.microsoft.com/office/drawing/2014/main" pred="{E2E454AA-9F30-2341-B89B-30572A620517}"/>
                </a:ext>
              </a:extLst>
            </xdr14:cNvPr>
            <xdr14:cNvContentPartPr/>
          </xdr14:nvContentPartPr>
          <xdr14:nvPr macro=""/>
          <xdr14:xfrm>
            <a:off x="8483400" y="589680"/>
            <a:ext cx="190800" cy="176760"/>
          </xdr14:xfrm>
        </xdr:contentPart>
      </mc:Choice>
      <mc:Fallback xmlns="">
        <xdr:pic>
          <xdr:nvPicPr>
            <xdr:cNvPr id="97" name="Ink 96">
              <a:extLst>
                <a:ext uri="{FF2B5EF4-FFF2-40B4-BE49-F238E27FC236}">
                  <a16:creationId xmlns:a16="http://schemas.microsoft.com/office/drawing/2014/main" id="{6314B597-6E80-B44F-986D-A276FC049E5F}"/>
                </a:ext>
                <a:ext uri="{147F2762-F138-4A5C-976F-8EAC2B608ADB}">
                  <a16:predDERef xmlns:a16="http://schemas.microsoft.com/office/drawing/2014/main" pred="{E2E454AA-9F30-2341-B89B-30572A620517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8468280" y="574560"/>
              <a:ext cx="221400" cy="2073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566993</xdr:colOff>
      <xdr:row>1</xdr:row>
      <xdr:rowOff>156440</xdr:rowOff>
    </xdr:from>
    <xdr:to>
      <xdr:col>15</xdr:col>
      <xdr:colOff>80513</xdr:colOff>
      <xdr:row>2</xdr:row>
      <xdr:rowOff>135500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98" name="Ink 97">
              <a:extLst>
                <a:ext uri="{FF2B5EF4-FFF2-40B4-BE49-F238E27FC236}">
                  <a16:creationId xmlns:a16="http://schemas.microsoft.com/office/drawing/2014/main" id="{03A86841-2B21-CF43-8A6C-0215F72FBC4A}"/>
                </a:ext>
                <a:ext uri="{147F2762-F138-4A5C-976F-8EAC2B608ADB}">
                  <a16:predDERef xmlns:a16="http://schemas.microsoft.com/office/drawing/2014/main" pred="{6314B597-6E80-B44F-986D-A276FC049E5F}"/>
                </a:ext>
              </a:extLst>
            </xdr14:cNvPr>
            <xdr14:cNvContentPartPr/>
          </xdr14:nvContentPartPr>
          <xdr14:nvPr macro=""/>
          <xdr14:xfrm>
            <a:off x="8690760" y="588240"/>
            <a:ext cx="123120" cy="169560"/>
          </xdr14:xfrm>
        </xdr:contentPart>
      </mc:Choice>
      <mc:Fallback xmlns="">
        <xdr:pic>
          <xdr:nvPicPr>
            <xdr:cNvPr id="98" name="Ink 97">
              <a:extLst>
                <a:ext uri="{FF2B5EF4-FFF2-40B4-BE49-F238E27FC236}">
                  <a16:creationId xmlns:a16="http://schemas.microsoft.com/office/drawing/2014/main" id="{03A86841-2B21-CF43-8A6C-0215F72FBC4A}"/>
                </a:ext>
                <a:ext uri="{147F2762-F138-4A5C-976F-8EAC2B608ADB}">
                  <a16:predDERef xmlns:a16="http://schemas.microsoft.com/office/drawing/2014/main" pred="{6314B597-6E80-B44F-986D-A276FC049E5F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675640" y="573120"/>
              <a:ext cx="153720" cy="2001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15</xdr:col>
      <xdr:colOff>147833</xdr:colOff>
      <xdr:row>1</xdr:row>
      <xdr:rowOff>148160</xdr:rowOff>
    </xdr:from>
    <xdr:to>
      <xdr:col>15</xdr:col>
      <xdr:colOff>283553</xdr:colOff>
      <xdr:row>2</xdr:row>
      <xdr:rowOff>118940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99" name="Ink 98">
              <a:extLst>
                <a:ext uri="{FF2B5EF4-FFF2-40B4-BE49-F238E27FC236}">
                  <a16:creationId xmlns:a16="http://schemas.microsoft.com/office/drawing/2014/main" id="{814CC577-BF60-D04D-BB50-8D4A2F1494EE}"/>
                </a:ext>
                <a:ext uri="{147F2762-F138-4A5C-976F-8EAC2B608ADB}">
                  <a16:predDERef xmlns:a16="http://schemas.microsoft.com/office/drawing/2014/main" pred="{03A86841-2B21-CF43-8A6C-0215F72FBC4A}"/>
                </a:ext>
              </a:extLst>
            </xdr14:cNvPr>
            <xdr14:cNvContentPartPr/>
          </xdr14:nvContentPartPr>
          <xdr14:nvPr macro=""/>
          <xdr14:xfrm>
            <a:off x="8881200" y="579960"/>
            <a:ext cx="135720" cy="161280"/>
          </xdr14:xfrm>
        </xdr:contentPart>
      </mc:Choice>
      <mc:Fallback xmlns="">
        <xdr:pic>
          <xdr:nvPicPr>
            <xdr:cNvPr id="99" name="Ink 98">
              <a:extLst>
                <a:ext uri="{FF2B5EF4-FFF2-40B4-BE49-F238E27FC236}">
                  <a16:creationId xmlns:a16="http://schemas.microsoft.com/office/drawing/2014/main" id="{814CC577-BF60-D04D-BB50-8D4A2F1494EE}"/>
                </a:ext>
                <a:ext uri="{147F2762-F138-4A5C-976F-8EAC2B608ADB}">
                  <a16:predDERef xmlns:a16="http://schemas.microsoft.com/office/drawing/2014/main" pred="{03A86841-2B21-CF43-8A6C-0215F72FBC4A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8866080" y="564480"/>
              <a:ext cx="166320" cy="1918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15</xdr:col>
      <xdr:colOff>228473</xdr:colOff>
      <xdr:row>1</xdr:row>
      <xdr:rowOff>122600</xdr:rowOff>
    </xdr:from>
    <xdr:to>
      <xdr:col>15</xdr:col>
      <xdr:colOff>448793</xdr:colOff>
      <xdr:row>2</xdr:row>
      <xdr:rowOff>105980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100" name="Ink 99">
              <a:extLst>
                <a:ext uri="{FF2B5EF4-FFF2-40B4-BE49-F238E27FC236}">
                  <a16:creationId xmlns:a16="http://schemas.microsoft.com/office/drawing/2014/main" id="{FDCD221F-6F4A-6748-83BF-8139AFE3A22B}"/>
                </a:ext>
                <a:ext uri="{147F2762-F138-4A5C-976F-8EAC2B608ADB}">
                  <a16:predDERef xmlns:a16="http://schemas.microsoft.com/office/drawing/2014/main" pred="{814CC577-BF60-D04D-BB50-8D4A2F1494EE}"/>
                </a:ext>
              </a:extLst>
            </xdr14:cNvPr>
            <xdr14:cNvContentPartPr/>
          </xdr14:nvContentPartPr>
          <xdr14:nvPr macro=""/>
          <xdr14:xfrm>
            <a:off x="8961840" y="554400"/>
            <a:ext cx="220320" cy="173880"/>
          </xdr14:xfrm>
        </xdr:contentPart>
      </mc:Choice>
      <mc:Fallback xmlns="">
        <xdr:pic>
          <xdr:nvPicPr>
            <xdr:cNvPr id="100" name="Ink 99">
              <a:extLst>
                <a:ext uri="{FF2B5EF4-FFF2-40B4-BE49-F238E27FC236}">
                  <a16:creationId xmlns:a16="http://schemas.microsoft.com/office/drawing/2014/main" id="{FDCD221F-6F4A-6748-83BF-8139AFE3A22B}"/>
                </a:ext>
                <a:ext uri="{147F2762-F138-4A5C-976F-8EAC2B608ADB}">
                  <a16:predDERef xmlns:a16="http://schemas.microsoft.com/office/drawing/2014/main" pred="{814CC577-BF60-D04D-BB50-8D4A2F1494EE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8946360" y="539280"/>
              <a:ext cx="250920" cy="2044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16</xdr:col>
      <xdr:colOff>131153</xdr:colOff>
      <xdr:row>1</xdr:row>
      <xdr:rowOff>105680</xdr:rowOff>
    </xdr:from>
    <xdr:to>
      <xdr:col>16</xdr:col>
      <xdr:colOff>148433</xdr:colOff>
      <xdr:row>2</xdr:row>
      <xdr:rowOff>95540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101" name="Ink 100">
              <a:extLst>
                <a:ext uri="{FF2B5EF4-FFF2-40B4-BE49-F238E27FC236}">
                  <a16:creationId xmlns:a16="http://schemas.microsoft.com/office/drawing/2014/main" id="{17435707-8BC1-374C-A35C-19F63D55B77C}"/>
                </a:ext>
                <a:ext uri="{147F2762-F138-4A5C-976F-8EAC2B608ADB}">
                  <a16:predDERef xmlns:a16="http://schemas.microsoft.com/office/drawing/2014/main" pred="{FDCD221F-6F4A-6748-83BF-8139AFE3A22B}"/>
                </a:ext>
              </a:extLst>
            </xdr14:cNvPr>
            <xdr14:cNvContentPartPr/>
          </xdr14:nvContentPartPr>
          <xdr14:nvPr macro=""/>
          <xdr14:xfrm>
            <a:off x="9474120" y="537480"/>
            <a:ext cx="17280" cy="180360"/>
          </xdr14:xfrm>
        </xdr:contentPart>
      </mc:Choice>
      <mc:Fallback xmlns="">
        <xdr:pic>
          <xdr:nvPicPr>
            <xdr:cNvPr id="101" name="Ink 100">
              <a:extLst>
                <a:ext uri="{FF2B5EF4-FFF2-40B4-BE49-F238E27FC236}">
                  <a16:creationId xmlns:a16="http://schemas.microsoft.com/office/drawing/2014/main" id="{17435707-8BC1-374C-A35C-19F63D55B77C}"/>
                </a:ext>
                <a:ext uri="{147F2762-F138-4A5C-976F-8EAC2B608ADB}">
                  <a16:predDERef xmlns:a16="http://schemas.microsoft.com/office/drawing/2014/main" pred="{FDCD221F-6F4A-6748-83BF-8139AFE3A22B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9458640" y="522360"/>
              <a:ext cx="47880" cy="2109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16</xdr:col>
      <xdr:colOff>54833</xdr:colOff>
      <xdr:row>1</xdr:row>
      <xdr:rowOff>110000</xdr:rowOff>
    </xdr:from>
    <xdr:to>
      <xdr:col>16</xdr:col>
      <xdr:colOff>211793</xdr:colOff>
      <xdr:row>1</xdr:row>
      <xdr:rowOff>161120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102" name="Ink 101">
              <a:extLst>
                <a:ext uri="{FF2B5EF4-FFF2-40B4-BE49-F238E27FC236}">
                  <a16:creationId xmlns:a16="http://schemas.microsoft.com/office/drawing/2014/main" id="{5FB369A7-7297-9C4D-85DA-F6A719B7706F}"/>
                </a:ext>
                <a:ext uri="{147F2762-F138-4A5C-976F-8EAC2B608ADB}">
                  <a16:predDERef xmlns:a16="http://schemas.microsoft.com/office/drawing/2014/main" pred="{17435707-8BC1-374C-A35C-19F63D55B77C}"/>
                </a:ext>
              </a:extLst>
            </xdr14:cNvPr>
            <xdr14:cNvContentPartPr/>
          </xdr14:nvContentPartPr>
          <xdr14:nvPr macro=""/>
          <xdr14:xfrm>
            <a:off x="9397800" y="541800"/>
            <a:ext cx="156960" cy="51120"/>
          </xdr14:xfrm>
        </xdr:contentPart>
      </mc:Choice>
      <mc:Fallback xmlns=""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5FB369A7-7297-9C4D-85DA-F6A719B7706F}"/>
                </a:ext>
                <a:ext uri="{147F2762-F138-4A5C-976F-8EAC2B608ADB}">
                  <a16:predDERef xmlns:a16="http://schemas.microsoft.com/office/drawing/2014/main" pred="{17435707-8BC1-374C-A35C-19F63D55B77C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9382680" y="526320"/>
              <a:ext cx="187560" cy="817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16</xdr:col>
      <xdr:colOff>101273</xdr:colOff>
      <xdr:row>2</xdr:row>
      <xdr:rowOff>97340</xdr:rowOff>
    </xdr:from>
    <xdr:to>
      <xdr:col>16</xdr:col>
      <xdr:colOff>275153</xdr:colOff>
      <xdr:row>2</xdr:row>
      <xdr:rowOff>148460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103" name="Ink 102">
              <a:extLst>
                <a:ext uri="{FF2B5EF4-FFF2-40B4-BE49-F238E27FC236}">
                  <a16:creationId xmlns:a16="http://schemas.microsoft.com/office/drawing/2014/main" id="{B4C2689C-A379-5545-AF49-0D1DF90039E0}"/>
                </a:ext>
                <a:ext uri="{147F2762-F138-4A5C-976F-8EAC2B608ADB}">
                  <a16:predDERef xmlns:a16="http://schemas.microsoft.com/office/drawing/2014/main" pred="{5FB369A7-7297-9C4D-85DA-F6A719B7706F}"/>
                </a:ext>
              </a:extLst>
            </xdr14:cNvPr>
            <xdr14:cNvContentPartPr/>
          </xdr14:nvContentPartPr>
          <xdr14:nvPr macro=""/>
          <xdr14:xfrm>
            <a:off x="9444240" y="719640"/>
            <a:ext cx="173880" cy="51120"/>
          </xdr14:xfrm>
        </xdr:contentPart>
      </mc:Choice>
      <mc:Fallback xmlns=""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B4C2689C-A379-5545-AF49-0D1DF90039E0}"/>
                </a:ext>
                <a:ext uri="{147F2762-F138-4A5C-976F-8EAC2B608ADB}">
                  <a16:predDERef xmlns:a16="http://schemas.microsoft.com/office/drawing/2014/main" pred="{5FB369A7-7297-9C4D-85DA-F6A719B7706F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9429120" y="704160"/>
              <a:ext cx="204480" cy="817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17</xdr:col>
      <xdr:colOff>20873</xdr:colOff>
      <xdr:row>1</xdr:row>
      <xdr:rowOff>126920</xdr:rowOff>
    </xdr:from>
    <xdr:to>
      <xdr:col>17</xdr:col>
      <xdr:colOff>50753</xdr:colOff>
      <xdr:row>2</xdr:row>
      <xdr:rowOff>116780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104" name="Ink 103">
              <a:extLst>
                <a:ext uri="{FF2B5EF4-FFF2-40B4-BE49-F238E27FC236}">
                  <a16:creationId xmlns:a16="http://schemas.microsoft.com/office/drawing/2014/main" id="{F980C26F-FAB9-EE41-83D4-A6B8B66966E9}"/>
                </a:ext>
                <a:ext uri="{147F2762-F138-4A5C-976F-8EAC2B608ADB}">
                  <a16:predDERef xmlns:a16="http://schemas.microsoft.com/office/drawing/2014/main" pred="{B4C2689C-A379-5545-AF49-0D1DF90039E0}"/>
                </a:ext>
              </a:extLst>
            </xdr14:cNvPr>
            <xdr14:cNvContentPartPr/>
          </xdr14:nvContentPartPr>
          <xdr14:nvPr macro=""/>
          <xdr14:xfrm>
            <a:off x="9973440" y="558720"/>
            <a:ext cx="29880" cy="180360"/>
          </xdr14:xfrm>
        </xdr:contentPart>
      </mc:Choice>
      <mc:Fallback xmlns="">
        <xdr:pic>
          <xdr:nvPicPr>
            <xdr:cNvPr id="104" name="Ink 103">
              <a:extLst>
                <a:ext uri="{FF2B5EF4-FFF2-40B4-BE49-F238E27FC236}">
                  <a16:creationId xmlns:a16="http://schemas.microsoft.com/office/drawing/2014/main" id="{F980C26F-FAB9-EE41-83D4-A6B8B66966E9}"/>
                </a:ext>
                <a:ext uri="{147F2762-F138-4A5C-976F-8EAC2B608ADB}">
                  <a16:predDERef xmlns:a16="http://schemas.microsoft.com/office/drawing/2014/main" pred="{B4C2689C-A379-5545-AF49-0D1DF90039E0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9958320" y="543240"/>
              <a:ext cx="60480" cy="2109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16</xdr:col>
      <xdr:colOff>554513</xdr:colOff>
      <xdr:row>1</xdr:row>
      <xdr:rowOff>110000</xdr:rowOff>
    </xdr:from>
    <xdr:to>
      <xdr:col>17</xdr:col>
      <xdr:colOff>161273</xdr:colOff>
      <xdr:row>1</xdr:row>
      <xdr:rowOff>165440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105" name="Ink 104">
              <a:extLst>
                <a:ext uri="{FF2B5EF4-FFF2-40B4-BE49-F238E27FC236}">
                  <a16:creationId xmlns:a16="http://schemas.microsoft.com/office/drawing/2014/main" id="{C2098E6E-E956-284E-825B-53B30928DC49}"/>
                </a:ext>
                <a:ext uri="{147F2762-F138-4A5C-976F-8EAC2B608ADB}">
                  <a16:predDERef xmlns:a16="http://schemas.microsoft.com/office/drawing/2014/main" pred="{F980C26F-FAB9-EE41-83D4-A6B8B66966E9}"/>
                </a:ext>
              </a:extLst>
            </xdr14:cNvPr>
            <xdr14:cNvContentPartPr/>
          </xdr14:nvContentPartPr>
          <xdr14:nvPr macro=""/>
          <xdr14:xfrm>
            <a:off x="9897480" y="541800"/>
            <a:ext cx="216360" cy="55440"/>
          </xdr14:xfrm>
        </xdr:contentPart>
      </mc:Choice>
      <mc:Fallback xmlns=""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C2098E6E-E956-284E-825B-53B30928DC49}"/>
                </a:ext>
                <a:ext uri="{147F2762-F138-4A5C-976F-8EAC2B608ADB}">
                  <a16:predDERef xmlns:a16="http://schemas.microsoft.com/office/drawing/2014/main" pred="{F980C26F-FAB9-EE41-83D4-A6B8B66966E9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9882000" y="526320"/>
              <a:ext cx="246600" cy="860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17</xdr:col>
      <xdr:colOff>169193</xdr:colOff>
      <xdr:row>1</xdr:row>
      <xdr:rowOff>85880</xdr:rowOff>
    </xdr:from>
    <xdr:to>
      <xdr:col>17</xdr:col>
      <xdr:colOff>296633</xdr:colOff>
      <xdr:row>2</xdr:row>
      <xdr:rowOff>105980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FE666FB5-2569-A14D-BB27-C4820757AA49}"/>
                </a:ext>
                <a:ext uri="{147F2762-F138-4A5C-976F-8EAC2B608ADB}">
                  <a16:predDERef xmlns:a16="http://schemas.microsoft.com/office/drawing/2014/main" pred="{C2098E6E-E956-284E-825B-53B30928DC49}"/>
                </a:ext>
              </a:extLst>
            </xdr14:cNvPr>
            <xdr14:cNvContentPartPr/>
          </xdr14:nvContentPartPr>
          <xdr14:nvPr macro=""/>
          <xdr14:xfrm>
            <a:off x="10121760" y="517680"/>
            <a:ext cx="127440" cy="210600"/>
          </xdr14:xfrm>
        </xdr:contentPart>
      </mc:Choice>
      <mc:Fallback xmlns=""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FE666FB5-2569-A14D-BB27-C4820757AA49}"/>
                </a:ext>
                <a:ext uri="{147F2762-F138-4A5C-976F-8EAC2B608ADB}">
                  <a16:predDERef xmlns:a16="http://schemas.microsoft.com/office/drawing/2014/main" pred="{C2098E6E-E956-284E-825B-53B30928DC49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10106640" y="502560"/>
              <a:ext cx="157680" cy="2412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17</xdr:col>
      <xdr:colOff>140033</xdr:colOff>
      <xdr:row>2</xdr:row>
      <xdr:rowOff>21020</xdr:rowOff>
    </xdr:from>
    <xdr:to>
      <xdr:col>17</xdr:col>
      <xdr:colOff>376913</xdr:colOff>
      <xdr:row>2</xdr:row>
      <xdr:rowOff>55220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107" name="Ink 106">
              <a:extLst>
                <a:ext uri="{FF2B5EF4-FFF2-40B4-BE49-F238E27FC236}">
                  <a16:creationId xmlns:a16="http://schemas.microsoft.com/office/drawing/2014/main" id="{E783E3BA-2C3F-BA44-A80F-C13F61FAFEE6}"/>
                </a:ext>
                <a:ext uri="{147F2762-F138-4A5C-976F-8EAC2B608ADB}">
                  <a16:predDERef xmlns:a16="http://schemas.microsoft.com/office/drawing/2014/main" pred="{FE666FB5-2569-A14D-BB27-C4820757AA49}"/>
                </a:ext>
              </a:extLst>
            </xdr14:cNvPr>
            <xdr14:cNvContentPartPr/>
          </xdr14:nvContentPartPr>
          <xdr14:nvPr macro=""/>
          <xdr14:xfrm>
            <a:off x="10092600" y="643320"/>
            <a:ext cx="236880" cy="34200"/>
          </xdr14:xfrm>
        </xdr:contentPart>
      </mc:Choice>
      <mc:Fallback xmlns="">
        <xdr:pic>
          <xdr:nvPicPr>
            <xdr:cNvPr id="107" name="Ink 106">
              <a:extLst>
                <a:ext uri="{FF2B5EF4-FFF2-40B4-BE49-F238E27FC236}">
                  <a16:creationId xmlns:a16="http://schemas.microsoft.com/office/drawing/2014/main" id="{E783E3BA-2C3F-BA44-A80F-C13F61FAFEE6}"/>
                </a:ext>
                <a:ext uri="{147F2762-F138-4A5C-976F-8EAC2B608ADB}">
                  <a16:predDERef xmlns:a16="http://schemas.microsoft.com/office/drawing/2014/main" pred="{FE666FB5-2569-A14D-BB27-C4820757AA49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10077480" y="628200"/>
              <a:ext cx="267480" cy="648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17</xdr:col>
      <xdr:colOff>325793</xdr:colOff>
      <xdr:row>1</xdr:row>
      <xdr:rowOff>59240</xdr:rowOff>
    </xdr:from>
    <xdr:to>
      <xdr:col>17</xdr:col>
      <xdr:colOff>580313</xdr:colOff>
      <xdr:row>2</xdr:row>
      <xdr:rowOff>80780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108" name="Ink 107">
              <a:extLst>
                <a:ext uri="{FF2B5EF4-FFF2-40B4-BE49-F238E27FC236}">
                  <a16:creationId xmlns:a16="http://schemas.microsoft.com/office/drawing/2014/main" id="{3415C92F-4856-B744-A25A-AF973050EF32}"/>
                </a:ext>
                <a:ext uri="{147F2762-F138-4A5C-976F-8EAC2B608ADB}">
                  <a16:predDERef xmlns:a16="http://schemas.microsoft.com/office/drawing/2014/main" pred="{E783E3BA-2C3F-BA44-A80F-C13F61FAFEE6}"/>
                </a:ext>
              </a:extLst>
            </xdr14:cNvPr>
            <xdr14:cNvContentPartPr/>
          </xdr14:nvContentPartPr>
          <xdr14:nvPr macro=""/>
          <xdr14:xfrm>
            <a:off x="10278360" y="491040"/>
            <a:ext cx="254520" cy="212040"/>
          </xdr14:xfrm>
        </xdr:contentPart>
      </mc:Choice>
      <mc:Fallback xmlns="">
        <xdr:pic>
          <xdr:nvPicPr>
            <xdr:cNvPr id="108" name="Ink 107">
              <a:extLst>
                <a:ext uri="{FF2B5EF4-FFF2-40B4-BE49-F238E27FC236}">
                  <a16:creationId xmlns:a16="http://schemas.microsoft.com/office/drawing/2014/main" id="{3415C92F-4856-B744-A25A-AF973050EF32}"/>
                </a:ext>
                <a:ext uri="{147F2762-F138-4A5C-976F-8EAC2B608ADB}">
                  <a16:predDERef xmlns:a16="http://schemas.microsoft.com/office/drawing/2014/main" pred="{E783E3BA-2C3F-BA44-A80F-C13F61FAFEE6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10263240" y="475560"/>
              <a:ext cx="284760" cy="2426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17</xdr:col>
      <xdr:colOff>600833</xdr:colOff>
      <xdr:row>1</xdr:row>
      <xdr:rowOff>46280</xdr:rowOff>
    </xdr:from>
    <xdr:to>
      <xdr:col>18</xdr:col>
      <xdr:colOff>106073</xdr:colOff>
      <xdr:row>2</xdr:row>
      <xdr:rowOff>50900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109" name="Ink 108">
              <a:extLst>
                <a:ext uri="{FF2B5EF4-FFF2-40B4-BE49-F238E27FC236}">
                  <a16:creationId xmlns:a16="http://schemas.microsoft.com/office/drawing/2014/main" id="{6B307FE0-33BB-1342-8C7D-28007A4372C8}"/>
                </a:ext>
                <a:ext uri="{147F2762-F138-4A5C-976F-8EAC2B608ADB}">
                  <a16:predDERef xmlns:a16="http://schemas.microsoft.com/office/drawing/2014/main" pred="{3415C92F-4856-B744-A25A-AF973050EF32}"/>
                </a:ext>
              </a:extLst>
            </xdr14:cNvPr>
            <xdr14:cNvContentPartPr/>
          </xdr14:nvContentPartPr>
          <xdr14:nvPr macro=""/>
          <xdr14:xfrm>
            <a:off x="10553400" y="478080"/>
            <a:ext cx="114840" cy="195120"/>
          </xdr14:xfrm>
        </xdr:contentPart>
      </mc:Choice>
      <mc:Fallback xmlns="">
        <xdr:pic>
          <xdr:nvPicPr>
            <xdr:cNvPr id="109" name="Ink 108">
              <a:extLst>
                <a:ext uri="{FF2B5EF4-FFF2-40B4-BE49-F238E27FC236}">
                  <a16:creationId xmlns:a16="http://schemas.microsoft.com/office/drawing/2014/main" id="{6B307FE0-33BB-1342-8C7D-28007A4372C8}"/>
                </a:ext>
                <a:ext uri="{147F2762-F138-4A5C-976F-8EAC2B608ADB}">
                  <a16:predDERef xmlns:a16="http://schemas.microsoft.com/office/drawing/2014/main" pred="{3415C92F-4856-B744-A25A-AF973050EF32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10538280" y="462960"/>
              <a:ext cx="145080" cy="2257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545753</xdr:colOff>
      <xdr:row>4</xdr:row>
      <xdr:rowOff>33860</xdr:rowOff>
    </xdr:from>
    <xdr:to>
      <xdr:col>15</xdr:col>
      <xdr:colOff>97073</xdr:colOff>
      <xdr:row>5</xdr:row>
      <xdr:rowOff>42800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110" name="Ink 109">
              <a:extLst>
                <a:ext uri="{FF2B5EF4-FFF2-40B4-BE49-F238E27FC236}">
                  <a16:creationId xmlns:a16="http://schemas.microsoft.com/office/drawing/2014/main" id="{4D0C94D6-1E93-0C4D-9CB6-838E3B51A00F}"/>
                </a:ext>
                <a:ext uri="{147F2762-F138-4A5C-976F-8EAC2B608ADB}">
                  <a16:predDERef xmlns:a16="http://schemas.microsoft.com/office/drawing/2014/main" pred="{6B307FE0-33BB-1342-8C7D-28007A4372C8}"/>
                </a:ext>
              </a:extLst>
            </xdr14:cNvPr>
            <xdr14:cNvContentPartPr/>
          </xdr14:nvContentPartPr>
          <xdr14:nvPr macro=""/>
          <xdr14:xfrm>
            <a:off x="8669520" y="1037160"/>
            <a:ext cx="160920" cy="199440"/>
          </xdr14:xfrm>
        </xdr:contentPart>
      </mc:Choice>
      <mc:Fallback xmlns="">
        <xdr:pic>
          <xdr:nvPicPr>
            <xdr:cNvPr id="110" name="Ink 109">
              <a:extLst>
                <a:ext uri="{FF2B5EF4-FFF2-40B4-BE49-F238E27FC236}">
                  <a16:creationId xmlns:a16="http://schemas.microsoft.com/office/drawing/2014/main" id="{4D0C94D6-1E93-0C4D-9CB6-838E3B51A00F}"/>
                </a:ext>
                <a:ext uri="{147F2762-F138-4A5C-976F-8EAC2B608ADB}">
                  <a16:predDERef xmlns:a16="http://schemas.microsoft.com/office/drawing/2014/main" pred="{6B307FE0-33BB-1342-8C7D-28007A4372C8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8654400" y="1021680"/>
              <a:ext cx="191160" cy="229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15</xdr:col>
      <xdr:colOff>118313</xdr:colOff>
      <xdr:row>4</xdr:row>
      <xdr:rowOff>8300</xdr:rowOff>
    </xdr:from>
    <xdr:to>
      <xdr:col>15</xdr:col>
      <xdr:colOff>279593</xdr:colOff>
      <xdr:row>5</xdr:row>
      <xdr:rowOff>16520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111" name="Ink 110">
              <a:extLst>
                <a:ext uri="{FF2B5EF4-FFF2-40B4-BE49-F238E27FC236}">
                  <a16:creationId xmlns:a16="http://schemas.microsoft.com/office/drawing/2014/main" id="{2C3839D6-151A-674F-8FAD-9BD2A9589AB1}"/>
                </a:ext>
                <a:ext uri="{147F2762-F138-4A5C-976F-8EAC2B608ADB}">
                  <a16:predDERef xmlns:a16="http://schemas.microsoft.com/office/drawing/2014/main" pred="{4D0C94D6-1E93-0C4D-9CB6-838E3B51A00F}"/>
                </a:ext>
              </a:extLst>
            </xdr14:cNvPr>
            <xdr14:cNvContentPartPr/>
          </xdr14:nvContentPartPr>
          <xdr14:nvPr macro=""/>
          <xdr14:xfrm>
            <a:off x="8851680" y="1011600"/>
            <a:ext cx="161280" cy="198720"/>
          </xdr14:xfrm>
        </xdr:contentPart>
      </mc:Choice>
      <mc:Fallback xmlns="">
        <xdr:pic>
          <xdr:nvPicPr>
            <xdr:cNvPr id="111" name="Ink 110">
              <a:extLst>
                <a:ext uri="{FF2B5EF4-FFF2-40B4-BE49-F238E27FC236}">
                  <a16:creationId xmlns:a16="http://schemas.microsoft.com/office/drawing/2014/main" id="{2C3839D6-151A-674F-8FAD-9BD2A9589AB1}"/>
                </a:ext>
                <a:ext uri="{147F2762-F138-4A5C-976F-8EAC2B608ADB}">
                  <a16:predDERef xmlns:a16="http://schemas.microsoft.com/office/drawing/2014/main" pred="{4D0C94D6-1E93-0C4D-9CB6-838E3B51A00F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8836560" y="996480"/>
              <a:ext cx="191880" cy="2293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15</xdr:col>
      <xdr:colOff>343313</xdr:colOff>
      <xdr:row>3</xdr:row>
      <xdr:rowOff>183680</xdr:rowOff>
    </xdr:from>
    <xdr:to>
      <xdr:col>15</xdr:col>
      <xdr:colOff>512513</xdr:colOff>
      <xdr:row>4</xdr:row>
      <xdr:rowOff>181820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112" name="Ink 111">
              <a:extLst>
                <a:ext uri="{FF2B5EF4-FFF2-40B4-BE49-F238E27FC236}">
                  <a16:creationId xmlns:a16="http://schemas.microsoft.com/office/drawing/2014/main" id="{AA7ACA4E-DDC0-EA4F-BCCF-3F03AB47BA8C}"/>
                </a:ext>
                <a:ext uri="{147F2762-F138-4A5C-976F-8EAC2B608ADB}">
                  <a16:predDERef xmlns:a16="http://schemas.microsoft.com/office/drawing/2014/main" pred="{2C3839D6-151A-674F-8FAD-9BD2A9589AB1}"/>
                </a:ext>
              </a:extLst>
            </xdr14:cNvPr>
            <xdr14:cNvContentPartPr/>
          </xdr14:nvContentPartPr>
          <xdr14:nvPr macro=""/>
          <xdr14:xfrm>
            <a:off x="9076680" y="996480"/>
            <a:ext cx="169200" cy="188640"/>
          </xdr14:xfrm>
        </xdr:contentPart>
      </mc:Choice>
      <mc:Fallback xmlns="">
        <xdr:pic>
          <xdr:nvPicPr>
            <xdr:cNvPr id="112" name="Ink 111">
              <a:extLst>
                <a:ext uri="{FF2B5EF4-FFF2-40B4-BE49-F238E27FC236}">
                  <a16:creationId xmlns:a16="http://schemas.microsoft.com/office/drawing/2014/main" id="{AA7ACA4E-DDC0-EA4F-BCCF-3F03AB47BA8C}"/>
                </a:ext>
                <a:ext uri="{147F2762-F138-4A5C-976F-8EAC2B608ADB}">
                  <a16:predDERef xmlns:a16="http://schemas.microsoft.com/office/drawing/2014/main" pred="{2C3839D6-151A-674F-8FAD-9BD2A9589AB1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9061200" y="981360"/>
              <a:ext cx="199800" cy="2188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15</xdr:col>
      <xdr:colOff>521513</xdr:colOff>
      <xdr:row>3</xdr:row>
      <xdr:rowOff>158480</xdr:rowOff>
    </xdr:from>
    <xdr:to>
      <xdr:col>16</xdr:col>
      <xdr:colOff>85073</xdr:colOff>
      <xdr:row>4</xdr:row>
      <xdr:rowOff>151220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113" name="Ink 112">
              <a:extLst>
                <a:ext uri="{FF2B5EF4-FFF2-40B4-BE49-F238E27FC236}">
                  <a16:creationId xmlns:a16="http://schemas.microsoft.com/office/drawing/2014/main" id="{0756D701-1979-9A40-89B9-01BE31BC9B66}"/>
                </a:ext>
                <a:ext uri="{147F2762-F138-4A5C-976F-8EAC2B608ADB}">
                  <a16:predDERef xmlns:a16="http://schemas.microsoft.com/office/drawing/2014/main" pred="{AA7ACA4E-DDC0-EA4F-BCCF-3F03AB47BA8C}"/>
                </a:ext>
              </a:extLst>
            </xdr14:cNvPr>
            <xdr14:cNvContentPartPr/>
          </xdr14:nvContentPartPr>
          <xdr14:nvPr macro=""/>
          <xdr14:xfrm>
            <a:off x="9254880" y="971280"/>
            <a:ext cx="173160" cy="183240"/>
          </xdr14:xfrm>
        </xdr:contentPart>
      </mc:Choice>
      <mc:Fallback xmlns="">
        <xdr:pic>
          <xdr:nvPicPr>
            <xdr:cNvPr id="113" name="Ink 112">
              <a:extLst>
                <a:ext uri="{FF2B5EF4-FFF2-40B4-BE49-F238E27FC236}">
                  <a16:creationId xmlns:a16="http://schemas.microsoft.com/office/drawing/2014/main" id="{0756D701-1979-9A40-89B9-01BE31BC9B66}"/>
                </a:ext>
                <a:ext uri="{147F2762-F138-4A5C-976F-8EAC2B608ADB}">
                  <a16:predDERef xmlns:a16="http://schemas.microsoft.com/office/drawing/2014/main" pred="{AA7ACA4E-DDC0-EA4F-BCCF-3F03AB47BA8C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9239760" y="955800"/>
              <a:ext cx="203400" cy="2138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16</xdr:col>
      <xdr:colOff>92993</xdr:colOff>
      <xdr:row>3</xdr:row>
      <xdr:rowOff>139400</xdr:rowOff>
    </xdr:from>
    <xdr:to>
      <xdr:col>16</xdr:col>
      <xdr:colOff>190553</xdr:colOff>
      <xdr:row>4</xdr:row>
      <xdr:rowOff>127100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114" name="Ink 113">
              <a:extLst>
                <a:ext uri="{FF2B5EF4-FFF2-40B4-BE49-F238E27FC236}">
                  <a16:creationId xmlns:a16="http://schemas.microsoft.com/office/drawing/2014/main" id="{5732AC4E-29BB-2E40-A005-EFA7067882BC}"/>
                </a:ext>
                <a:ext uri="{147F2762-F138-4A5C-976F-8EAC2B608ADB}">
                  <a16:predDERef xmlns:a16="http://schemas.microsoft.com/office/drawing/2014/main" pred="{0756D701-1979-9A40-89B9-01BE31BC9B66}"/>
                </a:ext>
              </a:extLst>
            </xdr14:cNvPr>
            <xdr14:cNvContentPartPr/>
          </xdr14:nvContentPartPr>
          <xdr14:nvPr macro=""/>
          <xdr14:xfrm>
            <a:off x="9435960" y="952200"/>
            <a:ext cx="97560" cy="178200"/>
          </xdr14:xfrm>
        </xdr:contentPart>
      </mc:Choice>
      <mc:Fallback xmlns="">
        <xdr:pic>
          <xdr:nvPicPr>
            <xdr:cNvPr id="114" name="Ink 113">
              <a:extLst>
                <a:ext uri="{FF2B5EF4-FFF2-40B4-BE49-F238E27FC236}">
                  <a16:creationId xmlns:a16="http://schemas.microsoft.com/office/drawing/2014/main" id="{5732AC4E-29BB-2E40-A005-EFA7067882BC}"/>
                </a:ext>
                <a:ext uri="{147F2762-F138-4A5C-976F-8EAC2B608ADB}">
                  <a16:predDERef xmlns:a16="http://schemas.microsoft.com/office/drawing/2014/main" pred="{0756D701-1979-9A40-89B9-01BE31BC9B66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9420840" y="937080"/>
              <a:ext cx="128160" cy="2088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16</xdr:col>
      <xdr:colOff>240953</xdr:colOff>
      <xdr:row>3</xdr:row>
      <xdr:rowOff>135440</xdr:rowOff>
    </xdr:from>
    <xdr:to>
      <xdr:col>16</xdr:col>
      <xdr:colOff>380993</xdr:colOff>
      <xdr:row>4</xdr:row>
      <xdr:rowOff>120620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115" name="Ink 114">
              <a:extLst>
                <a:ext uri="{FF2B5EF4-FFF2-40B4-BE49-F238E27FC236}">
                  <a16:creationId xmlns:a16="http://schemas.microsoft.com/office/drawing/2014/main" id="{C45F7003-43C7-184F-B841-87EC6A20695A}"/>
                </a:ext>
                <a:ext uri="{147F2762-F138-4A5C-976F-8EAC2B608ADB}">
                  <a16:predDERef xmlns:a16="http://schemas.microsoft.com/office/drawing/2014/main" pred="{5732AC4E-29BB-2E40-A005-EFA7067882BC}"/>
                </a:ext>
              </a:extLst>
            </xdr14:cNvPr>
            <xdr14:cNvContentPartPr/>
          </xdr14:nvContentPartPr>
          <xdr14:nvPr macro=""/>
          <xdr14:xfrm>
            <a:off x="9583920" y="948240"/>
            <a:ext cx="140040" cy="175680"/>
          </xdr14:xfrm>
        </xdr:contentPart>
      </mc:Choice>
      <mc:Fallback xmlns="">
        <xdr:pic>
          <xdr:nvPicPr>
            <xdr:cNvPr id="115" name="Ink 114">
              <a:extLst>
                <a:ext uri="{FF2B5EF4-FFF2-40B4-BE49-F238E27FC236}">
                  <a16:creationId xmlns:a16="http://schemas.microsoft.com/office/drawing/2014/main" id="{C45F7003-43C7-184F-B841-87EC6A20695A}"/>
                </a:ext>
                <a:ext uri="{147F2762-F138-4A5C-976F-8EAC2B608ADB}">
                  <a16:predDERef xmlns:a16="http://schemas.microsoft.com/office/drawing/2014/main" pred="{5732AC4E-29BB-2E40-A005-EFA7067882BC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9568800" y="932760"/>
              <a:ext cx="170640" cy="2062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16</xdr:col>
      <xdr:colOff>393593</xdr:colOff>
      <xdr:row>3</xdr:row>
      <xdr:rowOff>139400</xdr:rowOff>
    </xdr:from>
    <xdr:to>
      <xdr:col>16</xdr:col>
      <xdr:colOff>465953</xdr:colOff>
      <xdr:row>4</xdr:row>
      <xdr:rowOff>102980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116" name="Ink 115">
              <a:extLst>
                <a:ext uri="{FF2B5EF4-FFF2-40B4-BE49-F238E27FC236}">
                  <a16:creationId xmlns:a16="http://schemas.microsoft.com/office/drawing/2014/main" id="{7C7C1051-74D0-4A40-B69E-404955009CB2}"/>
                </a:ext>
                <a:ext uri="{147F2762-F138-4A5C-976F-8EAC2B608ADB}">
                  <a16:predDERef xmlns:a16="http://schemas.microsoft.com/office/drawing/2014/main" pred="{C45F7003-43C7-184F-B841-87EC6A20695A}"/>
                </a:ext>
              </a:extLst>
            </xdr14:cNvPr>
            <xdr14:cNvContentPartPr/>
          </xdr14:nvContentPartPr>
          <xdr14:nvPr macro=""/>
          <xdr14:xfrm>
            <a:off x="9736560" y="952200"/>
            <a:ext cx="72360" cy="154080"/>
          </xdr14:xfrm>
        </xdr:contentPart>
      </mc:Choice>
      <mc:Fallback xmlns="">
        <xdr:pic>
          <xdr:nvPicPr>
            <xdr:cNvPr id="116" name="Ink 115">
              <a:extLst>
                <a:ext uri="{FF2B5EF4-FFF2-40B4-BE49-F238E27FC236}">
                  <a16:creationId xmlns:a16="http://schemas.microsoft.com/office/drawing/2014/main" id="{7C7C1051-74D0-4A40-B69E-404955009CB2}"/>
                </a:ext>
                <a:ext uri="{147F2762-F138-4A5C-976F-8EAC2B608ADB}">
                  <a16:predDERef xmlns:a16="http://schemas.microsoft.com/office/drawing/2014/main" pred="{C45F7003-43C7-184F-B841-87EC6A20695A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9721080" y="937080"/>
              <a:ext cx="102960" cy="184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16</xdr:col>
      <xdr:colOff>356513</xdr:colOff>
      <xdr:row>3</xdr:row>
      <xdr:rowOff>126800</xdr:rowOff>
    </xdr:from>
    <xdr:to>
      <xdr:col>16</xdr:col>
      <xdr:colOff>516713</xdr:colOff>
      <xdr:row>3</xdr:row>
      <xdr:rowOff>152720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117" name="Ink 116">
              <a:extLst>
                <a:ext uri="{FF2B5EF4-FFF2-40B4-BE49-F238E27FC236}">
                  <a16:creationId xmlns:a16="http://schemas.microsoft.com/office/drawing/2014/main" id="{B3A0ABB3-67F8-0242-A600-8A68DC0218C4}"/>
                </a:ext>
                <a:ext uri="{147F2762-F138-4A5C-976F-8EAC2B608ADB}">
                  <a16:predDERef xmlns:a16="http://schemas.microsoft.com/office/drawing/2014/main" pred="{7C7C1051-74D0-4A40-B69E-404955009CB2}"/>
                </a:ext>
              </a:extLst>
            </xdr14:cNvPr>
            <xdr14:cNvContentPartPr/>
          </xdr14:nvContentPartPr>
          <xdr14:nvPr macro=""/>
          <xdr14:xfrm>
            <a:off x="9699480" y="939600"/>
            <a:ext cx="160200" cy="25920"/>
          </xdr14:xfrm>
        </xdr:contentPart>
      </mc:Choice>
      <mc:Fallback xmlns="">
        <xdr:pic>
          <xdr:nvPicPr>
            <xdr:cNvPr id="117" name="Ink 116">
              <a:extLst>
                <a:ext uri="{FF2B5EF4-FFF2-40B4-BE49-F238E27FC236}">
                  <a16:creationId xmlns:a16="http://schemas.microsoft.com/office/drawing/2014/main" id="{B3A0ABB3-67F8-0242-A600-8A68DC0218C4}"/>
                </a:ext>
                <a:ext uri="{147F2762-F138-4A5C-976F-8EAC2B608ADB}">
                  <a16:predDERef xmlns:a16="http://schemas.microsoft.com/office/drawing/2014/main" pred="{7C7C1051-74D0-4A40-B69E-404955009CB2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9684000" y="924480"/>
              <a:ext cx="190800" cy="561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17</xdr:col>
      <xdr:colOff>258113</xdr:colOff>
      <xdr:row>3</xdr:row>
      <xdr:rowOff>139400</xdr:rowOff>
    </xdr:from>
    <xdr:to>
      <xdr:col>17</xdr:col>
      <xdr:colOff>284033</xdr:colOff>
      <xdr:row>4</xdr:row>
      <xdr:rowOff>101540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118" name="Ink 117">
              <a:extLst>
                <a:ext uri="{FF2B5EF4-FFF2-40B4-BE49-F238E27FC236}">
                  <a16:creationId xmlns:a16="http://schemas.microsoft.com/office/drawing/2014/main" id="{D0A02E2B-8991-C64E-B5D1-F482EB7FC6FB}"/>
                </a:ext>
                <a:ext uri="{147F2762-F138-4A5C-976F-8EAC2B608ADB}">
                  <a16:predDERef xmlns:a16="http://schemas.microsoft.com/office/drawing/2014/main" pred="{B3A0ABB3-67F8-0242-A600-8A68DC0218C4}"/>
                </a:ext>
              </a:extLst>
            </xdr14:cNvPr>
            <xdr14:cNvContentPartPr/>
          </xdr14:nvContentPartPr>
          <xdr14:nvPr macro=""/>
          <xdr14:xfrm>
            <a:off x="10210680" y="952200"/>
            <a:ext cx="25920" cy="152640"/>
          </xdr14:xfrm>
        </xdr:contentPart>
      </mc:Choice>
      <mc:Fallback xmlns="">
        <xdr:pic>
          <xdr:nvPicPr>
            <xdr:cNvPr id="118" name="Ink 117">
              <a:extLst>
                <a:ext uri="{FF2B5EF4-FFF2-40B4-BE49-F238E27FC236}">
                  <a16:creationId xmlns:a16="http://schemas.microsoft.com/office/drawing/2014/main" id="{D0A02E2B-8991-C64E-B5D1-F482EB7FC6FB}"/>
                </a:ext>
                <a:ext uri="{147F2762-F138-4A5C-976F-8EAC2B608ADB}">
                  <a16:predDERef xmlns:a16="http://schemas.microsoft.com/office/drawing/2014/main" pred="{B3A0ABB3-67F8-0242-A600-8A68DC0218C4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10195200" y="937080"/>
              <a:ext cx="56160" cy="1832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17</xdr:col>
      <xdr:colOff>181793</xdr:colOff>
      <xdr:row>3</xdr:row>
      <xdr:rowOff>114200</xdr:rowOff>
    </xdr:from>
    <xdr:to>
      <xdr:col>17</xdr:col>
      <xdr:colOff>393833</xdr:colOff>
      <xdr:row>3</xdr:row>
      <xdr:rowOff>140120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119" name="Ink 118">
              <a:extLst>
                <a:ext uri="{FF2B5EF4-FFF2-40B4-BE49-F238E27FC236}">
                  <a16:creationId xmlns:a16="http://schemas.microsoft.com/office/drawing/2014/main" id="{16AD51D8-00C7-4948-BF07-15ED95F707B6}"/>
                </a:ext>
                <a:ext uri="{147F2762-F138-4A5C-976F-8EAC2B608ADB}">
                  <a16:predDERef xmlns:a16="http://schemas.microsoft.com/office/drawing/2014/main" pred="{D0A02E2B-8991-C64E-B5D1-F482EB7FC6FB}"/>
                </a:ext>
              </a:extLst>
            </xdr14:cNvPr>
            <xdr14:cNvContentPartPr/>
          </xdr14:nvContentPartPr>
          <xdr14:nvPr macro=""/>
          <xdr14:xfrm>
            <a:off x="10134360" y="927000"/>
            <a:ext cx="212040" cy="25920"/>
          </xdr14:xfrm>
        </xdr:contentPart>
      </mc:Choice>
      <mc:Fallback xmlns="">
        <xdr:pic>
          <xdr:nvPicPr>
            <xdr:cNvPr id="119" name="Ink 118">
              <a:extLst>
                <a:ext uri="{FF2B5EF4-FFF2-40B4-BE49-F238E27FC236}">
                  <a16:creationId xmlns:a16="http://schemas.microsoft.com/office/drawing/2014/main" id="{16AD51D8-00C7-4948-BF07-15ED95F707B6}"/>
                </a:ext>
                <a:ext uri="{147F2762-F138-4A5C-976F-8EAC2B608ADB}">
                  <a16:predDERef xmlns:a16="http://schemas.microsoft.com/office/drawing/2014/main" pred="{D0A02E2B-8991-C64E-B5D1-F482EB7FC6FB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10119240" y="911520"/>
              <a:ext cx="242640" cy="561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17</xdr:col>
      <xdr:colOff>444233</xdr:colOff>
      <xdr:row>3</xdr:row>
      <xdr:rowOff>101960</xdr:rowOff>
    </xdr:from>
    <xdr:to>
      <xdr:col>18</xdr:col>
      <xdr:colOff>138833</xdr:colOff>
      <xdr:row>4</xdr:row>
      <xdr:rowOff>93260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120" name="Ink 119">
              <a:extLst>
                <a:ext uri="{FF2B5EF4-FFF2-40B4-BE49-F238E27FC236}">
                  <a16:creationId xmlns:a16="http://schemas.microsoft.com/office/drawing/2014/main" id="{5193DF31-1CFF-0E4D-8C83-2D9F20DFD0AC}"/>
                </a:ext>
                <a:ext uri="{147F2762-F138-4A5C-976F-8EAC2B608ADB}">
                  <a16:predDERef xmlns:a16="http://schemas.microsoft.com/office/drawing/2014/main" pred="{16AD51D8-00C7-4948-BF07-15ED95F707B6}"/>
                </a:ext>
              </a:extLst>
            </xdr14:cNvPr>
            <xdr14:cNvContentPartPr/>
          </xdr14:nvContentPartPr>
          <xdr14:nvPr macro=""/>
          <xdr14:xfrm>
            <a:off x="10396800" y="914760"/>
            <a:ext cx="304200" cy="181800"/>
          </xdr14:xfrm>
        </xdr:contentPart>
      </mc:Choice>
      <mc:Fallback xmlns="">
        <xdr:pic>
          <xdr:nvPicPr>
            <xdr:cNvPr id="120" name="Ink 119">
              <a:extLst>
                <a:ext uri="{FF2B5EF4-FFF2-40B4-BE49-F238E27FC236}">
                  <a16:creationId xmlns:a16="http://schemas.microsoft.com/office/drawing/2014/main" id="{5193DF31-1CFF-0E4D-8C83-2D9F20DFD0AC}"/>
                </a:ext>
                <a:ext uri="{147F2762-F138-4A5C-976F-8EAC2B608ADB}">
                  <a16:predDERef xmlns:a16="http://schemas.microsoft.com/office/drawing/2014/main" pred="{16AD51D8-00C7-4948-BF07-15ED95F707B6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10381680" y="899280"/>
              <a:ext cx="334800" cy="212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17</xdr:col>
      <xdr:colOff>588233</xdr:colOff>
      <xdr:row>3</xdr:row>
      <xdr:rowOff>135440</xdr:rowOff>
    </xdr:from>
    <xdr:to>
      <xdr:col>18</xdr:col>
      <xdr:colOff>194993</xdr:colOff>
      <xdr:row>4</xdr:row>
      <xdr:rowOff>12980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121" name="Ink 120">
              <a:extLst>
                <a:ext uri="{FF2B5EF4-FFF2-40B4-BE49-F238E27FC236}">
                  <a16:creationId xmlns:a16="http://schemas.microsoft.com/office/drawing/2014/main" id="{E168B044-0373-4244-9826-AC016DAB9C82}"/>
                </a:ext>
                <a:ext uri="{147F2762-F138-4A5C-976F-8EAC2B608ADB}">
                  <a16:predDERef xmlns:a16="http://schemas.microsoft.com/office/drawing/2014/main" pred="{5193DF31-1CFF-0E4D-8C83-2D9F20DFD0AC}"/>
                </a:ext>
              </a:extLst>
            </xdr14:cNvPr>
            <xdr14:cNvContentPartPr/>
          </xdr14:nvContentPartPr>
          <xdr14:nvPr macro=""/>
          <xdr14:xfrm>
            <a:off x="10540800" y="948240"/>
            <a:ext cx="216360" cy="68040"/>
          </xdr14:xfrm>
        </xdr:contentPart>
      </mc:Choice>
      <mc:Fallback xmlns="">
        <xdr:pic>
          <xdr:nvPicPr>
            <xdr:cNvPr id="121" name="Ink 120">
              <a:extLst>
                <a:ext uri="{FF2B5EF4-FFF2-40B4-BE49-F238E27FC236}">
                  <a16:creationId xmlns:a16="http://schemas.microsoft.com/office/drawing/2014/main" id="{E168B044-0373-4244-9826-AC016DAB9C82}"/>
                </a:ext>
                <a:ext uri="{147F2762-F138-4A5C-976F-8EAC2B608ADB}">
                  <a16:predDERef xmlns:a16="http://schemas.microsoft.com/office/drawing/2014/main" pred="{5193DF31-1CFF-0E4D-8C83-2D9F20DFD0AC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10525680" y="932760"/>
              <a:ext cx="246600" cy="986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18</xdr:col>
      <xdr:colOff>144593</xdr:colOff>
      <xdr:row>3</xdr:row>
      <xdr:rowOff>37880</xdr:rowOff>
    </xdr:from>
    <xdr:to>
      <xdr:col>18</xdr:col>
      <xdr:colOff>300473</xdr:colOff>
      <xdr:row>4</xdr:row>
      <xdr:rowOff>12980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122" name="Ink 121">
              <a:extLst>
                <a:ext uri="{FF2B5EF4-FFF2-40B4-BE49-F238E27FC236}">
                  <a16:creationId xmlns:a16="http://schemas.microsoft.com/office/drawing/2014/main" id="{E7CA2B98-F653-D84B-BAAE-08B9B07D57DA}"/>
                </a:ext>
                <a:ext uri="{147F2762-F138-4A5C-976F-8EAC2B608ADB}">
                  <a16:predDERef xmlns:a16="http://schemas.microsoft.com/office/drawing/2014/main" pred="{E168B044-0373-4244-9826-AC016DAB9C82}"/>
                </a:ext>
              </a:extLst>
            </xdr14:cNvPr>
            <xdr14:cNvContentPartPr/>
          </xdr14:nvContentPartPr>
          <xdr14:nvPr macro=""/>
          <xdr14:xfrm>
            <a:off x="10706760" y="850680"/>
            <a:ext cx="155880" cy="165600"/>
          </xdr14:xfrm>
        </xdr:contentPart>
      </mc:Choice>
      <mc:Fallback xmlns="">
        <xdr:pic>
          <xdr:nvPicPr>
            <xdr:cNvPr id="122" name="Ink 121">
              <a:extLst>
                <a:ext uri="{FF2B5EF4-FFF2-40B4-BE49-F238E27FC236}">
                  <a16:creationId xmlns:a16="http://schemas.microsoft.com/office/drawing/2014/main" id="{E7CA2B98-F653-D84B-BAAE-08B9B07D57DA}"/>
                </a:ext>
                <a:ext uri="{147F2762-F138-4A5C-976F-8EAC2B608ADB}">
                  <a16:predDERef xmlns:a16="http://schemas.microsoft.com/office/drawing/2014/main" pred="{E168B044-0373-4244-9826-AC016DAB9C82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10691640" y="835560"/>
              <a:ext cx="186480" cy="1958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18</xdr:col>
      <xdr:colOff>321713</xdr:colOff>
      <xdr:row>2</xdr:row>
      <xdr:rowOff>190220</xdr:rowOff>
    </xdr:from>
    <xdr:to>
      <xdr:col>18</xdr:col>
      <xdr:colOff>444833</xdr:colOff>
      <xdr:row>4</xdr:row>
      <xdr:rowOff>16220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123" name="Ink 122">
              <a:extLst>
                <a:ext uri="{FF2B5EF4-FFF2-40B4-BE49-F238E27FC236}">
                  <a16:creationId xmlns:a16="http://schemas.microsoft.com/office/drawing/2014/main" id="{6BD1DCEF-4CE4-E744-8BC4-41A2445683FD}"/>
                </a:ext>
                <a:ext uri="{147F2762-F138-4A5C-976F-8EAC2B608ADB}">
                  <a16:predDERef xmlns:a16="http://schemas.microsoft.com/office/drawing/2014/main" pred="{E7CA2B98-F653-D84B-BAAE-08B9B07D57DA}"/>
                </a:ext>
              </a:extLst>
            </xdr14:cNvPr>
            <xdr14:cNvContentPartPr/>
          </xdr14:nvContentPartPr>
          <xdr14:nvPr macro=""/>
          <xdr14:xfrm>
            <a:off x="10883880" y="812520"/>
            <a:ext cx="123120" cy="207000"/>
          </xdr14:xfrm>
        </xdr:contentPart>
      </mc:Choice>
      <mc:Fallback xmlns="">
        <xdr:pic>
          <xdr:nvPicPr>
            <xdr:cNvPr id="123" name="Ink 122">
              <a:extLst>
                <a:ext uri="{FF2B5EF4-FFF2-40B4-BE49-F238E27FC236}">
                  <a16:creationId xmlns:a16="http://schemas.microsoft.com/office/drawing/2014/main" id="{6BD1DCEF-4CE4-E744-8BC4-41A2445683FD}"/>
                </a:ext>
                <a:ext uri="{147F2762-F138-4A5C-976F-8EAC2B608ADB}">
                  <a16:predDERef xmlns:a16="http://schemas.microsoft.com/office/drawing/2014/main" pred="{E7CA2B98-F653-D84B-BAAE-08B9B07D57DA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10868400" y="797400"/>
              <a:ext cx="153720" cy="2372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18</xdr:col>
      <xdr:colOff>486593</xdr:colOff>
      <xdr:row>3</xdr:row>
      <xdr:rowOff>20960</xdr:rowOff>
    </xdr:from>
    <xdr:to>
      <xdr:col>18</xdr:col>
      <xdr:colOff>571193</xdr:colOff>
      <xdr:row>4</xdr:row>
      <xdr:rowOff>4340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124" name="Ink 123">
              <a:extLst>
                <a:ext uri="{FF2B5EF4-FFF2-40B4-BE49-F238E27FC236}">
                  <a16:creationId xmlns:a16="http://schemas.microsoft.com/office/drawing/2014/main" id="{2CD2E542-FE5E-E346-974C-FB24E5656AE7}"/>
                </a:ext>
                <a:ext uri="{147F2762-F138-4A5C-976F-8EAC2B608ADB}">
                  <a16:predDERef xmlns:a16="http://schemas.microsoft.com/office/drawing/2014/main" pred="{6BD1DCEF-4CE4-E744-8BC4-41A2445683FD}"/>
                </a:ext>
              </a:extLst>
            </xdr14:cNvPr>
            <xdr14:cNvContentPartPr/>
          </xdr14:nvContentPartPr>
          <xdr14:nvPr macro=""/>
          <xdr14:xfrm>
            <a:off x="11048760" y="833760"/>
            <a:ext cx="84600" cy="173880"/>
          </xdr14:xfrm>
        </xdr:contentPart>
      </mc:Choice>
      <mc:Fallback xmlns="">
        <xdr:pic>
          <xdr:nvPicPr>
            <xdr:cNvPr id="124" name="Ink 123">
              <a:extLst>
                <a:ext uri="{FF2B5EF4-FFF2-40B4-BE49-F238E27FC236}">
                  <a16:creationId xmlns:a16="http://schemas.microsoft.com/office/drawing/2014/main" id="{2CD2E542-FE5E-E346-974C-FB24E5656AE7}"/>
                </a:ext>
                <a:ext uri="{147F2762-F138-4A5C-976F-8EAC2B608ADB}">
                  <a16:predDERef xmlns:a16="http://schemas.microsoft.com/office/drawing/2014/main" pred="{6BD1DCEF-4CE4-E744-8BC4-41A2445683F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11033640" y="818640"/>
              <a:ext cx="115200" cy="2044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15</xdr:col>
      <xdr:colOff>211553</xdr:colOff>
      <xdr:row>6</xdr:row>
      <xdr:rowOff>42020</xdr:rowOff>
    </xdr:from>
    <xdr:to>
      <xdr:col>15</xdr:col>
      <xdr:colOff>347273</xdr:colOff>
      <xdr:row>7</xdr:row>
      <xdr:rowOff>95240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125" name="Ink 124">
              <a:extLst>
                <a:ext uri="{FF2B5EF4-FFF2-40B4-BE49-F238E27FC236}">
                  <a16:creationId xmlns:a16="http://schemas.microsoft.com/office/drawing/2014/main" id="{EBF89BBA-C310-BA48-8D62-0CEF4D62062B}"/>
                </a:ext>
                <a:ext uri="{147F2762-F138-4A5C-976F-8EAC2B608ADB}">
                  <a16:predDERef xmlns:a16="http://schemas.microsoft.com/office/drawing/2014/main" pred="{2CD2E542-FE5E-E346-974C-FB24E5656AE7}"/>
                </a:ext>
              </a:extLst>
            </xdr14:cNvPr>
            <xdr14:cNvContentPartPr/>
          </xdr14:nvContentPartPr>
          <xdr14:nvPr macro=""/>
          <xdr14:xfrm>
            <a:off x="8944920" y="1426320"/>
            <a:ext cx="135720" cy="243720"/>
          </xdr14:xfrm>
        </xdr:contentPart>
      </mc:Choice>
      <mc:Fallback xmlns="">
        <xdr:pic>
          <xdr:nvPicPr>
            <xdr:cNvPr id="125" name="Ink 124">
              <a:extLst>
                <a:ext uri="{FF2B5EF4-FFF2-40B4-BE49-F238E27FC236}">
                  <a16:creationId xmlns:a16="http://schemas.microsoft.com/office/drawing/2014/main" id="{EBF89BBA-C310-BA48-8D62-0CEF4D62062B}"/>
                </a:ext>
                <a:ext uri="{147F2762-F138-4A5C-976F-8EAC2B608ADB}">
                  <a16:predDERef xmlns:a16="http://schemas.microsoft.com/office/drawing/2014/main" pred="{2CD2E542-FE5E-E346-974C-FB24E5656AE7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8929440" y="1411200"/>
              <a:ext cx="166320" cy="2739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15</xdr:col>
      <xdr:colOff>215873</xdr:colOff>
      <xdr:row>6</xdr:row>
      <xdr:rowOff>173780</xdr:rowOff>
    </xdr:from>
    <xdr:to>
      <xdr:col>15</xdr:col>
      <xdr:colOff>449153</xdr:colOff>
      <xdr:row>7</xdr:row>
      <xdr:rowOff>8480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126" name="Ink 125">
              <a:extLst>
                <a:ext uri="{FF2B5EF4-FFF2-40B4-BE49-F238E27FC236}">
                  <a16:creationId xmlns:a16="http://schemas.microsoft.com/office/drawing/2014/main" id="{6398BDD7-9EF6-A24E-9406-F32EB272ADA5}"/>
                </a:ext>
                <a:ext uri="{147F2762-F138-4A5C-976F-8EAC2B608ADB}">
                  <a16:predDERef xmlns:a16="http://schemas.microsoft.com/office/drawing/2014/main" pred="{EBF89BBA-C310-BA48-8D62-0CEF4D62062B}"/>
                </a:ext>
              </a:extLst>
            </xdr14:cNvPr>
            <xdr14:cNvContentPartPr/>
          </xdr14:nvContentPartPr>
          <xdr14:nvPr macro=""/>
          <xdr14:xfrm>
            <a:off x="8949240" y="1558080"/>
            <a:ext cx="233280" cy="25200"/>
          </xdr14:xfrm>
        </xdr:contentPart>
      </mc:Choice>
      <mc:Fallback xmlns="">
        <xdr:pic>
          <xdr:nvPicPr>
            <xdr:cNvPr id="126" name="Ink 125">
              <a:extLst>
                <a:ext uri="{FF2B5EF4-FFF2-40B4-BE49-F238E27FC236}">
                  <a16:creationId xmlns:a16="http://schemas.microsoft.com/office/drawing/2014/main" id="{6398BDD7-9EF6-A24E-9406-F32EB272ADA5}"/>
                </a:ext>
                <a:ext uri="{147F2762-F138-4A5C-976F-8EAC2B608ADB}">
                  <a16:predDERef xmlns:a16="http://schemas.microsoft.com/office/drawing/2014/main" pred="{EBF89BBA-C310-BA48-8D62-0CEF4D62062B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8933760" y="1542960"/>
              <a:ext cx="263520" cy="558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15</xdr:col>
      <xdr:colOff>382193</xdr:colOff>
      <xdr:row>6</xdr:row>
      <xdr:rowOff>123020</xdr:rowOff>
    </xdr:from>
    <xdr:to>
      <xdr:col>15</xdr:col>
      <xdr:colOff>508193</xdr:colOff>
      <xdr:row>7</xdr:row>
      <xdr:rowOff>63560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127" name="Ink 126">
              <a:extLst>
                <a:ext uri="{FF2B5EF4-FFF2-40B4-BE49-F238E27FC236}">
                  <a16:creationId xmlns:a16="http://schemas.microsoft.com/office/drawing/2014/main" id="{6D80A206-B01F-4849-AE7D-E3EFD7B4A53D}"/>
                </a:ext>
                <a:ext uri="{147F2762-F138-4A5C-976F-8EAC2B608ADB}">
                  <a16:predDERef xmlns:a16="http://schemas.microsoft.com/office/drawing/2014/main" pred="{6398BDD7-9EF6-A24E-9406-F32EB272ADA5}"/>
                </a:ext>
              </a:extLst>
            </xdr14:cNvPr>
            <xdr14:cNvContentPartPr/>
          </xdr14:nvContentPartPr>
          <xdr14:nvPr macro=""/>
          <xdr14:xfrm>
            <a:off x="9115560" y="1507320"/>
            <a:ext cx="126000" cy="131040"/>
          </xdr14:xfrm>
        </xdr:contentPart>
      </mc:Choice>
      <mc:Fallback xmlns="">
        <xdr:pic>
          <xdr:nvPicPr>
            <xdr:cNvPr id="127" name="Ink 126">
              <a:extLst>
                <a:ext uri="{FF2B5EF4-FFF2-40B4-BE49-F238E27FC236}">
                  <a16:creationId xmlns:a16="http://schemas.microsoft.com/office/drawing/2014/main" id="{6D80A206-B01F-4849-AE7D-E3EFD7B4A53D}"/>
                </a:ext>
                <a:ext uri="{147F2762-F138-4A5C-976F-8EAC2B608ADB}">
                  <a16:predDERef xmlns:a16="http://schemas.microsoft.com/office/drawing/2014/main" pred="{6398BDD7-9EF6-A24E-9406-F32EB272ADA5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9100440" y="1492200"/>
              <a:ext cx="156600" cy="1616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15</xdr:col>
      <xdr:colOff>575513</xdr:colOff>
      <xdr:row>6</xdr:row>
      <xdr:rowOff>58940</xdr:rowOff>
    </xdr:from>
    <xdr:to>
      <xdr:col>16</xdr:col>
      <xdr:colOff>228713</xdr:colOff>
      <xdr:row>7</xdr:row>
      <xdr:rowOff>25040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128" name="Ink 127">
              <a:extLst>
                <a:ext uri="{FF2B5EF4-FFF2-40B4-BE49-F238E27FC236}">
                  <a16:creationId xmlns:a16="http://schemas.microsoft.com/office/drawing/2014/main" id="{6D24C599-A415-9147-AA12-99B66547334B}"/>
                </a:ext>
                <a:ext uri="{147F2762-F138-4A5C-976F-8EAC2B608ADB}">
                  <a16:predDERef xmlns:a16="http://schemas.microsoft.com/office/drawing/2014/main" pred="{6D80A206-B01F-4849-AE7D-E3EFD7B4A53D}"/>
                </a:ext>
              </a:extLst>
            </xdr14:cNvPr>
            <xdr14:cNvContentPartPr/>
          </xdr14:nvContentPartPr>
          <xdr14:nvPr macro=""/>
          <xdr14:xfrm>
            <a:off x="9308880" y="1443240"/>
            <a:ext cx="262800" cy="156600"/>
          </xdr14:xfrm>
        </xdr:contentPart>
      </mc:Choice>
      <mc:Fallback xmlns="">
        <xdr:pic>
          <xdr:nvPicPr>
            <xdr:cNvPr id="128" name="Ink 127">
              <a:extLst>
                <a:ext uri="{FF2B5EF4-FFF2-40B4-BE49-F238E27FC236}">
                  <a16:creationId xmlns:a16="http://schemas.microsoft.com/office/drawing/2014/main" id="{6D24C599-A415-9147-AA12-99B66547334B}"/>
                </a:ext>
                <a:ext uri="{147F2762-F138-4A5C-976F-8EAC2B608ADB}">
                  <a16:predDERef xmlns:a16="http://schemas.microsoft.com/office/drawing/2014/main" pred="{6D80A206-B01F-4849-AE7D-E3EFD7B4A53D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9293760" y="1428120"/>
              <a:ext cx="293400" cy="1872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17</xdr:col>
      <xdr:colOff>97193</xdr:colOff>
      <xdr:row>5</xdr:row>
      <xdr:rowOff>115880</xdr:rowOff>
    </xdr:from>
    <xdr:to>
      <xdr:col>17</xdr:col>
      <xdr:colOff>292313</xdr:colOff>
      <xdr:row>6</xdr:row>
      <xdr:rowOff>173780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137" name="Ink 136">
              <a:extLst>
                <a:ext uri="{FF2B5EF4-FFF2-40B4-BE49-F238E27FC236}">
                  <a16:creationId xmlns:a16="http://schemas.microsoft.com/office/drawing/2014/main" id="{DF05A258-67BE-3D4B-B0C0-07867EB44FB0}"/>
                </a:ext>
                <a:ext uri="{147F2762-F138-4A5C-976F-8EAC2B608ADB}">
                  <a16:predDERef xmlns:a16="http://schemas.microsoft.com/office/drawing/2014/main" pred="{6D24C599-A415-9147-AA12-99B66547334B}"/>
                </a:ext>
              </a:extLst>
            </xdr14:cNvPr>
            <xdr14:cNvContentPartPr/>
          </xdr14:nvContentPartPr>
          <xdr14:nvPr macro=""/>
          <xdr14:xfrm>
            <a:off x="10049760" y="1309680"/>
            <a:ext cx="195120" cy="248400"/>
          </xdr14:xfrm>
        </xdr:contentPart>
      </mc:Choice>
      <mc:Fallback xmlns="">
        <xdr:pic>
          <xdr:nvPicPr>
            <xdr:cNvPr id="137" name="Ink 136">
              <a:extLst>
                <a:ext uri="{FF2B5EF4-FFF2-40B4-BE49-F238E27FC236}">
                  <a16:creationId xmlns:a16="http://schemas.microsoft.com/office/drawing/2014/main" id="{DF05A258-67BE-3D4B-B0C0-07867EB44FB0}"/>
                </a:ext>
                <a:ext uri="{147F2762-F138-4A5C-976F-8EAC2B608ADB}">
                  <a16:predDERef xmlns:a16="http://schemas.microsoft.com/office/drawing/2014/main" pred="{6D24C599-A415-9147-AA12-99B66547334B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10034640" y="1294560"/>
              <a:ext cx="225720" cy="2786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17</xdr:col>
      <xdr:colOff>300953</xdr:colOff>
      <xdr:row>5</xdr:row>
      <xdr:rowOff>148280</xdr:rowOff>
    </xdr:from>
    <xdr:to>
      <xdr:col>17</xdr:col>
      <xdr:colOff>448913</xdr:colOff>
      <xdr:row>6</xdr:row>
      <xdr:rowOff>143540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138" name="Ink 137">
              <a:extLst>
                <a:ext uri="{FF2B5EF4-FFF2-40B4-BE49-F238E27FC236}">
                  <a16:creationId xmlns:a16="http://schemas.microsoft.com/office/drawing/2014/main" id="{3804D215-5317-F843-927B-133EB312BB92}"/>
                </a:ext>
                <a:ext uri="{147F2762-F138-4A5C-976F-8EAC2B608ADB}">
                  <a16:predDERef xmlns:a16="http://schemas.microsoft.com/office/drawing/2014/main" pred="{DF05A258-67BE-3D4B-B0C0-07867EB44FB0}"/>
                </a:ext>
              </a:extLst>
            </xdr14:cNvPr>
            <xdr14:cNvContentPartPr/>
          </xdr14:nvContentPartPr>
          <xdr14:nvPr macro=""/>
          <xdr14:xfrm>
            <a:off x="10253520" y="1342080"/>
            <a:ext cx="147960" cy="185760"/>
          </xdr14:xfrm>
        </xdr:contentPart>
      </mc:Choice>
      <mc:Fallback xmlns="">
        <xdr:pic>
          <xdr:nvPicPr>
            <xdr:cNvPr id="138" name="Ink 137">
              <a:extLst>
                <a:ext uri="{FF2B5EF4-FFF2-40B4-BE49-F238E27FC236}">
                  <a16:creationId xmlns:a16="http://schemas.microsoft.com/office/drawing/2014/main" id="{3804D215-5317-F843-927B-133EB312BB92}"/>
                </a:ext>
                <a:ext uri="{147F2762-F138-4A5C-976F-8EAC2B608ADB}">
                  <a16:predDERef xmlns:a16="http://schemas.microsoft.com/office/drawing/2014/main" pred="{DF05A258-67BE-3D4B-B0C0-07867EB44FB0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10238040" y="1326960"/>
              <a:ext cx="178560" cy="2163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17</xdr:col>
      <xdr:colOff>528833</xdr:colOff>
      <xdr:row>5</xdr:row>
      <xdr:rowOff>97160</xdr:rowOff>
    </xdr:from>
    <xdr:to>
      <xdr:col>17</xdr:col>
      <xdr:colOff>609473</xdr:colOff>
      <xdr:row>6</xdr:row>
      <xdr:rowOff>118340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139" name="Ink 138">
              <a:extLst>
                <a:ext uri="{FF2B5EF4-FFF2-40B4-BE49-F238E27FC236}">
                  <a16:creationId xmlns:a16="http://schemas.microsoft.com/office/drawing/2014/main" id="{3933BA96-2FB9-FC40-A313-E2E6513080EA}"/>
                </a:ext>
                <a:ext uri="{147F2762-F138-4A5C-976F-8EAC2B608ADB}">
                  <a16:predDERef xmlns:a16="http://schemas.microsoft.com/office/drawing/2014/main" pred="{3804D215-5317-F843-927B-133EB312BB92}"/>
                </a:ext>
              </a:extLst>
            </xdr14:cNvPr>
            <xdr14:cNvContentPartPr/>
          </xdr14:nvContentPartPr>
          <xdr14:nvPr macro=""/>
          <xdr14:xfrm>
            <a:off x="10481400" y="1290960"/>
            <a:ext cx="80640" cy="211680"/>
          </xdr14:xfrm>
        </xdr:contentPart>
      </mc:Choice>
      <mc:Fallback xmlns="">
        <xdr:pic>
          <xdr:nvPicPr>
            <xdr:cNvPr id="139" name="Ink 138">
              <a:extLst>
                <a:ext uri="{FF2B5EF4-FFF2-40B4-BE49-F238E27FC236}">
                  <a16:creationId xmlns:a16="http://schemas.microsoft.com/office/drawing/2014/main" id="{3933BA96-2FB9-FC40-A313-E2E6513080EA}"/>
                </a:ext>
                <a:ext uri="{147F2762-F138-4A5C-976F-8EAC2B608ADB}">
                  <a16:predDERef xmlns:a16="http://schemas.microsoft.com/office/drawing/2014/main" pred="{3804D215-5317-F843-927B-133EB312BB92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10466280" y="1275840"/>
              <a:ext cx="111240" cy="2419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17</xdr:col>
      <xdr:colOff>478073</xdr:colOff>
      <xdr:row>5</xdr:row>
      <xdr:rowOff>126680</xdr:rowOff>
    </xdr:from>
    <xdr:to>
      <xdr:col>18</xdr:col>
      <xdr:colOff>76193</xdr:colOff>
      <xdr:row>5</xdr:row>
      <xdr:rowOff>156560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140" name="Ink 139">
              <a:extLst>
                <a:ext uri="{FF2B5EF4-FFF2-40B4-BE49-F238E27FC236}">
                  <a16:creationId xmlns:a16="http://schemas.microsoft.com/office/drawing/2014/main" id="{62EDC340-A011-B44B-A2BB-E2600D5C4A6E}"/>
                </a:ext>
                <a:ext uri="{147F2762-F138-4A5C-976F-8EAC2B608ADB}">
                  <a16:predDERef xmlns:a16="http://schemas.microsoft.com/office/drawing/2014/main" pred="{3933BA96-2FB9-FC40-A313-E2E6513080EA}"/>
                </a:ext>
              </a:extLst>
            </xdr14:cNvPr>
            <xdr14:cNvContentPartPr/>
          </xdr14:nvContentPartPr>
          <xdr14:nvPr macro=""/>
          <xdr14:xfrm>
            <a:off x="10430640" y="1320480"/>
            <a:ext cx="207720" cy="29880"/>
          </xdr14:xfrm>
        </xdr:contentPart>
      </mc:Choice>
      <mc:Fallback xmlns="">
        <xdr:pic>
          <xdr:nvPicPr>
            <xdr:cNvPr id="140" name="Ink 139">
              <a:extLst>
                <a:ext uri="{FF2B5EF4-FFF2-40B4-BE49-F238E27FC236}">
                  <a16:creationId xmlns:a16="http://schemas.microsoft.com/office/drawing/2014/main" id="{62EDC340-A011-B44B-A2BB-E2600D5C4A6E}"/>
                </a:ext>
                <a:ext uri="{147F2762-F138-4A5C-976F-8EAC2B608ADB}">
                  <a16:predDERef xmlns:a16="http://schemas.microsoft.com/office/drawing/2014/main" pred="{3933BA96-2FB9-FC40-A313-E2E6513080EA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10415520" y="1305360"/>
              <a:ext cx="238320" cy="604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18</xdr:col>
      <xdr:colOff>113993</xdr:colOff>
      <xdr:row>5</xdr:row>
      <xdr:rowOff>101480</xdr:rowOff>
    </xdr:from>
    <xdr:to>
      <xdr:col>18</xdr:col>
      <xdr:colOff>165113</xdr:colOff>
      <xdr:row>6</xdr:row>
      <xdr:rowOff>89180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141" name="Ink 140">
              <a:extLst>
                <a:ext uri="{FF2B5EF4-FFF2-40B4-BE49-F238E27FC236}">
                  <a16:creationId xmlns:a16="http://schemas.microsoft.com/office/drawing/2014/main" id="{3545C936-05C5-BC45-A15B-9B187BB8A5F7}"/>
                </a:ext>
                <a:ext uri="{147F2762-F138-4A5C-976F-8EAC2B608ADB}">
                  <a16:predDERef xmlns:a16="http://schemas.microsoft.com/office/drawing/2014/main" pred="{62EDC340-A011-B44B-A2BB-E2600D5C4A6E}"/>
                </a:ext>
              </a:extLst>
            </xdr14:cNvPr>
            <xdr14:cNvContentPartPr/>
          </xdr14:nvContentPartPr>
          <xdr14:nvPr macro=""/>
          <xdr14:xfrm>
            <a:off x="10676160" y="1295280"/>
            <a:ext cx="51120" cy="178200"/>
          </xdr14:xfrm>
        </xdr:contentPart>
      </mc:Choice>
      <mc:Fallback xmlns="">
        <xdr:pic>
          <xdr:nvPicPr>
            <xdr:cNvPr id="141" name="Ink 140">
              <a:extLst>
                <a:ext uri="{FF2B5EF4-FFF2-40B4-BE49-F238E27FC236}">
                  <a16:creationId xmlns:a16="http://schemas.microsoft.com/office/drawing/2014/main" id="{3545C936-05C5-BC45-A15B-9B187BB8A5F7}"/>
                </a:ext>
                <a:ext uri="{147F2762-F138-4A5C-976F-8EAC2B608ADB}">
                  <a16:predDERef xmlns:a16="http://schemas.microsoft.com/office/drawing/2014/main" pred="{62EDC340-A011-B44B-A2BB-E2600D5C4A6E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10661040" y="1279800"/>
              <a:ext cx="81720" cy="2088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18</xdr:col>
      <xdr:colOff>88793</xdr:colOff>
      <xdr:row>5</xdr:row>
      <xdr:rowOff>156560</xdr:rowOff>
    </xdr:from>
    <xdr:to>
      <xdr:col>18</xdr:col>
      <xdr:colOff>296513</xdr:colOff>
      <xdr:row>6</xdr:row>
      <xdr:rowOff>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142" name="Ink 141">
              <a:extLst>
                <a:ext uri="{FF2B5EF4-FFF2-40B4-BE49-F238E27FC236}">
                  <a16:creationId xmlns:a16="http://schemas.microsoft.com/office/drawing/2014/main" id="{5D18D512-4DCD-F04F-9584-5E04F02D20A7}"/>
                </a:ext>
                <a:ext uri="{147F2762-F138-4A5C-976F-8EAC2B608ADB}">
                  <a16:predDERef xmlns:a16="http://schemas.microsoft.com/office/drawing/2014/main" pred="{3545C936-05C5-BC45-A15B-9B187BB8A5F7}"/>
                </a:ext>
              </a:extLst>
            </xdr14:cNvPr>
            <xdr14:cNvContentPartPr/>
          </xdr14:nvContentPartPr>
          <xdr14:nvPr macro=""/>
          <xdr14:xfrm>
            <a:off x="10650960" y="1350360"/>
            <a:ext cx="207720" cy="34200"/>
          </xdr14:xfrm>
        </xdr:contentPart>
      </mc:Choice>
      <mc:Fallback xmlns="">
        <xdr:pic>
          <xdr:nvPicPr>
            <xdr:cNvPr id="142" name="Ink 141">
              <a:extLst>
                <a:ext uri="{FF2B5EF4-FFF2-40B4-BE49-F238E27FC236}">
                  <a16:creationId xmlns:a16="http://schemas.microsoft.com/office/drawing/2014/main" id="{5D18D512-4DCD-F04F-9584-5E04F02D20A7}"/>
                </a:ext>
                <a:ext uri="{147F2762-F138-4A5C-976F-8EAC2B608ADB}">
                  <a16:predDERef xmlns:a16="http://schemas.microsoft.com/office/drawing/2014/main" pred="{3545C936-05C5-BC45-A15B-9B187BB8A5F7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10635480" y="1334880"/>
              <a:ext cx="238320" cy="648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18</xdr:col>
      <xdr:colOff>266633</xdr:colOff>
      <xdr:row>5</xdr:row>
      <xdr:rowOff>37760</xdr:rowOff>
    </xdr:from>
    <xdr:to>
      <xdr:col>18</xdr:col>
      <xdr:colOff>334673</xdr:colOff>
      <xdr:row>6</xdr:row>
      <xdr:rowOff>84860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">
          <xdr14:nvContentPartPr>
            <xdr14:cNvPr id="143" name="Ink 142">
              <a:extLst>
                <a:ext uri="{FF2B5EF4-FFF2-40B4-BE49-F238E27FC236}">
                  <a16:creationId xmlns:a16="http://schemas.microsoft.com/office/drawing/2014/main" id="{ECB01D7A-16F0-864B-99B5-3BBC9E51B581}"/>
                </a:ext>
                <a:ext uri="{147F2762-F138-4A5C-976F-8EAC2B608ADB}">
                  <a16:predDERef xmlns:a16="http://schemas.microsoft.com/office/drawing/2014/main" pred="{5D18D512-4DCD-F04F-9584-5E04F02D20A7}"/>
                </a:ext>
              </a:extLst>
            </xdr14:cNvPr>
            <xdr14:cNvContentPartPr/>
          </xdr14:nvContentPartPr>
          <xdr14:nvPr macro=""/>
          <xdr14:xfrm>
            <a:off x="10828800" y="1231560"/>
            <a:ext cx="68040" cy="237600"/>
          </xdr14:xfrm>
        </xdr:contentPart>
      </mc:Choice>
      <mc:Fallback xmlns="">
        <xdr:pic>
          <xdr:nvPicPr>
            <xdr:cNvPr id="143" name="Ink 142">
              <a:extLst>
                <a:ext uri="{FF2B5EF4-FFF2-40B4-BE49-F238E27FC236}">
                  <a16:creationId xmlns:a16="http://schemas.microsoft.com/office/drawing/2014/main" id="{ECB01D7A-16F0-864B-99B5-3BBC9E51B581}"/>
                </a:ext>
                <a:ext uri="{147F2762-F138-4A5C-976F-8EAC2B608ADB}">
                  <a16:predDERef xmlns:a16="http://schemas.microsoft.com/office/drawing/2014/main" pred="{5D18D512-4DCD-F04F-9584-5E04F02D20A7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10813320" y="1216440"/>
              <a:ext cx="98640" cy="2678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15</xdr:col>
      <xdr:colOff>219833</xdr:colOff>
      <xdr:row>8</xdr:row>
      <xdr:rowOff>82940</xdr:rowOff>
    </xdr:from>
    <xdr:to>
      <xdr:col>15</xdr:col>
      <xdr:colOff>427193</xdr:colOff>
      <xdr:row>9</xdr:row>
      <xdr:rowOff>148040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">
          <xdr14:nvContentPartPr>
            <xdr14:cNvPr id="144" name="Ink 143">
              <a:extLst>
                <a:ext uri="{FF2B5EF4-FFF2-40B4-BE49-F238E27FC236}">
                  <a16:creationId xmlns:a16="http://schemas.microsoft.com/office/drawing/2014/main" id="{188773AB-FFB9-834F-B73F-CB4B065671E0}"/>
                </a:ext>
                <a:ext uri="{147F2762-F138-4A5C-976F-8EAC2B608ADB}">
                  <a16:predDERef xmlns:a16="http://schemas.microsoft.com/office/drawing/2014/main" pred="{ECB01D7A-16F0-864B-99B5-3BBC9E51B581}"/>
                </a:ext>
              </a:extLst>
            </xdr14:cNvPr>
            <xdr14:cNvContentPartPr/>
          </xdr14:nvContentPartPr>
          <xdr14:nvPr macro=""/>
          <xdr14:xfrm>
            <a:off x="8953200" y="1848240"/>
            <a:ext cx="207360" cy="255600"/>
          </xdr14:xfrm>
        </xdr:contentPart>
      </mc:Choice>
      <mc:Fallback xmlns="">
        <xdr:pic>
          <xdr:nvPicPr>
            <xdr:cNvPr id="144" name="Ink 143">
              <a:extLst>
                <a:ext uri="{FF2B5EF4-FFF2-40B4-BE49-F238E27FC236}">
                  <a16:creationId xmlns:a16="http://schemas.microsoft.com/office/drawing/2014/main" id="{188773AB-FFB9-834F-B73F-CB4B065671E0}"/>
                </a:ext>
                <a:ext uri="{147F2762-F138-4A5C-976F-8EAC2B608ADB}">
                  <a16:predDERef xmlns:a16="http://schemas.microsoft.com/office/drawing/2014/main" pred="{ECB01D7A-16F0-864B-99B5-3BBC9E51B581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8938080" y="1833120"/>
              <a:ext cx="237960" cy="2862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15</xdr:col>
      <xdr:colOff>516113</xdr:colOff>
      <xdr:row>8</xdr:row>
      <xdr:rowOff>97340</xdr:rowOff>
    </xdr:from>
    <xdr:to>
      <xdr:col>16</xdr:col>
      <xdr:colOff>25313</xdr:colOff>
      <xdr:row>9</xdr:row>
      <xdr:rowOff>127160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">
          <xdr14:nvContentPartPr>
            <xdr14:cNvPr id="145" name="Ink 144">
              <a:extLst>
                <a:ext uri="{FF2B5EF4-FFF2-40B4-BE49-F238E27FC236}">
                  <a16:creationId xmlns:a16="http://schemas.microsoft.com/office/drawing/2014/main" id="{9D88B2A9-E2D8-8545-8DC0-894044CE48C8}"/>
                </a:ext>
                <a:ext uri="{147F2762-F138-4A5C-976F-8EAC2B608ADB}">
                  <a16:predDERef xmlns:a16="http://schemas.microsoft.com/office/drawing/2014/main" pred="{188773AB-FFB9-834F-B73F-CB4B065671E0}"/>
                </a:ext>
              </a:extLst>
            </xdr14:cNvPr>
            <xdr14:cNvContentPartPr/>
          </xdr14:nvContentPartPr>
          <xdr14:nvPr macro=""/>
          <xdr14:xfrm>
            <a:off x="9249480" y="1862640"/>
            <a:ext cx="118800" cy="220320"/>
          </xdr14:xfrm>
        </xdr:contentPart>
      </mc:Choice>
      <mc:Fallback xmlns="">
        <xdr:pic>
          <xdr:nvPicPr>
            <xdr:cNvPr id="145" name="Ink 144">
              <a:extLst>
                <a:ext uri="{FF2B5EF4-FFF2-40B4-BE49-F238E27FC236}">
                  <a16:creationId xmlns:a16="http://schemas.microsoft.com/office/drawing/2014/main" id="{9D88B2A9-E2D8-8545-8DC0-894044CE48C8}"/>
                </a:ext>
                <a:ext uri="{147F2762-F138-4A5C-976F-8EAC2B608ADB}">
                  <a16:predDERef xmlns:a16="http://schemas.microsoft.com/office/drawing/2014/main" pred="{188773AB-FFB9-834F-B73F-CB4B065671E0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9234360" y="1847160"/>
              <a:ext cx="149400" cy="2509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15</xdr:col>
      <xdr:colOff>497393</xdr:colOff>
      <xdr:row>8</xdr:row>
      <xdr:rowOff>160700</xdr:rowOff>
    </xdr:from>
    <xdr:to>
      <xdr:col>16</xdr:col>
      <xdr:colOff>118553</xdr:colOff>
      <xdr:row>9</xdr:row>
      <xdr:rowOff>101960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">
          <xdr14:nvContentPartPr>
            <xdr14:cNvPr id="146" name="Ink 145">
              <a:extLst>
                <a:ext uri="{FF2B5EF4-FFF2-40B4-BE49-F238E27FC236}">
                  <a16:creationId xmlns:a16="http://schemas.microsoft.com/office/drawing/2014/main" id="{96A3D0DA-8864-DA41-B5EE-8970F99EBE8B}"/>
                </a:ext>
                <a:ext uri="{147F2762-F138-4A5C-976F-8EAC2B608ADB}">
                  <a16:predDERef xmlns:a16="http://schemas.microsoft.com/office/drawing/2014/main" pred="{9D88B2A9-E2D8-8545-8DC0-894044CE48C8}"/>
                </a:ext>
              </a:extLst>
            </xdr14:cNvPr>
            <xdr14:cNvContentPartPr/>
          </xdr14:nvContentPartPr>
          <xdr14:nvPr macro=""/>
          <xdr14:xfrm>
            <a:off x="9230760" y="1926000"/>
            <a:ext cx="230760" cy="131760"/>
          </xdr14:xfrm>
        </xdr:contentPart>
      </mc:Choice>
      <mc:Fallback xmlns="">
        <xdr:pic>
          <xdr:nvPicPr>
            <xdr:cNvPr id="146" name="Ink 145">
              <a:extLst>
                <a:ext uri="{FF2B5EF4-FFF2-40B4-BE49-F238E27FC236}">
                  <a16:creationId xmlns:a16="http://schemas.microsoft.com/office/drawing/2014/main" id="{96A3D0DA-8864-DA41-B5EE-8970F99EBE8B}"/>
                </a:ext>
                <a:ext uri="{147F2762-F138-4A5C-976F-8EAC2B608ADB}">
                  <a16:predDERef xmlns:a16="http://schemas.microsoft.com/office/drawing/2014/main" pred="{9D88B2A9-E2D8-8545-8DC0-894044CE48C8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9215640" y="1910880"/>
              <a:ext cx="261360" cy="162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16</xdr:col>
      <xdr:colOff>126833</xdr:colOff>
      <xdr:row>8</xdr:row>
      <xdr:rowOff>63500</xdr:rowOff>
    </xdr:from>
    <xdr:to>
      <xdr:col>17</xdr:col>
      <xdr:colOff>4313</xdr:colOff>
      <xdr:row>9</xdr:row>
      <xdr:rowOff>146600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7">
          <xdr14:nvContentPartPr>
            <xdr14:cNvPr id="147" name="Ink 146">
              <a:extLst>
                <a:ext uri="{FF2B5EF4-FFF2-40B4-BE49-F238E27FC236}">
                  <a16:creationId xmlns:a16="http://schemas.microsoft.com/office/drawing/2014/main" id="{6F7B1E57-3F82-A549-BA61-F11AEABF3737}"/>
                </a:ext>
                <a:ext uri="{147F2762-F138-4A5C-976F-8EAC2B608ADB}">
                  <a16:predDERef xmlns:a16="http://schemas.microsoft.com/office/drawing/2014/main" pred="{96A3D0DA-8864-DA41-B5EE-8970F99EBE8B}"/>
                </a:ext>
              </a:extLst>
            </xdr14:cNvPr>
            <xdr14:cNvContentPartPr/>
          </xdr14:nvContentPartPr>
          <xdr14:nvPr macro=""/>
          <xdr14:xfrm>
            <a:off x="9469800" y="1828800"/>
            <a:ext cx="487080" cy="273600"/>
          </xdr14:xfrm>
        </xdr:contentPart>
      </mc:Choice>
      <mc:Fallback xmlns="">
        <xdr:pic>
          <xdr:nvPicPr>
            <xdr:cNvPr id="147" name="Ink 146">
              <a:extLst>
                <a:ext uri="{FF2B5EF4-FFF2-40B4-BE49-F238E27FC236}">
                  <a16:creationId xmlns:a16="http://schemas.microsoft.com/office/drawing/2014/main" id="{6F7B1E57-3F82-A549-BA61-F11AEABF3737}"/>
                </a:ext>
                <a:ext uri="{147F2762-F138-4A5C-976F-8EAC2B608ADB}">
                  <a16:predDERef xmlns:a16="http://schemas.microsoft.com/office/drawing/2014/main" pred="{96A3D0DA-8864-DA41-B5EE-8970F99EBE8B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9454680" y="1813320"/>
              <a:ext cx="517680" cy="3042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16</xdr:col>
      <xdr:colOff>562793</xdr:colOff>
      <xdr:row>8</xdr:row>
      <xdr:rowOff>63500</xdr:rowOff>
    </xdr:from>
    <xdr:to>
      <xdr:col>17</xdr:col>
      <xdr:colOff>76313</xdr:colOff>
      <xdr:row>9</xdr:row>
      <xdr:rowOff>43280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9">
          <xdr14:nvContentPartPr>
            <xdr14:cNvPr id="148" name="Ink 147">
              <a:extLst>
                <a:ext uri="{FF2B5EF4-FFF2-40B4-BE49-F238E27FC236}">
                  <a16:creationId xmlns:a16="http://schemas.microsoft.com/office/drawing/2014/main" id="{87073995-FFC4-9544-8E07-9039B6ED8EF5}"/>
                </a:ext>
                <a:ext uri="{147F2762-F138-4A5C-976F-8EAC2B608ADB}">
                  <a16:predDERef xmlns:a16="http://schemas.microsoft.com/office/drawing/2014/main" pred="{6F7B1E57-3F82-A549-BA61-F11AEABF3737}"/>
                </a:ext>
              </a:extLst>
            </xdr14:cNvPr>
            <xdr14:cNvContentPartPr/>
          </xdr14:nvContentPartPr>
          <xdr14:nvPr macro=""/>
          <xdr14:xfrm>
            <a:off x="9905760" y="1828800"/>
            <a:ext cx="123120" cy="170280"/>
          </xdr14:xfrm>
        </xdr:contentPart>
      </mc:Choice>
      <mc:Fallback xmlns="">
        <xdr:pic>
          <xdr:nvPicPr>
            <xdr:cNvPr id="148" name="Ink 147">
              <a:extLst>
                <a:ext uri="{FF2B5EF4-FFF2-40B4-BE49-F238E27FC236}">
                  <a16:creationId xmlns:a16="http://schemas.microsoft.com/office/drawing/2014/main" id="{87073995-FFC4-9544-8E07-9039B6ED8EF5}"/>
                </a:ext>
                <a:ext uri="{147F2762-F138-4A5C-976F-8EAC2B608ADB}">
                  <a16:predDERef xmlns:a16="http://schemas.microsoft.com/office/drawing/2014/main" pred="{6F7B1E57-3F82-A549-BA61-F11AEABF3737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9890640" y="1813320"/>
              <a:ext cx="153720" cy="2005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16</xdr:col>
      <xdr:colOff>550193</xdr:colOff>
      <xdr:row>8</xdr:row>
      <xdr:rowOff>59180</xdr:rowOff>
    </xdr:from>
    <xdr:to>
      <xdr:col>17</xdr:col>
      <xdr:colOff>165233</xdr:colOff>
      <xdr:row>8</xdr:row>
      <xdr:rowOff>89060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1">
          <xdr14:nvContentPartPr>
            <xdr14:cNvPr id="149" name="Ink 148">
              <a:extLst>
                <a:ext uri="{FF2B5EF4-FFF2-40B4-BE49-F238E27FC236}">
                  <a16:creationId xmlns:a16="http://schemas.microsoft.com/office/drawing/2014/main" id="{CF250D44-647D-8B4D-ABBA-44F2D568DE73}"/>
                </a:ext>
                <a:ext uri="{147F2762-F138-4A5C-976F-8EAC2B608ADB}">
                  <a16:predDERef xmlns:a16="http://schemas.microsoft.com/office/drawing/2014/main" pred="{87073995-FFC4-9544-8E07-9039B6ED8EF5}"/>
                </a:ext>
              </a:extLst>
            </xdr14:cNvPr>
            <xdr14:cNvContentPartPr/>
          </xdr14:nvContentPartPr>
          <xdr14:nvPr macro=""/>
          <xdr14:xfrm>
            <a:off x="9893160" y="1824480"/>
            <a:ext cx="224640" cy="29880"/>
          </xdr14:xfrm>
        </xdr:contentPart>
      </mc:Choice>
      <mc:Fallback xmlns="">
        <xdr:pic>
          <xdr:nvPicPr>
            <xdr:cNvPr id="149" name="Ink 148">
              <a:extLst>
                <a:ext uri="{FF2B5EF4-FFF2-40B4-BE49-F238E27FC236}">
                  <a16:creationId xmlns:a16="http://schemas.microsoft.com/office/drawing/2014/main" id="{CF250D44-647D-8B4D-ABBA-44F2D568DE73}"/>
                </a:ext>
                <a:ext uri="{147F2762-F138-4A5C-976F-8EAC2B608ADB}">
                  <a16:predDERef xmlns:a16="http://schemas.microsoft.com/office/drawing/2014/main" pred="{87073995-FFC4-9544-8E07-9039B6ED8EF5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9878040" y="1809000"/>
              <a:ext cx="255240" cy="604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17</xdr:col>
      <xdr:colOff>169553</xdr:colOff>
      <xdr:row>8</xdr:row>
      <xdr:rowOff>37940</xdr:rowOff>
    </xdr:from>
    <xdr:to>
      <xdr:col>17</xdr:col>
      <xdr:colOff>334433</xdr:colOff>
      <xdr:row>9</xdr:row>
      <xdr:rowOff>36800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3">
          <xdr14:nvContentPartPr>
            <xdr14:cNvPr id="150" name="Ink 149">
              <a:extLst>
                <a:ext uri="{FF2B5EF4-FFF2-40B4-BE49-F238E27FC236}">
                  <a16:creationId xmlns:a16="http://schemas.microsoft.com/office/drawing/2014/main" id="{F4A0DDAE-D9CB-764D-9C2D-2C95B1C47CDA}"/>
                </a:ext>
                <a:ext uri="{147F2762-F138-4A5C-976F-8EAC2B608ADB}">
                  <a16:predDERef xmlns:a16="http://schemas.microsoft.com/office/drawing/2014/main" pred="{CF250D44-647D-8B4D-ABBA-44F2D568DE73}"/>
                </a:ext>
              </a:extLst>
            </xdr14:cNvPr>
            <xdr14:cNvContentPartPr/>
          </xdr14:nvContentPartPr>
          <xdr14:nvPr macro=""/>
          <xdr14:xfrm>
            <a:off x="10122120" y="1803240"/>
            <a:ext cx="164880" cy="189360"/>
          </xdr14:xfrm>
        </xdr:contentPart>
      </mc:Choice>
      <mc:Fallback xmlns="">
        <xdr:pic>
          <xdr:nvPicPr>
            <xdr:cNvPr id="150" name="Ink 149">
              <a:extLst>
                <a:ext uri="{FF2B5EF4-FFF2-40B4-BE49-F238E27FC236}">
                  <a16:creationId xmlns:a16="http://schemas.microsoft.com/office/drawing/2014/main" id="{F4A0DDAE-D9CB-764D-9C2D-2C95B1C47CDA}"/>
                </a:ext>
                <a:ext uri="{147F2762-F138-4A5C-976F-8EAC2B608ADB}">
                  <a16:predDERef xmlns:a16="http://schemas.microsoft.com/office/drawing/2014/main" pred="{CF250D44-647D-8B4D-ABBA-44F2D568DE73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10107000" y="1788120"/>
              <a:ext cx="195480" cy="2199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18</xdr:col>
      <xdr:colOff>156473</xdr:colOff>
      <xdr:row>7</xdr:row>
      <xdr:rowOff>177680</xdr:rowOff>
    </xdr:from>
    <xdr:to>
      <xdr:col>18</xdr:col>
      <xdr:colOff>207593</xdr:colOff>
      <xdr:row>9</xdr:row>
      <xdr:rowOff>13040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5">
          <xdr14:nvContentPartPr>
            <xdr14:cNvPr id="151" name="Ink 150">
              <a:extLst>
                <a:ext uri="{FF2B5EF4-FFF2-40B4-BE49-F238E27FC236}">
                  <a16:creationId xmlns:a16="http://schemas.microsoft.com/office/drawing/2014/main" id="{19DF2A24-1E52-0A40-80E5-ADEC1B9CBBAD}"/>
                </a:ext>
                <a:ext uri="{147F2762-F138-4A5C-976F-8EAC2B608ADB}">
                  <a16:predDERef xmlns:a16="http://schemas.microsoft.com/office/drawing/2014/main" pred="{F4A0DDAE-D9CB-764D-9C2D-2C95B1C47CDA}"/>
                </a:ext>
              </a:extLst>
            </xdr14:cNvPr>
            <xdr14:cNvContentPartPr/>
          </xdr14:nvContentPartPr>
          <xdr14:nvPr macro=""/>
          <xdr14:xfrm>
            <a:off x="10718640" y="1752480"/>
            <a:ext cx="51120" cy="216360"/>
          </xdr14:xfrm>
        </xdr:contentPart>
      </mc:Choice>
      <mc:Fallback xmlns="">
        <xdr:pic>
          <xdr:nvPicPr>
            <xdr:cNvPr id="151" name="Ink 150">
              <a:extLst>
                <a:ext uri="{FF2B5EF4-FFF2-40B4-BE49-F238E27FC236}">
                  <a16:creationId xmlns:a16="http://schemas.microsoft.com/office/drawing/2014/main" id="{19DF2A24-1E52-0A40-80E5-ADEC1B9CBBAD}"/>
                </a:ext>
                <a:ext uri="{147F2762-F138-4A5C-976F-8EAC2B608ADB}">
                  <a16:predDERef xmlns:a16="http://schemas.microsoft.com/office/drawing/2014/main" pred="{F4A0DDAE-D9CB-764D-9C2D-2C95B1C47CDA}"/>
                </a:ext>
              </a:extLst>
            </xdr:cNvPr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10703520" y="1737000"/>
              <a:ext cx="81720" cy="2466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18</xdr:col>
      <xdr:colOff>71873</xdr:colOff>
      <xdr:row>7</xdr:row>
      <xdr:rowOff>177680</xdr:rowOff>
    </xdr:from>
    <xdr:to>
      <xdr:col>18</xdr:col>
      <xdr:colOff>360233</xdr:colOff>
      <xdr:row>8</xdr:row>
      <xdr:rowOff>8780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7">
          <xdr14:nvContentPartPr>
            <xdr14:cNvPr id="152" name="Ink 151">
              <a:extLst>
                <a:ext uri="{FF2B5EF4-FFF2-40B4-BE49-F238E27FC236}">
                  <a16:creationId xmlns:a16="http://schemas.microsoft.com/office/drawing/2014/main" id="{871B100C-320D-C248-9EE6-B6BD3875B36B}"/>
                </a:ext>
                <a:ext uri="{147F2762-F138-4A5C-976F-8EAC2B608ADB}">
                  <a16:predDERef xmlns:a16="http://schemas.microsoft.com/office/drawing/2014/main" pred="{19DF2A24-1E52-0A40-80E5-ADEC1B9CBBAD}"/>
                </a:ext>
              </a:extLst>
            </xdr14:cNvPr>
            <xdr14:cNvContentPartPr/>
          </xdr14:nvContentPartPr>
          <xdr14:nvPr macro=""/>
          <xdr14:xfrm>
            <a:off x="10634040" y="1752480"/>
            <a:ext cx="288360" cy="21600"/>
          </xdr14:xfrm>
        </xdr:contentPart>
      </mc:Choice>
      <mc:Fallback xmlns="">
        <xdr:pic>
          <xdr:nvPicPr>
            <xdr:cNvPr id="152" name="Ink 151">
              <a:extLst>
                <a:ext uri="{FF2B5EF4-FFF2-40B4-BE49-F238E27FC236}">
                  <a16:creationId xmlns:a16="http://schemas.microsoft.com/office/drawing/2014/main" id="{871B100C-320D-C248-9EE6-B6BD3875B36B}"/>
                </a:ext>
                <a:ext uri="{147F2762-F138-4A5C-976F-8EAC2B608ADB}">
                  <a16:predDERef xmlns:a16="http://schemas.microsoft.com/office/drawing/2014/main" pred="{19DF2A24-1E52-0A40-80E5-ADEC1B9CBBAD}"/>
                </a:ext>
              </a:extLst>
            </xdr:cNvPr>
            <xdr:cNvPicPr/>
          </xdr:nvPicPr>
          <xdr:blipFill>
            <a:blip xmlns:r="http://schemas.openxmlformats.org/officeDocument/2006/relationships" r:embed="rId128"/>
            <a:stretch>
              <a:fillRect/>
            </a:stretch>
          </xdr:blipFill>
          <xdr:spPr>
            <a:xfrm>
              <a:off x="10618560" y="1737000"/>
              <a:ext cx="318600" cy="522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18</xdr:col>
      <xdr:colOff>346913</xdr:colOff>
      <xdr:row>7</xdr:row>
      <xdr:rowOff>161120</xdr:rowOff>
    </xdr:from>
    <xdr:to>
      <xdr:col>18</xdr:col>
      <xdr:colOff>520793</xdr:colOff>
      <xdr:row>8</xdr:row>
      <xdr:rowOff>152420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9">
          <xdr14:nvContentPartPr>
            <xdr14:cNvPr id="153" name="Ink 152">
              <a:extLst>
                <a:ext uri="{FF2B5EF4-FFF2-40B4-BE49-F238E27FC236}">
                  <a16:creationId xmlns:a16="http://schemas.microsoft.com/office/drawing/2014/main" id="{1C95438E-495F-D943-9FD0-B63D5A3914D9}"/>
                </a:ext>
                <a:ext uri="{147F2762-F138-4A5C-976F-8EAC2B608ADB}">
                  <a16:predDERef xmlns:a16="http://schemas.microsoft.com/office/drawing/2014/main" pred="{871B100C-320D-C248-9EE6-B6BD3875B36B}"/>
                </a:ext>
              </a:extLst>
            </xdr14:cNvPr>
            <xdr14:cNvContentPartPr/>
          </xdr14:nvContentPartPr>
          <xdr14:nvPr macro=""/>
          <xdr14:xfrm>
            <a:off x="10909080" y="1735920"/>
            <a:ext cx="173880" cy="181800"/>
          </xdr14:xfrm>
        </xdr:contentPart>
      </mc:Choice>
      <mc:Fallback xmlns="">
        <xdr:pic>
          <xdr:nvPicPr>
            <xdr:cNvPr id="153" name="Ink 152">
              <a:extLst>
                <a:ext uri="{FF2B5EF4-FFF2-40B4-BE49-F238E27FC236}">
                  <a16:creationId xmlns:a16="http://schemas.microsoft.com/office/drawing/2014/main" id="{1C95438E-495F-D943-9FD0-B63D5A3914D9}"/>
                </a:ext>
                <a:ext uri="{147F2762-F138-4A5C-976F-8EAC2B608ADB}">
                  <a16:predDERef xmlns:a16="http://schemas.microsoft.com/office/drawing/2014/main" pred="{871B100C-320D-C248-9EE6-B6BD3875B36B}"/>
                </a:ext>
              </a:extLst>
            </xdr:cNvPr>
            <xdr:cNvPicPr/>
          </xdr:nvPicPr>
          <xdr:blipFill>
            <a:blip xmlns:r="http://schemas.openxmlformats.org/officeDocument/2006/relationships" r:embed="rId130"/>
            <a:stretch>
              <a:fillRect/>
            </a:stretch>
          </xdr:blipFill>
          <xdr:spPr>
            <a:xfrm>
              <a:off x="10893960" y="1720800"/>
              <a:ext cx="204480" cy="212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15</xdr:col>
      <xdr:colOff>80873</xdr:colOff>
      <xdr:row>11</xdr:row>
      <xdr:rowOff>126680</xdr:rowOff>
    </xdr:from>
    <xdr:to>
      <xdr:col>15</xdr:col>
      <xdr:colOff>262673</xdr:colOff>
      <xdr:row>12</xdr:row>
      <xdr:rowOff>186380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1">
          <xdr14:nvContentPartPr>
            <xdr14:cNvPr id="154" name="Ink 153">
              <a:extLst>
                <a:ext uri="{FF2B5EF4-FFF2-40B4-BE49-F238E27FC236}">
                  <a16:creationId xmlns:a16="http://schemas.microsoft.com/office/drawing/2014/main" id="{D2EAF0E2-16D2-6148-B14A-E4A3929405CF}"/>
                </a:ext>
                <a:ext uri="{147F2762-F138-4A5C-976F-8EAC2B608ADB}">
                  <a16:predDERef xmlns:a16="http://schemas.microsoft.com/office/drawing/2014/main" pred="{1C95438E-495F-D943-9FD0-B63D5A3914D9}"/>
                </a:ext>
              </a:extLst>
            </xdr14:cNvPr>
            <xdr14:cNvContentPartPr/>
          </xdr14:nvContentPartPr>
          <xdr14:nvPr macro=""/>
          <xdr14:xfrm>
            <a:off x="8814240" y="2463480"/>
            <a:ext cx="181800" cy="250200"/>
          </xdr14:xfrm>
        </xdr:contentPart>
      </mc:Choice>
      <mc:Fallback xmlns="">
        <xdr:pic>
          <xdr:nvPicPr>
            <xdr:cNvPr id="154" name="Ink 153">
              <a:extLst>
                <a:ext uri="{FF2B5EF4-FFF2-40B4-BE49-F238E27FC236}">
                  <a16:creationId xmlns:a16="http://schemas.microsoft.com/office/drawing/2014/main" id="{D2EAF0E2-16D2-6148-B14A-E4A3929405CF}"/>
                </a:ext>
                <a:ext uri="{147F2762-F138-4A5C-976F-8EAC2B608ADB}">
                  <a16:predDERef xmlns:a16="http://schemas.microsoft.com/office/drawing/2014/main" pred="{1C95438E-495F-D943-9FD0-B63D5A3914D9}"/>
                </a:ext>
              </a:extLst>
            </xdr:cNvPr>
            <xdr:cNvPicPr/>
          </xdr:nvPicPr>
          <xdr:blipFill>
            <a:blip xmlns:r="http://schemas.openxmlformats.org/officeDocument/2006/relationships" r:embed="rId132"/>
            <a:stretch>
              <a:fillRect/>
            </a:stretch>
          </xdr:blipFill>
          <xdr:spPr>
            <a:xfrm>
              <a:off x="8798760" y="2448360"/>
              <a:ext cx="212400" cy="2808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15</xdr:col>
      <xdr:colOff>283553</xdr:colOff>
      <xdr:row>11</xdr:row>
      <xdr:rowOff>122720</xdr:rowOff>
    </xdr:from>
    <xdr:to>
      <xdr:col>15</xdr:col>
      <xdr:colOff>364193</xdr:colOff>
      <xdr:row>12</xdr:row>
      <xdr:rowOff>148580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3">
          <xdr14:nvContentPartPr>
            <xdr14:cNvPr id="155" name="Ink 154">
              <a:extLst>
                <a:ext uri="{FF2B5EF4-FFF2-40B4-BE49-F238E27FC236}">
                  <a16:creationId xmlns:a16="http://schemas.microsoft.com/office/drawing/2014/main" id="{AA07BC56-A2FA-3C47-9056-6B9F2F6680B7}"/>
                </a:ext>
                <a:ext uri="{147F2762-F138-4A5C-976F-8EAC2B608ADB}">
                  <a16:predDERef xmlns:a16="http://schemas.microsoft.com/office/drawing/2014/main" pred="{D2EAF0E2-16D2-6148-B14A-E4A3929405CF}"/>
                </a:ext>
              </a:extLst>
            </xdr14:cNvPr>
            <xdr14:cNvContentPartPr/>
          </xdr14:nvContentPartPr>
          <xdr14:nvPr macro=""/>
          <xdr14:xfrm>
            <a:off x="9016920" y="2459520"/>
            <a:ext cx="80640" cy="216360"/>
          </xdr14:xfrm>
        </xdr:contentPart>
      </mc:Choice>
      <mc:Fallback xmlns="">
        <xdr:pic>
          <xdr:nvPicPr>
            <xdr:cNvPr id="155" name="Ink 154">
              <a:extLst>
                <a:ext uri="{FF2B5EF4-FFF2-40B4-BE49-F238E27FC236}">
                  <a16:creationId xmlns:a16="http://schemas.microsoft.com/office/drawing/2014/main" id="{AA07BC56-A2FA-3C47-9056-6B9F2F6680B7}"/>
                </a:ext>
                <a:ext uri="{147F2762-F138-4A5C-976F-8EAC2B608ADB}">
                  <a16:predDERef xmlns:a16="http://schemas.microsoft.com/office/drawing/2014/main" pred="{D2EAF0E2-16D2-6148-B14A-E4A3929405CF}"/>
                </a:ext>
              </a:extLst>
            </xdr:cNvPr>
            <xdr:cNvPicPr/>
          </xdr:nvPicPr>
          <xdr:blipFill>
            <a:blip xmlns:r="http://schemas.openxmlformats.org/officeDocument/2006/relationships" r:embed="rId134"/>
            <a:stretch>
              <a:fillRect/>
            </a:stretch>
          </xdr:blipFill>
          <xdr:spPr>
            <a:xfrm>
              <a:off x="9001440" y="2444040"/>
              <a:ext cx="111240" cy="2466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15</xdr:col>
      <xdr:colOff>346913</xdr:colOff>
      <xdr:row>12</xdr:row>
      <xdr:rowOff>29420</xdr:rowOff>
    </xdr:from>
    <xdr:to>
      <xdr:col>15</xdr:col>
      <xdr:colOff>478673</xdr:colOff>
      <xdr:row>12</xdr:row>
      <xdr:rowOff>97460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5">
          <xdr14:nvContentPartPr>
            <xdr14:cNvPr id="156" name="Ink 155">
              <a:extLst>
                <a:ext uri="{FF2B5EF4-FFF2-40B4-BE49-F238E27FC236}">
                  <a16:creationId xmlns:a16="http://schemas.microsoft.com/office/drawing/2014/main" id="{AC4B2D12-687B-D248-BFE1-40BDCA261542}"/>
                </a:ext>
                <a:ext uri="{147F2762-F138-4A5C-976F-8EAC2B608ADB}">
                  <a16:predDERef xmlns:a16="http://schemas.microsoft.com/office/drawing/2014/main" pred="{AA07BC56-A2FA-3C47-9056-6B9F2F6680B7}"/>
                </a:ext>
              </a:extLst>
            </xdr14:cNvPr>
            <xdr14:cNvContentPartPr/>
          </xdr14:nvContentPartPr>
          <xdr14:nvPr macro=""/>
          <xdr14:xfrm>
            <a:off x="9080280" y="2556720"/>
            <a:ext cx="131760" cy="68040"/>
          </xdr14:xfrm>
        </xdr:contentPart>
      </mc:Choice>
      <mc:Fallback xmlns="">
        <xdr:pic>
          <xdr:nvPicPr>
            <xdr:cNvPr id="156" name="Ink 155">
              <a:extLst>
                <a:ext uri="{FF2B5EF4-FFF2-40B4-BE49-F238E27FC236}">
                  <a16:creationId xmlns:a16="http://schemas.microsoft.com/office/drawing/2014/main" id="{AC4B2D12-687B-D248-BFE1-40BDCA261542}"/>
                </a:ext>
                <a:ext uri="{147F2762-F138-4A5C-976F-8EAC2B608ADB}">
                  <a16:predDERef xmlns:a16="http://schemas.microsoft.com/office/drawing/2014/main" pred="{AA07BC56-A2FA-3C47-9056-6B9F2F6680B7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9065160" y="2541600"/>
              <a:ext cx="162000" cy="986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15</xdr:col>
      <xdr:colOff>452753</xdr:colOff>
      <xdr:row>11</xdr:row>
      <xdr:rowOff>46400</xdr:rowOff>
    </xdr:from>
    <xdr:to>
      <xdr:col>15</xdr:col>
      <xdr:colOff>491273</xdr:colOff>
      <xdr:row>12</xdr:row>
      <xdr:rowOff>123020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7">
          <xdr14:nvContentPartPr>
            <xdr14:cNvPr id="157" name="Ink 156">
              <a:extLst>
                <a:ext uri="{FF2B5EF4-FFF2-40B4-BE49-F238E27FC236}">
                  <a16:creationId xmlns:a16="http://schemas.microsoft.com/office/drawing/2014/main" id="{42ED3293-2FFA-8647-8731-7D52BD48B157}"/>
                </a:ext>
                <a:ext uri="{147F2762-F138-4A5C-976F-8EAC2B608ADB}">
                  <a16:predDERef xmlns:a16="http://schemas.microsoft.com/office/drawing/2014/main" pred="{AC4B2D12-687B-D248-BFE1-40BDCA261542}"/>
                </a:ext>
              </a:extLst>
            </xdr14:cNvPr>
            <xdr14:cNvContentPartPr/>
          </xdr14:nvContentPartPr>
          <xdr14:nvPr macro=""/>
          <xdr14:xfrm>
            <a:off x="9186120" y="2383200"/>
            <a:ext cx="38520" cy="267120"/>
          </xdr14:xfrm>
        </xdr:contentPart>
      </mc:Choice>
      <mc:Fallback xmlns="">
        <xdr:pic>
          <xdr:nvPicPr>
            <xdr:cNvPr id="157" name="Ink 156">
              <a:extLst>
                <a:ext uri="{FF2B5EF4-FFF2-40B4-BE49-F238E27FC236}">
                  <a16:creationId xmlns:a16="http://schemas.microsoft.com/office/drawing/2014/main" id="{42ED3293-2FFA-8647-8731-7D52BD48B157}"/>
                </a:ext>
                <a:ext uri="{147F2762-F138-4A5C-976F-8EAC2B608ADB}">
                  <a16:predDERef xmlns:a16="http://schemas.microsoft.com/office/drawing/2014/main" pred="{AC4B2D12-687B-D248-BFE1-40BDCA261542}"/>
                </a:ext>
              </a:extLst>
            </xdr:cNvPr>
            <xdr:cNvPicPr/>
          </xdr:nvPicPr>
          <xdr:blipFill>
            <a:blip xmlns:r="http://schemas.openxmlformats.org/officeDocument/2006/relationships" r:embed="rId138"/>
            <a:stretch>
              <a:fillRect/>
            </a:stretch>
          </xdr:blipFill>
          <xdr:spPr>
            <a:xfrm>
              <a:off x="9171000" y="2368080"/>
              <a:ext cx="69120" cy="2977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15</xdr:col>
      <xdr:colOff>520433</xdr:colOff>
      <xdr:row>11</xdr:row>
      <xdr:rowOff>54680</xdr:rowOff>
    </xdr:from>
    <xdr:to>
      <xdr:col>16</xdr:col>
      <xdr:colOff>84713</xdr:colOff>
      <xdr:row>12</xdr:row>
      <xdr:rowOff>83420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9">
          <xdr14:nvContentPartPr>
            <xdr14:cNvPr id="158" name="Ink 157">
              <a:extLst>
                <a:ext uri="{FF2B5EF4-FFF2-40B4-BE49-F238E27FC236}">
                  <a16:creationId xmlns:a16="http://schemas.microsoft.com/office/drawing/2014/main" id="{149D0236-A312-F24F-BBB4-196C00D46E9F}"/>
                </a:ext>
                <a:ext uri="{147F2762-F138-4A5C-976F-8EAC2B608ADB}">
                  <a16:predDERef xmlns:a16="http://schemas.microsoft.com/office/drawing/2014/main" pred="{42ED3293-2FFA-8647-8731-7D52BD48B157}"/>
                </a:ext>
              </a:extLst>
            </xdr14:cNvPr>
            <xdr14:cNvContentPartPr/>
          </xdr14:nvContentPartPr>
          <xdr14:nvPr macro=""/>
          <xdr14:xfrm>
            <a:off x="9253800" y="2391480"/>
            <a:ext cx="173880" cy="219240"/>
          </xdr14:xfrm>
        </xdr:contentPart>
      </mc:Choice>
      <mc:Fallback xmlns="">
        <xdr:pic>
          <xdr:nvPicPr>
            <xdr:cNvPr id="158" name="Ink 157">
              <a:extLst>
                <a:ext uri="{FF2B5EF4-FFF2-40B4-BE49-F238E27FC236}">
                  <a16:creationId xmlns:a16="http://schemas.microsoft.com/office/drawing/2014/main" id="{149D0236-A312-F24F-BBB4-196C00D46E9F}"/>
                </a:ext>
                <a:ext uri="{147F2762-F138-4A5C-976F-8EAC2B608ADB}">
                  <a16:predDERef xmlns:a16="http://schemas.microsoft.com/office/drawing/2014/main" pred="{42ED3293-2FFA-8647-8731-7D52BD48B157}"/>
                </a:ext>
              </a:extLst>
            </xdr:cNvPr>
            <xdr:cNvPicPr/>
          </xdr:nvPicPr>
          <xdr:blipFill>
            <a:blip xmlns:r="http://schemas.openxmlformats.org/officeDocument/2006/relationships" r:embed="rId140"/>
            <a:stretch>
              <a:fillRect/>
            </a:stretch>
          </xdr:blipFill>
          <xdr:spPr>
            <a:xfrm>
              <a:off x="9238680" y="2376360"/>
              <a:ext cx="204480" cy="2494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16</xdr:col>
      <xdr:colOff>84353</xdr:colOff>
      <xdr:row>11</xdr:row>
      <xdr:rowOff>63680</xdr:rowOff>
    </xdr:from>
    <xdr:to>
      <xdr:col>16</xdr:col>
      <xdr:colOff>236993</xdr:colOff>
      <xdr:row>12</xdr:row>
      <xdr:rowOff>29780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1">
          <xdr14:nvContentPartPr>
            <xdr14:cNvPr id="159" name="Ink 158">
              <a:extLst>
                <a:ext uri="{FF2B5EF4-FFF2-40B4-BE49-F238E27FC236}">
                  <a16:creationId xmlns:a16="http://schemas.microsoft.com/office/drawing/2014/main" id="{5D23DAE5-371E-2843-97F0-10360CA7BCA8}"/>
                </a:ext>
                <a:ext uri="{147F2762-F138-4A5C-976F-8EAC2B608ADB}">
                  <a16:predDERef xmlns:a16="http://schemas.microsoft.com/office/drawing/2014/main" pred="{149D0236-A312-F24F-BBB4-196C00D46E9F}"/>
                </a:ext>
              </a:extLst>
            </xdr14:cNvPr>
            <xdr14:cNvContentPartPr/>
          </xdr14:nvContentPartPr>
          <xdr14:nvPr macro=""/>
          <xdr14:xfrm>
            <a:off x="9427320" y="2400480"/>
            <a:ext cx="152640" cy="156600"/>
          </xdr14:xfrm>
        </xdr:contentPart>
      </mc:Choice>
      <mc:Fallback xmlns="">
        <xdr:pic>
          <xdr:nvPicPr>
            <xdr:cNvPr id="159" name="Ink 158">
              <a:extLst>
                <a:ext uri="{FF2B5EF4-FFF2-40B4-BE49-F238E27FC236}">
                  <a16:creationId xmlns:a16="http://schemas.microsoft.com/office/drawing/2014/main" id="{5D23DAE5-371E-2843-97F0-10360CA7BCA8}"/>
                </a:ext>
                <a:ext uri="{147F2762-F138-4A5C-976F-8EAC2B608ADB}">
                  <a16:predDERef xmlns:a16="http://schemas.microsoft.com/office/drawing/2014/main" pred="{149D0236-A312-F24F-BBB4-196C00D46E9F}"/>
                </a:ext>
              </a:extLst>
            </xdr:cNvPr>
            <xdr:cNvPicPr/>
          </xdr:nvPicPr>
          <xdr:blipFill>
            <a:blip xmlns:r="http://schemas.openxmlformats.org/officeDocument/2006/relationships" r:embed="rId142"/>
            <a:stretch>
              <a:fillRect/>
            </a:stretch>
          </xdr:blipFill>
          <xdr:spPr>
            <a:xfrm>
              <a:off x="9412200" y="2385360"/>
              <a:ext cx="183240" cy="1868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16</xdr:col>
      <xdr:colOff>253913</xdr:colOff>
      <xdr:row>11</xdr:row>
      <xdr:rowOff>12560</xdr:rowOff>
    </xdr:from>
    <xdr:to>
      <xdr:col>16</xdr:col>
      <xdr:colOff>487193</xdr:colOff>
      <xdr:row>12</xdr:row>
      <xdr:rowOff>25100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3">
          <xdr14:nvContentPartPr>
            <xdr14:cNvPr id="160" name="Ink 159">
              <a:extLst>
                <a:ext uri="{FF2B5EF4-FFF2-40B4-BE49-F238E27FC236}">
                  <a16:creationId xmlns:a16="http://schemas.microsoft.com/office/drawing/2014/main" id="{FDB50484-7B03-4D45-92D9-CFAEB3544A7A}"/>
                </a:ext>
                <a:ext uri="{147F2762-F138-4A5C-976F-8EAC2B608ADB}">
                  <a16:predDERef xmlns:a16="http://schemas.microsoft.com/office/drawing/2014/main" pred="{5D23DAE5-371E-2843-97F0-10360CA7BCA8}"/>
                </a:ext>
              </a:extLst>
            </xdr14:cNvPr>
            <xdr14:cNvContentPartPr/>
          </xdr14:nvContentPartPr>
          <xdr14:nvPr macro=""/>
          <xdr14:xfrm>
            <a:off x="9596880" y="2349360"/>
            <a:ext cx="233280" cy="203040"/>
          </xdr14:xfrm>
        </xdr:contentPart>
      </mc:Choice>
      <mc:Fallback xmlns="">
        <xdr:pic>
          <xdr:nvPicPr>
            <xdr:cNvPr id="160" name="Ink 159">
              <a:extLst>
                <a:ext uri="{FF2B5EF4-FFF2-40B4-BE49-F238E27FC236}">
                  <a16:creationId xmlns:a16="http://schemas.microsoft.com/office/drawing/2014/main" id="{FDB50484-7B03-4D45-92D9-CFAEB3544A7A}"/>
                </a:ext>
                <a:ext uri="{147F2762-F138-4A5C-976F-8EAC2B608ADB}">
                  <a16:predDERef xmlns:a16="http://schemas.microsoft.com/office/drawing/2014/main" pred="{5D23DAE5-371E-2843-97F0-10360CA7BCA8}"/>
                </a:ext>
              </a:extLst>
            </xdr:cNvPr>
            <xdr:cNvPicPr/>
          </xdr:nvPicPr>
          <xdr:blipFill>
            <a:blip xmlns:r="http://schemas.openxmlformats.org/officeDocument/2006/relationships" r:embed="rId144"/>
            <a:stretch>
              <a:fillRect/>
            </a:stretch>
          </xdr:blipFill>
          <xdr:spPr>
            <a:xfrm>
              <a:off x="9581400" y="2334240"/>
              <a:ext cx="263520" cy="2336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17</xdr:col>
      <xdr:colOff>126713</xdr:colOff>
      <xdr:row>10</xdr:row>
      <xdr:rowOff>114140</xdr:rowOff>
    </xdr:from>
    <xdr:to>
      <xdr:col>17</xdr:col>
      <xdr:colOff>190433</xdr:colOff>
      <xdr:row>11</xdr:row>
      <xdr:rowOff>107960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5">
          <xdr14:nvContentPartPr>
            <xdr14:cNvPr id="161" name="Ink 160">
              <a:extLst>
                <a:ext uri="{FF2B5EF4-FFF2-40B4-BE49-F238E27FC236}">
                  <a16:creationId xmlns:a16="http://schemas.microsoft.com/office/drawing/2014/main" id="{3091E576-547A-D349-8354-AE2B8E1CC544}"/>
                </a:ext>
                <a:ext uri="{147F2762-F138-4A5C-976F-8EAC2B608ADB}">
                  <a16:predDERef xmlns:a16="http://schemas.microsoft.com/office/drawing/2014/main" pred="{FDB50484-7B03-4D45-92D9-CFAEB3544A7A}"/>
                </a:ext>
              </a:extLst>
            </xdr14:cNvPr>
            <xdr14:cNvContentPartPr/>
          </xdr14:nvContentPartPr>
          <xdr14:nvPr macro=""/>
          <xdr14:xfrm>
            <a:off x="10079280" y="2260440"/>
            <a:ext cx="63720" cy="184320"/>
          </xdr14:xfrm>
        </xdr:contentPart>
      </mc:Choice>
      <mc:Fallback xmlns="">
        <xdr:pic>
          <xdr:nvPicPr>
            <xdr:cNvPr id="161" name="Ink 160">
              <a:extLst>
                <a:ext uri="{FF2B5EF4-FFF2-40B4-BE49-F238E27FC236}">
                  <a16:creationId xmlns:a16="http://schemas.microsoft.com/office/drawing/2014/main" id="{3091E576-547A-D349-8354-AE2B8E1CC544}"/>
                </a:ext>
                <a:ext uri="{147F2762-F138-4A5C-976F-8EAC2B608ADB}">
                  <a16:predDERef xmlns:a16="http://schemas.microsoft.com/office/drawing/2014/main" pred="{FDB50484-7B03-4D45-92D9-CFAEB3544A7A}"/>
                </a:ext>
              </a:extLst>
            </xdr:cNvPr>
            <xdr:cNvPicPr/>
          </xdr:nvPicPr>
          <xdr:blipFill>
            <a:blip xmlns:r="http://schemas.openxmlformats.org/officeDocument/2006/relationships" r:embed="rId146"/>
            <a:stretch>
              <a:fillRect/>
            </a:stretch>
          </xdr:blipFill>
          <xdr:spPr>
            <a:xfrm>
              <a:off x="10064160" y="2245320"/>
              <a:ext cx="94320" cy="2149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17</xdr:col>
      <xdr:colOff>63353</xdr:colOff>
      <xdr:row>10</xdr:row>
      <xdr:rowOff>131060</xdr:rowOff>
    </xdr:from>
    <xdr:to>
      <xdr:col>17</xdr:col>
      <xdr:colOff>279713</xdr:colOff>
      <xdr:row>10</xdr:row>
      <xdr:rowOff>148340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7">
          <xdr14:nvContentPartPr>
            <xdr14:cNvPr id="162" name="Ink 161">
              <a:extLst>
                <a:ext uri="{FF2B5EF4-FFF2-40B4-BE49-F238E27FC236}">
                  <a16:creationId xmlns:a16="http://schemas.microsoft.com/office/drawing/2014/main" id="{8A107FA1-CCA9-A141-9381-4313AE9B4F7F}"/>
                </a:ext>
                <a:ext uri="{147F2762-F138-4A5C-976F-8EAC2B608ADB}">
                  <a16:predDERef xmlns:a16="http://schemas.microsoft.com/office/drawing/2014/main" pred="{3091E576-547A-D349-8354-AE2B8E1CC544}"/>
                </a:ext>
              </a:extLst>
            </xdr14:cNvPr>
            <xdr14:cNvContentPartPr/>
          </xdr14:nvContentPartPr>
          <xdr14:nvPr macro=""/>
          <xdr14:xfrm>
            <a:off x="10015920" y="2277360"/>
            <a:ext cx="216360" cy="17280"/>
          </xdr14:xfrm>
        </xdr:contentPart>
      </mc:Choice>
      <mc:Fallback xmlns="">
        <xdr:pic>
          <xdr:nvPicPr>
            <xdr:cNvPr id="162" name="Ink 161">
              <a:extLst>
                <a:ext uri="{FF2B5EF4-FFF2-40B4-BE49-F238E27FC236}">
                  <a16:creationId xmlns:a16="http://schemas.microsoft.com/office/drawing/2014/main" id="{8A107FA1-CCA9-A141-9381-4313AE9B4F7F}"/>
                </a:ext>
                <a:ext uri="{147F2762-F138-4A5C-976F-8EAC2B608ADB}">
                  <a16:predDERef xmlns:a16="http://schemas.microsoft.com/office/drawing/2014/main" pred="{3091E576-547A-D349-8354-AE2B8E1CC544}"/>
                </a:ext>
              </a:extLst>
            </xdr:cNvPr>
            <xdr:cNvPicPr/>
          </xdr:nvPicPr>
          <xdr:blipFill>
            <a:blip xmlns:r="http://schemas.openxmlformats.org/officeDocument/2006/relationships" r:embed="rId148"/>
            <a:stretch>
              <a:fillRect/>
            </a:stretch>
          </xdr:blipFill>
          <xdr:spPr>
            <a:xfrm>
              <a:off x="10000800" y="2262240"/>
              <a:ext cx="246600" cy="478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17</xdr:col>
      <xdr:colOff>385193</xdr:colOff>
      <xdr:row>10</xdr:row>
      <xdr:rowOff>105500</xdr:rowOff>
    </xdr:from>
    <xdr:to>
      <xdr:col>17</xdr:col>
      <xdr:colOff>428033</xdr:colOff>
      <xdr:row>11</xdr:row>
      <xdr:rowOff>88880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9">
          <xdr14:nvContentPartPr>
            <xdr14:cNvPr id="163" name="Ink 162">
              <a:extLst>
                <a:ext uri="{FF2B5EF4-FFF2-40B4-BE49-F238E27FC236}">
                  <a16:creationId xmlns:a16="http://schemas.microsoft.com/office/drawing/2014/main" id="{8F5821D8-04D8-F34F-A89A-C092E4EBF0CE}"/>
                </a:ext>
                <a:ext uri="{147F2762-F138-4A5C-976F-8EAC2B608ADB}">
                  <a16:predDERef xmlns:a16="http://schemas.microsoft.com/office/drawing/2014/main" pred="{8A107FA1-CCA9-A141-9381-4313AE9B4F7F}"/>
                </a:ext>
              </a:extLst>
            </xdr14:cNvPr>
            <xdr14:cNvContentPartPr/>
          </xdr14:nvContentPartPr>
          <xdr14:nvPr macro=""/>
          <xdr14:xfrm>
            <a:off x="10337760" y="2251800"/>
            <a:ext cx="42840" cy="173880"/>
          </xdr14:xfrm>
        </xdr:contentPart>
      </mc:Choice>
      <mc:Fallback xmlns="">
        <xdr:pic>
          <xdr:nvPicPr>
            <xdr:cNvPr id="163" name="Ink 162">
              <a:extLst>
                <a:ext uri="{FF2B5EF4-FFF2-40B4-BE49-F238E27FC236}">
                  <a16:creationId xmlns:a16="http://schemas.microsoft.com/office/drawing/2014/main" id="{8F5821D8-04D8-F34F-A89A-C092E4EBF0CE}"/>
                </a:ext>
                <a:ext uri="{147F2762-F138-4A5C-976F-8EAC2B608ADB}">
                  <a16:predDERef xmlns:a16="http://schemas.microsoft.com/office/drawing/2014/main" pred="{8A107FA1-CCA9-A141-9381-4313AE9B4F7F}"/>
                </a:ext>
              </a:extLst>
            </xdr:cNvPr>
            <xdr:cNvPicPr/>
          </xdr:nvPicPr>
          <xdr:blipFill>
            <a:blip xmlns:r="http://schemas.openxmlformats.org/officeDocument/2006/relationships" r:embed="rId150"/>
            <a:stretch>
              <a:fillRect/>
            </a:stretch>
          </xdr:blipFill>
          <xdr:spPr>
            <a:xfrm>
              <a:off x="10322280" y="2236680"/>
              <a:ext cx="73080" cy="2044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17</xdr:col>
      <xdr:colOff>368273</xdr:colOff>
      <xdr:row>10</xdr:row>
      <xdr:rowOff>177500</xdr:rowOff>
    </xdr:from>
    <xdr:to>
      <xdr:col>17</xdr:col>
      <xdr:colOff>559073</xdr:colOff>
      <xdr:row>11</xdr:row>
      <xdr:rowOff>4280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1">
          <xdr14:nvContentPartPr>
            <xdr14:cNvPr id="164" name="Ink 163">
              <a:extLst>
                <a:ext uri="{FF2B5EF4-FFF2-40B4-BE49-F238E27FC236}">
                  <a16:creationId xmlns:a16="http://schemas.microsoft.com/office/drawing/2014/main" id="{76B286EA-F59B-5045-A499-A4FBC0E5515E}"/>
                </a:ext>
                <a:ext uri="{147F2762-F138-4A5C-976F-8EAC2B608ADB}">
                  <a16:predDERef xmlns:a16="http://schemas.microsoft.com/office/drawing/2014/main" pred="{8F5821D8-04D8-F34F-A89A-C092E4EBF0CE}"/>
                </a:ext>
              </a:extLst>
            </xdr14:cNvPr>
            <xdr14:cNvContentPartPr/>
          </xdr14:nvContentPartPr>
          <xdr14:nvPr macro=""/>
          <xdr14:xfrm>
            <a:off x="10320840" y="2323800"/>
            <a:ext cx="190800" cy="17280"/>
          </xdr14:xfrm>
        </xdr:contentPart>
      </mc:Choice>
      <mc:Fallback xmlns="">
        <xdr:pic>
          <xdr:nvPicPr>
            <xdr:cNvPr id="164" name="Ink 163">
              <a:extLst>
                <a:ext uri="{FF2B5EF4-FFF2-40B4-BE49-F238E27FC236}">
                  <a16:creationId xmlns:a16="http://schemas.microsoft.com/office/drawing/2014/main" id="{76B286EA-F59B-5045-A499-A4FBC0E5515E}"/>
                </a:ext>
                <a:ext uri="{147F2762-F138-4A5C-976F-8EAC2B608ADB}">
                  <a16:predDERef xmlns:a16="http://schemas.microsoft.com/office/drawing/2014/main" pred="{8F5821D8-04D8-F34F-A89A-C092E4EBF0CE}"/>
                </a:ext>
              </a:extLst>
            </xdr:cNvPr>
            <xdr:cNvPicPr/>
          </xdr:nvPicPr>
          <xdr:blipFill>
            <a:blip xmlns:r="http://schemas.openxmlformats.org/officeDocument/2006/relationships" r:embed="rId152"/>
            <a:stretch>
              <a:fillRect/>
            </a:stretch>
          </xdr:blipFill>
          <xdr:spPr>
            <a:xfrm>
              <a:off x="10305360" y="2308680"/>
              <a:ext cx="221400" cy="478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17</xdr:col>
      <xdr:colOff>516233</xdr:colOff>
      <xdr:row>9</xdr:row>
      <xdr:rowOff>186200</xdr:rowOff>
    </xdr:from>
    <xdr:to>
      <xdr:col>17</xdr:col>
      <xdr:colOff>554753</xdr:colOff>
      <xdr:row>11</xdr:row>
      <xdr:rowOff>38480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3">
          <xdr14:nvContentPartPr>
            <xdr14:cNvPr id="165" name="Ink 164">
              <a:extLst>
                <a:ext uri="{FF2B5EF4-FFF2-40B4-BE49-F238E27FC236}">
                  <a16:creationId xmlns:a16="http://schemas.microsoft.com/office/drawing/2014/main" id="{79EE8F9F-F4EF-9945-A268-C2571CF5BECE}"/>
                </a:ext>
                <a:ext uri="{147F2762-F138-4A5C-976F-8EAC2B608ADB}">
                  <a16:predDERef xmlns:a16="http://schemas.microsoft.com/office/drawing/2014/main" pred="{76B286EA-F59B-5045-A499-A4FBC0E5515E}"/>
                </a:ext>
              </a:extLst>
            </xdr14:cNvPr>
            <xdr14:cNvContentPartPr/>
          </xdr14:nvContentPartPr>
          <xdr14:nvPr macro=""/>
          <xdr14:xfrm>
            <a:off x="10468800" y="2142000"/>
            <a:ext cx="38520" cy="233280"/>
          </xdr14:xfrm>
        </xdr:contentPart>
      </mc:Choice>
      <mc:Fallback xmlns="">
        <xdr:pic>
          <xdr:nvPicPr>
            <xdr:cNvPr id="165" name="Ink 164">
              <a:extLst>
                <a:ext uri="{FF2B5EF4-FFF2-40B4-BE49-F238E27FC236}">
                  <a16:creationId xmlns:a16="http://schemas.microsoft.com/office/drawing/2014/main" id="{79EE8F9F-F4EF-9945-A268-C2571CF5BECE}"/>
                </a:ext>
                <a:ext uri="{147F2762-F138-4A5C-976F-8EAC2B608ADB}">
                  <a16:predDERef xmlns:a16="http://schemas.microsoft.com/office/drawing/2014/main" pred="{76B286EA-F59B-5045-A499-A4FBC0E5515E}"/>
                </a:ext>
              </a:extLst>
            </xdr:cNvPr>
            <xdr:cNvPicPr/>
          </xdr:nvPicPr>
          <xdr:blipFill>
            <a:blip xmlns:r="http://schemas.openxmlformats.org/officeDocument/2006/relationships" r:embed="rId154"/>
            <a:stretch>
              <a:fillRect/>
            </a:stretch>
          </xdr:blipFill>
          <xdr:spPr>
            <a:xfrm>
              <a:off x="10453680" y="2126520"/>
              <a:ext cx="69120" cy="2635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17</xdr:col>
      <xdr:colOff>596873</xdr:colOff>
      <xdr:row>10</xdr:row>
      <xdr:rowOff>147980</xdr:rowOff>
    </xdr:from>
    <xdr:to>
      <xdr:col>18</xdr:col>
      <xdr:colOff>110393</xdr:colOff>
      <xdr:row>11</xdr:row>
      <xdr:rowOff>28760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5">
          <xdr14:nvContentPartPr>
            <xdr14:cNvPr id="166" name="Ink 165">
              <a:extLst>
                <a:ext uri="{FF2B5EF4-FFF2-40B4-BE49-F238E27FC236}">
                  <a16:creationId xmlns:a16="http://schemas.microsoft.com/office/drawing/2014/main" id="{A7A87090-AA4F-1447-A4EE-BCDB8950351F}"/>
                </a:ext>
                <a:ext uri="{147F2762-F138-4A5C-976F-8EAC2B608ADB}">
                  <a16:predDERef xmlns:a16="http://schemas.microsoft.com/office/drawing/2014/main" pred="{79EE8F9F-F4EF-9945-A268-C2571CF5BECE}"/>
                </a:ext>
              </a:extLst>
            </xdr14:cNvPr>
            <xdr14:cNvContentPartPr/>
          </xdr14:nvContentPartPr>
          <xdr14:nvPr macro=""/>
          <xdr14:xfrm>
            <a:off x="10549440" y="2294280"/>
            <a:ext cx="123120" cy="71280"/>
          </xdr14:xfrm>
        </xdr:contentPart>
      </mc:Choice>
      <mc:Fallback xmlns="">
        <xdr:pic>
          <xdr:nvPicPr>
            <xdr:cNvPr id="166" name="Ink 165">
              <a:extLst>
                <a:ext uri="{FF2B5EF4-FFF2-40B4-BE49-F238E27FC236}">
                  <a16:creationId xmlns:a16="http://schemas.microsoft.com/office/drawing/2014/main" id="{A7A87090-AA4F-1447-A4EE-BCDB8950351F}"/>
                </a:ext>
                <a:ext uri="{147F2762-F138-4A5C-976F-8EAC2B608ADB}">
                  <a16:predDERef xmlns:a16="http://schemas.microsoft.com/office/drawing/2014/main" pred="{79EE8F9F-F4EF-9945-A268-C2571CF5BECE}"/>
                </a:ext>
              </a:extLst>
            </xdr:cNvPr>
            <xdr:cNvPicPr/>
          </xdr:nvPicPr>
          <xdr:blipFill>
            <a:blip xmlns:r="http://schemas.openxmlformats.org/officeDocument/2006/relationships" r:embed="rId156"/>
            <a:stretch>
              <a:fillRect/>
            </a:stretch>
          </xdr:blipFill>
          <xdr:spPr>
            <a:xfrm>
              <a:off x="10533960" y="2279160"/>
              <a:ext cx="153720" cy="1018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18</xdr:col>
      <xdr:colOff>4193</xdr:colOff>
      <xdr:row>9</xdr:row>
      <xdr:rowOff>169280</xdr:rowOff>
    </xdr:from>
    <xdr:to>
      <xdr:col>18</xdr:col>
      <xdr:colOff>169793</xdr:colOff>
      <xdr:row>10</xdr:row>
      <xdr:rowOff>144380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7">
          <xdr14:nvContentPartPr>
            <xdr14:cNvPr id="167" name="Ink 166">
              <a:extLst>
                <a:ext uri="{FF2B5EF4-FFF2-40B4-BE49-F238E27FC236}">
                  <a16:creationId xmlns:a16="http://schemas.microsoft.com/office/drawing/2014/main" id="{79C17813-DA13-B04B-ABAD-5438ECEF335F}"/>
                </a:ext>
                <a:ext uri="{147F2762-F138-4A5C-976F-8EAC2B608ADB}">
                  <a16:predDERef xmlns:a16="http://schemas.microsoft.com/office/drawing/2014/main" pred="{A7A87090-AA4F-1447-A4EE-BCDB8950351F}"/>
                </a:ext>
              </a:extLst>
            </xdr14:cNvPr>
            <xdr14:cNvContentPartPr/>
          </xdr14:nvContentPartPr>
          <xdr14:nvPr macro=""/>
          <xdr14:xfrm>
            <a:off x="10566360" y="2125080"/>
            <a:ext cx="165600" cy="165600"/>
          </xdr14:xfrm>
        </xdr:contentPart>
      </mc:Choice>
      <mc:Fallback xmlns="">
        <xdr:pic>
          <xdr:nvPicPr>
            <xdr:cNvPr id="167" name="Ink 166">
              <a:extLst>
                <a:ext uri="{FF2B5EF4-FFF2-40B4-BE49-F238E27FC236}">
                  <a16:creationId xmlns:a16="http://schemas.microsoft.com/office/drawing/2014/main" id="{79C17813-DA13-B04B-ABAD-5438ECEF335F}"/>
                </a:ext>
                <a:ext uri="{147F2762-F138-4A5C-976F-8EAC2B608ADB}">
                  <a16:predDERef xmlns:a16="http://schemas.microsoft.com/office/drawing/2014/main" pred="{A7A87090-AA4F-1447-A4EE-BCDB8950351F}"/>
                </a:ext>
              </a:extLst>
            </xdr:cNvPr>
            <xdr:cNvPicPr/>
          </xdr:nvPicPr>
          <xdr:blipFill>
            <a:blip xmlns:r="http://schemas.openxmlformats.org/officeDocument/2006/relationships" r:embed="rId158"/>
            <a:stretch>
              <a:fillRect/>
            </a:stretch>
          </xdr:blipFill>
          <xdr:spPr>
            <a:xfrm>
              <a:off x="10550880" y="2109600"/>
              <a:ext cx="195840" cy="1958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18</xdr:col>
      <xdr:colOff>431513</xdr:colOff>
      <xdr:row>9</xdr:row>
      <xdr:rowOff>122480</xdr:rowOff>
    </xdr:from>
    <xdr:to>
      <xdr:col>18</xdr:col>
      <xdr:colOff>575873</xdr:colOff>
      <xdr:row>10</xdr:row>
      <xdr:rowOff>148340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9">
          <xdr14:nvContentPartPr>
            <xdr14:cNvPr id="168" name="Ink 167">
              <a:extLst>
                <a:ext uri="{FF2B5EF4-FFF2-40B4-BE49-F238E27FC236}">
                  <a16:creationId xmlns:a16="http://schemas.microsoft.com/office/drawing/2014/main" id="{01670F2A-9A64-3145-AA90-6BF015CADBAF}"/>
                </a:ext>
                <a:ext uri="{147F2762-F138-4A5C-976F-8EAC2B608ADB}">
                  <a16:predDERef xmlns:a16="http://schemas.microsoft.com/office/drawing/2014/main" pred="{79C17813-DA13-B04B-ABAD-5438ECEF335F}"/>
                </a:ext>
              </a:extLst>
            </xdr14:cNvPr>
            <xdr14:cNvContentPartPr/>
          </xdr14:nvContentPartPr>
          <xdr14:nvPr macro=""/>
          <xdr14:xfrm>
            <a:off x="10993680" y="2078280"/>
            <a:ext cx="144360" cy="216360"/>
          </xdr14:xfrm>
        </xdr:contentPart>
      </mc:Choice>
      <mc:Fallback xmlns="">
        <xdr:pic>
          <xdr:nvPicPr>
            <xdr:cNvPr id="168" name="Ink 167">
              <a:extLst>
                <a:ext uri="{FF2B5EF4-FFF2-40B4-BE49-F238E27FC236}">
                  <a16:creationId xmlns:a16="http://schemas.microsoft.com/office/drawing/2014/main" id="{01670F2A-9A64-3145-AA90-6BF015CADBAF}"/>
                </a:ext>
                <a:ext uri="{147F2762-F138-4A5C-976F-8EAC2B608ADB}">
                  <a16:predDERef xmlns:a16="http://schemas.microsoft.com/office/drawing/2014/main" pred="{79C17813-DA13-B04B-ABAD-5438ECEF335F}"/>
                </a:ext>
              </a:extLst>
            </xdr:cNvPr>
            <xdr:cNvPicPr/>
          </xdr:nvPicPr>
          <xdr:blipFill>
            <a:blip xmlns:r="http://schemas.openxmlformats.org/officeDocument/2006/relationships" r:embed="rId160"/>
            <a:stretch>
              <a:fillRect/>
            </a:stretch>
          </xdr:blipFill>
          <xdr:spPr>
            <a:xfrm>
              <a:off x="10978560" y="2063160"/>
              <a:ext cx="174960" cy="2466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18</xdr:col>
      <xdr:colOff>605033</xdr:colOff>
      <xdr:row>9</xdr:row>
      <xdr:rowOff>80360</xdr:rowOff>
    </xdr:from>
    <xdr:to>
      <xdr:col>19</xdr:col>
      <xdr:colOff>87953</xdr:colOff>
      <xdr:row>10</xdr:row>
      <xdr:rowOff>114140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1">
          <xdr14:nvContentPartPr>
            <xdr14:cNvPr id="169" name="Ink 168">
              <a:extLst>
                <a:ext uri="{FF2B5EF4-FFF2-40B4-BE49-F238E27FC236}">
                  <a16:creationId xmlns:a16="http://schemas.microsoft.com/office/drawing/2014/main" id="{01C36F30-8F5C-DB4A-AE16-CDAAB33AD718}"/>
                </a:ext>
                <a:ext uri="{147F2762-F138-4A5C-976F-8EAC2B608ADB}">
                  <a16:predDERef xmlns:a16="http://schemas.microsoft.com/office/drawing/2014/main" pred="{01670F2A-9A64-3145-AA90-6BF015CADBAF}"/>
                </a:ext>
              </a:extLst>
            </xdr14:cNvPr>
            <xdr14:cNvContentPartPr/>
          </xdr14:nvContentPartPr>
          <xdr14:nvPr macro=""/>
          <xdr14:xfrm>
            <a:off x="11167200" y="2036160"/>
            <a:ext cx="92520" cy="224280"/>
          </xdr14:xfrm>
        </xdr:contentPart>
      </mc:Choice>
      <mc:Fallback xmlns="">
        <xdr:pic>
          <xdr:nvPicPr>
            <xdr:cNvPr id="169" name="Ink 168">
              <a:extLst>
                <a:ext uri="{FF2B5EF4-FFF2-40B4-BE49-F238E27FC236}">
                  <a16:creationId xmlns:a16="http://schemas.microsoft.com/office/drawing/2014/main" id="{01C36F30-8F5C-DB4A-AE16-CDAAB33AD718}"/>
                </a:ext>
                <a:ext uri="{147F2762-F138-4A5C-976F-8EAC2B608ADB}">
                  <a16:predDERef xmlns:a16="http://schemas.microsoft.com/office/drawing/2014/main" pred="{01670F2A-9A64-3145-AA90-6BF015CADBAF}"/>
                </a:ext>
              </a:extLst>
            </xdr:cNvPr>
            <xdr:cNvPicPr/>
          </xdr:nvPicPr>
          <xdr:blipFill>
            <a:blip xmlns:r="http://schemas.openxmlformats.org/officeDocument/2006/relationships" r:embed="rId162"/>
            <a:stretch>
              <a:fillRect/>
            </a:stretch>
          </xdr:blipFill>
          <xdr:spPr>
            <a:xfrm>
              <a:off x="11152080" y="2020680"/>
              <a:ext cx="123120" cy="2548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19</xdr:col>
      <xdr:colOff>86513</xdr:colOff>
      <xdr:row>9</xdr:row>
      <xdr:rowOff>97280</xdr:rowOff>
    </xdr:from>
    <xdr:to>
      <xdr:col>19</xdr:col>
      <xdr:colOff>237353</xdr:colOff>
      <xdr:row>10</xdr:row>
      <xdr:rowOff>68060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3">
          <xdr14:nvContentPartPr>
            <xdr14:cNvPr id="170" name="Ink 169">
              <a:extLst>
                <a:ext uri="{FF2B5EF4-FFF2-40B4-BE49-F238E27FC236}">
                  <a16:creationId xmlns:a16="http://schemas.microsoft.com/office/drawing/2014/main" id="{B828DFE9-245E-F74E-8480-FA03A09DC157}"/>
                </a:ext>
                <a:ext uri="{147F2762-F138-4A5C-976F-8EAC2B608ADB}">
                  <a16:predDERef xmlns:a16="http://schemas.microsoft.com/office/drawing/2014/main" pred="{01C36F30-8F5C-DB4A-AE16-CDAAB33AD718}"/>
                </a:ext>
              </a:extLst>
            </xdr14:cNvPr>
            <xdr14:cNvContentPartPr/>
          </xdr14:nvContentPartPr>
          <xdr14:nvPr macro=""/>
          <xdr14:xfrm>
            <a:off x="11258280" y="2053080"/>
            <a:ext cx="150840" cy="161280"/>
          </xdr14:xfrm>
        </xdr:contentPart>
      </mc:Choice>
      <mc:Fallback xmlns="">
        <xdr:pic>
          <xdr:nvPicPr>
            <xdr:cNvPr id="170" name="Ink 169">
              <a:extLst>
                <a:ext uri="{FF2B5EF4-FFF2-40B4-BE49-F238E27FC236}">
                  <a16:creationId xmlns:a16="http://schemas.microsoft.com/office/drawing/2014/main" id="{B828DFE9-245E-F74E-8480-FA03A09DC157}"/>
                </a:ext>
                <a:ext uri="{147F2762-F138-4A5C-976F-8EAC2B608ADB}">
                  <a16:predDERef xmlns:a16="http://schemas.microsoft.com/office/drawing/2014/main" pred="{01C36F30-8F5C-DB4A-AE16-CDAAB33AD718}"/>
                </a:ext>
              </a:extLst>
            </xdr:cNvPr>
            <xdr:cNvPicPr/>
          </xdr:nvPicPr>
          <xdr:blipFill>
            <a:blip xmlns:r="http://schemas.openxmlformats.org/officeDocument/2006/relationships" r:embed="rId164"/>
            <a:stretch>
              <a:fillRect/>
            </a:stretch>
          </xdr:blipFill>
          <xdr:spPr>
            <a:xfrm>
              <a:off x="11242800" y="2037600"/>
              <a:ext cx="181440" cy="1918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19</xdr:col>
      <xdr:colOff>292073</xdr:colOff>
      <xdr:row>8</xdr:row>
      <xdr:rowOff>114260</xdr:rowOff>
    </xdr:from>
    <xdr:to>
      <xdr:col>19</xdr:col>
      <xdr:colOff>495473</xdr:colOff>
      <xdr:row>10</xdr:row>
      <xdr:rowOff>16940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5">
          <xdr14:nvContentPartPr>
            <xdr14:cNvPr id="171" name="Ink 170">
              <a:extLst>
                <a:ext uri="{FF2B5EF4-FFF2-40B4-BE49-F238E27FC236}">
                  <a16:creationId xmlns:a16="http://schemas.microsoft.com/office/drawing/2014/main" id="{BF56D5D2-9AC2-7B42-836D-CE28573BD5E5}"/>
                </a:ext>
                <a:ext uri="{147F2762-F138-4A5C-976F-8EAC2B608ADB}">
                  <a16:predDERef xmlns:a16="http://schemas.microsoft.com/office/drawing/2014/main" pred="{B828DFE9-245E-F74E-8480-FA03A09DC157}"/>
                </a:ext>
              </a:extLst>
            </xdr14:cNvPr>
            <xdr14:cNvContentPartPr/>
          </xdr14:nvContentPartPr>
          <xdr14:nvPr macro=""/>
          <xdr14:xfrm>
            <a:off x="11463840" y="1879560"/>
            <a:ext cx="203400" cy="283680"/>
          </xdr14:xfrm>
        </xdr:contentPart>
      </mc:Choice>
      <mc:Fallback xmlns="">
        <xdr:pic>
          <xdr:nvPicPr>
            <xdr:cNvPr id="171" name="Ink 170">
              <a:extLst>
                <a:ext uri="{FF2B5EF4-FFF2-40B4-BE49-F238E27FC236}">
                  <a16:creationId xmlns:a16="http://schemas.microsoft.com/office/drawing/2014/main" id="{BF56D5D2-9AC2-7B42-836D-CE28573BD5E5}"/>
                </a:ext>
                <a:ext uri="{147F2762-F138-4A5C-976F-8EAC2B608ADB}">
                  <a16:predDERef xmlns:a16="http://schemas.microsoft.com/office/drawing/2014/main" pred="{B828DFE9-245E-F74E-8480-FA03A09DC157}"/>
                </a:ext>
              </a:extLst>
            </xdr:cNvPr>
            <xdr:cNvPicPr/>
          </xdr:nvPicPr>
          <xdr:blipFill>
            <a:blip xmlns:r="http://schemas.openxmlformats.org/officeDocument/2006/relationships" r:embed="rId166"/>
            <a:stretch>
              <a:fillRect/>
            </a:stretch>
          </xdr:blipFill>
          <xdr:spPr>
            <a:xfrm>
              <a:off x="11448360" y="1864080"/>
              <a:ext cx="234000" cy="3139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19</xdr:col>
      <xdr:colOff>541553</xdr:colOff>
      <xdr:row>8</xdr:row>
      <xdr:rowOff>16700</xdr:rowOff>
    </xdr:from>
    <xdr:to>
      <xdr:col>20</xdr:col>
      <xdr:colOff>55073</xdr:colOff>
      <xdr:row>9</xdr:row>
      <xdr:rowOff>126800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7">
          <xdr14:nvContentPartPr>
            <xdr14:cNvPr id="172" name="Ink 171">
              <a:extLst>
                <a:ext uri="{FF2B5EF4-FFF2-40B4-BE49-F238E27FC236}">
                  <a16:creationId xmlns:a16="http://schemas.microsoft.com/office/drawing/2014/main" id="{787515BE-E1AA-174D-81FD-82F548E57982}"/>
                </a:ext>
                <a:ext uri="{147F2762-F138-4A5C-976F-8EAC2B608ADB}">
                  <a16:predDERef xmlns:a16="http://schemas.microsoft.com/office/drawing/2014/main" pred="{BF56D5D2-9AC2-7B42-836D-CE28573BD5E5}"/>
                </a:ext>
              </a:extLst>
            </xdr14:cNvPr>
            <xdr14:cNvContentPartPr/>
          </xdr14:nvContentPartPr>
          <xdr14:nvPr macro=""/>
          <xdr14:xfrm>
            <a:off x="11713320" y="1782000"/>
            <a:ext cx="123120" cy="300600"/>
          </xdr14:xfrm>
        </xdr:contentPart>
      </mc:Choice>
      <mc:Fallback xmlns="">
        <xdr:pic>
          <xdr:nvPicPr>
            <xdr:cNvPr id="172" name="Ink 171">
              <a:extLst>
                <a:ext uri="{FF2B5EF4-FFF2-40B4-BE49-F238E27FC236}">
                  <a16:creationId xmlns:a16="http://schemas.microsoft.com/office/drawing/2014/main" id="{787515BE-E1AA-174D-81FD-82F548E57982}"/>
                </a:ext>
                <a:ext uri="{147F2762-F138-4A5C-976F-8EAC2B608ADB}">
                  <a16:predDERef xmlns:a16="http://schemas.microsoft.com/office/drawing/2014/main" pred="{BF56D5D2-9AC2-7B42-836D-CE28573BD5E5}"/>
                </a:ext>
              </a:extLst>
            </xdr:cNvPr>
            <xdr:cNvPicPr/>
          </xdr:nvPicPr>
          <xdr:blipFill>
            <a:blip xmlns:r="http://schemas.openxmlformats.org/officeDocument/2006/relationships" r:embed="rId168"/>
            <a:stretch>
              <a:fillRect/>
            </a:stretch>
          </xdr:blipFill>
          <xdr:spPr>
            <a:xfrm>
              <a:off x="11698200" y="1766880"/>
              <a:ext cx="153720" cy="3308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16</xdr:col>
      <xdr:colOff>71753</xdr:colOff>
      <xdr:row>13</xdr:row>
      <xdr:rowOff>127280</xdr:rowOff>
    </xdr:from>
    <xdr:to>
      <xdr:col>16</xdr:col>
      <xdr:colOff>444713</xdr:colOff>
      <xdr:row>15</xdr:row>
      <xdr:rowOff>15200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9">
          <xdr14:nvContentPartPr>
            <xdr14:cNvPr id="173" name="Ink 172">
              <a:extLst>
                <a:ext uri="{FF2B5EF4-FFF2-40B4-BE49-F238E27FC236}">
                  <a16:creationId xmlns:a16="http://schemas.microsoft.com/office/drawing/2014/main" id="{C178B4AF-D841-764E-9DCF-FC4BBC6E274D}"/>
                </a:ext>
                <a:ext uri="{147F2762-F138-4A5C-976F-8EAC2B608ADB}">
                  <a16:predDERef xmlns:a16="http://schemas.microsoft.com/office/drawing/2014/main" pred="{787515BE-E1AA-174D-81FD-82F548E57982}"/>
                </a:ext>
              </a:extLst>
            </xdr14:cNvPr>
            <xdr14:cNvContentPartPr/>
          </xdr14:nvContentPartPr>
          <xdr14:nvPr macro=""/>
          <xdr14:xfrm>
            <a:off x="9414720" y="2845080"/>
            <a:ext cx="372960" cy="268920"/>
          </xdr14:xfrm>
        </xdr:contentPart>
      </mc:Choice>
      <mc:Fallback xmlns="">
        <xdr:pic>
          <xdr:nvPicPr>
            <xdr:cNvPr id="173" name="Ink 172">
              <a:extLst>
                <a:ext uri="{FF2B5EF4-FFF2-40B4-BE49-F238E27FC236}">
                  <a16:creationId xmlns:a16="http://schemas.microsoft.com/office/drawing/2014/main" id="{C178B4AF-D841-764E-9DCF-FC4BBC6E274D}"/>
                </a:ext>
                <a:ext uri="{147F2762-F138-4A5C-976F-8EAC2B608ADB}">
                  <a16:predDERef xmlns:a16="http://schemas.microsoft.com/office/drawing/2014/main" pred="{787515BE-E1AA-174D-81FD-82F548E57982}"/>
                </a:ext>
              </a:extLst>
            </xdr:cNvPr>
            <xdr:cNvPicPr/>
          </xdr:nvPicPr>
          <xdr:blipFill>
            <a:blip xmlns:r="http://schemas.openxmlformats.org/officeDocument/2006/relationships" r:embed="rId170"/>
            <a:stretch>
              <a:fillRect/>
            </a:stretch>
          </xdr:blipFill>
          <xdr:spPr>
            <a:xfrm>
              <a:off x="9399600" y="2829960"/>
              <a:ext cx="403560" cy="2995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16</xdr:col>
      <xdr:colOff>390353</xdr:colOff>
      <xdr:row>13</xdr:row>
      <xdr:rowOff>122600</xdr:rowOff>
    </xdr:from>
    <xdr:to>
      <xdr:col>17</xdr:col>
      <xdr:colOff>114473</xdr:colOff>
      <xdr:row>14</xdr:row>
      <xdr:rowOff>95540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1">
          <xdr14:nvContentPartPr>
            <xdr14:cNvPr id="174" name="Ink 173">
              <a:extLst>
                <a:ext uri="{FF2B5EF4-FFF2-40B4-BE49-F238E27FC236}">
                  <a16:creationId xmlns:a16="http://schemas.microsoft.com/office/drawing/2014/main" id="{BA8D0C3D-4BC8-7948-B4F8-5CF8CD68B8B9}"/>
                </a:ext>
                <a:ext uri="{147F2762-F138-4A5C-976F-8EAC2B608ADB}">
                  <a16:predDERef xmlns:a16="http://schemas.microsoft.com/office/drawing/2014/main" pred="{C178B4AF-D841-764E-9DCF-FC4BBC6E274D}"/>
                </a:ext>
              </a:extLst>
            </xdr14:cNvPr>
            <xdr14:cNvContentPartPr/>
          </xdr14:nvContentPartPr>
          <xdr14:nvPr macro=""/>
          <xdr14:xfrm>
            <a:off x="9733320" y="2840400"/>
            <a:ext cx="333720" cy="163440"/>
          </xdr14:xfrm>
        </xdr:contentPart>
      </mc:Choice>
      <mc:Fallback xmlns="">
        <xdr:pic>
          <xdr:nvPicPr>
            <xdr:cNvPr id="174" name="Ink 173">
              <a:extLst>
                <a:ext uri="{FF2B5EF4-FFF2-40B4-BE49-F238E27FC236}">
                  <a16:creationId xmlns:a16="http://schemas.microsoft.com/office/drawing/2014/main" id="{BA8D0C3D-4BC8-7948-B4F8-5CF8CD68B8B9}"/>
                </a:ext>
                <a:ext uri="{147F2762-F138-4A5C-976F-8EAC2B608ADB}">
                  <a16:predDERef xmlns:a16="http://schemas.microsoft.com/office/drawing/2014/main" pred="{C178B4AF-D841-764E-9DCF-FC4BBC6E274D}"/>
                </a:ext>
              </a:extLst>
            </xdr:cNvPr>
            <xdr:cNvPicPr/>
          </xdr:nvPicPr>
          <xdr:blipFill>
            <a:blip xmlns:r="http://schemas.openxmlformats.org/officeDocument/2006/relationships" r:embed="rId172"/>
            <a:stretch>
              <a:fillRect/>
            </a:stretch>
          </xdr:blipFill>
          <xdr:spPr>
            <a:xfrm>
              <a:off x="9717840" y="2825280"/>
              <a:ext cx="364320" cy="1940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17</xdr:col>
      <xdr:colOff>72353</xdr:colOff>
      <xdr:row>13</xdr:row>
      <xdr:rowOff>80120</xdr:rowOff>
    </xdr:from>
    <xdr:to>
      <xdr:col>17</xdr:col>
      <xdr:colOff>262793</xdr:colOff>
      <xdr:row>14</xdr:row>
      <xdr:rowOff>101660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3">
          <xdr14:nvContentPartPr>
            <xdr14:cNvPr id="175" name="Ink 174">
              <a:extLst>
                <a:ext uri="{FF2B5EF4-FFF2-40B4-BE49-F238E27FC236}">
                  <a16:creationId xmlns:a16="http://schemas.microsoft.com/office/drawing/2014/main" id="{DDF7C54B-0628-C144-B8F3-975B9C88EC72}"/>
                </a:ext>
                <a:ext uri="{147F2762-F138-4A5C-976F-8EAC2B608ADB}">
                  <a16:predDERef xmlns:a16="http://schemas.microsoft.com/office/drawing/2014/main" pred="{BA8D0C3D-4BC8-7948-B4F8-5CF8CD68B8B9}"/>
                </a:ext>
              </a:extLst>
            </xdr14:cNvPr>
            <xdr14:cNvContentPartPr/>
          </xdr14:nvContentPartPr>
          <xdr14:nvPr macro=""/>
          <xdr14:xfrm>
            <a:off x="10024920" y="2797920"/>
            <a:ext cx="190440" cy="212040"/>
          </xdr14:xfrm>
        </xdr:contentPart>
      </mc:Choice>
      <mc:Fallback xmlns="">
        <xdr:pic>
          <xdr:nvPicPr>
            <xdr:cNvPr id="175" name="Ink 174">
              <a:extLst>
                <a:ext uri="{FF2B5EF4-FFF2-40B4-BE49-F238E27FC236}">
                  <a16:creationId xmlns:a16="http://schemas.microsoft.com/office/drawing/2014/main" id="{DDF7C54B-0628-C144-B8F3-975B9C88EC72}"/>
                </a:ext>
                <a:ext uri="{147F2762-F138-4A5C-976F-8EAC2B608ADB}">
                  <a16:predDERef xmlns:a16="http://schemas.microsoft.com/office/drawing/2014/main" pred="{BA8D0C3D-4BC8-7948-B4F8-5CF8CD68B8B9}"/>
                </a:ext>
              </a:extLst>
            </xdr:cNvPr>
            <xdr:cNvPicPr/>
          </xdr:nvPicPr>
          <xdr:blipFill>
            <a:blip xmlns:r="http://schemas.openxmlformats.org/officeDocument/2006/relationships" r:embed="rId174"/>
            <a:stretch>
              <a:fillRect/>
            </a:stretch>
          </xdr:blipFill>
          <xdr:spPr>
            <a:xfrm>
              <a:off x="10009440" y="2782800"/>
              <a:ext cx="221040" cy="2426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17</xdr:col>
      <xdr:colOff>14033</xdr:colOff>
      <xdr:row>13</xdr:row>
      <xdr:rowOff>156440</xdr:rowOff>
    </xdr:from>
    <xdr:to>
      <xdr:col>17</xdr:col>
      <xdr:colOff>279713</xdr:colOff>
      <xdr:row>14</xdr:row>
      <xdr:rowOff>38300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5">
          <xdr14:nvContentPartPr>
            <xdr14:cNvPr id="176" name="Ink 175">
              <a:extLst>
                <a:ext uri="{FF2B5EF4-FFF2-40B4-BE49-F238E27FC236}">
                  <a16:creationId xmlns:a16="http://schemas.microsoft.com/office/drawing/2014/main" id="{F150EC99-0977-C14C-BC1C-6E79A9B60CB7}"/>
                </a:ext>
                <a:ext uri="{147F2762-F138-4A5C-976F-8EAC2B608ADB}">
                  <a16:predDERef xmlns:a16="http://schemas.microsoft.com/office/drawing/2014/main" pred="{DDF7C54B-0628-C144-B8F3-975B9C88EC72}"/>
                </a:ext>
              </a:extLst>
            </xdr14:cNvPr>
            <xdr14:cNvContentPartPr/>
          </xdr14:nvContentPartPr>
          <xdr14:nvPr macro=""/>
          <xdr14:xfrm>
            <a:off x="9966600" y="2874240"/>
            <a:ext cx="265680" cy="72360"/>
          </xdr14:xfrm>
        </xdr:contentPart>
      </mc:Choice>
      <mc:Fallback xmlns="">
        <xdr:pic>
          <xdr:nvPicPr>
            <xdr:cNvPr id="176" name="Ink 175">
              <a:extLst>
                <a:ext uri="{FF2B5EF4-FFF2-40B4-BE49-F238E27FC236}">
                  <a16:creationId xmlns:a16="http://schemas.microsoft.com/office/drawing/2014/main" id="{F150EC99-0977-C14C-BC1C-6E79A9B60CB7}"/>
                </a:ext>
                <a:ext uri="{147F2762-F138-4A5C-976F-8EAC2B608ADB}">
                  <a16:predDERef xmlns:a16="http://schemas.microsoft.com/office/drawing/2014/main" pred="{DDF7C54B-0628-C144-B8F3-975B9C88EC72}"/>
                </a:ext>
              </a:extLst>
            </xdr:cNvPr>
            <xdr:cNvPicPr/>
          </xdr:nvPicPr>
          <xdr:blipFill>
            <a:blip xmlns:r="http://schemas.openxmlformats.org/officeDocument/2006/relationships" r:embed="rId176"/>
            <a:stretch>
              <a:fillRect/>
            </a:stretch>
          </xdr:blipFill>
          <xdr:spPr>
            <a:xfrm>
              <a:off x="9951120" y="2859120"/>
              <a:ext cx="296280" cy="1029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17</xdr:col>
      <xdr:colOff>224273</xdr:colOff>
      <xdr:row>13</xdr:row>
      <xdr:rowOff>63200</xdr:rowOff>
    </xdr:from>
    <xdr:to>
      <xdr:col>17</xdr:col>
      <xdr:colOff>372953</xdr:colOff>
      <xdr:row>14</xdr:row>
      <xdr:rowOff>25340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7">
          <xdr14:nvContentPartPr>
            <xdr14:cNvPr id="177" name="Ink 176">
              <a:extLst>
                <a:ext uri="{FF2B5EF4-FFF2-40B4-BE49-F238E27FC236}">
                  <a16:creationId xmlns:a16="http://schemas.microsoft.com/office/drawing/2014/main" id="{B08897F4-D104-9744-BC79-F5BAAE51C40B}"/>
                </a:ext>
                <a:ext uri="{147F2762-F138-4A5C-976F-8EAC2B608ADB}">
                  <a16:predDERef xmlns:a16="http://schemas.microsoft.com/office/drawing/2014/main" pred="{F150EC99-0977-C14C-BC1C-6E79A9B60CB7}"/>
                </a:ext>
              </a:extLst>
            </xdr14:cNvPr>
            <xdr14:cNvContentPartPr/>
          </xdr14:nvContentPartPr>
          <xdr14:nvPr macro=""/>
          <xdr14:xfrm>
            <a:off x="10176840" y="2781000"/>
            <a:ext cx="148680" cy="152640"/>
          </xdr14:xfrm>
        </xdr:contentPart>
      </mc:Choice>
      <mc:Fallback xmlns="">
        <xdr:pic>
          <xdr:nvPicPr>
            <xdr:cNvPr id="177" name="Ink 176">
              <a:extLst>
                <a:ext uri="{FF2B5EF4-FFF2-40B4-BE49-F238E27FC236}">
                  <a16:creationId xmlns:a16="http://schemas.microsoft.com/office/drawing/2014/main" id="{B08897F4-D104-9744-BC79-F5BAAE51C40B}"/>
                </a:ext>
                <a:ext uri="{147F2762-F138-4A5C-976F-8EAC2B608ADB}">
                  <a16:predDERef xmlns:a16="http://schemas.microsoft.com/office/drawing/2014/main" pred="{F150EC99-0977-C14C-BC1C-6E79A9B60CB7}"/>
                </a:ext>
              </a:extLst>
            </xdr:cNvPr>
            <xdr:cNvPicPr/>
          </xdr:nvPicPr>
          <xdr:blipFill>
            <a:blip xmlns:r="http://schemas.openxmlformats.org/officeDocument/2006/relationships" r:embed="rId178"/>
            <a:stretch>
              <a:fillRect/>
            </a:stretch>
          </xdr:blipFill>
          <xdr:spPr>
            <a:xfrm>
              <a:off x="10161360" y="2765880"/>
              <a:ext cx="178920" cy="1832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17</xdr:col>
      <xdr:colOff>156593</xdr:colOff>
      <xdr:row>13</xdr:row>
      <xdr:rowOff>42320</xdr:rowOff>
    </xdr:from>
    <xdr:to>
      <xdr:col>17</xdr:col>
      <xdr:colOff>419393</xdr:colOff>
      <xdr:row>13</xdr:row>
      <xdr:rowOff>72200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9">
          <xdr14:nvContentPartPr>
            <xdr14:cNvPr id="178" name="Ink 177">
              <a:extLst>
                <a:ext uri="{FF2B5EF4-FFF2-40B4-BE49-F238E27FC236}">
                  <a16:creationId xmlns:a16="http://schemas.microsoft.com/office/drawing/2014/main" id="{4A4A48EA-EA0F-3B44-A477-08AA72207052}"/>
                </a:ext>
                <a:ext uri="{147F2762-F138-4A5C-976F-8EAC2B608ADB}">
                  <a16:predDERef xmlns:a16="http://schemas.microsoft.com/office/drawing/2014/main" pred="{B08897F4-D104-9744-BC79-F5BAAE51C40B}"/>
                </a:ext>
              </a:extLst>
            </xdr14:cNvPr>
            <xdr14:cNvContentPartPr/>
          </xdr14:nvContentPartPr>
          <xdr14:nvPr macro=""/>
          <xdr14:xfrm>
            <a:off x="10109160" y="2760120"/>
            <a:ext cx="262800" cy="29880"/>
          </xdr14:xfrm>
        </xdr:contentPart>
      </mc:Choice>
      <mc:Fallback xmlns="">
        <xdr:pic>
          <xdr:nvPicPr>
            <xdr:cNvPr id="178" name="Ink 177">
              <a:extLst>
                <a:ext uri="{FF2B5EF4-FFF2-40B4-BE49-F238E27FC236}">
                  <a16:creationId xmlns:a16="http://schemas.microsoft.com/office/drawing/2014/main" id="{4A4A48EA-EA0F-3B44-A477-08AA72207052}"/>
                </a:ext>
                <a:ext uri="{147F2762-F138-4A5C-976F-8EAC2B608ADB}">
                  <a16:predDERef xmlns:a16="http://schemas.microsoft.com/office/drawing/2014/main" pred="{B08897F4-D104-9744-BC79-F5BAAE51C40B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10093680" y="2744640"/>
              <a:ext cx="293400" cy="604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17</xdr:col>
      <xdr:colOff>422993</xdr:colOff>
      <xdr:row>12</xdr:row>
      <xdr:rowOff>164780</xdr:rowOff>
    </xdr:from>
    <xdr:to>
      <xdr:col>17</xdr:col>
      <xdr:colOff>491033</xdr:colOff>
      <xdr:row>14</xdr:row>
      <xdr:rowOff>8420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1">
          <xdr14:nvContentPartPr>
            <xdr14:cNvPr id="179" name="Ink 178">
              <a:extLst>
                <a:ext uri="{FF2B5EF4-FFF2-40B4-BE49-F238E27FC236}">
                  <a16:creationId xmlns:a16="http://schemas.microsoft.com/office/drawing/2014/main" id="{C54ABDA4-AE93-5349-8483-8586F92B7F9D}"/>
                </a:ext>
                <a:ext uri="{147F2762-F138-4A5C-976F-8EAC2B608ADB}">
                  <a16:predDERef xmlns:a16="http://schemas.microsoft.com/office/drawing/2014/main" pred="{4A4A48EA-EA0F-3B44-A477-08AA72207052}"/>
                </a:ext>
              </a:extLst>
            </xdr14:cNvPr>
            <xdr14:cNvContentPartPr/>
          </xdr14:nvContentPartPr>
          <xdr14:nvPr macro=""/>
          <xdr14:xfrm>
            <a:off x="10375560" y="2692080"/>
            <a:ext cx="68040" cy="224640"/>
          </xdr14:xfrm>
        </xdr:contentPart>
      </mc:Choice>
      <mc:Fallback xmlns="">
        <xdr:pic>
          <xdr:nvPicPr>
            <xdr:cNvPr id="179" name="Ink 178">
              <a:extLst>
                <a:ext uri="{FF2B5EF4-FFF2-40B4-BE49-F238E27FC236}">
                  <a16:creationId xmlns:a16="http://schemas.microsoft.com/office/drawing/2014/main" id="{C54ABDA4-AE93-5349-8483-8586F92B7F9D}"/>
                </a:ext>
                <a:ext uri="{147F2762-F138-4A5C-976F-8EAC2B608ADB}">
                  <a16:predDERef xmlns:a16="http://schemas.microsoft.com/office/drawing/2014/main" pred="{4A4A48EA-EA0F-3B44-A477-08AA72207052}"/>
                </a:ext>
              </a:extLst>
            </xdr:cNvPr>
            <xdr:cNvPicPr/>
          </xdr:nvPicPr>
          <xdr:blipFill>
            <a:blip xmlns:r="http://schemas.openxmlformats.org/officeDocument/2006/relationships" r:embed="rId182"/>
            <a:stretch>
              <a:fillRect/>
            </a:stretch>
          </xdr:blipFill>
          <xdr:spPr>
            <a:xfrm>
              <a:off x="10360440" y="2676960"/>
              <a:ext cx="98640" cy="2552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17</xdr:col>
      <xdr:colOff>461873</xdr:colOff>
      <xdr:row>12</xdr:row>
      <xdr:rowOff>178100</xdr:rowOff>
    </xdr:from>
    <xdr:to>
      <xdr:col>18</xdr:col>
      <xdr:colOff>25793</xdr:colOff>
      <xdr:row>13</xdr:row>
      <xdr:rowOff>188480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3">
          <xdr14:nvContentPartPr>
            <xdr14:cNvPr id="180" name="Ink 179">
              <a:extLst>
                <a:ext uri="{FF2B5EF4-FFF2-40B4-BE49-F238E27FC236}">
                  <a16:creationId xmlns:a16="http://schemas.microsoft.com/office/drawing/2014/main" id="{E0FF7D38-51D6-D74F-BBCA-ADDD2BBDB835}"/>
                </a:ext>
                <a:ext uri="{147F2762-F138-4A5C-976F-8EAC2B608ADB}">
                  <a16:predDERef xmlns:a16="http://schemas.microsoft.com/office/drawing/2014/main" pred="{C54ABDA4-AE93-5349-8483-8586F92B7F9D}"/>
                </a:ext>
              </a:extLst>
            </xdr14:cNvPr>
            <xdr14:cNvContentPartPr/>
          </xdr14:nvContentPartPr>
          <xdr14:nvPr macro=""/>
          <xdr14:xfrm>
            <a:off x="10414440" y="2705400"/>
            <a:ext cx="173520" cy="200880"/>
          </xdr14:xfrm>
        </xdr:contentPart>
      </mc:Choice>
      <mc:Fallback xmlns="">
        <xdr:pic>
          <xdr:nvPicPr>
            <xdr:cNvPr id="180" name="Ink 179">
              <a:extLst>
                <a:ext uri="{FF2B5EF4-FFF2-40B4-BE49-F238E27FC236}">
                  <a16:creationId xmlns:a16="http://schemas.microsoft.com/office/drawing/2014/main" id="{E0FF7D38-51D6-D74F-BBCA-ADDD2BBDB835}"/>
                </a:ext>
                <a:ext uri="{147F2762-F138-4A5C-976F-8EAC2B608ADB}">
                  <a16:predDERef xmlns:a16="http://schemas.microsoft.com/office/drawing/2014/main" pred="{C54ABDA4-AE93-5349-8483-8586F92B7F9D}"/>
                </a:ext>
              </a:extLst>
            </xdr:cNvPr>
            <xdr:cNvPicPr/>
          </xdr:nvPicPr>
          <xdr:blipFill>
            <a:blip xmlns:r="http://schemas.openxmlformats.org/officeDocument/2006/relationships" r:embed="rId184"/>
            <a:stretch>
              <a:fillRect/>
            </a:stretch>
          </xdr:blipFill>
          <xdr:spPr>
            <a:xfrm>
              <a:off x="10398960" y="2690280"/>
              <a:ext cx="204120" cy="2311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18</xdr:col>
      <xdr:colOff>97073</xdr:colOff>
      <xdr:row>12</xdr:row>
      <xdr:rowOff>139580</xdr:rowOff>
    </xdr:from>
    <xdr:to>
      <xdr:col>18</xdr:col>
      <xdr:colOff>249713</xdr:colOff>
      <xdr:row>13</xdr:row>
      <xdr:rowOff>176960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5">
          <xdr14:nvContentPartPr>
            <xdr14:cNvPr id="181" name="Ink 180">
              <a:extLst>
                <a:ext uri="{FF2B5EF4-FFF2-40B4-BE49-F238E27FC236}">
                  <a16:creationId xmlns:a16="http://schemas.microsoft.com/office/drawing/2014/main" id="{85349B8B-6ED5-2A40-9FAE-381A3DC4F411}"/>
                </a:ext>
                <a:ext uri="{147F2762-F138-4A5C-976F-8EAC2B608ADB}">
                  <a16:predDERef xmlns:a16="http://schemas.microsoft.com/office/drawing/2014/main" pred="{E0FF7D38-51D6-D74F-BBCA-ADDD2BBDB835}"/>
                </a:ext>
              </a:extLst>
            </xdr14:cNvPr>
            <xdr14:cNvContentPartPr/>
          </xdr14:nvContentPartPr>
          <xdr14:nvPr macro=""/>
          <xdr14:xfrm>
            <a:off x="10659240" y="2666880"/>
            <a:ext cx="152640" cy="227880"/>
          </xdr14:xfrm>
        </xdr:contentPart>
      </mc:Choice>
      <mc:Fallback xmlns="">
        <xdr:pic>
          <xdr:nvPicPr>
            <xdr:cNvPr id="181" name="Ink 180">
              <a:extLst>
                <a:ext uri="{FF2B5EF4-FFF2-40B4-BE49-F238E27FC236}">
                  <a16:creationId xmlns:a16="http://schemas.microsoft.com/office/drawing/2014/main" id="{85349B8B-6ED5-2A40-9FAE-381A3DC4F411}"/>
                </a:ext>
                <a:ext uri="{147F2762-F138-4A5C-976F-8EAC2B608ADB}">
                  <a16:predDERef xmlns:a16="http://schemas.microsoft.com/office/drawing/2014/main" pred="{E0FF7D38-51D6-D74F-BBCA-ADDD2BBDB835}"/>
                </a:ext>
              </a:extLst>
            </xdr:cNvPr>
            <xdr:cNvPicPr/>
          </xdr:nvPicPr>
          <xdr:blipFill>
            <a:blip xmlns:r="http://schemas.openxmlformats.org/officeDocument/2006/relationships" r:embed="rId186"/>
            <a:stretch>
              <a:fillRect/>
            </a:stretch>
          </xdr:blipFill>
          <xdr:spPr>
            <a:xfrm>
              <a:off x="10644120" y="2651400"/>
              <a:ext cx="183240" cy="2584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129540</xdr:colOff>
      <xdr:row>2</xdr:row>
      <xdr:rowOff>26670</xdr:rowOff>
    </xdr:from>
    <xdr:to>
      <xdr:col>21</xdr:col>
      <xdr:colOff>434340</xdr:colOff>
      <xdr:row>17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BE81CD-B256-4370-9A2E-D24EF894D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22</xdr:row>
      <xdr:rowOff>99060</xdr:rowOff>
    </xdr:from>
    <xdr:to>
      <xdr:col>21</xdr:col>
      <xdr:colOff>472440</xdr:colOff>
      <xdr:row>37</xdr:row>
      <xdr:rowOff>99060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BF8D186-EB28-44EF-B02A-638AF59C8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304800</xdr:colOff>
      <xdr:row>50</xdr:row>
      <xdr:rowOff>49530</xdr:rowOff>
    </xdr:from>
    <xdr:to>
      <xdr:col>22</xdr:col>
      <xdr:colOff>0</xdr:colOff>
      <xdr:row>65</xdr:row>
      <xdr:rowOff>49530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A9A813F-1B0B-4AF2-AAF8-3C35911D8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45720</xdr:colOff>
      <xdr:row>1</xdr:row>
      <xdr:rowOff>15160</xdr:rowOff>
    </xdr:from>
    <xdr:to>
      <xdr:col>15</xdr:col>
      <xdr:colOff>406800</xdr:colOff>
      <xdr:row>3</xdr:row>
      <xdr:rowOff>20040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E89DF2F2-5DD3-2A41-AE86-90203F8D639C}"/>
                </a:ext>
              </a:extLst>
            </xdr14:cNvPr>
            <xdr14:cNvContentPartPr/>
          </xdr14:nvContentPartPr>
          <xdr14:nvPr macro=""/>
          <xdr14:xfrm>
            <a:off x="9189720" y="375840"/>
            <a:ext cx="361080" cy="3909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E89DF2F2-5DD3-2A41-AE86-90203F8D639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174240" y="360360"/>
              <a:ext cx="391680" cy="4215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15</xdr:col>
      <xdr:colOff>370800</xdr:colOff>
      <xdr:row>2</xdr:row>
      <xdr:rowOff>25160</xdr:rowOff>
    </xdr:from>
    <xdr:to>
      <xdr:col>15</xdr:col>
      <xdr:colOff>548280</xdr:colOff>
      <xdr:row>3</xdr:row>
      <xdr:rowOff>25080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D8DD2F50-A55C-B44D-947E-9F0967A9B317}"/>
                </a:ext>
                <a:ext uri="{147F2762-F138-4A5C-976F-8EAC2B608ADB}">
                  <a16:predDERef xmlns:a16="http://schemas.microsoft.com/office/drawing/2014/main" pred="{E89DF2F2-5DD3-2A41-AE86-90203F8D639C}"/>
                </a:ext>
              </a:extLst>
            </xdr14:cNvPr>
            <xdr14:cNvContentPartPr/>
          </xdr14:nvContentPartPr>
          <xdr14:nvPr macro=""/>
          <xdr14:xfrm>
            <a:off x="9514800" y="578880"/>
            <a:ext cx="177480" cy="1929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D8DD2F50-A55C-B44D-947E-9F0967A9B317}"/>
                </a:ext>
                <a:ext uri="{147F2762-F138-4A5C-976F-8EAC2B608ADB}">
                  <a16:predDERef xmlns:a16="http://schemas.microsoft.com/office/drawing/2014/main" pred="{E89DF2F2-5DD3-2A41-AE86-90203F8D639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9499320" y="563760"/>
              <a:ext cx="208080" cy="2232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15</xdr:col>
      <xdr:colOff>604440</xdr:colOff>
      <xdr:row>2</xdr:row>
      <xdr:rowOff>320</xdr:rowOff>
    </xdr:from>
    <xdr:to>
      <xdr:col>16</xdr:col>
      <xdr:colOff>173040</xdr:colOff>
      <xdr:row>3</xdr:row>
      <xdr:rowOff>66120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C30FE0E7-66D5-ED48-B1DF-012EDDD5CB87}"/>
                </a:ext>
                <a:ext uri="{147F2762-F138-4A5C-976F-8EAC2B608ADB}">
                  <a16:predDERef xmlns:a16="http://schemas.microsoft.com/office/drawing/2014/main" pred="{D8DD2F50-A55C-B44D-947E-9F0967A9B317}"/>
                </a:ext>
              </a:extLst>
            </xdr14:cNvPr>
            <xdr14:cNvContentPartPr/>
          </xdr14:nvContentPartPr>
          <xdr14:nvPr macro=""/>
          <xdr14:xfrm>
            <a:off x="9748440" y="554040"/>
            <a:ext cx="178200" cy="25884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30FE0E7-66D5-ED48-B1DF-012EDDD5CB87}"/>
                </a:ext>
                <a:ext uri="{147F2762-F138-4A5C-976F-8EAC2B608ADB}">
                  <a16:predDERef xmlns:a16="http://schemas.microsoft.com/office/drawing/2014/main" pred="{D8DD2F50-A55C-B44D-947E-9F0967A9B317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9732960" y="538920"/>
              <a:ext cx="208800" cy="2894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16</xdr:col>
      <xdr:colOff>50640</xdr:colOff>
      <xdr:row>2</xdr:row>
      <xdr:rowOff>55760</xdr:rowOff>
    </xdr:from>
    <xdr:to>
      <xdr:col>16</xdr:col>
      <xdr:colOff>203280</xdr:colOff>
      <xdr:row>2</xdr:row>
      <xdr:rowOff>106880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A699B0F1-4058-AA49-8168-6F36B944C86B}"/>
                </a:ext>
                <a:ext uri="{147F2762-F138-4A5C-976F-8EAC2B608ADB}">
                  <a16:predDERef xmlns:a16="http://schemas.microsoft.com/office/drawing/2014/main" pred="{C30FE0E7-66D5-ED48-B1DF-012EDDD5CB87}"/>
                </a:ext>
              </a:extLst>
            </xdr14:cNvPr>
            <xdr14:cNvContentPartPr/>
          </xdr14:nvContentPartPr>
          <xdr14:nvPr macro=""/>
          <xdr14:xfrm>
            <a:off x="9804240" y="609480"/>
            <a:ext cx="152640" cy="5112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A699B0F1-4058-AA49-8168-6F36B944C86B}"/>
                </a:ext>
                <a:ext uri="{147F2762-F138-4A5C-976F-8EAC2B608ADB}">
                  <a16:predDERef xmlns:a16="http://schemas.microsoft.com/office/drawing/2014/main" pred="{C30FE0E7-66D5-ED48-B1DF-012EDDD5CB87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9789120" y="594000"/>
              <a:ext cx="183240" cy="817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16</xdr:col>
      <xdr:colOff>223440</xdr:colOff>
      <xdr:row>1</xdr:row>
      <xdr:rowOff>193000</xdr:rowOff>
    </xdr:from>
    <xdr:to>
      <xdr:col>16</xdr:col>
      <xdr:colOff>437280</xdr:colOff>
      <xdr:row>3</xdr:row>
      <xdr:rowOff>45960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2769DFC-43B4-A542-84B0-B81C014ECDC4}"/>
                </a:ext>
                <a:ext uri="{147F2762-F138-4A5C-976F-8EAC2B608ADB}">
                  <a16:predDERef xmlns:a16="http://schemas.microsoft.com/office/drawing/2014/main" pred="{A699B0F1-4058-AA49-8168-6F36B944C86B}"/>
                </a:ext>
              </a:extLst>
            </xdr14:cNvPr>
            <xdr14:cNvContentPartPr/>
          </xdr14:nvContentPartPr>
          <xdr14:nvPr macro=""/>
          <xdr14:xfrm>
            <a:off x="9977040" y="553680"/>
            <a:ext cx="213840" cy="23904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2769DFC-43B4-A542-84B0-B81C014ECDC4}"/>
                </a:ext>
                <a:ext uri="{147F2762-F138-4A5C-976F-8EAC2B608ADB}">
                  <a16:predDERef xmlns:a16="http://schemas.microsoft.com/office/drawing/2014/main" pred="{A699B0F1-4058-AA49-8168-6F36B944C86B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9961560" y="538200"/>
              <a:ext cx="244080" cy="2696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17</xdr:col>
      <xdr:colOff>157440</xdr:colOff>
      <xdr:row>1</xdr:row>
      <xdr:rowOff>182560</xdr:rowOff>
    </xdr:from>
    <xdr:to>
      <xdr:col>17</xdr:col>
      <xdr:colOff>203520</xdr:colOff>
      <xdr:row>3</xdr:row>
      <xdr:rowOff>5280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8C79371C-B6B7-AB4E-873E-48A449B07CCB}"/>
                </a:ext>
                <a:ext uri="{147F2762-F138-4A5C-976F-8EAC2B608ADB}">
                  <a16:predDERef xmlns:a16="http://schemas.microsoft.com/office/drawing/2014/main" pred="{82769DFC-43B4-A542-84B0-B81C014ECDC4}"/>
                </a:ext>
              </a:extLst>
            </xdr14:cNvPr>
            <xdr14:cNvContentPartPr/>
          </xdr14:nvContentPartPr>
          <xdr14:nvPr macro=""/>
          <xdr14:xfrm>
            <a:off x="10520640" y="543240"/>
            <a:ext cx="46080" cy="20880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8C79371C-B6B7-AB4E-873E-48A449B07CCB}"/>
                </a:ext>
                <a:ext uri="{147F2762-F138-4A5C-976F-8EAC2B608ADB}">
                  <a16:predDERef xmlns:a16="http://schemas.microsoft.com/office/drawing/2014/main" pred="{82769DFC-43B4-A542-84B0-B81C014ECDC4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0505160" y="528120"/>
              <a:ext cx="76680" cy="2390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17</xdr:col>
      <xdr:colOff>289560</xdr:colOff>
      <xdr:row>2</xdr:row>
      <xdr:rowOff>30200</xdr:rowOff>
    </xdr:from>
    <xdr:to>
      <xdr:col>17</xdr:col>
      <xdr:colOff>381360</xdr:colOff>
      <xdr:row>3</xdr:row>
      <xdr:rowOff>15360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561AA7E5-3B53-BC42-8615-51E77CC7609D}"/>
                </a:ext>
                <a:ext uri="{147F2762-F138-4A5C-976F-8EAC2B608ADB}">
                  <a16:predDERef xmlns:a16="http://schemas.microsoft.com/office/drawing/2014/main" pred="{8C79371C-B6B7-AB4E-873E-48A449B07CCB}"/>
                </a:ext>
              </a:extLst>
            </xdr14:cNvPr>
            <xdr14:cNvContentPartPr/>
          </xdr14:nvContentPartPr>
          <xdr14:nvPr macro=""/>
          <xdr14:xfrm>
            <a:off x="10652760" y="583920"/>
            <a:ext cx="91800" cy="17820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561AA7E5-3B53-BC42-8615-51E77CC7609D}"/>
                </a:ext>
                <a:ext uri="{147F2762-F138-4A5C-976F-8EAC2B608ADB}">
                  <a16:predDERef xmlns:a16="http://schemas.microsoft.com/office/drawing/2014/main" pred="{8C79371C-B6B7-AB4E-873E-48A449B07CCB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0637280" y="568800"/>
              <a:ext cx="122400" cy="2088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15</xdr:col>
      <xdr:colOff>192960</xdr:colOff>
      <xdr:row>4</xdr:row>
      <xdr:rowOff>50560</xdr:rowOff>
    </xdr:from>
    <xdr:to>
      <xdr:col>15</xdr:col>
      <xdr:colOff>244080</xdr:colOff>
      <xdr:row>5</xdr:row>
      <xdr:rowOff>75320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79ADB2C3-C878-4546-9C8C-D414C8625B5C}"/>
                </a:ext>
                <a:ext uri="{147F2762-F138-4A5C-976F-8EAC2B608ADB}">
                  <a16:predDERef xmlns:a16="http://schemas.microsoft.com/office/drawing/2014/main" pred="{561AA7E5-3B53-BC42-8615-51E77CC7609D}"/>
                </a:ext>
              </a:extLst>
            </xdr14:cNvPr>
            <xdr14:cNvContentPartPr/>
          </xdr14:nvContentPartPr>
          <xdr14:nvPr macro=""/>
          <xdr14:xfrm>
            <a:off x="9336960" y="990360"/>
            <a:ext cx="51120" cy="21780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79ADB2C3-C878-4546-9C8C-D414C8625B5C}"/>
                </a:ext>
                <a:ext uri="{147F2762-F138-4A5C-976F-8EAC2B608ADB}">
                  <a16:predDERef xmlns:a16="http://schemas.microsoft.com/office/drawing/2014/main" pred="{561AA7E5-3B53-BC42-8615-51E77CC7609D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9321480" y="975240"/>
              <a:ext cx="81720" cy="2480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15</xdr:col>
      <xdr:colOff>152280</xdr:colOff>
      <xdr:row>4</xdr:row>
      <xdr:rowOff>25360</xdr:rowOff>
    </xdr:from>
    <xdr:to>
      <xdr:col>15</xdr:col>
      <xdr:colOff>452520</xdr:colOff>
      <xdr:row>4</xdr:row>
      <xdr:rowOff>152800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2B135DDD-AA19-0947-B0A8-8E4FF58624E2}"/>
                </a:ext>
                <a:ext uri="{147F2762-F138-4A5C-976F-8EAC2B608ADB}">
                  <a16:predDERef xmlns:a16="http://schemas.microsoft.com/office/drawing/2014/main" pred="{79ADB2C3-C878-4546-9C8C-D414C8625B5C}"/>
                </a:ext>
              </a:extLst>
            </xdr14:cNvPr>
            <xdr14:cNvContentPartPr/>
          </xdr14:nvContentPartPr>
          <xdr14:nvPr macro=""/>
          <xdr14:xfrm>
            <a:off x="9296280" y="965160"/>
            <a:ext cx="300240" cy="12744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2B135DDD-AA19-0947-B0A8-8E4FF58624E2}"/>
                </a:ext>
                <a:ext uri="{147F2762-F138-4A5C-976F-8EAC2B608ADB}">
                  <a16:predDERef xmlns:a16="http://schemas.microsoft.com/office/drawing/2014/main" pred="{79ADB2C3-C878-4546-9C8C-D414C8625B5C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9280800" y="949680"/>
              <a:ext cx="330480" cy="157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15</xdr:col>
      <xdr:colOff>406800</xdr:colOff>
      <xdr:row>4</xdr:row>
      <xdr:rowOff>117160</xdr:rowOff>
    </xdr:from>
    <xdr:to>
      <xdr:col>15</xdr:col>
      <xdr:colOff>562320</xdr:colOff>
      <xdr:row>5</xdr:row>
      <xdr:rowOff>28160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0023921B-D58B-4F45-B757-D81772ABC2CA}"/>
                </a:ext>
                <a:ext uri="{147F2762-F138-4A5C-976F-8EAC2B608ADB}">
                  <a16:predDERef xmlns:a16="http://schemas.microsoft.com/office/drawing/2014/main" pred="{2B135DDD-AA19-0947-B0A8-8E4FF58624E2}"/>
                </a:ext>
              </a:extLst>
            </xdr14:cNvPr>
            <xdr14:cNvContentPartPr/>
          </xdr14:nvContentPartPr>
          <xdr14:nvPr macro=""/>
          <xdr14:xfrm>
            <a:off x="9550800" y="1056960"/>
            <a:ext cx="155520" cy="10404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0023921B-D58B-4F45-B757-D81772ABC2CA}"/>
                </a:ext>
                <a:ext uri="{147F2762-F138-4A5C-976F-8EAC2B608ADB}">
                  <a16:predDERef xmlns:a16="http://schemas.microsoft.com/office/drawing/2014/main" pred="{2B135DDD-AA19-0947-B0A8-8E4FF58624E2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9535680" y="1041840"/>
              <a:ext cx="186120" cy="1346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16</xdr:col>
      <xdr:colOff>287160</xdr:colOff>
      <xdr:row>4</xdr:row>
      <xdr:rowOff>86200</xdr:rowOff>
    </xdr:from>
    <xdr:to>
      <xdr:col>16</xdr:col>
      <xdr:colOff>421800</xdr:colOff>
      <xdr:row>5</xdr:row>
      <xdr:rowOff>50840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FB98961D-E259-A542-80FF-FA0E4C417B79}"/>
                </a:ext>
                <a:ext uri="{147F2762-F138-4A5C-976F-8EAC2B608ADB}">
                  <a16:predDERef xmlns:a16="http://schemas.microsoft.com/office/drawing/2014/main" pred="{0023921B-D58B-4F45-B757-D81772ABC2CA}"/>
                </a:ext>
              </a:extLst>
            </xdr14:cNvPr>
            <xdr14:cNvContentPartPr/>
          </xdr14:nvContentPartPr>
          <xdr14:nvPr macro=""/>
          <xdr14:xfrm>
            <a:off x="10040760" y="1026000"/>
            <a:ext cx="134640" cy="15768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FB98961D-E259-A542-80FF-FA0E4C417B79}"/>
                </a:ext>
                <a:ext uri="{147F2762-F138-4A5C-976F-8EAC2B608ADB}">
                  <a16:predDERef xmlns:a16="http://schemas.microsoft.com/office/drawing/2014/main" pred="{0023921B-D58B-4F45-B757-D81772ABC2CA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0025640" y="1010880"/>
              <a:ext cx="165240" cy="1882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16</xdr:col>
      <xdr:colOff>528000</xdr:colOff>
      <xdr:row>4</xdr:row>
      <xdr:rowOff>111760</xdr:rowOff>
    </xdr:from>
    <xdr:to>
      <xdr:col>17</xdr:col>
      <xdr:colOff>9480</xdr:colOff>
      <xdr:row>5</xdr:row>
      <xdr:rowOff>61280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1631DC9E-E7DC-0047-B649-32C93493E681}"/>
                </a:ext>
                <a:ext uri="{147F2762-F138-4A5C-976F-8EAC2B608ADB}">
                  <a16:predDERef xmlns:a16="http://schemas.microsoft.com/office/drawing/2014/main" pred="{FB98961D-E259-A542-80FF-FA0E4C417B79}"/>
                </a:ext>
              </a:extLst>
            </xdr14:cNvPr>
            <xdr14:cNvContentPartPr/>
          </xdr14:nvContentPartPr>
          <xdr14:nvPr macro=""/>
          <xdr14:xfrm>
            <a:off x="10281600" y="1051560"/>
            <a:ext cx="91080" cy="14256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1631DC9E-E7DC-0047-B649-32C93493E681}"/>
                </a:ext>
                <a:ext uri="{147F2762-F138-4A5C-976F-8EAC2B608ADB}">
                  <a16:predDERef xmlns:a16="http://schemas.microsoft.com/office/drawing/2014/main" pred="{FB98961D-E259-A542-80FF-FA0E4C417B79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0266480" y="1036080"/>
              <a:ext cx="121680" cy="1731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16</xdr:col>
      <xdr:colOff>538440</xdr:colOff>
      <xdr:row>4</xdr:row>
      <xdr:rowOff>50560</xdr:rowOff>
    </xdr:from>
    <xdr:to>
      <xdr:col>17</xdr:col>
      <xdr:colOff>157800</xdr:colOff>
      <xdr:row>5</xdr:row>
      <xdr:rowOff>86480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732D5029-2E32-5D49-9D61-11539DCAA3A6}"/>
                </a:ext>
                <a:ext uri="{147F2762-F138-4A5C-976F-8EAC2B608ADB}">
                  <a16:predDERef xmlns:a16="http://schemas.microsoft.com/office/drawing/2014/main" pred="{1631DC9E-E7DC-0047-B649-32C93493E681}"/>
                </a:ext>
              </a:extLst>
            </xdr14:cNvPr>
            <xdr14:cNvContentPartPr/>
          </xdr14:nvContentPartPr>
          <xdr14:nvPr macro=""/>
          <xdr14:xfrm>
            <a:off x="10292040" y="990360"/>
            <a:ext cx="228960" cy="22896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732D5029-2E32-5D49-9D61-11539DCAA3A6}"/>
                </a:ext>
                <a:ext uri="{147F2762-F138-4A5C-976F-8EAC2B608ADB}">
                  <a16:predDERef xmlns:a16="http://schemas.microsoft.com/office/drawing/2014/main" pred="{1631DC9E-E7DC-0047-B649-32C93493E681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0276560" y="975240"/>
              <a:ext cx="259560" cy="2595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17</xdr:col>
      <xdr:colOff>116760</xdr:colOff>
      <xdr:row>4</xdr:row>
      <xdr:rowOff>55600</xdr:rowOff>
    </xdr:from>
    <xdr:to>
      <xdr:col>17</xdr:col>
      <xdr:colOff>239160</xdr:colOff>
      <xdr:row>4</xdr:row>
      <xdr:rowOff>167560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9A7187A7-9CFB-AA42-A593-1A0E5850C502}"/>
                </a:ext>
                <a:ext uri="{147F2762-F138-4A5C-976F-8EAC2B608ADB}">
                  <a16:predDERef xmlns:a16="http://schemas.microsoft.com/office/drawing/2014/main" pred="{732D5029-2E32-5D49-9D61-11539DCAA3A6}"/>
                </a:ext>
              </a:extLst>
            </xdr14:cNvPr>
            <xdr14:cNvContentPartPr/>
          </xdr14:nvContentPartPr>
          <xdr14:nvPr macro=""/>
          <xdr14:xfrm>
            <a:off x="10479960" y="995400"/>
            <a:ext cx="122400" cy="11196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9A7187A7-9CFB-AA42-A593-1A0E5850C502}"/>
                </a:ext>
                <a:ext uri="{147F2762-F138-4A5C-976F-8EAC2B608ADB}">
                  <a16:predDERef xmlns:a16="http://schemas.microsoft.com/office/drawing/2014/main" pred="{732D5029-2E32-5D49-9D61-11539DCAA3A6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10464480" y="980280"/>
              <a:ext cx="152640" cy="1425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17</xdr:col>
      <xdr:colOff>467040</xdr:colOff>
      <xdr:row>4</xdr:row>
      <xdr:rowOff>91240</xdr:rowOff>
    </xdr:from>
    <xdr:to>
      <xdr:col>17</xdr:col>
      <xdr:colOff>498000</xdr:colOff>
      <xdr:row>5</xdr:row>
      <xdr:rowOff>96560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7B33F021-F5D1-F745-AD4C-D7A70556E21D}"/>
                </a:ext>
                <a:ext uri="{147F2762-F138-4A5C-976F-8EAC2B608ADB}">
                  <a16:predDERef xmlns:a16="http://schemas.microsoft.com/office/drawing/2014/main" pred="{9A7187A7-9CFB-AA42-A593-1A0E5850C502}"/>
                </a:ext>
              </a:extLst>
            </xdr14:cNvPr>
            <xdr14:cNvContentPartPr/>
          </xdr14:nvContentPartPr>
          <xdr14:nvPr macro=""/>
          <xdr14:xfrm>
            <a:off x="10830240" y="1031040"/>
            <a:ext cx="30960" cy="19836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7B33F021-F5D1-F745-AD4C-D7A70556E21D}"/>
                </a:ext>
                <a:ext uri="{147F2762-F138-4A5C-976F-8EAC2B608ADB}">
                  <a16:predDERef xmlns:a16="http://schemas.microsoft.com/office/drawing/2014/main" pred="{9A7187A7-9CFB-AA42-A593-1A0E5850C502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10815120" y="1015920"/>
              <a:ext cx="61200" cy="2289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18</xdr:col>
      <xdr:colOff>20160</xdr:colOff>
      <xdr:row>4</xdr:row>
      <xdr:rowOff>66040</xdr:rowOff>
    </xdr:from>
    <xdr:to>
      <xdr:col>18</xdr:col>
      <xdr:colOff>152640</xdr:colOff>
      <xdr:row>5</xdr:row>
      <xdr:rowOff>107000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1AAF8AA2-7DD1-6C44-A2E5-E7068EACDB21}"/>
                </a:ext>
                <a:ext uri="{147F2762-F138-4A5C-976F-8EAC2B608ADB}">
                  <a16:predDERef xmlns:a16="http://schemas.microsoft.com/office/drawing/2014/main" pred="{7B33F021-F5D1-F745-AD4C-D7A70556E21D}"/>
                </a:ext>
              </a:extLst>
            </xdr14:cNvPr>
            <xdr14:cNvContentPartPr/>
          </xdr14:nvContentPartPr>
          <xdr14:nvPr macro=""/>
          <xdr14:xfrm>
            <a:off x="10992960" y="1005840"/>
            <a:ext cx="132480" cy="23400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1AAF8AA2-7DD1-6C44-A2E5-E7068EACDB21}"/>
                </a:ext>
                <a:ext uri="{147F2762-F138-4A5C-976F-8EAC2B608ADB}">
                  <a16:predDERef xmlns:a16="http://schemas.microsoft.com/office/drawing/2014/main" pred="{7B33F021-F5D1-F745-AD4C-D7A70556E21D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10977840" y="990360"/>
              <a:ext cx="163080" cy="2646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18</xdr:col>
      <xdr:colOff>20160</xdr:colOff>
      <xdr:row>4</xdr:row>
      <xdr:rowOff>162520</xdr:rowOff>
    </xdr:from>
    <xdr:to>
      <xdr:col>18</xdr:col>
      <xdr:colOff>228960</xdr:colOff>
      <xdr:row>5</xdr:row>
      <xdr:rowOff>15560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40B97156-19E8-FF48-ABA8-F41BABDB79D7}"/>
                </a:ext>
                <a:ext uri="{147F2762-F138-4A5C-976F-8EAC2B608ADB}">
                  <a16:predDERef xmlns:a16="http://schemas.microsoft.com/office/drawing/2014/main" pred="{1AAF8AA2-7DD1-6C44-A2E5-E7068EACDB21}"/>
                </a:ext>
              </a:extLst>
            </xdr14:cNvPr>
            <xdr14:cNvContentPartPr/>
          </xdr14:nvContentPartPr>
          <xdr14:nvPr macro=""/>
          <xdr14:xfrm>
            <a:off x="10992960" y="1102320"/>
            <a:ext cx="208800" cy="4608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40B97156-19E8-FF48-ABA8-F41BABDB79D7}"/>
                </a:ext>
                <a:ext uri="{147F2762-F138-4A5C-976F-8EAC2B608ADB}">
                  <a16:predDERef xmlns:a16="http://schemas.microsoft.com/office/drawing/2014/main" pred="{1AAF8AA2-7DD1-6C44-A2E5-E7068EACDB21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10977840" y="1086840"/>
              <a:ext cx="239040" cy="76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18</xdr:col>
      <xdr:colOff>457200</xdr:colOff>
      <xdr:row>4</xdr:row>
      <xdr:rowOff>76120</xdr:rowOff>
    </xdr:from>
    <xdr:to>
      <xdr:col>18</xdr:col>
      <xdr:colOff>483120</xdr:colOff>
      <xdr:row>5</xdr:row>
      <xdr:rowOff>136880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E2FB6B4E-80F3-6B4E-8DD4-964DA4D0D36B}"/>
                </a:ext>
                <a:ext uri="{147F2762-F138-4A5C-976F-8EAC2B608ADB}">
                  <a16:predDERef xmlns:a16="http://schemas.microsoft.com/office/drawing/2014/main" pred="{40B97156-19E8-FF48-ABA8-F41BABDB79D7}"/>
                </a:ext>
              </a:extLst>
            </xdr14:cNvPr>
            <xdr14:cNvContentPartPr/>
          </xdr14:nvContentPartPr>
          <xdr14:nvPr macro=""/>
          <xdr14:xfrm>
            <a:off x="11430000" y="1015920"/>
            <a:ext cx="25920" cy="25380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E2FB6B4E-80F3-6B4E-8DD4-964DA4D0D36B}"/>
                </a:ext>
                <a:ext uri="{147F2762-F138-4A5C-976F-8EAC2B608ADB}">
                  <a16:predDERef xmlns:a16="http://schemas.microsoft.com/office/drawing/2014/main" pred="{40B97156-19E8-FF48-ABA8-F41BABDB79D7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1414520" y="1000440"/>
              <a:ext cx="56160" cy="28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18</xdr:col>
      <xdr:colOff>370800</xdr:colOff>
      <xdr:row>4</xdr:row>
      <xdr:rowOff>101320</xdr:rowOff>
    </xdr:from>
    <xdr:to>
      <xdr:col>18</xdr:col>
      <xdr:colOff>554040</xdr:colOff>
      <xdr:row>4</xdr:row>
      <xdr:rowOff>152440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40B7A893-27B1-4E4A-A1B1-258B6443681E}"/>
                </a:ext>
                <a:ext uri="{147F2762-F138-4A5C-976F-8EAC2B608ADB}">
                  <a16:predDERef xmlns:a16="http://schemas.microsoft.com/office/drawing/2014/main" pred="{E2FB6B4E-80F3-6B4E-8DD4-964DA4D0D36B}"/>
                </a:ext>
              </a:extLst>
            </xdr14:cNvPr>
            <xdr14:cNvContentPartPr/>
          </xdr14:nvContentPartPr>
          <xdr14:nvPr macro=""/>
          <xdr14:xfrm>
            <a:off x="11343600" y="1041120"/>
            <a:ext cx="183240" cy="5112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40B7A893-27B1-4E4A-A1B1-258B6443681E}"/>
                </a:ext>
                <a:ext uri="{147F2762-F138-4A5C-976F-8EAC2B608ADB}">
                  <a16:predDERef xmlns:a16="http://schemas.microsoft.com/office/drawing/2014/main" pred="{E2FB6B4E-80F3-6B4E-8DD4-964DA4D0D36B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11328120" y="1026000"/>
              <a:ext cx="213840" cy="817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18</xdr:col>
      <xdr:colOff>370800</xdr:colOff>
      <xdr:row>5</xdr:row>
      <xdr:rowOff>121760</xdr:rowOff>
    </xdr:from>
    <xdr:to>
      <xdr:col>18</xdr:col>
      <xdr:colOff>538920</xdr:colOff>
      <xdr:row>5</xdr:row>
      <xdr:rowOff>142280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D4AEDE58-C58E-6648-86E9-6D8046F8E1A0}"/>
                </a:ext>
                <a:ext uri="{147F2762-F138-4A5C-976F-8EAC2B608ADB}">
                  <a16:predDERef xmlns:a16="http://schemas.microsoft.com/office/drawing/2014/main" pred="{40B7A893-27B1-4E4A-A1B1-258B6443681E}"/>
                </a:ext>
              </a:extLst>
            </xdr14:cNvPr>
            <xdr14:cNvContentPartPr/>
          </xdr14:nvContentPartPr>
          <xdr14:nvPr macro=""/>
          <xdr14:xfrm>
            <a:off x="11343600" y="1254600"/>
            <a:ext cx="168120" cy="2052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D4AEDE58-C58E-6648-86E9-6D8046F8E1A0}"/>
                </a:ext>
                <a:ext uri="{147F2762-F138-4A5C-976F-8EAC2B608ADB}">
                  <a16:predDERef xmlns:a16="http://schemas.microsoft.com/office/drawing/2014/main" pred="{40B7A893-27B1-4E4A-A1B1-258B6443681E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11328120" y="1239480"/>
              <a:ext cx="198360" cy="511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15</xdr:col>
      <xdr:colOff>248760</xdr:colOff>
      <xdr:row>6</xdr:row>
      <xdr:rowOff>131760</xdr:rowOff>
    </xdr:from>
    <xdr:to>
      <xdr:col>15</xdr:col>
      <xdr:colOff>259200</xdr:colOff>
      <xdr:row>7</xdr:row>
      <xdr:rowOff>177760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2998DC31-CBF4-A249-82AA-CA9E319CA3FF}"/>
                </a:ext>
                <a:ext uri="{147F2762-F138-4A5C-976F-8EAC2B608ADB}">
                  <a16:predDERef xmlns:a16="http://schemas.microsoft.com/office/drawing/2014/main" pred="{D4AEDE58-C58E-6648-86E9-6D8046F8E1A0}"/>
                </a:ext>
              </a:extLst>
            </xdr14:cNvPr>
            <xdr14:cNvContentPartPr/>
          </xdr14:nvContentPartPr>
          <xdr14:nvPr macro=""/>
          <xdr14:xfrm>
            <a:off x="9392760" y="1457640"/>
            <a:ext cx="10440" cy="23904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2998DC31-CBF4-A249-82AA-CA9E319CA3FF}"/>
                </a:ext>
                <a:ext uri="{147F2762-F138-4A5C-976F-8EAC2B608ADB}">
                  <a16:predDERef xmlns:a16="http://schemas.microsoft.com/office/drawing/2014/main" pred="{D4AEDE58-C58E-6648-86E9-6D8046F8E1A0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9377640" y="1442520"/>
              <a:ext cx="41040" cy="2696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15</xdr:col>
      <xdr:colOff>218160</xdr:colOff>
      <xdr:row>7</xdr:row>
      <xdr:rowOff>35560</xdr:rowOff>
    </xdr:from>
    <xdr:to>
      <xdr:col>15</xdr:col>
      <xdr:colOff>467280</xdr:colOff>
      <xdr:row>7</xdr:row>
      <xdr:rowOff>96760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B62FE589-E442-2B42-B564-5D1E0E4F93C7}"/>
                </a:ext>
                <a:ext uri="{147F2762-F138-4A5C-976F-8EAC2B608ADB}">
                  <a16:predDERef xmlns:a16="http://schemas.microsoft.com/office/drawing/2014/main" pred="{2998DC31-CBF4-A249-82AA-CA9E319CA3FF}"/>
                </a:ext>
              </a:extLst>
            </xdr14:cNvPr>
            <xdr14:cNvContentPartPr/>
          </xdr14:nvContentPartPr>
          <xdr14:nvPr macro=""/>
          <xdr14:xfrm>
            <a:off x="9362160" y="1554480"/>
            <a:ext cx="249120" cy="6120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B62FE589-E442-2B42-B564-5D1E0E4F93C7}"/>
                </a:ext>
                <a:ext uri="{147F2762-F138-4A5C-976F-8EAC2B608ADB}">
                  <a16:predDERef xmlns:a16="http://schemas.microsoft.com/office/drawing/2014/main" pred="{2998DC31-CBF4-A249-82AA-CA9E319CA3FF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9347040" y="1539000"/>
              <a:ext cx="279720" cy="918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15</xdr:col>
      <xdr:colOff>385920</xdr:colOff>
      <xdr:row>6</xdr:row>
      <xdr:rowOff>147240</xdr:rowOff>
    </xdr:from>
    <xdr:to>
      <xdr:col>15</xdr:col>
      <xdr:colOff>442080</xdr:colOff>
      <xdr:row>8</xdr:row>
      <xdr:rowOff>10280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226CF642-C88F-B546-A29A-62F3F49AED1D}"/>
                </a:ext>
                <a:ext uri="{147F2762-F138-4A5C-976F-8EAC2B608ADB}">
                  <a16:predDERef xmlns:a16="http://schemas.microsoft.com/office/drawing/2014/main" pred="{B62FE589-E442-2B42-B564-5D1E0E4F93C7}"/>
                </a:ext>
              </a:extLst>
            </xdr14:cNvPr>
            <xdr14:cNvContentPartPr/>
          </xdr14:nvContentPartPr>
          <xdr14:nvPr macro=""/>
          <xdr14:xfrm>
            <a:off x="9529920" y="1473120"/>
            <a:ext cx="56160" cy="24912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226CF642-C88F-B546-A29A-62F3F49AED1D}"/>
                </a:ext>
                <a:ext uri="{147F2762-F138-4A5C-976F-8EAC2B608ADB}">
                  <a16:predDERef xmlns:a16="http://schemas.microsoft.com/office/drawing/2014/main" pred="{B62FE589-E442-2B42-B564-5D1E0E4F93C7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9514800" y="1457640"/>
              <a:ext cx="86760" cy="2797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15</xdr:col>
      <xdr:colOff>502920</xdr:colOff>
      <xdr:row>6</xdr:row>
      <xdr:rowOff>178200</xdr:rowOff>
    </xdr:from>
    <xdr:to>
      <xdr:col>16</xdr:col>
      <xdr:colOff>30840</xdr:colOff>
      <xdr:row>7</xdr:row>
      <xdr:rowOff>188200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70F84418-B4A0-D743-8889-BBF1C1327219}"/>
                </a:ext>
                <a:ext uri="{147F2762-F138-4A5C-976F-8EAC2B608ADB}">
                  <a16:predDERef xmlns:a16="http://schemas.microsoft.com/office/drawing/2014/main" pred="{226CF642-C88F-B546-A29A-62F3F49AED1D}"/>
                </a:ext>
              </a:extLst>
            </xdr14:cNvPr>
            <xdr14:cNvContentPartPr/>
          </xdr14:nvContentPartPr>
          <xdr14:nvPr macro=""/>
          <xdr14:xfrm>
            <a:off x="9646920" y="1504080"/>
            <a:ext cx="137520" cy="20304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70F84418-B4A0-D743-8889-BBF1C1327219}"/>
                </a:ext>
                <a:ext uri="{147F2762-F138-4A5C-976F-8EAC2B608ADB}">
                  <a16:predDERef xmlns:a16="http://schemas.microsoft.com/office/drawing/2014/main" pred="{226CF642-C88F-B546-A29A-62F3F49AED1D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9631440" y="1488960"/>
              <a:ext cx="168120" cy="2336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15</xdr:col>
      <xdr:colOff>513000</xdr:colOff>
      <xdr:row>6</xdr:row>
      <xdr:rowOff>192960</xdr:rowOff>
    </xdr:from>
    <xdr:to>
      <xdr:col>16</xdr:col>
      <xdr:colOff>218760</xdr:colOff>
      <xdr:row>8</xdr:row>
      <xdr:rowOff>30800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CD3581EC-2DAC-4342-BB0E-B4B9568B096F}"/>
                </a:ext>
                <a:ext uri="{147F2762-F138-4A5C-976F-8EAC2B608ADB}">
                  <a16:predDERef xmlns:a16="http://schemas.microsoft.com/office/drawing/2014/main" pred="{70F84418-B4A0-D743-8889-BBF1C1327219}"/>
                </a:ext>
              </a:extLst>
            </xdr14:cNvPr>
            <xdr14:cNvContentPartPr/>
          </xdr14:nvContentPartPr>
          <xdr14:nvPr macro=""/>
          <xdr14:xfrm>
            <a:off x="9657000" y="1518840"/>
            <a:ext cx="315360" cy="223920"/>
          </xdr14:xfrm>
        </xdr:contentPart>
      </mc:Choice>
      <mc:Fallback xmlns=""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CD3581EC-2DAC-4342-BB0E-B4B9568B096F}"/>
                </a:ext>
                <a:ext uri="{147F2762-F138-4A5C-976F-8EAC2B608ADB}">
                  <a16:predDERef xmlns:a16="http://schemas.microsoft.com/office/drawing/2014/main" pred="{70F84418-B4A0-D743-8889-BBF1C1327219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9641520" y="1503360"/>
              <a:ext cx="345960" cy="2545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16</xdr:col>
      <xdr:colOff>243600</xdr:colOff>
      <xdr:row>7</xdr:row>
      <xdr:rowOff>15040</xdr:rowOff>
    </xdr:from>
    <xdr:to>
      <xdr:col>16</xdr:col>
      <xdr:colOff>289680</xdr:colOff>
      <xdr:row>7</xdr:row>
      <xdr:rowOff>178120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AB66D1B6-7FA2-FC48-8399-44E880283D47}"/>
                </a:ext>
                <a:ext uri="{147F2762-F138-4A5C-976F-8EAC2B608ADB}">
                  <a16:predDERef xmlns:a16="http://schemas.microsoft.com/office/drawing/2014/main" pred="{CD3581EC-2DAC-4342-BB0E-B4B9568B096F}"/>
                </a:ext>
              </a:extLst>
            </xdr14:cNvPr>
            <xdr14:cNvContentPartPr/>
          </xdr14:nvContentPartPr>
          <xdr14:nvPr macro=""/>
          <xdr14:xfrm>
            <a:off x="9997200" y="1533960"/>
            <a:ext cx="46080" cy="16308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AB66D1B6-7FA2-FC48-8399-44E880283D47}"/>
                </a:ext>
                <a:ext uri="{147F2762-F138-4A5C-976F-8EAC2B608ADB}">
                  <a16:predDERef xmlns:a16="http://schemas.microsoft.com/office/drawing/2014/main" pred="{CD3581EC-2DAC-4342-BB0E-B4B9568B096F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9982080" y="1518840"/>
              <a:ext cx="76680" cy="1933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16</xdr:col>
      <xdr:colOff>269160</xdr:colOff>
      <xdr:row>6</xdr:row>
      <xdr:rowOff>187920</xdr:rowOff>
    </xdr:from>
    <xdr:to>
      <xdr:col>16</xdr:col>
      <xdr:colOff>406680</xdr:colOff>
      <xdr:row>7</xdr:row>
      <xdr:rowOff>111520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063D89C8-E0CC-634C-ADE8-F543B67DF446}"/>
                </a:ext>
                <a:ext uri="{147F2762-F138-4A5C-976F-8EAC2B608ADB}">
                  <a16:predDERef xmlns:a16="http://schemas.microsoft.com/office/drawing/2014/main" pred="{AB66D1B6-7FA2-FC48-8399-44E880283D47}"/>
                </a:ext>
              </a:extLst>
            </xdr14:cNvPr>
            <xdr14:cNvContentPartPr/>
          </xdr14:nvContentPartPr>
          <xdr14:nvPr macro=""/>
          <xdr14:xfrm>
            <a:off x="10022760" y="1513800"/>
            <a:ext cx="137520" cy="11664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063D89C8-E0CC-634C-ADE8-F543B67DF446}"/>
                </a:ext>
                <a:ext uri="{147F2762-F138-4A5C-976F-8EAC2B608ADB}">
                  <a16:predDERef xmlns:a16="http://schemas.microsoft.com/office/drawing/2014/main" pred="{AB66D1B6-7FA2-FC48-8399-44E880283D47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10007280" y="1498320"/>
              <a:ext cx="168120" cy="1472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17</xdr:col>
      <xdr:colOff>20280</xdr:colOff>
      <xdr:row>6</xdr:row>
      <xdr:rowOff>172440</xdr:rowOff>
    </xdr:from>
    <xdr:to>
      <xdr:col>17</xdr:col>
      <xdr:colOff>76440</xdr:colOff>
      <xdr:row>8</xdr:row>
      <xdr:rowOff>10280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6B17879C-9BEA-D441-AE01-12E4CEA959BA}"/>
                </a:ext>
                <a:ext uri="{147F2762-F138-4A5C-976F-8EAC2B608ADB}">
                  <a16:predDERef xmlns:a16="http://schemas.microsoft.com/office/drawing/2014/main" pred="{063D89C8-E0CC-634C-ADE8-F543B67DF446}"/>
                </a:ext>
              </a:extLst>
            </xdr14:cNvPr>
            <xdr14:cNvContentPartPr/>
          </xdr14:nvContentPartPr>
          <xdr14:nvPr macro=""/>
          <xdr14:xfrm>
            <a:off x="10383480" y="1498320"/>
            <a:ext cx="56160" cy="22392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6B17879C-9BEA-D441-AE01-12E4CEA959BA}"/>
                </a:ext>
                <a:ext uri="{147F2762-F138-4A5C-976F-8EAC2B608ADB}">
                  <a16:predDERef xmlns:a16="http://schemas.microsoft.com/office/drawing/2014/main" pred="{063D89C8-E0CC-634C-ADE8-F543B67DF446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10368000" y="1483200"/>
              <a:ext cx="86760" cy="2545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17</xdr:col>
      <xdr:colOff>86880</xdr:colOff>
      <xdr:row>6</xdr:row>
      <xdr:rowOff>188280</xdr:rowOff>
    </xdr:from>
    <xdr:to>
      <xdr:col>17</xdr:col>
      <xdr:colOff>234120</xdr:colOff>
      <xdr:row>7</xdr:row>
      <xdr:rowOff>177760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181C6967-94B0-C74B-BDCD-7F1D16F8CE74}"/>
                </a:ext>
                <a:ext uri="{147F2762-F138-4A5C-976F-8EAC2B608ADB}">
                  <a16:predDERef xmlns:a16="http://schemas.microsoft.com/office/drawing/2014/main" pred="{6B17879C-9BEA-D441-AE01-12E4CEA959BA}"/>
                </a:ext>
              </a:extLst>
            </xdr14:cNvPr>
            <xdr14:cNvContentPartPr/>
          </xdr14:nvContentPartPr>
          <xdr14:nvPr macro=""/>
          <xdr14:xfrm>
            <a:off x="10450080" y="1514160"/>
            <a:ext cx="147240" cy="18252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181C6967-94B0-C74B-BDCD-7F1D16F8CE74}"/>
                </a:ext>
                <a:ext uri="{147F2762-F138-4A5C-976F-8EAC2B608ADB}">
                  <a16:predDERef xmlns:a16="http://schemas.microsoft.com/office/drawing/2014/main" pred="{6B17879C-9BEA-D441-AE01-12E4CEA959BA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10434600" y="1499040"/>
              <a:ext cx="177480" cy="2131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17</xdr:col>
      <xdr:colOff>274080</xdr:colOff>
      <xdr:row>6</xdr:row>
      <xdr:rowOff>177480</xdr:rowOff>
    </xdr:from>
    <xdr:to>
      <xdr:col>17</xdr:col>
      <xdr:colOff>391440</xdr:colOff>
      <xdr:row>8</xdr:row>
      <xdr:rowOff>5240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1D333E5D-4152-534A-9892-694F6BCC0FE5}"/>
                </a:ext>
                <a:ext uri="{147F2762-F138-4A5C-976F-8EAC2B608ADB}">
                  <a16:predDERef xmlns:a16="http://schemas.microsoft.com/office/drawing/2014/main" pred="{181C6967-94B0-C74B-BDCD-7F1D16F8CE74}"/>
                </a:ext>
              </a:extLst>
            </xdr14:cNvPr>
            <xdr14:cNvContentPartPr/>
          </xdr14:nvContentPartPr>
          <xdr14:nvPr macro=""/>
          <xdr14:xfrm>
            <a:off x="10637280" y="1503360"/>
            <a:ext cx="117360" cy="21384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1D333E5D-4152-534A-9892-694F6BCC0FE5}"/>
                </a:ext>
                <a:ext uri="{147F2762-F138-4A5C-976F-8EAC2B608ADB}">
                  <a16:predDERef xmlns:a16="http://schemas.microsoft.com/office/drawing/2014/main" pred="{181C6967-94B0-C74B-BDCD-7F1D16F8CE74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10622160" y="1488240"/>
              <a:ext cx="147600" cy="2440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17</xdr:col>
      <xdr:colOff>456960</xdr:colOff>
      <xdr:row>7</xdr:row>
      <xdr:rowOff>4960</xdr:rowOff>
    </xdr:from>
    <xdr:to>
      <xdr:col>17</xdr:col>
      <xdr:colOff>563880</xdr:colOff>
      <xdr:row>8</xdr:row>
      <xdr:rowOff>35840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4B6AD0D2-2B47-EB49-B7C7-A025CD241D5C}"/>
                </a:ext>
                <a:ext uri="{147F2762-F138-4A5C-976F-8EAC2B608ADB}">
                  <a16:predDERef xmlns:a16="http://schemas.microsoft.com/office/drawing/2014/main" pred="{1D333E5D-4152-534A-9892-694F6BCC0FE5}"/>
                </a:ext>
              </a:extLst>
            </xdr14:cNvPr>
            <xdr14:cNvContentPartPr/>
          </xdr14:nvContentPartPr>
          <xdr14:nvPr macro=""/>
          <xdr14:xfrm>
            <a:off x="10820160" y="1523880"/>
            <a:ext cx="106920" cy="22392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4B6AD0D2-2B47-EB49-B7C7-A025CD241D5C}"/>
                </a:ext>
                <a:ext uri="{147F2762-F138-4A5C-976F-8EAC2B608ADB}">
                  <a16:predDERef xmlns:a16="http://schemas.microsoft.com/office/drawing/2014/main" pred="{1D333E5D-4152-534A-9892-694F6BCC0FE5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10805040" y="1508400"/>
              <a:ext cx="137520" cy="2545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17</xdr:col>
      <xdr:colOff>518160</xdr:colOff>
      <xdr:row>6</xdr:row>
      <xdr:rowOff>182880</xdr:rowOff>
    </xdr:from>
    <xdr:to>
      <xdr:col>18</xdr:col>
      <xdr:colOff>36000</xdr:colOff>
      <xdr:row>7</xdr:row>
      <xdr:rowOff>117280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99CE1584-BC47-FA4C-89F9-D553427C2206}"/>
                </a:ext>
                <a:ext uri="{147F2762-F138-4A5C-976F-8EAC2B608ADB}">
                  <a16:predDERef xmlns:a16="http://schemas.microsoft.com/office/drawing/2014/main" pred="{4B6AD0D2-2B47-EB49-B7C7-A025CD241D5C}"/>
                </a:ext>
              </a:extLst>
            </xdr14:cNvPr>
            <xdr14:cNvContentPartPr/>
          </xdr14:nvContentPartPr>
          <xdr14:nvPr macro=""/>
          <xdr14:xfrm>
            <a:off x="10881360" y="1508760"/>
            <a:ext cx="127440" cy="127440"/>
          </xdr14:xfrm>
        </xdr:contentPart>
      </mc:Choice>
      <mc:Fallback xmlns=""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99CE1584-BC47-FA4C-89F9-D553427C2206}"/>
                </a:ext>
                <a:ext uri="{147F2762-F138-4A5C-976F-8EAC2B608ADB}">
                  <a16:predDERef xmlns:a16="http://schemas.microsoft.com/office/drawing/2014/main" pred="{4B6AD0D2-2B47-EB49-B7C7-A025CD241D5C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10865880" y="1493280"/>
              <a:ext cx="157680" cy="157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18</xdr:col>
      <xdr:colOff>162360</xdr:colOff>
      <xdr:row>6</xdr:row>
      <xdr:rowOff>35280</xdr:rowOff>
    </xdr:from>
    <xdr:to>
      <xdr:col>18</xdr:col>
      <xdr:colOff>538560</xdr:colOff>
      <xdr:row>8</xdr:row>
      <xdr:rowOff>10280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D7B4EDBF-D1BB-284F-97B8-199D607E19B7}"/>
                </a:ext>
                <a:ext uri="{147F2762-F138-4A5C-976F-8EAC2B608ADB}">
                  <a16:predDERef xmlns:a16="http://schemas.microsoft.com/office/drawing/2014/main" pred="{99CE1584-BC47-FA4C-89F9-D553427C2206}"/>
                </a:ext>
              </a:extLst>
            </xdr14:cNvPr>
            <xdr14:cNvContentPartPr/>
          </xdr14:nvContentPartPr>
          <xdr14:nvPr macro=""/>
          <xdr14:xfrm>
            <a:off x="11135160" y="1361160"/>
            <a:ext cx="376200" cy="36108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D7B4EDBF-D1BB-284F-97B8-199D607E19B7}"/>
                </a:ext>
                <a:ext uri="{147F2762-F138-4A5C-976F-8EAC2B608ADB}">
                  <a16:predDERef xmlns:a16="http://schemas.microsoft.com/office/drawing/2014/main" pred="{99CE1584-BC47-FA4C-89F9-D553427C2206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11120040" y="1346040"/>
              <a:ext cx="406800" cy="391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19</xdr:col>
      <xdr:colOff>5640</xdr:colOff>
      <xdr:row>6</xdr:row>
      <xdr:rowOff>187920</xdr:rowOff>
    </xdr:from>
    <xdr:to>
      <xdr:col>19</xdr:col>
      <xdr:colOff>198600</xdr:colOff>
      <xdr:row>8</xdr:row>
      <xdr:rowOff>61400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056EEE98-3860-3E48-BFB1-BD79BE302159}"/>
                </a:ext>
                <a:ext uri="{147F2762-F138-4A5C-976F-8EAC2B608ADB}">
                  <a16:predDERef xmlns:a16="http://schemas.microsoft.com/office/drawing/2014/main" pred="{D7B4EDBF-D1BB-284F-97B8-199D607E19B7}"/>
                </a:ext>
              </a:extLst>
            </xdr14:cNvPr>
            <xdr14:cNvContentPartPr/>
          </xdr14:nvContentPartPr>
          <xdr14:nvPr macro=""/>
          <xdr14:xfrm>
            <a:off x="11588040" y="1513800"/>
            <a:ext cx="192960" cy="2595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056EEE98-3860-3E48-BFB1-BD79BE302159}"/>
                </a:ext>
                <a:ext uri="{147F2762-F138-4A5C-976F-8EAC2B608ADB}">
                  <a16:predDERef xmlns:a16="http://schemas.microsoft.com/office/drawing/2014/main" pred="{D7B4EDBF-D1BB-284F-97B8-199D607E19B7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11572560" y="1498320"/>
              <a:ext cx="223200" cy="2898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19</xdr:col>
      <xdr:colOff>243600</xdr:colOff>
      <xdr:row>7</xdr:row>
      <xdr:rowOff>20080</xdr:rowOff>
    </xdr:from>
    <xdr:to>
      <xdr:col>19</xdr:col>
      <xdr:colOff>289680</xdr:colOff>
      <xdr:row>8</xdr:row>
      <xdr:rowOff>15320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F73906BE-A1B2-2F45-A41D-0F46B9FF24D7}"/>
                </a:ext>
                <a:ext uri="{147F2762-F138-4A5C-976F-8EAC2B608ADB}">
                  <a16:predDERef xmlns:a16="http://schemas.microsoft.com/office/drawing/2014/main" pred="{056EEE98-3860-3E48-BFB1-BD79BE302159}"/>
                </a:ext>
              </a:extLst>
            </xdr14:cNvPr>
            <xdr14:cNvContentPartPr/>
          </xdr14:nvContentPartPr>
          <xdr14:nvPr macro=""/>
          <xdr14:xfrm>
            <a:off x="11826000" y="1539000"/>
            <a:ext cx="46080" cy="18828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F73906BE-A1B2-2F45-A41D-0F46B9FF24D7}"/>
                </a:ext>
                <a:ext uri="{147F2762-F138-4A5C-976F-8EAC2B608ADB}">
                  <a16:predDERef xmlns:a16="http://schemas.microsoft.com/office/drawing/2014/main" pred="{056EEE98-3860-3E48-BFB1-BD79BE302159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11810880" y="1523880"/>
              <a:ext cx="76680" cy="2188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19</xdr:col>
      <xdr:colOff>304800</xdr:colOff>
      <xdr:row>7</xdr:row>
      <xdr:rowOff>20800</xdr:rowOff>
    </xdr:from>
    <xdr:to>
      <xdr:col>19</xdr:col>
      <xdr:colOff>461400</xdr:colOff>
      <xdr:row>8</xdr:row>
      <xdr:rowOff>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1CFBEAEA-BC26-AA4A-A7DD-23B12EFDE2EE}"/>
                </a:ext>
                <a:ext uri="{147F2762-F138-4A5C-976F-8EAC2B608ADB}">
                  <a16:predDERef xmlns:a16="http://schemas.microsoft.com/office/drawing/2014/main" pred="{F73906BE-A1B2-2F45-A41D-0F46B9FF24D7}"/>
                </a:ext>
              </a:extLst>
            </xdr14:cNvPr>
            <xdr14:cNvContentPartPr/>
          </xdr14:nvContentPartPr>
          <xdr14:nvPr macro=""/>
          <xdr14:xfrm>
            <a:off x="11887200" y="1539720"/>
            <a:ext cx="156600" cy="172440"/>
          </xdr14:xfrm>
        </xdr:contentPart>
      </mc:Choice>
      <mc:Fallback xmlns=""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1CFBEAEA-BC26-AA4A-A7DD-23B12EFDE2EE}"/>
                </a:ext>
                <a:ext uri="{147F2762-F138-4A5C-976F-8EAC2B608ADB}">
                  <a16:predDERef xmlns:a16="http://schemas.microsoft.com/office/drawing/2014/main" pred="{F73906BE-A1B2-2F45-A41D-0F46B9FF24D7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11871720" y="1524240"/>
              <a:ext cx="187200" cy="2030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19</xdr:col>
      <xdr:colOff>517920</xdr:colOff>
      <xdr:row>7</xdr:row>
      <xdr:rowOff>58600</xdr:rowOff>
    </xdr:from>
    <xdr:to>
      <xdr:col>20</xdr:col>
      <xdr:colOff>55920</xdr:colOff>
      <xdr:row>7</xdr:row>
      <xdr:rowOff>183160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63B9DAB8-E2AC-5242-8380-1F991F37BD9F}"/>
                </a:ext>
                <a:ext uri="{147F2762-F138-4A5C-976F-8EAC2B608ADB}">
                  <a16:predDERef xmlns:a16="http://schemas.microsoft.com/office/drawing/2014/main" pred="{1CFBEAEA-BC26-AA4A-A7DD-23B12EFDE2EE}"/>
                </a:ext>
              </a:extLst>
            </xdr14:cNvPr>
            <xdr14:cNvContentPartPr/>
          </xdr14:nvContentPartPr>
          <xdr14:nvPr macro=""/>
          <xdr14:xfrm>
            <a:off x="12100320" y="1577520"/>
            <a:ext cx="147600" cy="12456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63B9DAB8-E2AC-5242-8380-1F991F37BD9F}"/>
                </a:ext>
                <a:ext uri="{147F2762-F138-4A5C-976F-8EAC2B608ADB}">
                  <a16:predDERef xmlns:a16="http://schemas.microsoft.com/office/drawing/2014/main" pred="{1CFBEAEA-BC26-AA4A-A7DD-23B12EFDE2EE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12085200" y="1562040"/>
              <a:ext cx="178200" cy="1551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15</xdr:col>
      <xdr:colOff>162360</xdr:colOff>
      <xdr:row>9</xdr:row>
      <xdr:rowOff>60960</xdr:rowOff>
    </xdr:from>
    <xdr:to>
      <xdr:col>15</xdr:col>
      <xdr:colOff>320040</xdr:colOff>
      <xdr:row>10</xdr:row>
      <xdr:rowOff>20560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AB506D98-4ADB-6242-8D78-9275372D060B}"/>
                </a:ext>
                <a:ext uri="{147F2762-F138-4A5C-976F-8EAC2B608ADB}">
                  <a16:predDERef xmlns:a16="http://schemas.microsoft.com/office/drawing/2014/main" pred="{63B9DAB8-E2AC-5242-8380-1F991F37BD9F}"/>
                </a:ext>
              </a:extLst>
            </xdr14:cNvPr>
            <xdr14:cNvContentPartPr/>
          </xdr14:nvContentPartPr>
          <xdr14:nvPr macro=""/>
          <xdr14:xfrm>
            <a:off x="9306360" y="1965960"/>
            <a:ext cx="157680" cy="15264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AB506D98-4ADB-6242-8D78-9275372D060B}"/>
                </a:ext>
                <a:ext uri="{147F2762-F138-4A5C-976F-8EAC2B608ADB}">
                  <a16:predDERef xmlns:a16="http://schemas.microsoft.com/office/drawing/2014/main" pred="{63B9DAB8-E2AC-5242-8380-1F991F37BD9F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9291240" y="1950480"/>
              <a:ext cx="188280" cy="1832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15</xdr:col>
      <xdr:colOff>279360</xdr:colOff>
      <xdr:row>9</xdr:row>
      <xdr:rowOff>86160</xdr:rowOff>
    </xdr:from>
    <xdr:to>
      <xdr:col>15</xdr:col>
      <xdr:colOff>437040</xdr:colOff>
      <xdr:row>10</xdr:row>
      <xdr:rowOff>23800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45317991-82FA-4C47-AA11-7A899C882B02}"/>
                </a:ext>
                <a:ext uri="{147F2762-F138-4A5C-976F-8EAC2B608ADB}">
                  <a16:predDERef xmlns:a16="http://schemas.microsoft.com/office/drawing/2014/main" pred="{AB506D98-4ADB-6242-8D78-9275372D060B}"/>
                </a:ext>
              </a:extLst>
            </xdr14:cNvPr>
            <xdr14:cNvContentPartPr/>
          </xdr14:nvContentPartPr>
          <xdr14:nvPr macro=""/>
          <xdr14:xfrm>
            <a:off x="9423360" y="1991160"/>
            <a:ext cx="157680" cy="13068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45317991-82FA-4C47-AA11-7A899C882B02}"/>
                </a:ext>
                <a:ext uri="{147F2762-F138-4A5C-976F-8EAC2B608ADB}">
                  <a16:predDERef xmlns:a16="http://schemas.microsoft.com/office/drawing/2014/main" pred="{AB506D98-4ADB-6242-8D78-9275372D060B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9407880" y="1976040"/>
              <a:ext cx="188280" cy="1612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15</xdr:col>
      <xdr:colOff>482400</xdr:colOff>
      <xdr:row>9</xdr:row>
      <xdr:rowOff>45480</xdr:rowOff>
    </xdr:from>
    <xdr:to>
      <xdr:col>15</xdr:col>
      <xdr:colOff>523440</xdr:colOff>
      <xdr:row>10</xdr:row>
      <xdr:rowOff>5080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5859F59A-06F2-6F4F-B7B0-144C07A9104B}"/>
                </a:ext>
                <a:ext uri="{147F2762-F138-4A5C-976F-8EAC2B608ADB}">
                  <a16:predDERef xmlns:a16="http://schemas.microsoft.com/office/drawing/2014/main" pred="{45317991-82FA-4C47-AA11-7A899C882B02}"/>
                </a:ext>
              </a:extLst>
            </xdr14:cNvPr>
            <xdr14:cNvContentPartPr/>
          </xdr14:nvContentPartPr>
          <xdr14:nvPr macro=""/>
          <xdr14:xfrm>
            <a:off x="9626400" y="1950480"/>
            <a:ext cx="41040" cy="152640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5859F59A-06F2-6F4F-B7B0-144C07A9104B}"/>
                </a:ext>
                <a:ext uri="{147F2762-F138-4A5C-976F-8EAC2B608ADB}">
                  <a16:predDERef xmlns:a16="http://schemas.microsoft.com/office/drawing/2014/main" pred="{45317991-82FA-4C47-AA11-7A899C882B02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9611280" y="1935360"/>
              <a:ext cx="71640" cy="1832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15</xdr:col>
      <xdr:colOff>568800</xdr:colOff>
      <xdr:row>9</xdr:row>
      <xdr:rowOff>4800</xdr:rowOff>
    </xdr:from>
    <xdr:to>
      <xdr:col>16</xdr:col>
      <xdr:colOff>10320</xdr:colOff>
      <xdr:row>9</xdr:row>
      <xdr:rowOff>190920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EFE6708B-EF32-B244-9BE8-9AE0F83E9E68}"/>
                </a:ext>
                <a:ext uri="{147F2762-F138-4A5C-976F-8EAC2B608ADB}">
                  <a16:predDERef xmlns:a16="http://schemas.microsoft.com/office/drawing/2014/main" pred="{5859F59A-06F2-6F4F-B7B0-144C07A9104B}"/>
                </a:ext>
              </a:extLst>
            </xdr14:cNvPr>
            <xdr14:cNvContentPartPr/>
          </xdr14:nvContentPartPr>
          <xdr14:nvPr macro=""/>
          <xdr14:xfrm>
            <a:off x="9712800" y="1909800"/>
            <a:ext cx="51120" cy="18612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EFE6708B-EF32-B244-9BE8-9AE0F83E9E68}"/>
                </a:ext>
                <a:ext uri="{147F2762-F138-4A5C-976F-8EAC2B608ADB}">
                  <a16:predDERef xmlns:a16="http://schemas.microsoft.com/office/drawing/2014/main" pred="{5859F59A-06F2-6F4F-B7B0-144C07A9104B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9697680" y="1894680"/>
              <a:ext cx="81720" cy="2167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15</xdr:col>
      <xdr:colOff>558720</xdr:colOff>
      <xdr:row>9</xdr:row>
      <xdr:rowOff>9840</xdr:rowOff>
    </xdr:from>
    <xdr:to>
      <xdr:col>16</xdr:col>
      <xdr:colOff>96720</xdr:colOff>
      <xdr:row>9</xdr:row>
      <xdr:rowOff>71040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9CA4996E-7D40-1543-A947-8CF4764E2944}"/>
                </a:ext>
                <a:ext uri="{147F2762-F138-4A5C-976F-8EAC2B608ADB}">
                  <a16:predDERef xmlns:a16="http://schemas.microsoft.com/office/drawing/2014/main" pred="{EFE6708B-EF32-B244-9BE8-9AE0F83E9E68}"/>
                </a:ext>
              </a:extLst>
            </xdr14:cNvPr>
            <xdr14:cNvContentPartPr/>
          </xdr14:nvContentPartPr>
          <xdr14:nvPr macro=""/>
          <xdr14:xfrm>
            <a:off x="9702720" y="1914840"/>
            <a:ext cx="147600" cy="6120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9CA4996E-7D40-1543-A947-8CF4764E2944}"/>
                </a:ext>
                <a:ext uri="{147F2762-F138-4A5C-976F-8EAC2B608ADB}">
                  <a16:predDERef xmlns:a16="http://schemas.microsoft.com/office/drawing/2014/main" pred="{EFE6708B-EF32-B244-9BE8-9AE0F83E9E68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9687240" y="1899720"/>
              <a:ext cx="178200" cy="918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16</xdr:col>
      <xdr:colOff>96360</xdr:colOff>
      <xdr:row>8</xdr:row>
      <xdr:rowOff>177680</xdr:rowOff>
    </xdr:from>
    <xdr:to>
      <xdr:col>16</xdr:col>
      <xdr:colOff>106800</xdr:colOff>
      <xdr:row>9</xdr:row>
      <xdr:rowOff>152040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E82A9B19-5375-F04B-BF71-987B6C8A2694}"/>
                </a:ext>
                <a:ext uri="{147F2762-F138-4A5C-976F-8EAC2B608ADB}">
                  <a16:predDERef xmlns:a16="http://schemas.microsoft.com/office/drawing/2014/main" pred="{9CA4996E-7D40-1543-A947-8CF4764E2944}"/>
                </a:ext>
              </a:extLst>
            </xdr14:cNvPr>
            <xdr14:cNvContentPartPr/>
          </xdr14:nvContentPartPr>
          <xdr14:nvPr macro=""/>
          <xdr14:xfrm>
            <a:off x="9849960" y="1889640"/>
            <a:ext cx="10440" cy="167400"/>
          </xdr14:xfrm>
        </xdr:contentPart>
      </mc:Choice>
      <mc:Fallback xmlns=""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E82A9B19-5375-F04B-BF71-987B6C8A2694}"/>
                </a:ext>
                <a:ext uri="{147F2762-F138-4A5C-976F-8EAC2B608ADB}">
                  <a16:predDERef xmlns:a16="http://schemas.microsoft.com/office/drawing/2014/main" pred="{9CA4996E-7D40-1543-A947-8CF4764E2944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9834840" y="1874160"/>
              <a:ext cx="41040" cy="19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16</xdr:col>
      <xdr:colOff>101400</xdr:colOff>
      <xdr:row>9</xdr:row>
      <xdr:rowOff>40440</xdr:rowOff>
    </xdr:from>
    <xdr:to>
      <xdr:col>16</xdr:col>
      <xdr:colOff>228840</xdr:colOff>
      <xdr:row>9</xdr:row>
      <xdr:rowOff>137280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1D7266E3-D749-404C-8ECF-2F59826046CC}"/>
                </a:ext>
                <a:ext uri="{147F2762-F138-4A5C-976F-8EAC2B608ADB}">
                  <a16:predDERef xmlns:a16="http://schemas.microsoft.com/office/drawing/2014/main" pred="{E82A9B19-5375-F04B-BF71-987B6C8A2694}"/>
                </a:ext>
              </a:extLst>
            </xdr14:cNvPr>
            <xdr14:cNvContentPartPr/>
          </xdr14:nvContentPartPr>
          <xdr14:nvPr macro=""/>
          <xdr14:xfrm>
            <a:off x="9855000" y="1945440"/>
            <a:ext cx="127440" cy="96840"/>
          </xdr14:xfrm>
        </xdr:contentPart>
      </mc:Choice>
      <mc:Fallback xmlns=""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1D7266E3-D749-404C-8ECF-2F59826046CC}"/>
                </a:ext>
                <a:ext uri="{147F2762-F138-4A5C-976F-8EAC2B608ADB}">
                  <a16:predDERef xmlns:a16="http://schemas.microsoft.com/office/drawing/2014/main" pred="{E82A9B19-5375-F04B-BF71-987B6C8A2694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9839880" y="1930320"/>
              <a:ext cx="157680" cy="1274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16</xdr:col>
      <xdr:colOff>233520</xdr:colOff>
      <xdr:row>8</xdr:row>
      <xdr:rowOff>172640</xdr:rowOff>
    </xdr:from>
    <xdr:to>
      <xdr:col>16</xdr:col>
      <xdr:colOff>249000</xdr:colOff>
      <xdr:row>9</xdr:row>
      <xdr:rowOff>157800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344E3AAD-0E6A-DE4D-881C-043C3E742073}"/>
                </a:ext>
                <a:ext uri="{147F2762-F138-4A5C-976F-8EAC2B608ADB}">
                  <a16:predDERef xmlns:a16="http://schemas.microsoft.com/office/drawing/2014/main" pred="{1D7266E3-D749-404C-8ECF-2F59826046CC}"/>
                </a:ext>
              </a:extLst>
            </xdr14:cNvPr>
            <xdr14:cNvContentPartPr/>
          </xdr14:nvContentPartPr>
          <xdr14:nvPr macro=""/>
          <xdr14:xfrm>
            <a:off x="9987120" y="1884600"/>
            <a:ext cx="15480" cy="178200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344E3AAD-0E6A-DE4D-881C-043C3E742073}"/>
                </a:ext>
                <a:ext uri="{147F2762-F138-4A5C-976F-8EAC2B608ADB}">
                  <a16:predDERef xmlns:a16="http://schemas.microsoft.com/office/drawing/2014/main" pred="{1D7266E3-D749-404C-8ECF-2F59826046CC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9972000" y="1869120"/>
              <a:ext cx="46080" cy="2088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17</xdr:col>
      <xdr:colOff>264000</xdr:colOff>
      <xdr:row>9</xdr:row>
      <xdr:rowOff>30360</xdr:rowOff>
    </xdr:from>
    <xdr:to>
      <xdr:col>17</xdr:col>
      <xdr:colOff>553800</xdr:colOff>
      <xdr:row>10</xdr:row>
      <xdr:rowOff>19840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9BFBC19A-7618-9040-B444-55C6751D786E}"/>
                </a:ext>
                <a:ext uri="{147F2762-F138-4A5C-976F-8EAC2B608ADB}">
                  <a16:predDERef xmlns:a16="http://schemas.microsoft.com/office/drawing/2014/main" pred="{344E3AAD-0E6A-DE4D-881C-043C3E742073}"/>
                </a:ext>
              </a:extLst>
            </xdr14:cNvPr>
            <xdr14:cNvContentPartPr/>
          </xdr14:nvContentPartPr>
          <xdr14:nvPr macro=""/>
          <xdr14:xfrm>
            <a:off x="10627200" y="1935360"/>
            <a:ext cx="289800" cy="182520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9BFBC19A-7618-9040-B444-55C6751D786E}"/>
                </a:ext>
                <a:ext uri="{147F2762-F138-4A5C-976F-8EAC2B608ADB}">
                  <a16:predDERef xmlns:a16="http://schemas.microsoft.com/office/drawing/2014/main" pred="{344E3AAD-0E6A-DE4D-881C-043C3E742073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10612080" y="1919880"/>
              <a:ext cx="320400" cy="2131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18</xdr:col>
      <xdr:colOff>81000</xdr:colOff>
      <xdr:row>9</xdr:row>
      <xdr:rowOff>80040</xdr:rowOff>
    </xdr:from>
    <xdr:to>
      <xdr:col>18</xdr:col>
      <xdr:colOff>289800</xdr:colOff>
      <xdr:row>10</xdr:row>
      <xdr:rowOff>56200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488D99FF-9759-AC42-8F9B-FB620E2EBE5F}"/>
                </a:ext>
                <a:ext uri="{147F2762-F138-4A5C-976F-8EAC2B608ADB}">
                  <a16:predDERef xmlns:a16="http://schemas.microsoft.com/office/drawing/2014/main" pred="{9BFBC19A-7618-9040-B444-55C6751D786E}"/>
                </a:ext>
              </a:extLst>
            </xdr14:cNvPr>
            <xdr14:cNvContentPartPr/>
          </xdr14:nvContentPartPr>
          <xdr14:nvPr macro=""/>
          <xdr14:xfrm>
            <a:off x="11053800" y="1985040"/>
            <a:ext cx="208800" cy="169200"/>
          </xdr14:xfrm>
        </xdr:contentPart>
      </mc:Choice>
      <mc:Fallback xmlns=""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488D99FF-9759-AC42-8F9B-FB620E2EBE5F}"/>
                </a:ext>
                <a:ext uri="{147F2762-F138-4A5C-976F-8EAC2B608ADB}">
                  <a16:predDERef xmlns:a16="http://schemas.microsoft.com/office/drawing/2014/main" pred="{9BFBC19A-7618-9040-B444-55C6751D786E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11038680" y="1969560"/>
              <a:ext cx="239040" cy="1998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18</xdr:col>
      <xdr:colOff>307440</xdr:colOff>
      <xdr:row>8</xdr:row>
      <xdr:rowOff>162560</xdr:rowOff>
    </xdr:from>
    <xdr:to>
      <xdr:col>19</xdr:col>
      <xdr:colOff>91680</xdr:colOff>
      <xdr:row>10</xdr:row>
      <xdr:rowOff>36040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66ED6873-743A-944D-8D08-0171EAA049E5}"/>
                </a:ext>
                <a:ext uri="{147F2762-F138-4A5C-976F-8EAC2B608ADB}">
                  <a16:predDERef xmlns:a16="http://schemas.microsoft.com/office/drawing/2014/main" pred="{488D99FF-9759-AC42-8F9B-FB620E2EBE5F}"/>
                </a:ext>
              </a:extLst>
            </xdr14:cNvPr>
            <xdr14:cNvContentPartPr/>
          </xdr14:nvContentPartPr>
          <xdr14:nvPr macro=""/>
          <xdr14:xfrm>
            <a:off x="11280240" y="1874520"/>
            <a:ext cx="393840" cy="25956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66ED6873-743A-944D-8D08-0171EAA049E5}"/>
                </a:ext>
                <a:ext uri="{147F2762-F138-4A5C-976F-8EAC2B608ADB}">
                  <a16:predDERef xmlns:a16="http://schemas.microsoft.com/office/drawing/2014/main" pred="{488D99FF-9759-AC42-8F9B-FB620E2EBE5F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11265120" y="1859040"/>
              <a:ext cx="424440" cy="2898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422371</xdr:colOff>
      <xdr:row>13</xdr:row>
      <xdr:rowOff>28286</xdr:rowOff>
    </xdr:from>
    <xdr:to>
      <xdr:col>21</xdr:col>
      <xdr:colOff>106796</xdr:colOff>
      <xdr:row>27</xdr:row>
      <xdr:rowOff>77546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A4F3F140-9F20-7242-82B8-ED33B08732C6}"/>
            </a:ext>
            <a:ext uri="{147F2762-F138-4A5C-976F-8EAC2B608ADB}">
              <a16:predDERef xmlns:a16="http://schemas.microsoft.com/office/drawing/2014/main" pred="{66ED6873-743A-944D-8D08-0171EAA049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14</xdr:col>
      <xdr:colOff>15240</xdr:colOff>
      <xdr:row>30</xdr:row>
      <xdr:rowOff>171450</xdr:rowOff>
    </xdr:from>
    <xdr:to>
      <xdr:col>21</xdr:col>
      <xdr:colOff>320040</xdr:colOff>
      <xdr:row>45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6E42AC-3379-4F8E-AD3F-9E902BE99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15240</xdr:colOff>
      <xdr:row>30</xdr:row>
      <xdr:rowOff>171450</xdr:rowOff>
    </xdr:from>
    <xdr:to>
      <xdr:col>22</xdr:col>
      <xdr:colOff>320040</xdr:colOff>
      <xdr:row>45</xdr:row>
      <xdr:rowOff>171450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5530F681-44D0-4DF5-8C01-97ECB86F39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270510</xdr:colOff>
      <xdr:row>5</xdr:row>
      <xdr:rowOff>53340</xdr:rowOff>
    </xdr:from>
    <xdr:to>
      <xdr:col>12</xdr:col>
      <xdr:colOff>32385</xdr:colOff>
      <xdr:row>20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4A0427-25C2-40EE-A785-EABF56FEC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434340</xdr:colOff>
      <xdr:row>11</xdr:row>
      <xdr:rowOff>64770</xdr:rowOff>
    </xdr:from>
    <xdr:to>
      <xdr:col>12</xdr:col>
      <xdr:colOff>807720</xdr:colOff>
      <xdr:row>26</xdr:row>
      <xdr:rowOff>64770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6F30179-1A55-48B3-8D05-5AB76DD06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926782</xdr:colOff>
      <xdr:row>23</xdr:row>
      <xdr:rowOff>20955</xdr:rowOff>
    </xdr:from>
    <xdr:to>
      <xdr:col>18</xdr:col>
      <xdr:colOff>209550</xdr:colOff>
      <xdr:row>37</xdr:row>
      <xdr:rowOff>168592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6AEA24-16CB-4808-ACC5-C5B694040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472440</xdr:colOff>
      <xdr:row>2</xdr:row>
      <xdr:rowOff>171450</xdr:rowOff>
    </xdr:from>
    <xdr:to>
      <xdr:col>13</xdr:col>
      <xdr:colOff>541020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4C60BA-C7B3-481A-86AE-A06B28219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a/AppData/Roaming/Microsoft/Excel/Testing_2020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 05 2020"/>
      <sheetName val="July 25 2020"/>
      <sheetName val="Sept 13 2020"/>
      <sheetName val="Sept 13 2020 I"/>
      <sheetName val="Sept 16"/>
      <sheetName val="Sept 16 2"/>
      <sheetName val="Sheet1"/>
      <sheetName val="Jan 06 2021"/>
      <sheetName val="Jan 07 2021"/>
      <sheetName val="Jan 10 2021"/>
      <sheetName val="Jan 13 2021"/>
      <sheetName val="Jan 17 2021"/>
      <sheetName val="Feb 7 2021"/>
      <sheetName val="Feb 10 2021"/>
      <sheetName val="Sheet3"/>
      <sheetName val="Feb 14 2021"/>
      <sheetName val="Feb 15 2021"/>
      <sheetName val="Feb 28 2021"/>
      <sheetName val="Mar 3 2021"/>
      <sheetName val="May 2 2021"/>
      <sheetName val="May 16 2021"/>
      <sheetName val="May 24 2021"/>
      <sheetName val="June 08 202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>
        <row r="21">
          <cell r="O21">
            <v>11.3171</v>
          </cell>
          <cell r="Q21">
            <v>241.4090885</v>
          </cell>
        </row>
        <row r="22">
          <cell r="O22">
            <v>10.151199999999999</v>
          </cell>
          <cell r="Q22">
            <v>242.21907199999998</v>
          </cell>
        </row>
        <row r="23">
          <cell r="O23">
            <v>9.6702999999999992</v>
          </cell>
          <cell r="Q23">
            <v>241.5820305</v>
          </cell>
        </row>
        <row r="24">
          <cell r="O24">
            <v>8.2393000000000001</v>
          </cell>
          <cell r="Q24">
            <v>243.04014550000002</v>
          </cell>
        </row>
        <row r="25">
          <cell r="O25">
            <v>6.6806000000000001</v>
          </cell>
          <cell r="Q25">
            <v>246.10466099999999</v>
          </cell>
        </row>
        <row r="26">
          <cell r="O26">
            <v>5.1696999999999997</v>
          </cell>
          <cell r="Q26">
            <v>249.13986950000003</v>
          </cell>
        </row>
        <row r="27">
          <cell r="O27">
            <v>4.2003000000000004</v>
          </cell>
          <cell r="Q27">
            <v>249.74148049999999</v>
          </cell>
        </row>
        <row r="28">
          <cell r="O28">
            <v>3.7997000000000001</v>
          </cell>
          <cell r="Q28">
            <v>250.14331950000002</v>
          </cell>
        </row>
        <row r="29">
          <cell r="O29">
            <v>3.4472999999999998</v>
          </cell>
          <cell r="Q29">
            <v>250.51942550000001</v>
          </cell>
        </row>
        <row r="30">
          <cell r="O30">
            <v>2.9716999999999998</v>
          </cell>
          <cell r="Q30">
            <v>251.4603395</v>
          </cell>
        </row>
        <row r="31">
          <cell r="O31">
            <v>2.9956</v>
          </cell>
          <cell r="Q31">
            <v>251.011886</v>
          </cell>
        </row>
        <row r="32">
          <cell r="O32">
            <v>2.7519999999999998</v>
          </cell>
          <cell r="Q32">
            <v>252.54872000000003</v>
          </cell>
        </row>
        <row r="33">
          <cell r="O33">
            <v>2.7336</v>
          </cell>
          <cell r="Q33">
            <v>253.32401600000003</v>
          </cell>
        </row>
        <row r="34">
          <cell r="O34">
            <v>2.5371999999999999</v>
          </cell>
          <cell r="Q34">
            <v>251.49128200000001</v>
          </cell>
        </row>
        <row r="35">
          <cell r="O35">
            <v>2.3048999999999999</v>
          </cell>
          <cell r="Q35">
            <v>251.39628149999999</v>
          </cell>
        </row>
        <row r="36">
          <cell r="O36">
            <v>1.9881</v>
          </cell>
          <cell r="Q36">
            <v>251.66327350000003</v>
          </cell>
        </row>
        <row r="37">
          <cell r="O37">
            <v>1.798</v>
          </cell>
          <cell r="Q37">
            <v>251.53372999999996</v>
          </cell>
        </row>
        <row r="39">
          <cell r="O39">
            <v>4.9234999999999998</v>
          </cell>
          <cell r="Q39">
            <v>250.42967250000001</v>
          </cell>
        </row>
        <row r="40">
          <cell r="O40">
            <v>4.6326000000000001</v>
          </cell>
          <cell r="Q40">
            <v>250.65488099999996</v>
          </cell>
        </row>
        <row r="41">
          <cell r="O41">
            <v>4.5202999999999998</v>
          </cell>
          <cell r="Q41">
            <v>250.76538050000002</v>
          </cell>
        </row>
        <row r="42">
          <cell r="O42">
            <v>4.4222999999999999</v>
          </cell>
          <cell r="Q42">
            <v>250.84605049999996</v>
          </cell>
        </row>
        <row r="43">
          <cell r="O43">
            <v>4.2724000000000002</v>
          </cell>
          <cell r="Q43">
            <v>250.89839400000002</v>
          </cell>
        </row>
        <row r="44">
          <cell r="O44">
            <v>4.1745999999999999</v>
          </cell>
          <cell r="Q44">
            <v>251.057751</v>
          </cell>
        </row>
        <row r="45">
          <cell r="O45">
            <v>4.16</v>
          </cell>
          <cell r="Q45">
            <v>251.57319999999999</v>
          </cell>
        </row>
        <row r="46">
          <cell r="O46">
            <v>4.0065999999999997</v>
          </cell>
          <cell r="Q46">
            <v>251.79357099999999</v>
          </cell>
        </row>
        <row r="47">
          <cell r="O47">
            <v>3.9256000000000002</v>
          </cell>
          <cell r="Q47">
            <v>251.39123599999996</v>
          </cell>
        </row>
        <row r="48">
          <cell r="O48">
            <v>3.7719</v>
          </cell>
          <cell r="Q48">
            <v>252.14782650000001</v>
          </cell>
        </row>
        <row r="49">
          <cell r="O49">
            <v>3.5823</v>
          </cell>
          <cell r="Q49">
            <v>252.44765050000001</v>
          </cell>
        </row>
        <row r="50">
          <cell r="O50">
            <v>3.4098999999999999</v>
          </cell>
          <cell r="Q50">
            <v>252.23405650000001</v>
          </cell>
        </row>
        <row r="51">
          <cell r="O51">
            <v>3.2565</v>
          </cell>
          <cell r="Q51">
            <v>252.66242750000001</v>
          </cell>
        </row>
        <row r="52">
          <cell r="O52">
            <v>3.1377999999999999</v>
          </cell>
          <cell r="Q52">
            <v>252.52374299999997</v>
          </cell>
        </row>
        <row r="53">
          <cell r="O53">
            <v>3.0468999999999999</v>
          </cell>
          <cell r="Q53">
            <v>253.13625150000001</v>
          </cell>
        </row>
        <row r="54">
          <cell r="O54">
            <v>2.9041999999999999</v>
          </cell>
          <cell r="Q54">
            <v>253.00192699999999</v>
          </cell>
        </row>
        <row r="55">
          <cell r="O55">
            <v>2.7574999999999998</v>
          </cell>
          <cell r="Q55">
            <v>252.97206249999999</v>
          </cell>
        </row>
        <row r="56">
          <cell r="O56">
            <v>2.6231</v>
          </cell>
          <cell r="Q56">
            <v>252.96189849999999</v>
          </cell>
        </row>
        <row r="57">
          <cell r="M57">
            <v>2.5373000000000001</v>
          </cell>
          <cell r="O57">
            <v>2.4131999999999998</v>
          </cell>
          <cell r="Q57">
            <v>252.99364200000002</v>
          </cell>
        </row>
        <row r="58">
          <cell r="M58">
            <v>2.3622000000000001</v>
          </cell>
          <cell r="O58">
            <v>2.2511999999999999</v>
          </cell>
          <cell r="Q58">
            <v>253.601472</v>
          </cell>
        </row>
        <row r="59">
          <cell r="M59">
            <v>2.1105</v>
          </cell>
          <cell r="O59">
            <v>2.0085999999999999</v>
          </cell>
          <cell r="Q59">
            <v>252.30914099999998</v>
          </cell>
        </row>
        <row r="60">
          <cell r="M60">
            <v>2.0064000000000002</v>
          </cell>
          <cell r="O60">
            <v>1.8965000000000001</v>
          </cell>
          <cell r="Q60">
            <v>253.99982749999995</v>
          </cell>
        </row>
        <row r="61">
          <cell r="M61">
            <v>1.8992</v>
          </cell>
          <cell r="O61">
            <v>1.7955000000000001</v>
          </cell>
          <cell r="Q61">
            <v>252.91239249999998</v>
          </cell>
        </row>
        <row r="62">
          <cell r="M62">
            <v>1.7791999999999999</v>
          </cell>
          <cell r="O62">
            <v>1.6842999999999999</v>
          </cell>
          <cell r="Q62">
            <v>253.46922050000003</v>
          </cell>
        </row>
        <row r="63">
          <cell r="M63">
            <v>1.6247</v>
          </cell>
          <cell r="O63">
            <v>1.544</v>
          </cell>
          <cell r="Q63">
            <v>253.84724</v>
          </cell>
        </row>
      </sheetData>
      <sheetData sheetId="2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02:16.781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106 553 8251,'-1'10'997,"-3"-2"-434,3-3 528,-5-5-812,1 0 0,0-6 0,-4-6 0,1-6 75,-1-4 0,-2-3 0,0-3 0,0-3-63,3-3 1,-1-5 0,5 0 0,2-1-210,0 0 1,2 3 0,2-1 0,3 4-133,7 3 0,1 5 0,6 0 0,1 5-357,-2 5 1,4 8 0,-3 4 0,0 3 14,1 1 0,-2 1 0,2 5-28,-5 5 0,2 1 1,-2 5-1,-4-1-174,-1 0 0,-8 3 1,2-2-1,-3 0 19,-1 0 0,-5-1 0,-4-4 575,-5-1 0,-5 1 0,-4 0 0,-6 0 0,-1-1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02:18.969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 48 7056,'0'-19'0,"1"5"0,4 5 282,7 5 1,5 3-1,8 1 1,2 0 233,5 0 1,0 0 0,2 0 0,0 1-646,3 3 0,-3-3 0,-4 3 0,0-3 283,0-1-154,1 0 0,-1 0 0,-1 0 0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1:24:27.75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117 271 7845,'-12'12'508,"0"-1"1,4-4-1,1-3 1,-3-3 25,0-1 1,-2-3-1,2-3 77,2-6-471,-2-7 1,8 0 0,-3-4-167,0-1 73,3 1 0,-1-1 0,5 1 0,3-1 241,2 1 1,5 3-983,3 0 489,1 11 1,-3-6-1,1 8-778,2 1 793,0 0 1,-8 6 0,0 2 0,-1 2 0,0 3 8,-3 4 1,-3 2 0,-1 1 0,0 2 193,0-2 0,-5-1 1,-3-1-1,-2-1 175,-2-4 1,4 3 385,0-7-59,6 1-378,-4-4 0,13 0 0,3 0 126,5 0 0,2 0 1,-2 0-1,4 2-49,-1 2 1,0-3 0,-3 4 0,0 0 101,0 3-248,-2 3 0,-5 0-343,-1 1 154,-4 5 0,1-2 0,-8 3 1,-5-1-140,-6-3 1,-2-1 0,-3-2 0,0-3-1,-1-5-213,-1-1 0,-2-2 0,2 0 0,3 0 42,3 0 1,3-4 0,2-1 0,2-2 38,1-2 1,6-1-1,-1-2 1,6 0 391,5 0 0,2 0 0,7-5 0,1-1 0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1:24:28.039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71 340 9097,'0'12'0,"-1"-2"0,-3-2 0,-4-4 636,-2-3 0,-1-2 0,2-4 0,1-7-184,-1-7 0,4-4 0,1-4-348,3-5-94,1 3 1,0-5 0,0 4-202,0 0 0,5-2 0,3 4 0,2 3-101,2 5 0,4 4 0,1 8 0,1 4 0,3 4-254,1 4 1,-2 4 88,-1 8 345,-4 2 0,6 5 1,-6 2-1,-2 1 1,-2 2 0,-3-2 1,-6 3 0,2-2 0,-2-1-140,-2-1 1,-6-7-1,-2-2 1,-3-3-2,-5-1 0,-2-6 251,-6-2 0,1-8 0,-1-2 0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1:24:28.18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 21 7802,'13'-10'0,"3"2"0,2 5 0,0 6 0,8-1 1278,-2 6-923,2 0 0,3 3 1,2-2-1,2-3 1,-1 0-218,0-4 0,-2-1 0,1-1 0,-3 0-595,-4 0 0,-1 0 0,-3 0 1,-1 2 456,-2 2 0,-2 2 0,-3 6 0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1:24:28.541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24 346 8354,'0'-11'565,"-4"-1"1,-1 0 0,0 0 72,-1 0 0,2-5 0,4-1 1,0-1-128,0-1 0,0 0 1,2-3-1,0-1-682,2 1 0,5-1 0,-1 2 0,3 1-542,0 2 1,1 6-1,0-1 222,0 5 1,-2 8-419,-2 1 1,1 5 0,-5 8 0,-3 2-362,-3 0 1168,-5 6 1,-5-8 749,1 3-620,-1-3 0,1-1 0,2-2 852,2-2-689,4 3 1,-1-5-1,8 6 1,5 0 347,5-1 0,5-3 1,4 0-1,1 0 115,-1-2 1,1 0-1,-2-5 1,-1 2-323,-2 1 1,-4 3 0,1-1 0,-5 0-304,-3 3 1,1 2 0,-6-1 0,-4-1-355,-6-1 0,-5-4 0,-3 3-638,-5-2 788,-2-1 1,-2-4 0,-1 0 0,-1 0-207,-1 0 0,-1-4 381,5 0 0,-1-5 0,1 2 0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1:24:28.82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0 0 7767,'11'7'-43,"-4"4"41,4 6 1,-10 8 0,3 1 1106,-3 2 0,-1 4-694,0 0 1,0 0-1,-1 1 1,-1-3 505,-2-1-871,-6 4 1,9-9-1,-3 3 1,3-5 218,1-3-181,0-4 0,0 2 0,0-6 0,1 0 0,3-3-102,4-4 0,-1-3 1,0-1-1,4 0-195,3 0 0,1-1 1,4-3-1,2-4 89,1-3 0,2 0 0,-1-2-261,1-3 0,-2 3 0,-1-3 0,-1 3-538,0 1 0,-1 2 1,-1 1 922,-1 1 0,-1 5 0,-4-2 0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1:24:29.07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18 894 7756,'-4'12'2225,"0"0"-388,0-1-1014,-1-4 0,14-21 0,4-15 0,11-8-381,7-3 0,3-5 0,2 1 432,4-6-446,-4 2-164,5-10 1,-6 9-646,0-6 358,1 5 0,-1-2 1,0 5-1,-1 1-647,-3 3 1,-2 4 0,-5 6 0,-1 3-599,1 1 1,-2 7 0,-2 7-1,-5 1-288,-2 3 0,-1 0 1556,0 3 0,-6-2 0,0 3 0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1:24:29.247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36 1 7741,'-12'0'0,"1"1"0,4 3 0,3 5 515,2 5 0,2 1 0,0 3 0,2 0 24,2 1 1,1-5 0,4 2-1,-3-2-168,0 2 1,3-3-342,-1 2-598,2-2 1,1-1 0,-2-1 567,-1-3 0,-1 7 0,5-2 0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1:24:32.239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48 541 7787,'0'13'0,"0"2"0,0 0 0,0 1 749,0-4-75,0-6-68,-6 0-440,5-6 0,-5-2 0,3-2 0,-1-5 0,0-5-5,-1-6 1,2-3 0,-3-5 0,0-4-62,4-6 0,1 0 0,1-5 0,1-2-67,3 0 1,4-2 0,6 1-1,2 3-145,-2 3 1,3 9-1,-1 5 1,-1 5-81,2 5 0,-2 9 0,3 3 15,-1 2 156,-1 8 0,-6 5 0,-2 9 60,-4 2 0,-3 2 1,-1 0-1,-1 3 1,-3 0-23,-4-1 0,-6-2 146,-2-5-136,-5-2 1,8-6 0,-4-2 0,1-3-1,1 0 36,0-4 1,2-6 0,2-3-1,0-4-73,3-1 1,3 1 0,5-1 0,0 0-135,0 0 1,5-3 0,3-2 0,3 0 143,0 0 0,12-4 0,1 2 0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1:24:32.565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71 224 8384,'-5'12'0,"-2"-1"0,-1 3 0,1-1 624,-3-2 0,4 0 0,-2-9-267,-1 2 0,4-5 0,1-8-85,3-6-124,1 2 0,1-9 1,3 1-18,4-5-77,2 1 0,6-7 1,-1 4-130,0 2 37,3-4 0,-4 10-603,6 1 537,-6 10 0,9 4 0,-5 6 0,2 3 1,-2 5-3,-1 5 0,-3 8 0,-5 6 0,-2-1 84,-2 2 1,-2-4 0,-6 2 0,-2-2-24,-2-1 0,-1-5 0,-3 0 0,-1-2-185,0-3 1,4-2-1,2-3 67,1-1 0,1-7-1196,4-1 636,0 0 364,0-16 0,5 7-224,3-10 583,2-1 0,7-9 0,1-1 0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1:24:32.882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12 36 6925,'0'27'0,"-1"2"0,-2 1 156,-1 3 0,0-1 0,4 1 0,0-2 404,0 2 0,0-4 0,0-2 0,0-2-289,0-2 1,2 0-1,2-4-91,3-3 0,0-3 0,1-3 200,1-2-305,-4-2 1,6-8 0,-5-3-130,1-7 11,3-5 0,-9-8-279,3-2 289,-2-3 1,-2-7 0,0-1 0,0-1-1,-2 1-187,-2 2 1,2 4-1,-5 2 1,2 3-259,2 5 0,2 0 0,1 6 274,0 1 0,1 8 0,5 3 0,4 2 159,4 2 1,7 6 0,-2 1 0,0 3-82,1-3 1,-2 4 0,2-3 77,-5 2 0,2 2 0,-1 0 0,-3-1-740,-4 1 788,2 5 0,-5 2 0,6 4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02:19.147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154 326 7781,'0'-9'575,"0"2"1,0 1-1,-2-2 71,-1-3 1,0-2 0,-4-5 0,1-4-316,-1-1 0,0-3 0,-5 1-552,0-2 0,0 0 1,0 2-1,-1 4 221,-2 1 0,-4 2 0,-4-1 0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1:24:33.17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1 389 7787,'13'12'0,"1"0"452,2-1 0,0-4 1,-5-3-1,1-4-13,0-4 0,-4-4 1,-2-9-1,1-5-154,-1-4 1,-3-7-1,1 3-390,-3 0 35,-6-4 121,-2 9 0,-4-4-327,-1 6 295,-5-1 0,4 1-359,-3-1 199,3 6 0,5 1 0,2 5-229,0 0 303,3 1 0,4 4 1,4 3-1,7 3 1,5 1 104,1 0 0,4 0 1,-2 0-1,2 0-59,2 0 0,-5 0 1,0 0-1,-1 0-415,0 0 1,-4 0 0,1 1 0,-5 3-291,-2 4 0,-5 2 0,1 4 726,-3 1 0,-1 4 0,-1 3 0,-3-3 0,-3 9 0,-5-3 0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1:24:33.58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36 260 7787,'-12'18'0,"5"4"0,-2-4-45,5 6 0,0-2 0,4-1 0,2-3 703,2-1-479,2 4 1,10-8-1,1 3 1,0-4 0,1-4 206,0-5 1,-2-1-1,2-4 1,-1-3-58,-2-6 0,-2-8 0,-3-8 1,-2-5-122,-4-2 1,-3-1-1,-1 0 1,0 1-385,0 3 0,-5-2 0,-1 4-1204,-1-1 1120,-3 9 0,7-5 1,-4 10-1,2 2-29,3 1 0,2 2 1,4 2-1535,3 2 950,-1 4 461,9-2 412,-7 5 0,9 0 0,-5-2 0,0 0 0,-1-2 0,1 1-14,0 2 1,-4 1 0,0 0 153,1 0 0,0 1 1,0 3-1,-2 5 140,-2 6 0,0 3 1,-2 5-1,1 2 162,-2 3 0,3-2 0,-1 4 0,-1 0 101,-2 0 0,1-3 0,0 4-245,2-3 1,1 0-1,-2-5 1,1-1 505,-2-2-643,5-3 0,-6-5 1,4-2 157,1-2 0,-4-3-468,6-5 194,-5 0 0,7-9 0,-3-4 0,1-4 0,-1-5-197,3-4 0,0 0 0,2-6 1,0 0-392,-1-2 0,-3 2 0,0 1 0,1 0-104,2 0 1,-4 3 0,1 6 0,1 2 646,2 4 0,1 3 0,-1 1 0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1:24:33.937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12 306 7874,'-6'-5'855,"1"1"1,5-7-471,0-2 0,1-7 0,3 1 0,5-3-273,5-2 0,1 1 1,4-2-1,1 0-349,-2 1 179,4-2 0,-5 9-379,3-2 393,2 2 1,-9 10-1,3 3 1,-3 3-77,-1 1 1,-4 7 0,-2 4 0,-1 8 0,-2 4 46,-2 5 1,-1-2 0,-1 4 0,-2-2 60,-1-1 0,-3-1 0,1 0 0,1 1 15,0-1 1,1-5 0,4-2-1,0-2-26,0-3 1,1-2-208,3-4 8,3-3 199,5-5 1,-5-3-449,1-5 311,0 1 0,5-17 1,2 2-788,0-4 486,1-7 461,-4 3 0,5-11 0,1 0 0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1:24:34.274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36 95 7785,'-12'35'-93,"6"1"0,-1-1 0,5-1 1887,-2-3-1277,0 3 1,9-5-1,3 2 103,2-3 0,2-5-55,0-3-680,5-3 174,-4-5 0,5-2 0,-4-2-31,2-4 1,0-3 0,-4-2 0,-1-4-1,0-6 1,-2-5-86,-1-2 1,-6-3 0,1-5 0,-6-3-257,-4-1 0,-5 4 0,-3-1 0,-2 2 42,-1 1 0,4 5 0,-2 1 0,3 1 318,1 2 0,2 6 0,1 2 1,2 1-228,2-1 1507,1 5-601,9-9-425,7 10 1,2-4 496,6 5-502,0-5 0,7 2-389,0-5 121,-4 6 1,-1-8-1,-3 5-947,4-1 0,-1-2 488,-3-4 1,2 0 430,-5 1 0,5-1 0,-3 0 0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1:24:35.024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 71 7927,'0'13'-4,"0"2"449,0 0 0,4 2 1,2 0 505,5 7-758,-2-1 1,12 11 0,-4-4 0,1 3 0,3 0-136,1-1 0,2 4 1,-1-9-1,1-1-94,-1-1 1,1-7 0,-1-2 0,1-4-64,-1-4 1,-3-3-1,-1-6 1,4-5-161,3-5 1,-3-6 0,2-8 0,-5-3 115,-3-3 0,-2-4 0,-4-3-364,-3-1 1,-3-2 0,-5 5 0,-1-2 0,-3 2 506,-4 2 0,-3 3 0,0 8 0,-5 4 0,0 4 0,2 3 0,1 4 0,-4 3 0,4 5 0,-3 1 0,4 4 23,4 7 0,3 1 1,5 8-1,2 2 298,1 4 0,5 4 0,8-2 0,2 1 0,1 2 1,3 1 0,-3 0 0,2-3-143,-1-1 1,1-2 0,-6-5 0,0-2 393,-2-5-655,-1-1 1,-1-4-1,1-2 1,0-6-1,0-4-757,-1-6 747,1-8 1,0 2 0,1-7-243,3-4 157,-3 2 1,4-11-659,-5 4 526,5-6 0,-4 2-203,2 3 512,-2 2 0,-1 6 0,0-1 0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1:24:35.257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82 354 7858,'-5'19'0,"-3"0"45,-2-2 101,3-2 0,-3-3 489,2 0-499,-2-6 0,3-2 0,2-9 1,1-7 201,0-6 1,0-4-256,4-2 3,0-5 1,0-4 0,1-7-1,3 1 1,5 0-103,6 0 1,-1 1 0,5 6-1,-1 5-339,0 2 0,3 8 0,5 5 1,2 7-111,-2 4 0,-1 7 1,-2 8-1,1 6 182,-1 7 0,-5 5 1,-3 0-1,-6 0 283,-5 0 0,-3 2 0,-1-3 0,-10 3 0,-3 1 0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1:24:35.407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 71 6941,'0'-19'0,"1"4"0,3 3 47,4 4 1,8-1 0,5 5 0,5 1 136,5 2 1,-1 1-1,1 0 1,1 1 26,-2 3 1,2-2-1,-3 2-147,1-3-67,-4-1 0,3 0 3,-5 0 0,-1 5 0,1 2 0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1:24:35.657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177 413 7834,'16'0'362,"-1"0"1,-3 0-204,-4 0 1,-7-6-1,-2-3 748,-10-5-636,0-5 1,-15-4-1,2-1-296,-1 1 9,-5-6 1,7 4-1,-2-2-369,4 2 320,6 2 0,4-1 0,7 1-478,3-1 384,6 6 0,6 2 49,9 8 0,8-2 0,3 3 0,2 1 0,-1 0 0,0 3-46,0-1 0,-2-2 1,0 4-1,-2-2-160,-6 1 0,0 2 316,-6 1 0,5 0 0,-3 0 0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1:24:36.215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223 471 7925,'0'18'0,"-1"-2"0,-1-3 268,-2-2 1,-6-3 0,3-1-1,-4-2 179,-1-2 0,1-3 1,-2-4-1,-2-5-376,0-6 0,-5-4 0,3-8 1,0-3 141,0-4 0,-3 2 0,6-7-710,4 2 385,3 2 1,7-1 0,1 1-260,3 0 260,3 5 0,10-3-600,2 6 528,-2 4 0,11 4 1,-1 6-1153,6 2 720,7 7 615,-3-1 0,9 10 0,-4 2 0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1:24:36.391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1 471 7907,'0'-12'0,"0"-1"0,0-3 237,0-3-237,0-4 0,3-5 598,1-4-437,5-2 0,-6-1 0,4-2 0,-2 0 1,-1-3-509,1 2 1,-4 7 346,3 4 0,-2 2 0,-2 1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02:19.296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0 2 7769,'13'1'370,"3"1"0,-3 1 1,4 3-1,-1 0 219,-1 0 0,6-1 0,-1 1 0,2-2-279,1 0 0,1-2 1,-1 1-1640,1 0 658,5-1 567,-4 1 0,7-2 104,-4 3 0,-1 2 0,-3 3 0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1:24:36.546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 1 7858,'15'19'0,"2"0"0,0-1 378,0 0-207,4-3 0,-4 2 0,4-6-31,-1 1 1,-2-4 0,3-1 0,-1-1 0,-1-1-524,-1 1 1,3 1-1,-4-1 383,2 0 0,0 7 0,5 6 0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1:24:36.691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95 483 7858,'-11'-8'0,"2"0"522,1-1-246,6-1 0,-9-7 394,3-3-499,-2-2 1,3-3-1,2-2 1,1-6 0,-1-4 34,-2-2 1,5 3 0,-2 3 0,2-1-620,2 1 1,0 7 412,0 3 0,6-1 0,0 6 0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1:24:36.966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47 542 7806,'-12'0'0,"5"-3"0,0-5 0,1-7 409,-1-6 1,4-9 0,-1-4 0,3-5-75,1-3 1,1-1 0,3-3-1,4 3-538,3 4 0,0 2 0,1 3 0,1 3 211,3 3 1,-3 9 0,4 4-239,0 6 107,-4 4 0,8 10 1,-4 4-414,1 6 0,-3 8 0,0 9 0,-2 2 266,-1 1 0,-4 0 0,-1 0 1,-2-1 157,-3-2 126,0 2 0,-8-9-117,-1 2-8,-9-2 111,3-7 0,-15-1 0,4-5 0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1:24:37.124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 24 7806,'18'5'222,"-1"1"1,-5 2 0,-1-1 105,1-2 1,1-1-1,3-4 1,2 0-126,1 0 1,3-5-1,-3-3-1089,4-3 648,0 0 1,-3 3 0,-1 1 237,2 2 0,7 1 0,2 4 0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1:24:37.429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24 282 7806,'-6'-12'785,"-1"-4"0,5-1-409,-2-1 1,0-2 0,4-3-286,0-1-30,0 1 1,0-5-1,0 2 1,0 3-1,1 3-298,3 3 0,3 7 1,4 6-1,1 4-308,0 4 1,5 4 0,1 9 0,0 5 156,-2 4 1,1 5 0,-1-2 0,-2 0 432,-1 0 0,-2-2 0,-2-4 0,-3 0-142,0-4 0,1-2 0,-3-5 1230,-1 0 0,0-6-729,0-2 0,0-4 1,4-4-1,-1-5-257,1-5 1,-3-4-1,2-6-767,-1 0 522,4-4 0,-3 2 0,3-6 0,-1 1 98,1 1 0,1-4 0,2 4 0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1:24:37.702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71 1 7904,'-18'35'0,"4"0"0,3 2 281,3 2 1,4-5 0,-2 4 0,1-1 0,2-4 128,2 0 0,2-5 1,3 2-166,4-2 1,2 0 0,2-5 0,0 0-1,1-5-1,2-6 1,-2-2-1,3-6-223,-3-1 1,-5-7 0,-1-5 0,-2-6 19,-3-4 0,0-5 0,-2-2-816,0-2 391,-5-4 271,3 7 0,-7-4-313,5 6 1,-4 0 175,4 4 1,0 2-1621,4 5 1870,0 6 0,11-5 0,2 5 0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1:24:38.629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1 424 7521,'0'-8'0,"0"0"1019,0-1 0,4-7 1,0-3-1,-2-3 487,-1-2-1356,-1 1 1,0-5 0,0 1-628,0 0 353,0 3 0,0 0-1621,0 1 1437,0-1 1,0 2 0,2 1 0,0 3 307,2 1 0,5-4 0,-2 3 0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1:24:39.017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0 412 7019,'0'12'534,"0"-6"0,0-7 1,0-11-1,0-8 258,0-6 0,0-2 0,0-5 0,2 2-765,2-2 1,1 0-1,4 1-189,-1 0 1,-2 6-1,3-1 1,-1 3-1,1 5 160,2 3 0,-1 3 0,0 2-1615,-3 4 924,1 1 341,-1 6 0,3 6-192,-2 1 271,2 4 0,-2 6 91,0 2 106,0 9 1,0-3-1,-2 3 189,0 1-98,3-4 1,-8 4 0,3-7 0,-1-1 0,-1-3 411,2-1 1,0-1 0,-3-4 1430,3-1-1734,-2-4 1,3-7 0,-4-9 0,2-4-306,1-3 0,3-6 0,-1-2 0,0-5 85,3-1 1,2-4 0,-1 3-2089,-2-3 2184,3-1 0,-5 0 0,6-1 0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1:24:39.34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22 1 7744,'-6'39'314,"2"0"0,1 4 0,1-4 1,-2-1-21,1-1 0,6-7 0,2-3 105,1-2 1,2-3 0,4-2-1,0-4 204,0-3-498,-1-7 0,-3-1-248,0-5 159,-5 0 0,6-2-154,-5-6 89,0 0 0,-4-14 0,0 2 0,0-2 0,-2-1-148,-2-1 0,2 1 0,-6 0 0,-1 2 27,-2 2 0,5 8 0,2 0 189,3 0 0,2 6 0,3 1 116,4 3 1,3 6 0,4 1 0,2 2-65,1 0 1,-2-4 0,2 3-194,-1-2 0,-5-1 1,-4-4 185,1 0 1,-4 1-65,-1 3 0,-8-3 0,-3 4 0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1:24:39.958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59 365 7825,'-6'5'1206,"0"-4"-1068,6 4 1,-3-11 0,-1-6 0,0-6 0,0-6 43,0-3 1,-4-3 0,3-5 0,0-1-183,-1 1 0,2 4 1,6 1-1,2 2-327,3 6 0,9 1 1,5 9-1,4 6-122,2 3 0,5 4 0,-5 5-245,-1 5 520,-1 12 1,-3 1 0,-2 5 0,-6-1-29,-5-1 0,-3 1 1,-6-5 986,0 1-470,-6-6-216,0-1 1,-2-7 596,0-2-162,6-3 26,-9 1-346,10-5 0,-3 4 0,8-6-69,4-3 0,7 3 0,5-3 0,1 2-92,-2 2 1,2 2 0,-4 2 0,0 3-69,0 4 1,-2 2 0,-6 1 0,-3 3 109,0 2 0,-4 0 1,-7 3-1,-5-1-28,-5-1 1,-6-6 0,2 2-331,-4-3 129,0-1 79,-1-6 1,1 3-441,-1-5 357,1 0 0,5-4 1,2 0-854,3 0 666,1 0 1,6-5-21,2-3 1,2-7 0,2-5 0,0-2 344,0-2 0,6-5 0,0-1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02:19.561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58 295 7760,'-10'-8'0,"2"1"0,-1-1 0,4-2 2483,-2-2-1911,4-2 1,-3-2-1,3-1 1,-1-3-155,2-1 1,2-1 0,2 1-600,2 1 134,5-1 1,-2 5-1051,5-1 1006,0 5 1,-1 0 0,1 4 0,1 2 0,1 2-639,2 2 1,4 3 0,-3 3-1,0 4 56,0 3 0,4 4 0,-3 5 0,0 0 521,-2 0 0,-3 1 1,-1-1-1,-1 1 152,1 1 0,-5 0 0,-3-2 0,-3 0 0,-1-4 0,0 2 0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1:24:40.28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0 118 7825,'2'35'0,"2"1"106,3-1 0,5 0 1,3-1-1,2-3 85,1-3 0,1-5 0,4-3 99,-4-4-194,3-3 1,-5-5-1,4-2 1,-2-1 0,-2-3-20,-3-5 1,-5-3 0,-2-8 0,-2-1-135,-2-5 1,-5-2 0,-6-3 0,-7-2-156,-6-5 1,-3 2 0,-1-1 0,-1 0 58,-1 1 1,-3-2 0,5 7 120,3 3 2,6 1 1,0 3 0,9 2 122,3 3-56,2 7 1,4 0-1,2 6 88,3 0 0,9 0 0,5 0-203,5 0 103,-1 6 1,9-1 0,-4 4-401,0-1 292,4-6 0,-5 8 0,3-5 0,-1 0 0,-3 2 83,-2-1 0,4 2 0,0 4 0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1:24:40.499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142 447 8165,'-12'0'0,"0"0"0,-1 0 444,-3 0 0,3-1 1,-4-3-1,3-5-180,2-5 1,-2-9 0,7-5 0,1-2-191,2-3 1,2-1 0,2-3 0,3-1-333,5-1 0,1 4 1,11 6-1,1 3-425,1 4 0,3 6 0,1 2 683,1 5 0,6 3 0,-3 6 0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1:24:40.7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48 318 7825,'-12'0'132,"4"-1"0,0-3 0,0-4 153,2-2 0,1-7 1,5-3-169,0-2-71,0-7 45,0 4 1,5-8-325,3 6 191,2-6 0,2 10 0,0-1-120,-1 7 1,3 6-23,1 3-677,-2 3 632,4 5 0,-1 6 0,0 6-532,-2 6 695,-1 4 1,-2 3 0,-4 1 0,-3 3 0,-2 0 49,-2 0 0,-7-3 1,-3-5-1,-6-3 16,-2-1 0,-1-3 0,-2-6 0,2-4 0,-1-3 0,-3-1 0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1:24:41.132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0 259 7825,'12'0'-105,"0"0"1,1 0 0,1 0 64,2 0 1,5 0-1,-1 0 1,0-1 131,0-3 1,2 2 0,-2-6 0,1-1-126,-2-2 0,-2-2 1,-5-1-1,0-3-34,0-2 1,-1 1 0,0-3-448,-3 2 382,2 4 0,-9-6 0,3 6-271,-2 0 126,-2 2 354,0 1-85,0 6 1,-2 1 271,-2 5-156,3 5 1,-4 7 0,5 7-1,0 5 80,0 3 1,1-1-10,3 6 0,-1-5 0,5 3 0,-1 0 0,1-1 0,0 0 55,1-3 0,2-1 0,0-3 0,1-2 44,0-5 0,-4-2 0,0-2-16,1-3 1,-3-3 60,2-5-401,0-5 1,0-7-1,0-9-217,1-5 259,-4 1 1,6-9-1,-5 3-801,1-3 607,-2-2 0,-1 1 0,0 1 230,-2 3 0,5 2 0,-1 6 0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1:24:41.624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1 483 7770,'16'10'458,"-1"-2"-255,1-3 1,0-5 86,-1 0-138,1-5 1,-8-3-172,0-7 58,-6-4 0,2-4 0,-8-1 0,-5 1 0,-4-1-111,-3 1 0,-1-5 1,3 1-1,-2-1-196,2 0 0,6 3 0,4-3 0,3 5-150,1 3 0,5 3 1,4 6-1,6-1 343,4 0 0,3 4 1,1 2-1,-2 0-36,-2 4 1,-3 0-1,2 4 845,-1 2-435,-1 2-157,-4 6 1,-1 5 217,1 3-320,-5 7 0,-1-1 0,-3 5-96,1 2 11,0-4 0,-4 4 7,0-6 105,0 0 0,4-3 1,1-2-1,1-1 0,3-3 148,2-1 0,1-1 0,-1-6 80,1-2 1,0-2-184,0-6 0,-2-6 0,-2-3 0,-4-4-29,-3-3 0,-2-4 0,-3-1 0,-5-4 27,-6-3 0,-2 0 0,-3 1-79,0 0 75,6 0-59,-3 3 1,6 4-68,3 1-40,3 5 115,5-3 0,7 5-112,4 0 17,6 0 1,7 1-136,-1-1 0,5 1 1,-1 2-1,1 1-341,0-1 0,-3-1 0,1-2 0,-3 1 516,-4 4 0,6-4 0,5 5 0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1:24:42.141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71 530 8073,'6'10'739,"1"-2"1,3-4 0,-3-9-536,-3-7 1,-2-6 0,-2-10 0,-2-4-160,-2-6 0,2 0 0,-5-4 0,1 0-502,-1 0 0,1 3 0,-3-1 0,1 2 233,-1 4 0,-2 6 224,-1 1 0,1 2 0,-1 2 0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1:24:42.298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12 0 7854,'-6'8'0,"2"0"769,2 1-498,13 1 0,-2 1 0,11-2 0,2-2 0,4-1 74,5 1 1,1-3-1,2 2 1,4 1-462,2-1 0,-1-2 0,3 4 0,-1 1-450,-3 2 1,-2-4 0,-2 1 565,-3 1 0,3 2 0,-4 1 0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1:24:42.475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36 401 8168,'0'-12'1072,"0"-1"-562,0-3-369,0-2 0,0-11 1,0-2-421,0-3 262,0-2 1,0 5 0,-1 1-526,-3 1 0,3-2 0,-5 5 542,1 4 0,-1-2 0,-6 6 0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1:24:42.615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0 1 7846,'8'11'0,"0"1"0,1 1-1,2 3 1,0-3-1,1 3 110,0-3 0,1-2 0,3 1 0,2 0-337,0 0 0,4-1 1,-2 2-1,2 2 228,2 0 0,-1 1 0,1-4 0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1:24:42.78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71 388 7946,'-6'-5'220,"2"-3"1,-1-2 0,1-2-1,1 0 62,2 1 1,1-6 0,0-3-1,-1-3-205,-3-5 0,1 2 0,-4-5-549,2-2 424,-4 4 0,8 1 1,-4 4-1328,-1 0 1375,5 6 0,-4 1 0,5 5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02:19.707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58 118 7760,'-25'-29'0,"5"6"0,11 4 0,5 8 0,4 0 654,4 3 0,8 2 1,7 3-1,5-1 28,3 2 1,7 0 0,6 2-1,-2 0-413,-2 0 1,1 0 0,1 2-1364,1 2 2,-5-3 1,0 5 1091,-3-2 0,3-2 0,1 3 0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1:24:42.991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24 471 7844,'-6'0'946,"0"-5"-477,6-3-380,0-2 0,0-7 1,0-4-1,0-5 0,0-6 98,0-2 1,-3-6 0,-1-3-1,1-2-495,2 2 1,1 3 307,0 5 0,0-1 0,0 1 0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1:24:43.23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12 483 7844,'17'12'0,"3"-1"162,2 1 0,-2-5 0,-2-3 1,-1-3 178,-3-1 1,-2-9 0,-4-6 0,-4-4-141,-3-6 0,-2-6 1,-3 0-1,-5 0-212,-5 0 0,-7 1 0,-6-3 1,4 3-93,1 1 0,2 2 0,10 3-181,2 1 235,3 4 1,11-1 0,6 4-524,6 2 399,10 0 1,-2 4-1,4 1-1158,-1 1 1331,3 0 0,-2-4 0,6 1 0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1:24:43.958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71 434 7844,'0'24'686,"0"-1"-260,5 1 1,-3-6-73,1-2-203,-6-9 19,1-1-61,-8-12 1,5-7-1,-5-10-105,3-7-48,-1-4 0,-3-8 1,3-2-1,3-5 1,1 1-102,0-2 0,0 2 1,4 6-1,0 7-68,0 6 0,6 6 0,1 4-70,4 7 1,5 7-1,-1 10 1,0 7 106,-2 7 0,0 4 1,1 3 343,2 2-114,0 4 1,-5-7 0,1 1 396,0-5-313,-6 1 1,5-9 0,-3 3 153,2-3 35,2-1 0,-2-7 1,-1-4-1,-1-6-211,1-5 1,2-1 0,-1-8-1,-1-1 1,-1 1 0,1-1-227,2-1 1,1 4-1,-1 3 1,1 3-182,0 3 1,1 7 0,3 1 0,2 8-63,0 6 1,5 6 0,-4 6 0,2 3-124,-1 1 1,-3-3 0,-6 3 475,1-1 0,0 4 0,-6-8 0,0 3 0,-1-4 0,1-1 0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1:24:44.190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0 482 7316,'0'12'-541,"0"0"842,0-1 0,4-5 0,0-6 1,0-8-34,1-7 0,-3-3 0,3-7 0,-1-2-73,0-4 1,4-3-1,-3-3 1,0-1 16,0-1 0,3-3 1,-3 5-1,2 3 38,2 1 1,1 4 0,4 3-1125,1 5 370,-2 4 352,4 10 0,-1 2-433,0 5 436,5 5 1,-3 3-1,5 9-472,1 7 473,-1 4 1,0 8 0,-4-1 0,-3 0-105,-3 0 1,-3-1 122,-2-2 0,-3 0 0,-5-4 0,-1-2 0,-3-2 1,-4-4 128,-2 0 0,-7-6 0,-1 3 0,-6-5 0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1:24:44.325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59 130 7844,'-22'-27'0,"4"5"-40,6 4 97,6-3 0,6 12 1,2-2 336,6 5 0,5-2-170,11 4 0,4 0-115,4 4-55,7 0 1,1 5-513,4 3 364,1-3 0,-8 6 0,2-3 0,-2 1 1,-2 0-397,0-1 0,-3-4 490,-1 4 0,-5 5 0,3 5 0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1:24:45.01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117 459 8319,'7'-3'1101,"-3"-5"-944,-3 1 0,-1-21 0,-1 1 0,-3-6 0,-4-2-18,-3 0 0,-4-2 1,-2 0-1,0 2-265,0 5 1,1 5-1,6 6 1,2 3-372,4 3 0,4 8 0,6 6 235,10 9 0,8 9 0,12 7-274,3 1 269,3 6 2,0-8 0,0 3 727,-3-4-324,-2 0 1,2-2 0,-7-3 392,0-3-382,-6-3 0,-3-2 1,-7-4 270,-3-3-97,-6-2-400,-2-2 79,-5-6 1,-11 0-1,-4-7 1,-7-3-1,-5-4 9,0-2 0,0 3 0,3 0 0,1 1-59,-1 0 1,6 3 0,2 0-1,4 2 13,4 1 1,3 0-1,5 0 1,2 2-18,1 2 1,5-1 0,8 4 0,4-2 55,2-2 0,1 3 0,0-2-815,-4-1 356,3-2 243,-3-1 1,0 1-249,1-1 284,-6 0 1,3 6 0,-5 2 116,0 2 60,-1 2 0,1 3 366,0 5-196,-6 0 0,4 14 0,-5-1 1,0 4 67,0 2 0,3 6 0,-4-2 0,0 2 1,1-1 47,3 0 1,6-2 0,2 1 0,0-3-84,1-4 1,0-1 0,2-4 0,-3-3-262,-3-3 0,-1-3 0,0-2 0,-1-4-91,1-3 1,-5-6 0,-3-3 1,-3-2 0,-1-7 1,0-3-1,-1-3-173,-3-5 208,-3 4 1,-5-5-1,-1 7-415,-2 2 304,2-2 1,-6 9 127,4-3 11,2 3 1,-10-3 0,5 1 469,0 0-140,1 7 1,5-2 0,2 2-1,0-1 263,3 1 0,4-2 0,0 3-158,6 1 0,7-4 0,7 5 0,2-1-200,2-3 0,1-1 0,1 1 1,0 1-399,-4-1 0,2 3 1,-5-1-292,-2 2 1,3 1 0,-1 4 0,-2 1 536,-1 3 0,-1 8 0,0 6 0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1:24:45.241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89 341 7844,'16'8'20,"0"-1"1,-2-2-1,-1-2 526,-1-2 0,-4-6 1,-2-4-1,-1-6 17,-2-4 0,-4-8 0,-6-1-467,-5-2 1,-7 2 0,-1-2 0,-2 1-227,-1 3 1,0 1 0,4 3 0,3 3-257,3 3 369,6 3 1,9 5-433,10 0 286,5 6 0,15-4 0,5 6-521,3 0 467,-2 0 0,7 0 0,-6 0 0,-1 0 0,-3 0-843,-4 0 1060,3 0 0,-4 0 0,6 0 0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1:24:45.824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24 468 7946,'-2'-6'0,"0"0"990,-2 1-651,0-1 1,0-7 0,0-3 870,1-4-918,2-2 0,1-7 0,0-3-135,0-6 0,0 1 1,0-2-1,0 3 1,0 2 240,0 2 0,4 1-839,0 7 242,0 3 1,1 11 0,3 2-1,2 5-226,2 6 0,4 9 1,1 9-1,1 4 3,3 2 0,1 6 1,2-2-1,-2 3 301,-2 1 1,-2-3-1,-5-2 1,0-2 114,-3-1 0,0-4 0,0-3 583,-2-5-397,2-2 1,-7-6 226,5-3-294,-6-3 0,9-6 0,-5-4-25,1-6-26,9-3 0,-9-9-502,9-1 310,-3-4 0,4 2 0,3-6 0,2 1 0,2 2-576,-1 6 1,1 1 705,-1 10 0,6 0 0,1 5 0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1:24:46.065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177 293 7943,'-18'0'105,"1"0"1,9-5 1058,0-3-775,6-2 0,-4-7 0,8-4-7,2-5 1,3-1 0,9-4 0,2 0 0,2 1-1,0 4-105,0 5 0,-1 4 0,-1 6 0,0 3-207,1 4 1,-4 11 0,4 7 0,-2 10-294,-3 5 0,-6 2 0,-4 4 0,-4-1 130,-4-2 1,-8 2 0,-8-4-1113,-2 0 872,-7-7 0,3-3 0,-6-7-1508,-5-3 981,2-6 495,-6 1 0,10-10 365,0-3 0,4-7 0,-1-4 0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1:24:46.741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79 517 7915,'12'2'0,"0"0"0,-1 2 0,1-1 0,4-2 0,-1-2 880,0-3-332,-2-8-260,-1-1 0,-4-9 135,-1 2-278,-4-2 1,1-1-1,-8-2 46,-4-3-137,-2 4 1,-7-6-124,-3 2 94,-2 3 1,-6-3 0,1 4-507,1 0 264,1 6 0,11-3 1,3 6-1,5 0 1,6 2-196,6 1 0,11 2 1,13 1-1,4 2 49,7 2 1,2-3 0,1 3 0,-2 0 242,-1 0 1,0-3 0,-4 2-1,-4 1 139,-3 0 0,-4 1 1,-5 4-1,-3 1 85,-1 3 1,-3 8-1,-4 9 92,-3 5-128,-4-1 0,2 8 1,-5-5-1,-2 2 48,-6 3 0,0 0-197,-8-2 1,3-1 0,3-4 0,1 3-25,1 1 89,5-4 1,-1-1 0,8-5 0,3-1 0,1-1-39,-1-2 0,1-4 0,4-4 1,0-4-48,-1-3 1,0-4-1,-2-3 513,-1-6 1,-5-9-1,-1-2 1,-4-7-110,-6-4 1,-3 0-1,-1 0 1,-1 0-142,-2-3 1,0 3 0,-3 4-955,1 1 322,7 2 325,4 3 0,6 2-82,0 3 1,2 2 74,2 5 0,3 1 0,9 2-70,4 1 1,1 6 164,-2-2 0,3 3 1,-1 1-1,4 1 0,3 2 1,-2 2-268,-1 1 324,-2 7 0,1 6 0,-1 4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02:20.232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71 242 8180,'0'-6'904,"0"0"1,-1 0-352,-3 0 0,3-4 0,-3-1 1,1-3 1000,-1-2-1473,-2 0 68,-1-4 0,-2 3-665,5-1 1,-4 1 381,4 1 1,-1 2-1279,1 2 1,3 0 1411,-3 2 0,3 1 0,1 3 0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1:24:47.100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0 565 7950,'0'-12'449,"0"-1"0,0-3-193,0-3 1,0-5-1,0-2 1,0-3-28,0-1 1,0 0 0,1-3-1,2 3-242,1 2 0,4 1 1,-3 8-1,0 3-321,1 3 0,3 7 0,0 2-676,5 2 794,-6 13 0,12 2 0,-9 12-574,2 2 574,1 3 0,-7 2 0,0-1 21,-2 2 164,-1-5 0,0 5 0,0-6 0,0 0-81,1-3 0,-4-1 668,3-4-283,-2-2 0,-1-6 74,3-4 0,-3-7 0,3-9 0,-1-6-63,1-9 1,1-5 0,5-7-1,1-3-215,2-4 0,1-3 0,-3-1 0,-2 0-389,-1 0 1,-1 1 0,5 3-1261,0 4 1580,0 2 0,-1 7 0,1 1 0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1:24:47.414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164 506 7916,'29'6'0,"-5"-2"-32,-3-3 134,-6-1 0,0-6 463,-7-6-420,-3 0 1,-6-9-1,-4 5 377,-7-3-331,-10 0 0,-4-5-145,-6 1 1,5 3-1,-3 0 1,1-1-1,3 1 1,3-1-27,3 1 0,7 4 0,6-2 0,2 0-153,3 0 1,3 3 0,5-2-1,7 1 8,4 1 0,3-1 0,4 4 0,0 1-71,4-1 0,-3 4 0,3 1 0,-1 1-50,-4-1 0,3 3 0,-8-2-774,1 1 806,3 1 1,-9 4-1,4-2 214,0-1 0,-4 1 0,4-3 0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1:24:47.766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1 153 6989,'0'28'0,"0"0"0,0 1 231,0 0 0,0 2 1,0-3-1,1-1 157,3 2 1,2-4-1,6 2 15,0-2-240,5-1 1,-4-2 0,3-3-57,-3-3 0,-3-3 0,-1-1-303,-1 0 0,-5-7 1,-1-5-943,-4-7 1008,-5-3 0,-6-6-845,-3 1 779,3-6 1,-8 2 0,6-4 0,2-1 0,2 2 195,3 2 0,6 0 0,-2 4 0,4 0 0,4-1 0,-2 4 0,6-1 0,0 3 148,-1 4 0,2-1 1,-4-3-1,0 2 559,0 1 0,3 4 0,-2-2 0,-1-1 60,0 1 1,3 2-543,-4-4 1,4 0 0,-5-4 0,0 1-3,-2-1-179,-1 0 1,0 0 0,0-1-170,0-2 0,4 2 1,2-3-1,1 3-479,6 1 1,4-2 0,7 1 0,-1 2-2211,1 1 2814,10-1 0,3 5 0,10 0 0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1:24:50.267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146 0 8314,'-18'24'0,"1"0"239,0-1 0,3-3 1,-5-3-1,2-3 105,3-4 0,1-2 117,1 0 0,7-3-400,5-5 0,12-1 0,14-2 0,11-1 2,8 2 1,9 1-1,2 1 1,8 0-53,3 0 0,-3-2 0,0-2 1,-4-3 79,-7-4 0,-4-1 0,-7 1-2150,-7-1 952,-5 0 687,-7 5 1,-8-2 419,-3 5 0,-9-5 0,3 3 0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1:24:50.642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24 354 7876,'-7'-6'-639,"-2"-1"1,5 2 1275,2-7 0,0-2 1,2-10-242,0-4-309,0-5 0,0-2 0,0-2 0,0 1 0,0 0 539,0 6-907,6 4 0,1 9 1,8 9-1,2 15 127,1 15 0,2 15 0,5 7 0,1 6 0,1 3 0,-1 2-15,-1 0 1,-1-5-1,-2 1 122,-3-3 16,4-1 0,-9-4 0,4-1 172,-1-2 0,-1-4 1,-4-6-1,-1-3 424,1-5-208,0 2 29,-5-11-200,-2 4 0,-8-12-246,-5-5 73,0-10 1,-14-10 0,1-9 0,-3-6 0,-4-8-160,2-7 1,-3-2-1,2-3 1,1 3-552,1 0 1,7 3 696,2-2 0,8 8 0,3 3 0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1:24:51.097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189 542 7888,'-18'1'0,"2"2"0,3 1 229,1-2 0,0-2 0,-1-4 0,-1-5 132,-2-5 1,-1-7 0,3-9-1,-2-7-247,2-3 0,6 1 0,4-5 0,3 0 125,1-2 1,6 3 0,6 1-141,6 2 0,8 6 0,3 8 1,1 6-564,3 8 231,1 6 166,1 6-430,0 10 371,-5 9 0,3 12 1,-5 8-249,-2 4 302,-7 8 0,-7-6 1,-8 2-1,-3-2 0,-2 0-256,-3-2 1,-8-6 0,-9-9 0,-5-3-151,-5-7 0,1-5 0,-2-5 478,0-4 0,-2-2 0,-1-2 0</inkml:trace>
</inkml:ink>
</file>

<file path=xl/ink/ink1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1:24:51.284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 1 7860,'25'18'0,"2"6"0,-2 4 0,2 8 255,-2-1 0,3-1 1,-1-1 480,-1-2-598,-1 0 0,-5-1 0,-1-2 1,1-3-1,-2-3 37,-2-3 0,-3-2 1,-1-5-49,-1 0 1,-3-6 0,-1-3 0,-1-6-609,1-4 0,-5-10 0,2-7 0,-2-6-43,-2-4 1,0-10-1,0-5 1,0-2 523,0-1 0,5-4 0,1 2 0</inkml:trace>
</inkml:ink>
</file>

<file path=xl/ink/ink1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1:24:51.500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0 0 7876,'0'0'149,"0"8"1,5 9 0,3 10 0,3 5 120,0 2 0,6 1 0,3 2 0,1 0-104,-2 3 0,4 3 0,-4-4 0,3-2-79,2-5 1,-4 1-1,-2-7 1,-1-2 48,-3-4 0,-1-6 0,-1-3-25,0-5 1,0-6-1,-2-6-247,-2-5 1,2-6 0,-3-8 0,1-4-278,-1-6 308,-4-1 0,8-5 0,-5 3 0,2-3-183,0-1 1,-2 6-764,2 1 385,3-1 666,-5 17 0,6-9 0,0 10 0</inkml:trace>
</inkml:ink>
</file>

<file path=xl/ink/ink1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1:24:51.690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48 471 7816,'-7'12'978,"3"0"51,-2-6-1,4-1-806,-8-10 0,8-7 0,-3-9 1,1-5 8,0-5 0,0-4 1,4-3-1,0-3-584,0-1 0,6 1 0,2-2 1,2 3-1016,2 4 1368,0 6 0,-1-4 0,1 4 0</inkml:trace>
</inkml:ink>
</file>

<file path=xl/ink/ink1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1:24:51.880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47 400 7812,'11'12'0,"-2"0"0,-1 0 427,1-1 0,-2-4 0,-1-5-77,-1-4 0,-1-10 1,-4-9-1,0-5-618,0-5 0,0-5 0,-1-3 1,-3-3 208,-4 1 0,-4-4 0,-2 5 59,-2-2 0,-10 4 0,1-3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02:20.482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54 249 8043,'12'0'0,"-1"0"0,1 0 890,0 0 0,-2-1 0,-2-1 151,-4-2-840,-3-5 1,-6 1 0,-3-2 0,-2-2-1,-3 0-190,-3 0 1,2-3 0,-5 0 0,4 1-129,4 0 1,1 2 0,7 1 0,5 1-44,4 1 0,10-2 1,3 3-1,5 0-99,3 1 1,2 0 0,4 2 0,-3 0 102,-1 0 0,-2 1 0,-4-2 156,1 2 0,0-1 0,-1 1 0</inkml:trace>
</inkml:ink>
</file>

<file path=xl/ink/ink1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1:24:52.055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0 0 7803,'12'9'-27,"0"3"0,-1-3 0,2 7 0,2-3 418,0-1 1,6 0 0,0-1 0,5 1 83,6 0 1,-2-2 0,1 0 0,2-3-458,1 3 0,-3-4 1,-1 1-1,-1-1 170,-3 1 0,-2-3 0,-3 3-1132,-2 3 667,-5 0 0,3 2 0,-6 1-1094,-3 3 0,-3-2 1371,-5 5 0,0 6 0,0 5 0</inkml:trace>
</inkml:ink>
</file>

<file path=xl/ink/ink1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1:24:52.389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12 424 7781,'3'12'0,"3"1"8,6 3 0,8-3 0,-1 2 0,3-1 215,2-3 0,-4 0 1,-1-3-1,1-4 72,-2-3 1,0-2 0,-5-3-1,0-6-253,-2-4 0,-3 0 0,0-6 0,-4 1 127,-3 0 1,-10-2-1,-4 4 1,-4 0 10,-4 0 1,-1 0-1,-3 3 1,-1-2-284,-2 2 0,2 1 1,5 1-458,2 0 1,4 2 0,1 1-161,5 1 0,3 4 1,8-3 261,2 2 912,2 1 0,10 4 0,0-1 290,-2-3 0,-1 1 1,-1-4-1,-2-3-338,-2 0 0,-3-2 0,-5 1 0,0-1-439,0 0 1,-1 0-1,-3 0 1,-3-1 194,1-2 0,-5 2 0,5-3-1547,-1 3 985,2 6 0,6-3 1,3 3-915,4 1 769,8-5 34,2 10-261,6-4 440,4 5 1,-3 0 331,3 0 0,2 0 0,0 0 0</inkml:trace>
</inkml:ink>
</file>

<file path=xl/ink/ink1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1:24:53.180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13 524 7749,'-6'-7'-136,"5"-3"1,-3 2 168,3-3 0,1-6 1,0-2 495,0-4 0,4-5 1,0-4-1,-2-3 213,0-4-658,3 2 1,-4-5-1,3 5 75,-3-3-134,5 6 1,-5 6-698,3 4 499,2 1 1,-3 6-1,5 6-380,1 10 0,2 11 1,0 11-1,1 5 358,0 6 0,0 2 0,-2 1 0,-1 2-15,-1 2 1,-4-4 0,2 2 0,0-6 398,-4-2 1,4-2-1,-3-5 1,0-1 23,-2-1 0,3-6 824,0 2-518,5-8 70,-7-3-561,8-5 1,-3-5 27,4-3 1,5-8 0,1-3 91,1-4 1,-2-5-208,4-4 0,-6-2 0,2-2 0,-3-2 0,-1-1 0,-2 1-328,-2 1 0,1 7 0,-5 4 387,-2 5 0,5-1 0,0 4 0</inkml:trace>
</inkml:ink>
</file>

<file path=xl/ink/ink1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1:24:53.368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24 565 8124,'-10'-2'444,"2"-1"1,3-5 0,5-8-1,0-5-143,0-5 0,1-5 0,2-7 0,2-3-210,2-1 0,-4 1 0,5-2 1,1 2-648,2 0 0,-3 9 0,0-2 0,1 4 556,1 4 0,2 1 0,0 1 0</inkml:trace>
</inkml:ink>
</file>

<file path=xl/ink/ink1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1:24:53.768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340 447 7749,'-18'12'360,"2"0"0,-2-5 0,-2 0 0,-2-2-37,-1-2 1,-1-7-1,-1-4 58,-2-2 1,2-11 0,-2-4-1,2-3-193,1 0 0,7-5 1,4 2-1,5-2-286,3 2 0,3-3 0,7 4-1125,7-1 1033,-1 3 1,12 4 0,-4 2-1,5 2 1,3 5 189,4 2 0,3 1 0,2 0 0</inkml:trace>
</inkml:ink>
</file>

<file path=xl/ink/ink1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1:24:54.017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24 0 7749,'0'25'0,"-1"2"-158,-3 5 1,3 0 0,-5 1-1,2-2 438,1 2 1,-1-3 0,5 0 0,3 0 342,4 0 0,2-4 1,2 1-1,1-5-606,3-3 1,-3-4 0,2 0 0,0-1-180,0-3 1,-2-4-1,3-3 1,-3-3 87,-1-1 1,-4-1 0,-2-3-607,0-4 0,1-4 0,-3-3 0,-1-5-638,-2-2 1318,-6-2 0,-1 1 0,-6-1 0</inkml:trace>
</inkml:ink>
</file>

<file path=xl/ink/ink1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1:24:54.288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36 306 7749,'12'0'308,"0"0"0,-1 0 0,1 0 7,0 0 1,-6-1 0,-2-3 0,-2-4-53,-2-2 1,0-2 0,-2 0-102,-2 0-108,-2-5 0,-6 4-1243,0-2 989,1 1 1,-1 3 0,0-1 0,0 0-524,1 0 0,4 1-91,3-1 666,3 0 0,1 0 0,1 2 1,3 1 577,4 1 0,4 4 1,2-2-1,3 0 121,1 4 0,6-4 0,5 3 0,-1-1-409,1-2 0,2 4 1,-3-5-1,-2 2-511,-1 2 1,-2 1 0,1-1 0,-2-1-66,-2 2 434,2 0 0,-9 2 0,4 0 0</inkml:trace>
</inkml:ink>
</file>

<file path=xl/ink/ink1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8:50.989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0 181 7912,'8'0'0,"-2"3"0,-1 0 380,1 2 0,2-4 0,2 2 0,4-2 740,4-1-1059,-2 0 1,10-1 0,-2-2 67,3-2 1,0-1-1,1 0-206,2 1 61,1-1 0,3-1 0,1-1 122,1 0-58,-3 0 0,4 3 1,-2-1-1,2 1 1,0 0 11,-1 0 0,-2 2 1,-2-1-1,-1 0-19,1 2 1,-3 1 0,-1-1 0,-1-1 6,-2 2 1,-1-1-1,-2 0 1,-2-1-44,-1 2 1,1-3 0,-2 1 0,-2-1-46,2 1 1,-3-1 0,-3 2-29,-1 0 0,2-3 1,-2 2-1,-1 0-76,2 0 0,-3 2 0,3-3-191,-4 1 296,2 2 1,-6-2-288,4 3 165,-3 0 0,2-3 0,-2-1-355,2 0 1,-3 1 0,-1-2 515,-2-1 0,-1 3 0,0-1 0</inkml:trace>
</inkml:ink>
</file>

<file path=xl/ink/ink1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8:50.990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103 355 7912,'-1'-12'18,"-2"2"0,1-3 0,-2-1 0,1-2 215,1-3 0,1 0-530,1 1 0,1-2 0,1-3 151,4 2 1,-2-1 0,1 3-1,1-1-80,1 1 235,1 1 1,0 5 99,0 0-107,-4 3 1,3-1 0,-1 4 189,1 1 37,-3-1 166,3 6-178,-3-2 1,1 4 0,-2 1-84,1 4 0,-3 2 1,1 2-1,0 3-114,1 2 0,-2 4 0,4 2 0,-1 3-102,0 2 0,2 2 0,1 5 0,-1 1-42,-1 2 1,0 3 0,3 0 152,0 1 1,0-3 0,0 2-1,0 0 132,0-1-164,-4 1 0,2-9 196,-3 1-135,-1-1 1,-2-4 0,0-4 0,0-2 0,-1-3 157,-1-3 0,0-3 184,-3-3-363,0-3 1,-4-2 0,-2-5-1,-2-3 1,-2-5-29,0-4 1,-5-6 0,0-1-1,-1-2-216,0-3 0,3 3 0,-2-3 0,1 2 49,5 2 1,-1-1 0,4 5-1,2 0 4,0-2 0,1 3 1,1-3 54,2 0 0,-1 2 0,3 3 0,1 1-137,1 1 1,2 3 0,2 0-1,2 1 1,3 2-532,2 2 767,6 1 0,1 4 0,2 0 0</inkml:trace>
</inkml:ink>
</file>

<file path=xl/ink/ink1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8:50.991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198 473 7782,'-8'3'0,"0"2"0,0-1 217,0-1 0,0-3 0,0 0 0,0-4-487,-3-4 202,2-3 0,-5-6 0,1-1 0,0-4 181,0-3 1,3-1-527,-4-3 308,5 4 1,-3-2 0,5 3 78,-1 1 1,3 3-24,3 5 0,1 1 54,1 4 1,3 5 0,3 1 0,1 8-27,4 6 0,1 8 1,5 4-1,0 2 23,2 2 0,-1 3 1,-3-3-1,-1-1 138,-1-3 0,-3-3 0,0-4 83,-1-2 1,-3-2-1,1-6 1,2-3 14,0-1 0,-1-2 0,0-2-145,0-5-79,0-3 1,2-6 0,1-2 0,-1-4 0,-2-4-194,0-4 0,0 2 0,0-6 0,1 0-223,1 1 0,-1 0 0,2 4 0,1 2-653,1 4 1055,2 4 0,0 8 0,1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02:21.032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94 388 7952,'0'-7'631,"0"-3"0,-1-1-306,-3-4 1,1-6 0,-3 2 84,1-3-244,-5-7 1,9 0-236,-3-2 0,-1-2 1,1 6-1,0 0-522,-1 3 1,2 4-1,-4 2 591,-3 1 0,0 1 0,-2 4 0</inkml:trace>
</inkml:ink>
</file>

<file path=xl/ink/ink1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8:50.992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213 218 6929,'-3'8'21,"-2"0"1,-2-1 0,-1 0 0,-1-1 1135,-1-4 0,0-2-1144,-3-2 1,3-3 1,-1-7 0,3-4 0,1-4-1,1-3-93,1-4 0,3 3 1,-1-2-1,2 1-211,1 1 0,1 5 0,2 3 0,3 6 155,4 4 0,2 7 0,3 7-378,-2 7 387,2 5 0,-7 4 1,2 1 170,-4 2 1,-2-1 0,-4-2 0,-1-1 173,-2 1 0,-4-4 0,-4-3 64,-1-3-253,-2 1 0,-1-7 1,-2 1-523,-1-3 327,1-4 0,-5 1 165,4-3 0,-4 4 0,2 0 0</inkml:trace>
</inkml:ink>
</file>

<file path=xl/ink/ink1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8:50.99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56 268 8556,'-8'3'504,"0"-1"0,3-5 1,-1-6-1,1-3 102,1-5-1191,-3 1 1,3-9 0,-1 1 0,2 1 51,3 1 0,0 0 0,0 4 0,0 0 257,0 2 1,3 3-1,1 3 288,1 1 2,2 5 0,-3 0 0,4 4 135,0 0-80,-4 0 1,3 5 0,-1 2 0,1 2 0,0 2 101,1 0 1,-2-2-1,-2 1 1,0-1 200,1-1 0,-3 0-319,4 0 0,-5-5-69,2-3 1,-2-4 0,-1-6 0,1-1 1,1-1 0,-1 1 0,2-1-174,-2 0 192,2-2 0,2 7-155,2-1 1,1 3 0,0 7 12,0 3 112,3 4 1,-2 8-1,3 0 201,-1 2-143,-2-1 1,1 0-1,-4 1 1,-1-2-1,-2 0 73,-1-1 1,1-4 0,0-2 0,-1-1 242,-1-1-729,-1 0 0,1-4 1,0-2 380,2-4 0,3-2 0,-2-4 0</inkml:trace>
</inkml:ink>
</file>

<file path=xl/ink/ink1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8:50.994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47 134 7841,'-7'-2'533,"2"-2"-763,3-4 0,1-4 0,1 0 0,0-2-36,0-3 0,0 0 0,1 2-459,1 2 725,3 5 0,0 2-122,0 3 122,0 0 0,2 9 0,-1 2 184,0 1-182,-5 7 1,3-3-1,-4 5 408,0-1-338,0-1 1,-1-3 0,-2 0 0,-2 0-1,-2-1 68,-1-1 1,1-2-1,1-2 1,1-2-221,-1-3 1,1 2-1,0-2-207,-1-3 1,3-4-1,0-4 287,2-2 0,-2-3 0,-2 2 0</inkml:trace>
</inkml:ink>
</file>

<file path=xl/ink/ink1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8:50.995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88 149 7853,'-5'3'111,"-2"-2"0,3 3 1,-4-6-1178,0-3 669,-3-1 1,2-8 550,-2 0-144,3 0 0,2-5 0,2 2-312,1 2 221,0-1 0,3 7 0,0-1 50,0 1 24,3 5 0,2 1 1,4 7-1,0 3 1,2 6-10,-2 2 1,0 3 0,-1 0 0,0 0 307,0-2 0,-1 0 0,-2 0 0,-2-1-7,1-2 0,-3-1 0,2-3 0,0 0-140,0-2 0,3-2-511,-1 0 265,2-1 0,1-4 0,1-1 98,1-2 0,-3 1-759,4-6 521,-4 2 1,1-10 0,-2 0 240,0-4 0,-3-3 0,4-4 0,-2-1 0</inkml:trace>
</inkml:ink>
</file>

<file path=xl/ink/ink1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8:50.996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0 119 7749,'0'16'0,"0"2"-59,0 0 67,0 4 0,0-5 0,0 2 114,0 0-96,0-2 1,1 2 0,1-3 90,1-1 0,2-1 0,-2-2-265,2-1 91,-4 0 0,6-3 0,-4-1-95,1-2 13,-2 2 0,5-5 0,-2 2-46,2-1 0,-1 0 0,-2-4 72,0-1 1,-2 0-1,-2-3 1,-1-2 115,-1 0 1,-2-1 0,-2-2 0,1-1 74,-1-2 0,0 3 1,0-3 34,4-1 0,1 2 0,1-2 0,0 0 300,0-4-320,0 1 1,3-2 0,3 3 0,1 1 51,4-1 0,-1 0-380,3 0 173,0-3 0,0 3 1,-1-3-555,0 3 278,-2 0 338,-2 4 0,0-3 0,0 2 0</inkml:trace>
</inkml:ink>
</file>

<file path=xl/ink/ink1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8:50.997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32 394 7820,'-1'7'344,"-2"-2"-59,2 2 0,-2-7-255,3 0 1,0-7 0,0-7 38,0-3-134,0-3 0,-3-6 1,0-2-1,1 0 0,-1-4-164,1-1 1,-2-1-1,2 3 1,0 1-255,0 1 1,2 8 0,3 0 482,2 3 0,2 6 0,1 0 0</inkml:trace>
</inkml:ink>
</file>

<file path=xl/ink/ink1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8:50.998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32 331 9581,'-3'3'-62,"1"-3"0,-4-3 0,3-6 0,-1-2 46,1-5 0,-1-1 0,3-3-935,-2 1 691,0-3 0,3 8 0,0-1-548,0 3 628,4 2 0,-2 4 0,3 2 105,1 0 1,2 6 0,2 6 0,0 4 141,0 3 1,1 0 0,-1-1 0,-2-1 109,1 1 0,-5-2 0,4-1 0,-1-1 144,0 1 0,-2-3 1,0-4-193,1 0 0,-1-2 0,0-2 0,0-1-94,-1-1 1,1-6 0,-3-5 0,1-3-31,1-2 1,-2 0-1,1-3-366,-2-1 244,2 0 1,-1-5 0,2 2-571,0 2 464,2 0 1,-4 6-356,3-1 578,0 4 0,3 3 0,0 3 0</inkml:trace>
</inkml:ink>
</file>

<file path=xl/ink/ink1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8:50.999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95 221 7843,'10'7'0,"-2"-2"-221,-2 2 104,-2-6 41,3 2 0,-6-7 0,1-4 0,-4-4 0,-4-3 0,-4-1-140,-3-3 1,-2-1 0,0-3 0,0 2 179,2 3 1,1 1 0,4 2-1,1 2 114,-1 3 0,3 1 0,3 1 83,1 0 1,4 4 83,3 1-158,1 2 1,3 1-1,1 0 29,2 0-105,-4 0 1,6 0-1,-3 0-58,1 0 73,5 0 1,-7 0-154,4 0 0,-1 0 1,2 0-1,0 1-448,0 2 575,-4 1 0,3 4 0,-3 0 0</inkml:trace>
</inkml:ink>
</file>

<file path=xl/ink/ink1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8:51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71 284 7796,'1'-6'85,"1"1"-13,0-1 1,1-1-1,-3-1-151,0 0 5,0 0 0,0-3 0,0-3 0,-1-3 1,-1-2-101,0-1 1,-4 0-1,0-2 1,-1 1-248,-1-1 0,0 3 421,-3 1 0,-1 1 0,-4 1 0</inkml:trace>
</inkml:ink>
</file>

<file path=xl/ink/ink1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8:51.001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0 1 7796,'12'3'-833,"0"-2"1,-4 5 2071,-1-3-817,1 3 1,-2-4 0,1 2 38,2-1-378,1 4 0,0-6 0,2 5-377,0 0 1,-2-2 0,3 1 0,-1 2 0,0 2-1,1 2 294,-1 2 0,3 0 0,-2 3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02:21.178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0 0 7952,'17'6'788,"1"0"1,6 6-21,-1 0-560,6-1 0,6 2 1,10 0-1,3 1 0,4-3-154,2 4 1,-4-4 0,2 5 0,-2-3-594,-3-1 0,2 0 0,-7 1 539,0 2 0,4 4 0,-5 4 0</inkml:trace>
</inkml:ink>
</file>

<file path=xl/ink/ink1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8:51.002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16 362 7796,'-3'-8'0,"1"0"0,0-3 0,1-1 0,1-5 0,-1-1 484,-1-3 1,1-3-470,-2-2-108,2 2 1,1-6-1,0 3 1,0 0 0,0 2-13,0 2 1,1 6 0,2 1-1,1 5-99,1 2 1,2 5 0,0 1 0,3 3 188,0 3 0,2 2 1,0 5 222,0 3-167,3 6 1,-5-3-1,2 4 1,0-2-13,-3 0 1,-1 2 281,-3-2-189,2-1 0,-6 3 0,2-3-170,-2 2 1,-1-1-1,-1-2 1,-2-1-172,-2-2 1,-3 0 0,-2-4 0,-1-3 0,-1-2 218,-2-2 0,-5 2 0,-1 1 0</inkml:trace>
</inkml:ink>
</file>

<file path=xl/ink/ink1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8:51.00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0 8 7796,'16'-4'0,"0"1"-313,-1 3 209,1 0 0,0 0 0,-1 0-293,-2 0 279,2 0 0,-3 3 0,4 1 112,0 1 1,-1 2 0,1-2-423,0 2 428,-4 1 0,3 3 0,-3 2 0</inkml:trace>
</inkml:ink>
</file>

<file path=xl/ink/ink1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8:51.004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32 377 7796,'-4'-8'-54,"0"3"0,3-1 1,0-2 167,-2-2 0,0-4 0,1 1 455,-1-2-386,1 0 1,1-5 0,-1-1-133,-1-1-49,1-2 1,2 0 0,0-2-1,0 0 148,0 1 0,0 3-288,0 1 0,2 7 0,2 1 0,-1 3-647,1 2 615,2 4 1,-2 1 0,3 7 0,0 3 0,-1 6 38,1 2 0,1 3 0,-3 1 0,0 0 18,0 1 1,-3-2 0,1-2 0,-3-1 437,0-2 0,0-3 0,-2-4 308,-1 0-236,1-5-341,-2 3-45,3-4 1,-1 0-26,4 0 0,5-3 0,5 0-98,0-2 118,1 4 1,3-3-1,-1 4 1,-1 0 0,-1 1-147,1 2 1,0 4 0,-1 4 0,-4 0 0,-2 1 0,-4 2 0,-4-1 1,-2 2 141,-5 1 1,-4-1 0,-3 0 0,-1-1 47,0-1 1,0-2 0,1 1 0,0-1-60,2-1 1,-1-1 0,2-1 0,1-1-569,0 1 576,0 0 0,0 0 0,-2 0 0</inkml:trace>
</inkml:ink>
</file>

<file path=xl/ink/ink1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9:26.52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95 455 7965,'0'12'1251,"-2"-2"-1181,-2-2 0,-2-3 100,-6-5 1,4-5 0,0-4 0,1-5 39,0-6 1,-2-3 0,4-5 0,-1-3 68,1-3 0,0-1 0,2-2-361,-1-2 0,1 2 0,3-1 0,0 6-124,0 4 1,0 5 0,0 3 0,0 4-83,0 3 0,5 7 1,1 4-110,1 9 397,9 6 0,-7 12 0,10 2 0,2 5 0,1 2-20,2 1 0,-4 0 0,-1-1 0,2-2 223,1-5 1,-2-6-1,-2-3 1,-1-1 245,-3-2 0,0-8 0,-3-3-418,1-2 1,-1-4 0,-2-3 0,-2-5 89,3-5 1,-1-7-1,0 0-777,-1-4 285,0-7 206,3 3 0,1-4-596,0 3 0,4-2 28,-1 6 733,6 4 0,3 1 0,6 4 0</inkml:trace>
</inkml:ink>
</file>

<file path=xl/ink/ink1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9:26.82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60 342 7939,'-19'-4'0,"5"-2"361,5 0 0,0-2 1,5-5-1,1-3 669,2-3-805,1-9 0,6 2 0,6-5 132,6-2 0,5 0 1,0 2-303,6 2 88,-4 6 0,5 6 1,-4 5-131,1 7-30,1 4 1,-6 11 0,-1 7 0,-3 8 0,-2 7 76,-6 6 1,-3 0 0,-9 4 0,-1-1-49,-5-4 1,-8-1 0,-4-5-1,-3-3-142,-5-4 0,4-1 0,-4-4 0,3-4-410,2-6 0,-1-4 0,1-5-57,-1 0 0,6-1 0,2-3 0,3-5-827,2-6 1078,4-3 0,2-2 346,5 1 0,10-6 0,3-5 0</inkml:trace>
</inkml:ink>
</file>

<file path=xl/ink/ink1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9:27.066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 0 7690,'8'21'0,"0"4"0,1 3 643,1 5 1,3 1-1,2 1 1,2 1-92,1-1 1,-2-4-1,2-1 1,0-1 307,0-3-697,-3-6 0,2 1-82,-5-6 145,-1-4 1,1-2-590,0-5 167,0 0 1,3-13-1,1-3 1,-2-2 0,-1-5-414,-1-4 1,0-2-1,-2-6 1,0-2-23,-3-1 0,-4-5 0,1 0 0,-3 1 631,-1 1 0,-5 2 0,-2 0 0</inkml:trace>
</inkml:ink>
</file>

<file path=xl/ink/ink1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9:27.278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0 0 7931,'0'25'0,"0"3"0,2 3 243,2 3 0,7 1 1,8 1 711,-1-1-625,4 0 0,0-1 1,6-1-1,-2-3 1,-1-3 155,-2-4 1,1-1 0,-1-7 0,1 0-253,-1-2 1,0-7 0,-3-2-1,0-2-389,1-2 0,-3 0 0,2-2 0,-1-3-121,0-7 1,-1-1 0,-4-8-734,2-3 733,0-5 0,-4-5 0,-1 0-1007,1-1 942,0-3 0,-2-4 0,-1 3 341,-1 2 0,0 2 0,4 0 0</inkml:trace>
</inkml:ink>
</file>

<file path=xl/ink/ink1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9:27.638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36 471 7914,'6'12'1615,"-2"-1"-91,-3-4-1079,-1-7-266,0-12 0,0-6 1,-1-7-1,-2-2 159,-1-5 1,1-3-904,3-4 267,0-3 1,-4-4 0,-2 3 0,1 4 0,0 4-1031,2 3 1328,2 3 0,-4 6 0,-2-1 0</inkml:trace>
</inkml:ink>
</file>

<file path=xl/ink/ink1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9:27.789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 0 7843,'11'5'102,"6"2"1,0 5 1275,3-1-1046,7 1 1,-7-5-1,9-2 1,-2-1-1,2 0-286,1-2 1,-3 1 0,3 0 0,-1 2-760,-3 1 0,-1 2 713,-1 4 0,-1 5 0,1 1 0</inkml:trace>
</inkml:ink>
</file>

<file path=xl/ink/ink1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9:27.955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24 0 8079,'-10'20'452,"2"-1"0,3-3 1,6 2 216,3-1-504,3-1 1,6-4 0,2-2 0,5-2 0,2-4 61,2-3 1,1-1-1,2-1 1,4-3-273,3-4 0,2-6 0,-1-1 0,0 4-344,0 1 389,6 3 0,-4-5 0,3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02:21.412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211 305 7904,'-36'-18'0,"2"1"828,3 0-474,-3-1 0,13-2 440,-2 0-583,7 6 1,4-8 0,8 4-1,4-2 1,6 0 280,5-1 0,10 3 0,9 0 0,3 1-232,3 2 0,6 8 0,-3 3 0,-1 5-15,-1 7 1,-3 6 0,-4 14-834,-6 3 282,-6 3 239,-6 1 1,-6-2 0,-3 0 20,-6-1 1,-9 0 0,-9-9-608,-5 1 346,1-6 171,-9-1 1,3-11-1180,-8-2 863,2-2 0,-3-8-1478,5-1 1930,-1-9 0,1-2 0,0-6 0</inkml:trace>
</inkml:ink>
</file>

<file path=xl/ink/ink1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9:28.295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83 471 7931,'-4'11'-5,"0"1"1460,0-5-1012,4-7 1,-4-11-1,1-6 62,0-1-426,2-7 0,1-5-228,0-5 0,0-2 0,0-2 0,-2-4-466,-2-3 1,0 0-1,-6 3 615,-3 4 0,-1 3 0,2 0 0</inkml:trace>
</inkml:ink>
</file>

<file path=xl/ink/ink1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9:28.449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0 0 7857,'20'12'236,"-1"0"0,5 3 1,5 1-1,-1-3 337,1-4 1,2 0 0,-2-5-1,1 0-228,3 1 1,1-3 0,0 2-1320,-3-3 469,3-1 440,-4 5 0,2-3-2078,-1 1 2143,0 4 0,5 5 0,-1 6 0</inkml:trace>
</inkml:ink>
</file>

<file path=xl/ink/ink1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9:28.720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130 585 7857,'-5'-7'383,"-2"-3"0,-3 0 1,0-4 93,3-6 1,-3-7 0,-4-4 103,-2-3-435,1-7 0,7-1 0,0-5 0,0 2 1,2 2 1,0-2 0,6 7-374,0 4 1,10 2 0,1 8-721,2 6 711,6 3 1,-1 9-1,7 5-1062,2 7 1014,-2 7 1,8 12 0,-6 1 0,-1 3 0,-2 2 8,-5 6 0,-2 2 1,-5 5-1,0-2 274,0-1 0,-2-1 0,-2-2 0,-4 0 0,-3-4 0,-6-4 0,-2-1 0,-4 1 0</inkml:trace>
</inkml:ink>
</file>

<file path=xl/ink/ink1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9:28.886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34 94 7857,'-17'-24'0,"6"4"0,5 6 0,6 3 0,4 2 0,5 3 469,6 0 1,4 2-1,9 4 1,3 0-8,3 0 1,1 0 0,1 0 0,-1 0-267,0 0 0,2 0 1,-1 0-1,2 0-611,0 0 1,-8 2 0,6 0 0,-4 2-1766,-2-1 2180,4-2 0,-4 10 0,6 2 0</inkml:trace>
</inkml:ink>
</file>

<file path=xl/ink/ink1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9:29.336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247 588 7857,'-10'-1'591,"1"-3"1,1-5 34,-1-6 0,-6-4 1,-2-9-315,-1-3 0,-1-4 0,-5-3 1,2-3-252,2-1 1,-1 5 0,6-1 0,0 4-276,2 2 1,7 11-1,2 2 1,2 4-324,2 4 0,3 4 1,5 5-1,8 5 1,6 9-319,5 6 1,-1 2 175,6 4 627,-1-3 0,4 7 0,-1-3 0,-1 1 0,-2 2 95,2-2 1,1 1 0,3-2-1,-1-3 115,-1 0 1,2-5-1,-11-1 1,-2-3 299,-3-1 1,-7-6-147,2-2 0,-10-5-14,-6-7-236,-10 0 0,-14-10 0,-7 2 103,-3-3 0,-3-3 0,-1-2 1,-1 2 102,1 2 1,3-2 0,4 4 0,5 0 0,6 1 99,8 0 0,6 3 340,6-1-563,0 2 0,10 1 0,7 0 0,7 0 1,4 1-277,2-1 1,3 4-1,5 0 1,0-1-279,-4-1 0,0-2 0,-7 0 0,-1 0-334,-1 1 1,-3-1 0,-2 0 0,-4 0-735,-3 1 1477,-1 4 0,-1-3 0,1 3 0</inkml:trace>
</inkml:ink>
</file>

<file path=xl/ink/ink1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9:29.737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1 271 7830,'12'32'0,"1"-2"0,4 0 309,6 0 0,-2-4 0,5 1 0,0-3 193,-1-5 1,-1-2 0,-3-5 0,-3-1-420,-1-4 0,-1-1 1,-5-6-1,0-2 115,-3-2 1,-3-2-1,-5-7-1399,0-3 592,0 3 465,-5-9 1,-7 4-1254,-8-6 992,-2 6 1,-5-3-1,-1 5-700,2 2 1105,1-4 0,3 8-313,2-1 255,3 7 0,7-7 598,2 3 0,8 3 1,9 0 433,6 0 0,-2 3 0,2-3-402,-2 0 1,-2-1 0,-2-5 0,-2 2-365,-2 1 1,-3 0-1,-6-4 7,-3 1 1,-8 0-1,-2 2-61,-1 1-141,-2 6 42,2-9 0,-2 9 75,9-6-12,-4 5 1,14-7 159,-3 2-185,8 3 1,8-6-112,7 3 1,5 2 0,2-2 0,2-1 0,-2-2 0,-2 1-486,0 2 1,-2-2 0,-1 3 0,-3-1-1417,-1 0 1919,4 6 0,-8-9 0,4 5 0</inkml:trace>
</inkml:ink>
</file>

<file path=xl/ink/ink1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9:31.716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424 494 8078,'7'1'-88,"-3"3"166,2 3 1,-4 1 135,2-1 0,-7 1 0,-2 3 417,-2-4-479,-6-1 0,-1-6 1,-6 0 105,-1 0-170,-6 0 85,-3-11 0,-6 2-117,1-10-33,-5-1 1,4-5 27,1-2-38,0 2 0,11-8 0,1 6 1,6 1-1,5 1-25,4 1 1,3 1 0,6-1-78,3 1 0,8-1 0,8 1 0,3-1 0,5 1-206,3-1 1,-1 4 0,1 2 0,2 1 294,1 3 0,1 1 0,0 1 0</inkml:trace>
</inkml:ink>
</file>

<file path=xl/ink/ink1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9:31.962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 12 8017,'0'24'0,"0"1"206,0 2 0,5 0 0,3 7 0,3 3 92,5 0 1,2 0 0,6 1 0,-1 2-161,1-3 1,-1 0 0,1-3 0,0-3-45,-1-3 1,-5-9 0,-2-4 0,-3-6 169,-1-5 0,0-4-787,-1-4 340,1-8 154,0-6 0,0-7 0,-1-2 127,1-5 1,0-2-396,0-1 199,-1-6 0,-3 4 0,-1-5-637,-2 1 559,-1 2 1,0 5 0,0 1 0,-2 3 175,0 2 0,3 5 0,1 6 0</inkml:trace>
</inkml:ink>
</file>

<file path=xl/ink/ink1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9:32.312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81 454 7814,'-12'0'-130,"1"-10"1,-1-6-1,1-5 555,4-3 1,-3-2-1,7-4-39,0-5 1,-2 1 0,1 3 0,1-2 0,3-1-289,4-1 0,3 5 1,3 4-1,-1 3-236,-1 4 0,1 8 0,6 1 1,0 5 91,0 6 0,-1 5 0,0 11-528,2 7 305,0 5 129,-10 6 1,5 0 198,-3 1 1,-3-5-100,-1 0 0,1-1 1,0 3-7,2-2 0,-3-5 307,3 2-187,1-3 1,5-2 0,2-1 0,0-2 0,0-6-131,-2-4 0,3-1 1,-1-5-133,0-2 0,-1-2 0,0-5 0,2-7 0,-2-6-82,-1-4 1,-1-3 0,0-1 269,0-2 0,-1-4 0,1 2 0</inkml:trace>
</inkml:ink>
</file>

<file path=xl/ink/ink1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9:32.654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80 442 7940,'-6'11'365,"0"0"1,2-2 1,0-1 1,-5-7 0,3-1 0,-2-8-53,0-6 0,2-8 1,-2-7-1,4-1-135,3-3 1,-3-1-1,0-2 1,2-2 76,5-1 1,0 1-1,4 5-832,3 2 267,0 5 172,2-3 0,1 11-687,3 2 611,-3 8 0,9 8 0,-3 9-484,4 6 542,0 8 0,-1 3 1,-2 6-1,-4 0-12,-3 2 1,-5 2-1,-2-2 1,1-2 180,-1 0 1,-3-5-1,1 3 1,-3-1 58,-1-3 1,4-5-1,1-3 1,2-1-164,2-3 0,-3-6 0,2-2 1,1-3-19,2 1 0,2-5 0,1-8-208,2-5 186,0 0 0,-5-12 0,1 2-737,0-5 448,0-8 418,-6 1 0,10-5 0,-3 6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02:16.940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59 0 6932,'-22'5'485,"2"3"0,8 3 0,8 0-53,3 1 1,6-5-1,5-3-82,4-3 1,4-1 0,7 0 0,2 0-12,5 0 1,2 0-1,1 0 1,-1 0-356,-3 0 0,3 0 0,-4 0 1,0 0-598,-2 0 1,-3 0 0,-2 0-1596,1 0 1723,-1 0 0,-3 0 1,-2 1 484,-1 3 0,4 3 0,-3 4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02:23.164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330 377 7903,'-8'5'0,"1"3"0,1 1 181,-1-1 1,1 2-1,-3-2 1,1 1 116,-1-1 0,-6 1 0,0-5 389,0-1-522,-3-2 1,4-2 0,-6-3 0,0-5 0,1-6 8,-1-4 1,2-1-1,-3-2 1,3-3-79,1 0 0,1-3 0,6-1 0,2 0-188,4 0 1,3-2-1,2 4 1,3 0-421,4 3 0,7 1 1,5 4-1,3 3 221,5 3 0,-2 3 0,5 2 291,2 4 0,6 3 0,3 1 0</inkml:trace>
</inkml:ink>
</file>

<file path=xl/ink/ink2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9:32.940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0 1 7919,'0'25'-283,"0"2"1,0-1 0,0 6 0,0 0 456,0 2 1,4 2 0,2-3 0,0 0 435,3-2 0,2-3 0,0 2 0,2-3-293,3-4 0,-3-1 0,4-6 305,0-2-403,-4-1-55,4-7 0,-1 0-19,0-6-164,-1 0 183,-3-6 0,-1-1-318,-4-9 157,4-2 1,-10-6-458,3 1 382,-3-1 0,-6-5 0,-3-1 0,-3 0 0,-4 3-97,-1 2 1,-1 2-1,4 0 1,0 4-186,3 3 1,5 4 0,-2 3 194,2 1 0,2 6 0,7-2 0,4 2 21,3 2 1,0 0-1,2 2-615,3 2 362,-3 2 63,9 6 328,-9 5 0,10 1 0,-5 6 0</inkml:trace>
</inkml:ink>
</file>

<file path=xl/ink/ink2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9:33.265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24 423 7037,'2'19'-585,"2"-4"1,-3-2 1573,3-1 1,-3-7-342,-1-5 0,-4-10 1,0-10-1,0-2-327,-1-1 0,3-6 0,-5-2 0,2-3-191,2-2 0,2 1 1,1 0-1,0-1 118,0 1 0,0 5 1,0 3-631,0 2 0,5 7 0,3 3-883,2 6 989,2 9 1,4 12-1,1 7-882,1 4 780,2 5 1,-2 1-71,-2 2 313,-3 3 0,-1-5 0,-1 4 1,0-3-1,-2-1 238,-1-3 1,-2-7-1,3-3 1,-2-3 691,-2-1 1,4-2-445,-1-2 0,-1-8 0,-1-9 0,1-5-163,-1-6 1,-2-2 0,4-3 0,0-1-36,-2-2 1,5-4-1,-3 0-291,2-2 1,-2 0 0,-1 3 0,-1 4-1741,1 2 1878,1 1 0,3 6 0,1 1 0</inkml:trace>
</inkml:ink>
</file>

<file path=xl/ink/ink2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9:33.445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177 401 7904,'8'11'0,"-1"1"0,-4-8 540,1-8 1,-3-5 0,-2-13 0,-2-4 217,-1-3-687,-5-2 1,-1-5-1,-7 0 1,0-2-672,0-1 0,-4-1 0,0 6 600,-5 3 0,1 2 0,-4 6 0</inkml:trace>
</inkml:ink>
</file>

<file path=xl/ink/ink2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9:33.565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21 1 7889,'-12'0'-4,"6"5"0,3 3 3,6 2 1,3-2 0,7 0 0,2 0 0,0-2 0,6 1 0,-1-5 0,3 2 0,5-1 0,-2-2 2979,5-1-2827,-5-5 1,7 2 0,-4-5 0,0 1-1,1-1-152,0 0 0,1 0 0,4-4 0</inkml:trace>
</inkml:ink>
</file>

<file path=xl/ink/ink2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9:34.02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36 424 7875,'6'-5'248,"3"2"0,-5-5 0,0-2-9,1-4 1,-3-5-1,2-5 1,-3-4-73,-1-3-196,0-3 128,0-1 1,-1 3-705,-3 1 0,-3 1 1,-5-3 604,1 2 0,-6 5 0,-2-3 0</inkml:trace>
</inkml:ink>
</file>

<file path=xl/ink/ink2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9:34.187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 0 8255,'5'12'0,"3"0"518,2 0 0,2-2 0,0-1-206,-1-1 0,6-5 0,3 1 273,2-3-371,2-1-40,5 0 0,1-1-751,5-3 488,5 2 1,2-3-1,5 5-1546,0 0 886,-5 0 749,-1 0 0,4-5 0,4-2 0</inkml:trace>
</inkml:ink>
</file>

<file path=xl/ink/ink2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9:34.678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36 505 7991,'-7'-6'240,"-2"-1"1,4-10 0,0-7 159,0-6 1,1-4 0,4-3 0,0-2-149,0-4 1,0 1-1,0 2 1,0 2-376,0 4 1,1 7 0,3 0 0,4 8 268,2 7 0,3 2 0,2 7-1353,0 4 833,6 5 0,1 8 0,7 4-150,1 6 0,-2 3 1,2 1-1,0 3 355,0 3 0,-4-3 0,1-1 0,-2-1 263,-1-3 0,-2-1 1,-1-3 333,-1-2-223,-6-3 1,3-5-112,-5-1 1,-6-11 0,-3-6 0,-6-9 23,-5-3 1,-2-3 0,-2-5 0,2-3-25,2-1 0,3 0 1,5-2-1,0 2-25,0 1 0,1 1 0,3 5 1,5-1 13,5 1 0,5 5 0,4 3-260,1 6 77,-1-1 58,1 8 0,-1-2-358,1 8 267,4 3 1,-3 10 0,3 2-277,-3 4 342,-2 5 1,-1-2 0,-2 6-22,-4 0 1,-7-1 0,-3-1 0,-1 0 0,-3-3-88,-5-2 1,-9 0-1,-7-10 175,-3 0 0,-7 3 0,-1 0 0</inkml:trace>
</inkml:ink>
</file>

<file path=xl/ink/ink2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9:34.812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1 188 7946,'5'-19'0,"4"0"0,5 2-306,6 3 307,7 1 0,3 2 1,6 2-64,-1 1 67,0 1 0,4-5-697,1 0 568,4 6 1,-2-5-1,5 5 1,-1-1 123,-3 3 0,2-2 0,-3-1 0</inkml:trace>
</inkml:ink>
</file>

<file path=xl/ink/ink2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9:35.040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304 459 7936,'-25'0'0,"-1"0"0,-3 0 0,0-1 0,1-3 0,0-3 1791,5-4-1396,-1-6 1,2-2 0,2-4-1,5-1 1,2 1-121,1-1 1,5 0 0,5-4 0,4-2-358,6 0 0,4 0 1,4 4-1,5 0-515,5 3 0,0 0 1,5 5-1,2-1-83,1 4 1,-1 7 0,-1 4-1,1 3 65,-4 1 1,-3 1 614,-3 3 0,1 2 0,-1 6 0</inkml:trace>
</inkml:ink>
</file>

<file path=xl/ink/ink2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9:35.412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0 307 7925,'0'30'0,"0"-2"-259,0 1 0,1-4 1,3 2-1,4-3 1,3-3-1,2-3 583,2-1 1,4-1 0,3-6 87,-3-2 0,-2-1 0,-5-5 0,0 2 1,0-3-348,-1-3 0,0-2 1,-3-7-1,-4-3-134,-3-3 0,-1 1 0,-1-2 1,-3 0 31,-4-1 1,-6 5 0,-2-2-1069,1 3 531,2 2 354,-4-1 1,8 4-253,-2 0-49,7 6 334,-2-9-6,6 5 632,0-1 0,2-3-359,2 2 1,-3 1 0,3-1 0,-3-1 599,-1-1 0,0-2 0,0 0-31,0 0 0,-5 1 0,-2-2 1,0-2-1,0 0-536,2 0 0,-3 2 0,4 0 1,1-1-249,2-2 1,2 0-1,3 5 1,4-1 86,3 0 1,6 0-1,2 1-926,3-1 456,2 0 307,-1 6 1,1-5-147,-1 3 232,-4 3 1,2 0 0,-6 5-298,0 0 246,-2 0 1,-3 5-977,-2 3 893,3 8 0,-10 3 0,3 9 0,-3 2 259,-1 0 0,0 4 0,0-4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02:23.690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175 442 7957,'-11'0'0,"-5"-1"0,0-3 0,1-4 413,-2-2 0,2-7 0,-4-4-197,-2-5 0,4-2 1,2-6-1,6-1 1,5 1-1,4 1-111,4 1 1,5 2 0,8 1 0,5 3-69,3 4 1,-2 6-1,4 0 1,-1 5-303,2 3 0,-2 8 1,4 9-1,-2 7 44,-1 7 1,-8 2 0,-3 6 286,-3 2 1,-3 1 0,-2 1 0,-4 0 0,-5 1-76,-7-1 1,-1-5 0,-9-3-54,1-2 0,-6-5 1,1-3-286,-4-4 249,-1-4 1,3-9-1,1 0-801,-1 0 590,1-5 1,0-6 0,4-6 308,3-1 0,3-1 0,1-5 0</inkml:trace>
</inkml:ink>
</file>

<file path=xl/ink/ink2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9:35.641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1 436 7915,'19'11'0,"1"0"0,1-3 0,0 1 0,-2-5 941,-3-2 1,-3 0-1,-1-2-393,0 0 1,-6-9 0,-2-5-1,-4-1 381,-4-2-693,-2-4 1,-10 7-61,0-6-69,-5 6 0,4-7 0,-2 5 0,3 2 0,4 1-218,4 1 0,3-1 1,6-2-299,3 0 1,8-2-1,8 2 1,2-2-1,2 0-18,-1 0 1,1-4-1,-2 3 1,-3-1-481,-3-1 0,-4 4 0,-4-2 296,-4 1 0,-4 3 611,-4 6 0,-8 3 0,-6 5 0</inkml:trace>
</inkml:ink>
</file>

<file path=xl/ink/ink2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9:36.182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83 659 7919,'0'12'1679,"0"-7"-1133,0-5-539,0-5 212,0-12-56,0-6 1,-6-7-41,-1-6-34,-4-4 1,-1-2 0,1-6 110,-1-3-165,0-3 1,6 1-288,2 2 195,2 7 1,9 4-1,5 6-709,6 3 576,4 2 1,7 11 0,2 3 0,4 6 0,3 5-317,2 3 0,-6 6 0,-7 4 0,-2 6 506,-2 4 0,-4 9 0,-2 2 0</inkml:trace>
</inkml:ink>
</file>

<file path=xl/ink/ink2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9:36.350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0 23 7919,'16'8'120,"-1"0"0,6-2 0,-1 3 0,3-2-66,5-2 0,2-1 1,4-5-1,0-3 1,0-4-126,2-3 0,6 0 0,-3 0 0,-2 2-231,-4 1 0,5 6 1,-4-2-1,0 4 302,-2 4 0,0 7 0,3 8 0</inkml:trace>
</inkml:ink>
</file>

<file path=xl/ink/ink2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9:36.624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279 329 7919,'-25'10'0,"-1"-1"0,-1-2 46,0-2 50,3-1 1,0-5 0,1-3 0,0-4 301,4-3 0,2-2 0,6-1-108,3-2 0,3-5 0,5 2 0,3-5 1,3-2-16,6-1 1,8-2 0,-1 3 0,4-2-134,0 2 1,1 3 0,0 3-1,3 6-324,0 5 0,-1 5 0,-5 10 0,-3 9-62,-1 7 1,-1 9 0,-6 0-79,-2 3 227,-3-4 0,-6 4 1,-3-4-218,-4 1 178,-7-3 1,-5-6 0,-6-2-230,-1-4 1,-6-8-1,3-4-402,0-3 575,-4-1 1,5-1 0,-1-3-426,6-4 385,6-3 0,10-4 0,2-2 230,1-2 0,6 0 0,7-5 0,7 1 0,5-1 0,2-5 0,2-1 0</inkml:trace>
</inkml:ink>
</file>

<file path=xl/ink/ink2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9:36.937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12 412 7919,'-6'-5'483,"2"-3"0,3-3-72,1-5 1,0-4-1,1-7 1,3-4-244,4-3 1,2-6-1,2 1 1,0 3-164,-1 3 0,1 0 0,0 7 1,1 4-244,3 5 0,-2 9 0,4 4-425,-1 3 479,4 17 0,-4-1 0,4 17 140,-1 0 0,-6 2 0,0 2 0,-3-1 65,-3 0 42,0-5 0,-1 3 340,1-6-272,0 1 1,3-9 0,-1 0 137,2-2-279,-3-7 1,13-1-1,-1-5 1,5-1 0,6-3-2,2-4 0,1 0 0,-1-7 0,0-3-1020,1-3 1031,-8-3 0,13-3 0,-10-1 0</inkml:trace>
</inkml:ink>
</file>

<file path=xl/ink/ink2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9:46.855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165 666 8550,'-12'-5'348,"-1"-7"0,-1-9 0,-3-6-47,-1-9 0,2 0 0,-2-7 1,1-1-4,2 3 0,4-5 0,3 3-329,4-3 1,2 3 0,2 1-1,2 3 1,2 5 108,4 5 0,3 4 0,4 5-1324,0 4 536,6 0 460,-2 15 0,8 1-214,0 8 272,1 7 1,-5 9-101,1 7 188,-6-2 0,-2 5 0,-8-4 130,-4 0 0,-3 3 0,-2-6 0,-5-1 0,-4-2 0,-4-5 397,-1-3 0,2-7 1,1-2 1114,1-2-1438,4-1 1,8-4 0,11 0 0,8 0 49,6 0 0,3-4 0,3 0 0,0 1-52,0 2 0,-2 6 0,0 5-208,-1 4-31,-1 4 207,-10 6 0,-1-1-19,-5 1 15,-6 4 1,-1-3 0,-7 3 152,-6-3-182,0-2 0,-15-1 1,-1-2-209,-6-4 0,0-7 105,-1-1 0,-5-6 1,-3 2-273,1-3 1,2-6 0,2-3 0,1-2-89,2-2 1,10 0 0,1-1 0,7-2-139,5-5 0,4 2 0,10-2 0,7-1 568,9-1 0,7-1 0,11-1 0,2 0 0</inkml:trace>
</inkml:ink>
</file>

<file path=xl/ink/ink2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9:47.184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305 376 7940,'0'27'324,"0"1"1,-7-2 0,-5-6 0,-6-5 216,-4-2 1,-2-6 0,0-3 0,-4-6-218,-3-5 1,2-3 0,2-9 0,3-3-145,4-4 0,3-1 1,7-5-1,2-4 89,4-1 1,9-3 0,6 5-325,3 0 0,11 0 0,0-1 1,2 2-346,2 3 194,-1 7 132,6 7 1,-7 11-244,8 2 214,-2 13 1,-3 4-45,-3 11 1,-3 4 95,-4 4 1,-9 2 0,-7 1-1,-2-1 13,-2-3 0,-11 3 1,-5-4-1,-5 0-116,-2-2 1,-1-8-1,0-3 1,-3-3-94,0-2 0,-4-3 0,2-9 1,0 0-176,0 0 0,3-2 0,7-1 0,3-5-3,3-3 0,3-2 1,2-1-740,4-2 1164,8-5 0,7-2 0,8-7 0</inkml:trace>
</inkml:ink>
</file>

<file path=xl/ink/ink2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9:47.410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213 506 7922,'6'19'0,"-2"-4"0,-3-2 0,-1-1 0,0 0 0,-1-6 3175,-3-2-1478,-2-8-1071,-6-7 0,4-8-422,0-4-160,6-6 1,-8-2 0,5-7-543,-1-1 356,3-6 1,-7 7 0,2-5-121,-3-1 0,0 3 0,-1 2 0,0 4 1,-1 3-1006,-3 5 0,3 7 1267,-2 5 0,-4 7 0,1 3 0</inkml:trace>
</inkml:ink>
</file>

<file path=xl/ink/ink2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9:47.559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 1 7876,'0'8'0,"0"0"0,1 1 415,3 1 0,1-2 0,4-1 0,-1-2 269,1-3 0,7 0 0,4-2 119,2 0-669,1 0 1,6 0 0,3 0 0,1 0 0,3-2 28,-1-2 1,0 3 0,1-3 0,-1 3-819,0 1 1,0 1 654,1 3 0,4 8 0,2 6 0</inkml:trace>
</inkml:ink>
</file>

<file path=xl/ink/ink2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9:47.751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142 482 7876,'0'7'2562,"0"-2"-2214,-5-5 1,2-9-1,-3-5 1,-1-6-1,2-6 50,0-3 1,-5-2-1,3-6 1,-3-1-366,3-1 0,-4 0 1,3 4-1,-1-1-694,1 1 1,-2 9 0,3 4-1,1 4 661,2 3 0,-3 2 0,1 1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02:24.097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83 435 8355,'7'12'578,"-3"-5"1,-8-3 0,-3-4-229,1-4 1,-5-9 0,3-11 0,-2-6-35,-2-4 1,2-1-1,2-2 1,3-2-311,-1-4 1,5 2 0,-3 3 0,3 6-488,1 4 0,0 5-858,0 3 1035,0 8 0,5 7 0,3 5-340,2 0 450,2 5 0,0 2 0,0 5 104,-1-1 161,-4 1 1,3 4-3,-2 0 0,1-5 555,-1-3-337,-3-5 0,1 2 0,1-5 0,4-1 124,1-3 0,-1 1 0,1-3 0,0-1-224,0 1 1,0 2 0,-1-3 0,1 2-34,0 2 0,0 2 0,-1 1 1,0 1-546,-3 3 1,2 3 0,-2 6-995,2 3 1090,2-3 0,-4 7 0,-2-3-1127,0 2 1045,3-5 1,-3 4 0,6-2 376,0 4 0,0 2 0,-1 1 0</inkml:trace>
</inkml:ink>
</file>

<file path=xl/ink/ink2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9:47.914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0 0 7855,'7'11'0,"5"-4"0,-1 4 0,5-5 0,-2 1 714,2-3 0,4-3 0,6-1 0,3 0-87,1 0 1,-3 0 0,4 0 0,2 0-816,1 0 1,-3 0 0,1 0-1,0 0-918,2 0 1,-4 2 0,-2 1 1105,-3 5 0,3 8 0,3 2 0</inkml:trace>
</inkml:ink>
</file>

<file path=xl/ink/ink2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9:48.08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188 659 7855,'-6'-1'401,"1"-1"0,-1-4 0,0-2 544,-1-5 0,-2 0 1,5-8-1,0-3-280,-1-6 1,0-6 0,-3-3 0,3-4-821,0-3 0,-2-1 1,-5 0-1,1 0 251,-1 0 0,0 1 1,0 5-97,0 5 0,-5 1 0,-1 5 0</inkml:trace>
</inkml:ink>
</file>

<file path=xl/ink/ink2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9:48.822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83 593 8073,'-5'12'789,"-2"-6"1,-3-3 74,2-6-971,-2-9 102,3-11 1,-5-7-1,2-7 119,2-2 0,3 0 0,5-7-405,0-2 114,0-7 134,0 6 0,5-3 0,3 6 24,2 3 0,3 9-1097,3 11 839,-3 5 1,9 7-1,-1 6 1,4 9 0,4 11-84,1 10 0,-5 5 0,-2 6 1,-6 0 480,-4 3 1,-6-2-1,-6 2-29,-7-2 0,-4-8 1,-9-5-1,-2-4 380,-1-3 0,-2-3 0,2-6 484,2-4-622,3 3-231,11-6 1,3 4 0,11-5 117,8 0 0,14-4 0,6 0-339,5 2-10,2-5 85,4 6 0,-6-4-35,-6 5 0,-1 0 75,-7 0 0,3 5-1,-6 3 23,-3 7 1,-9 0 277,-1 4-213,-4 1 1,-3 7-1,-8 1 1,-5-2-1,-6-1-171,-4-2 1,-4-1-1,-1-1-119,-4-1 1,-1-7 0,-3-1 0,2-7 0,0-4-112,0-1 0,5 0 1,1 0-1,7-1-99,4-3 0,7-4 1,2-6-1,4-3 416,4-1 0,7-2 0,13-3 0,6-1 0</inkml:trace>
</inkml:ink>
</file>

<file path=xl/ink/ink2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9:49.100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119 588 7985,'-11'5'0,"2"2"28,1-1 1,0 0 0,-3-9 0,0-5-209,3-8 0,-2-7 1,2-7 491,-2-5 0,3-7 1,3 1-1,1-1-153,0-2 0,1-2 0,-2-1-314,3 0 93,1 5 1,5 2-1,3 6 1,3 4-1,2 8-40,2 9 1,5 6-1,6 10 1,3 5-181,1 7 0,1 17 0,3 5-1,-3 4 1,-3 5-1,-9-4 1,-4 1-1,-6-2 283,-5 0 0,-3 2 0,-3-5 0,-6-4 0,-8-5 0,-5 1 0,-2 0 0</inkml:trace>
</inkml:ink>
</file>

<file path=xl/ink/ink2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9:49.242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77 365 7967,'-23'-16'-1116,"4"1"883,2-1 0,6 4 1,5 0 531,6 1 111,5 4-174,12-3 0,6 4 0,9-1-66,2 3 0,5-3 1,1 1-1,2-2-144,3 0 1,-1 0-1,-1-5-135,-4-3 0,-2 3 1,-2-4-1,-2 0 1,-4-2-199,-6-3 1,-2 2 306,3 0 0,-6-4 0,-1-7 0</inkml:trace>
</inkml:ink>
</file>

<file path=xl/ink/ink2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9:50.051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12 165 7959,'0'23'0,"0"2"0,0 2 0,0 3 388,0 1 1,-4 2 0,0-1 0,2 2 252,0 1 0,2 0 0,0 1 1,0-2-373,0-3 0,6 6 0,2-6 1,2-2-343,2-3 0,0-8 0,-2-2 0,-1-4-211,-1-5 0,4 3 0,5-8 1,1-4 77,3-9 1,1-7 0,2-10-309,-1-3 0,3-4 0,-1-5 1,-3-3-657,1-2 808,-7-8 16,1 5 1,-5-6-83,0 4 1,-4 4 427,0-5 0,-4 10 0,3-2 0,-4 11 0,2 5 0,-1 7-29,0 4 1,0 9 0,-4 7 183,0 7 0,0 10 0,0 6 0,0 7 297,0 4 1,5 6 0,3 0 0,3 1-141,0-1 0,5 3 1,1-4-1,0 1-17,0 0 1,4-5-1,-3 2-295,0-4 1,3-7-1,-5 0 1,-2-4 237,-1-2 1,-5-11-224,0-1 1,-1-8-1,1-7 156,-5-5-105,-1-12 0,-2-1 0,0-11 0,0 0 0,0-3 42,0-4 1,1-3 0,2 0 0,2 2-182,1 1 1,2 1 0,5-1 0,2 5-189,0 5 1,1 4 0,-3 7 0,1 4-13,2 6 0,4 6 0,-3 8 0,0 6 3,0 8 1,2 11 0,-3 8-139,-2 7 1,-6 0 0,-4 0 0,-3 0-199,-1-1 490,0-3 0,-6 3 0,-6-7 116,-6-3 0,1-2 0,-7-7 0,1-2 0,-1-3 0,1-7 0,8-1 0,5-2 7,2-2 1,7-1 0,2-4-1,10 0 291,7 0 1,5-1 0,5-2 0,5-2 202,4-2 1,1-1-1,5-2 1,1 1-282,-3 1 0,-1 0 0,-8-4 0,-2-1 64,-1-2 1,-3 2 0,-6-3-298,-5 3 1,-3 1-1,-4-1 1,-4-1-32,-3-2 3,-6 0 0,-7-1 69,-7-2 27,-9 2 0,1-5 0,-6 3 0,-1 0 0,1 0-23,-1 2 1,2-4 0,0 3-1,5-1 55,2-1 1,3 6 0,2-2 0,6 3 44,5 1 0,4 0 1,7 1-60,6-1 0,5 1 0,11 2 0,1 1-104,2-1 0,-1 4 0,4 0 1,0 1 46,0 0 1,-2 0-1,2 5-2285,-2 3 1038,0 3 753,1 5 1,-3 5 477,5 2 0,1 3 0,3 2 0</inkml:trace>
</inkml:ink>
</file>

<file path=xl/ink/ink2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9:50.230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330 470 8164,'6'2'181,"0"-5"0,-8-13 1889,-2-3-1502,-2-3 0,-6-7 0,-1-3-79,-3-1-275,-2-3-28,0 1 1,-4 0-412,2-1 0,-2 2 219,-2 3 0,1 4-1404,-1 7 0,1 0 275,-1 9 1135,1-4 0,-1 9 0,1-6 0</inkml:trace>
</inkml:ink>
</file>

<file path=xl/ink/ink2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9:50.364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0 36 7852,'12'5'0,"1"1"0,3 2 466,3 0 0,4-2 0,0 2 0,2-4 244,2-2 0,0-2 1,4 0-1,2 0-300,1 0 0,-3-6 1,0-2-460,2-2 1,-3 2 0,0 0 0,-1-1 0,-3 0 309,-1 1 1,-6-1-3433,1 5 3171,0 0 0,3 4 0,1 0 0</inkml:trace>
</inkml:ink>
</file>

<file path=xl/ink/ink2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9:50.625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164 494 7842,'16'11'0,"-1"-3"0,1 1 2458,-4-5-1775,-6-6 0,0-5 0,-6-9-256,0-4 0,-6 2 0,-3-2 1,-5-1 63,-6-1-445,-2 4 1,-5-4-346,-1 2 327,1 3 0,3-4 0,2 4 0,4 0 0,6 0-141,7 3 0,5-3 0,5 0-133,7-1 0,10 3 0,8-2 0,1 2 1,1-1 272,0 2 0,1 1 1,0 1-1,-3 0-274,-2 0 1,0 0 0,-6 2 0,-1 1 119,-1 1 0,-2 4 127,1-4 0,4 6 0,-5-4 0</inkml:trace>
</inkml:ink>
</file>

<file path=xl/ink/ink2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9:51.597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95 577 8084,'1'10'558,"3"-2"1,-2-3-1,6-6 1049,1-3-1223,-3-8 0,3-6 0,-5-8 0,-2-4-184,0-6 0,-2-3 1,0 0-578,0-4 342,0 2 0,-4-3 0,-2 5-1756,0 1 1163,-2 1 0,-5 7 0,-3 1 1,-3 3 627,-4 3 0,0-3 0,-1 7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02:24.595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83 563 6742,'-12'0'1601,"2"-1"0,0-3-637,3-4 0,0-7 1,-2-5-1,1-4-455,-1-3 0,4-7 1,1-6-1,2-1-88,2 1-381,0 0 1,4 1-648,0 0 597,5 0 0,-2 9 0,5 2 1,-1 5-1,1 4-267,0 8 0,0 4 1,0 8-1,-1 5-228,1 5 1,0 6-1,0 8 1,-2 3 346,-2 3 1,-3-1 0,-5 0-1,-1-1 60,-3-3 1,-3-1 0,-4-3-1,-1-2-355,0-5 1,0-7 0,1-4-562,-1-3 754,-5-1 1,4-6-1,-2-5-998,6-3 942,-1-7 0,8 2 1,-1-8 315,1 0 0,4-2 0,0 3 0,2-1 0,5-6 0,2 8 0,4-2 0,0 2 0,-2 7 0,0 2 0,1 8 0,3 4 0,0 4-29,0 4 1,0 8 0,-2 9 0,2 5 400,1 5 1,-3 3 0,4 3-1,-2 1 445,-3 1 0,3 1 0,0-2 0,0 0-139,0-4 1,-1 0 0,-4-6 281,-1-2-714,1-7 1,0-3 0,-2-7 13,-2-1-198,-3-5 0,-1 0 0,1-6-215,2-5 84,-4-8 0,6-4 0,-4-7-88,1-4 0,-2-7 0,3-1-1445,-2 1 1225,4-4 0,-7 4 0,3-4 0,-1 3 377,0 5 0,5-1 0,-3 5 0</inkml:trace>
</inkml:ink>
</file>

<file path=xl/ink/ink2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9:51.758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0 36 8007,'13'7'0,"3"0"540,4-2 0,2-1 1,3-4-1,3 0-48,8 0 0,8 0 0,7-1-856,-1-3 146,3-3 0,-4-3 1,3 1-1,-1 1 0,0 0-684,-2 2 1,0 0 901,-2 6 0,0 0 0,0 0 0</inkml:trace>
</inkml:ink>
</file>

<file path=xl/ink/ink2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9:52.014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295 505 7997,'-42'-11'-924,"4"2"346,5 2 1,-1-3 3218,3-5-1875,2-4 0,0-8 0,7-2 1125,3-1-1610,7-1 0,7-4 1,7-1-1,6 1 1,9-2-5,8-2 0,5 8 0,7-1 0,0 6-377,3 3 0,-1 10 0,-4 5 1,0 7-154,1 5 0,-2 7 1,-3 10-400,-4 5 495,-7 4 0,-4 6 0,-8-1-461,-5 0 472,-1-5 0,-9 4 0,-5-4 0,-7 0-64,-7-2 1,0-7-2184,-6-2 2393,1-4 0,-10 2 0,0-6 0</inkml:trace>
</inkml:ink>
</file>

<file path=xl/ink/ink2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9:52.685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504 648 8104,'-27'11'-5,"0"1"0,0-1 238,3-4 1,-6-1 0,-4-6 0,-6 0 289,-1 0-333,3-11 1,-3-2-43,6-10-81,0-6 0,5 1 0,3-6 0,7-3 0,5-3 44,6 0 1,5-3 0,8 2 0,6-1-177,9-2 0,6 4 0,11-1 0,3 2-275,4 0 1,3 5 0,0 6 0,-2 6 339,-1 6 0,6 6 0,4 10 0</inkml:trace>
</inkml:ink>
</file>

<file path=xl/ink/ink2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9:52.867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224 600 8031,'0'-12'25,"0"0"0,-2-1 0,0-2 138,-2-5 1,-5-9-1,1-6 1,-3-7 29,0-4 0,-5-1 0,-1 0 0,0 0-611,0 0 1,0 5 0,3 5-600,-2 4 1017,-5 4 0,3 6 0,-6-1 0</inkml:trace>
</inkml:ink>
</file>

<file path=xl/ink/ink2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9:53.009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 1 8023,'23'11'-1,"1"1"53,-1 0 0,2 0 0,1-1 1,0 0-133,-4-3 0,2 2 1,-3-2-1,4 2-596,2 2 1,1 4 675,-5 0 0,1 4 0,-1-1 0</inkml:trace>
</inkml:ink>
</file>

<file path=xl/ink/ink2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9:53.152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106 718 8021,'-5'8'-184,"-3"-1"246,-2-4 353,-7 2-214,4-10 0,-4-3 1,6-7 543,4-5-542,-4-2 0,10-7 0,-3-2 0,3-3 0,1-3 28,0-2 0,0-3 0,0-5 0,0 0-241,0 0 0,0 0 0,0 1 0,0 3-675,0 4 0,0 4 1,1 3-1,2 6 685,0 5 0,12 4 0,-2 5 0</inkml:trace>
</inkml:ink>
</file>

<file path=xl/ink/ink2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9:53.489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1 213 7988,'5'30'-935,"3"4"351,2 4 0,2 1 1991,0-4-992,0-5 1,3 3 0,1-6 0,0-1-1,1-2-15,2-5 1,-2 1-1,-1-7 1,-2-4-253,2-2 0,-3 1 1,3-4-1,-3-4-198,-2-7 1,1-2 0,0-9 0,-2-1-306,-2 1 1,-3-3 0,-5-5-193,0-1 1,-1-1 0,-3 5 0,-5-1-532,-5 1 810,-5 4 0,-4 1 1,-1 4 99,1-2 0,1 4 168,2 4 97,3 6-154,5-9 709,1 10-115,4-4 0,1 3-172,2-2 1,2 2-1,-2-6 1,3-1 0,1-2-6,0 0 1,0-2 0,0-2 0,0-2-165,0-1 1,0-2 0,3-2-358,5 3 0,1-2 1,10 5-1,2 3-248,1 4 0,7-2 1,4 5-1,3-1-1372,4 3 958,4 3 823,-7 1 0,14 5 0,-3 2 0</inkml:trace>
</inkml:ink>
</file>

<file path=xl/ink/ink2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9:53.725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424 376 7968,'-13'15'219,"-3"1"1,2-4-1,-6-6 1351,0 0-1222,-3-2 1,-4-4 0,-2-2 315,-1-2 0,3-6-279,-5-6 0,5-5-59,-4 2 1,6-7 36,1-2-288,1 1-81,10-2 1,-3 4 0,8-4-1,4 2-205,3 0 1,2-1 0,4 5 0,7 0-1,6 4-520,5 3 1,5 3 0,4 3-1,2 2-241,1 4 0,6 4 972,2 4 0,2 7 0,2 8 0</inkml:trace>
</inkml:ink>
</file>

<file path=xl/ink/ink2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9:54.125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200 541 7959,'0'8'79,"-1"-1"0,-3-2 261,-4-2 0,-2-7 413,-2-4-553,0-8 1,-4-2 0,1-7 0,-1-1-1,0-3-23,1-1 0,-2-1 0,2-5 0,1 1-199,4 0 0,-1 3 1,7 4-1,2 2-233,0 3 1,2 8 0,2 0-1081,1 6 1049,9 4 0,8 6 0,7 3 1,5 5-82,2 6 1,5 4-1,-1 7 170,-4 2 1,0-1 0,-7-3 0,1-1 385,0 1-154,-3-1 1,5-3-1,-4-2 128,2-1 0,-1 3 1,-3-6 261,-1-3-288,-5-5 1,-1-2-1,-6-1 1,-3-5-103,-4-4 1,-10-6 0,-5-2 0,-8-3-40,-3-1 1,-7 2 0,-1-2-1,-1 1 91,0 2 0,1-2 0,-2 3 0,5 2 178,2 3 0,7 2 1,3-2-26,6 1 0,7 1 0,9-5-159,9 0 5,10 0 0,4-3 0,6-1-260,-1 2 1,-1-3 0,-2 0 0,-1-2 0,-1-2-35,0-1 208,-4 4 0,2-4 0,-4 3 0</inkml:trace>
</inkml:ink>
</file>

<file path=xl/ink/ink2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9:54.459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177 506 7958,'-12'0'568,"6"5"0,-3-5 1,4 0-330,-2-6 0,4-10 1,-2-3-1,1-5 1,0-3-89,2-5 0,0-2 0,1-2 0,-2-2-379,0-1 0,-5-1 0,2 5 0,0 0-593,-3 0 0,-7 6 821,-3 5 0,-4 1 0,0 4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02:24.815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201 459 9350,'12'0'437,"-6"-1"0,-1-4 0,-1-7 158,0-6 0,0-6 0,-5-4 0,-4-6-324,-7-4 0,-1-1 1,-6 3-1,1 1-1387,0 0 1,-6 1-1,-3 2-1927,1 5 3043,1 7 0,1-2 0,1 4 0</inkml:trace>
</inkml:ink>
</file>

<file path=xl/ink/ink2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9:54.614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0 24 7958,'17'0'-904,"-4"0"1,14 4 2439,-4 0-1045,8 5 1,-4-8-1,5 3 127,5-2-555,-7-2 0,13 0 0,-6-2 1,2 0-1,1-4-328,-2 0 0,-3 2 0,-2-3 265,-2 2 0,1-4 0,3 2 0</inkml:trace>
</inkml:ink>
</file>

<file path=xl/ink/ink2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9:54.849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118 483 8902,'-4'-13'947,"0"-3"1,0-3-606,-1-3 0,-1-7 0,-3-3-219,2-2-52,-1-1 0,0-3 0,0 0-709,-1 0 0,2 6 430,-1-3 0,5 2 208,-5 9 0,0-2 0,-4 8 0</inkml:trace>
</inkml:ink>
</file>

<file path=xl/ink/ink2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9:55.006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0 13 7964,'24'5'0,"0"1"647,4 1 1,-2 2 0,5-5 55,2-1-542,1-2 0,0-2 0,-1-3-145,-2-4-9,0-3 0,1 4 1,-2 0-1219,-2 2 1,0 1 1210,-5 4 0,6 0 0,1 0 0</inkml:trace>
</inkml:ink>
</file>

<file path=xl/ink/ink2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9:55.177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106 647 7964,'-7'0'149,"-1"0"0,0-1-107,1-3 1,-2-4 0,4-8 2527,-1-3-1971,3-9 0,-8-2 0,4-5 1,-3-2-152,3-2 0,-3-3 1,7-3-941,0 1 219,2 4 247,1-1-2093,0 5 1651,5-5 0,1 10 0,6 1 468,0 1 0,10 2 0,3 3 0</inkml:trace>
</inkml:ink>
</file>

<file path=xl/ink/ink2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9:55.359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0 1 7922,'12'27'969,"0"0"-636,5 1 1,1-6 0,5-1 729,1-1-755,-6-6 0,4 2 276,-2-9-432,2 4 0,2-10 0,-2 2-556,-2-6 133,2-3 1,-9-6 0,3 0 0,-3-1 0,-3-1-768,-2-2 0,-3-4 1038,-5 5 0,-5-6 0,-2 3 0</inkml:trace>
</inkml:ink>
</file>

<file path=xl/ink/ink2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9:55.584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141 459 7922,'2'-8'920,"1"0"-599,4 5 0,0-3 0,-4 2 778,-1-4-774,-2 3 1,0-7 967,0 0-927,0 1 0,-7-10 0,-3 4 509,-5-2-776,-6 0 1,3-1 0,-4 2-1,2 1 1,5 3-172,2 1 1,2 1 0,3 0 0,4 0 71,3 1 0,12-1 0,6 0 0,7-1-466,8-3 0,2 3 1,1-2-1,-1 0-141,-3-1 1,2 3-1,-4-2 38,1 2 1,-5 5-1,-1 1 1,-4 2-1407,-3 2 1975,4 2 0,-3 1 0,6 0 0</inkml:trace>
</inkml:ink>
</file>

<file path=xl/ink/ink2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9:56.02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354 601 7806,'17'-15'-25,"-6"3"0,0 7 0,-7-3-6,-2-1 0,0-1 0,-4-2 657,-2 0-439,-2 0 0,-12-5 1,-5-2-1,-4-3 211,-3-2 0,-3 5 235,-6-1-517,2 0 1,-3-3-1,6-1 1,3 1-1,4 1-33,7 2 0,4-2 0,8 2 0,4-1-116,3 2 1,7-4 0,6 5 0,8-1-277,6-1 1,0 6 0,5-2 0,2 3-23,1 1 1,1 0 0,-1 2-1092,-2 2 750,2 3 672,-10 5 0,5 5 0,-5 2 0</inkml:trace>
</inkml:ink>
</file>

<file path=xl/ink/ink2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9:56.326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119 553 7816,'-4'16'73,"0"-1"1,1 0 552,2-2 1,-1-7-259,-1-2 0,-4-13 1,-5-7 503,0-5-605,1-7 1,-1-2 0,0-7 355,0-2-478,1 2 0,4-8 0,3 3 44,3 0-131,6-4 0,6 10-213,4-4 206,6 4 1,-6 6 0,4 2 0,1 5 0,-1 4-205,1 8 0,-6 4 0,3 7 0,-1 2-164,0 1 1,-1 5 0,-4 8 0,-2 5 129,-1 5 0,-6-1 0,1 2 0,-6-1-56,-4 2 1,-8-7 0,-2 1 0,-1-2 61,-3-2 1,-5-5 0,-2-1-934,2-7 481,1-4 203,7-1 430,1 0 0,5 0 0,1 0 0</inkml:trace>
</inkml:ink>
</file>

<file path=xl/ink/ink2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9:56.651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383 341 7821,'-12'22'0,"-1"-1"0,-3-1 0,-2-6 0,-5 1 590,-1-6 1,-1-4-1,-2-5 1,-5-3 1310,-1-4-1444,-3-1 1,4-14 642,4 2-808,1-2 1,14-6 0,-2 0 148,6-2-308,9-2 1,8-3-1,9 0 1,5-1 0,6 2-72,2 3 1,1 4-1,3 7 1,-1 6-350,-2 4 1,-4 5 0,3 8-1,-1 5-169,-3 7 0,-2 8 0,-5 3 1,-4 2 14,-6 3 0,-4 0 1,-5 4 130,0 0 0,-5-3 0,-4-2 1,-4-1-1,-4-5-23,-2-3 0,-4-4 1,-4-5-141,0 0 0,3-6 1,0-2-1,2-4-905,2-4 1378,3-2 0,11-6 0,1 0 0</inkml:trace>
</inkml:ink>
</file>

<file path=xl/ink/ink2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9:57.151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153 776 7829,'0'7'67,"0"-3"423,0-8 0,-5-3 0,-3-6 1,-3-4-313,0-6 0,-2-6 0,-2-6 1,-2-1-1,0 1 0,0 0-104,3 0 0,5 1 0,2 2 0,2 5-99,2 2 1,2 7 0,1 2 0,1 3-439,3 1 1,4 6 0,7 2-382,0 2 675,6 2 1,-1 6-1,6 3 1,1 4-81,-1 2 0,1 5 0,-1-3 251,1 1-12,1 2 1,-5 3 0,1 1 1079,-1 0-416,6-1-333,-4-5-36,3 5-137,-4-10 0,-2 4 0,-2-7-101,-5-2-31,-2 2 0,-2-10 30,-3 0 0,-10-6 0,-9-10 1,-9-3 188,-6-4 0,0 2 0,-6 1 0,0-3 144,-2 2 0,4 0 1,2-1-1,5 1-51,3 2 1,3 4 0,7-2-773,2 0 367,3 4 0,5-4 0,1 4-1000,3-2 824,8 2 1,6-8 0,6 5-626,-1 2 552,1-5 1,-1 5-828,1-6 797,-1 6 0,-3-7 0,-2 4-540,-1-1 784,4 3 1,-8-2-1,4 4 1,-1-1-1,-1-2 112,0 2 0,-2 1 0,-1 1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02:25.340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1 142 6929,'23'-7'0,"1"3"0,-1 3 627,1 1 1,3 0 0,1 1 0,-1 2 268,2 1 1,-3 0 0,4-3 0,-1 1-515,-3 2 1,0 2 0,-1-4 0,0 3-700,-3 2 1,-3 1-1,2 5-1591,-1 3 1575,-6-3 0,3 9 0,-5-3-1870,0 4 1716,-6 0 1,0 5-1,-6 0 1,0 1 486,0 0 0,0-2 0,0-3 0,0-1 0,4 0 0,-1-3-472,0 0 668,4-6 0,-1 3 0,6-5 0,1 0 0,1-2 614,2-2 0,1-3 0,-1-5 1,2 0-234,0 0 0,1 0 0,-5-1 1,2-3-410,-2-4 0,-2-6 0,-3-3 0,-3-1-330,0-3 0,-4 0 0,-6 0-1673,-4 1 1403,-7 1-1,-5-1 1,-6 2-1472,-1 1 1440,-1 1 0,5 1 1,0 0 133,4 5 288,2-2 1,6 5 41,4-4 0,3 4 1796,8 3-1161,2 3 1,6 1 0,0 0-1,-1-1 1,1-2 191,0-1 1,0-5 0,-2 1 0,-1-2-617,-1-2 1,-5 0 0,-1 0-432,-4 1 1,-5-1 0,-5 0 0,1 2 84,-1 2 0,-4-3 249,1 4-66,-1-4 1,9-1 1041,3 1-785,8 4 1,4-3 0,9 3 493,7 1-559,4-5 0,8 5 0,-1-6-702,0 0 218,-5 5 0,3-3 0,-6 2 0,-2-2-372,-4-2 0,0 4 616,-5 0 0,-1 6 0,-3-4 0</inkml:trace>
</inkml:ink>
</file>

<file path=xl/ink/ink2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9:57.539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1 353 7845,'0'36'-572,"0"-1"0,1 2 1,3 0 2129,4 3-1079,-3-1 0,10-4 0,-2-1 0,4-3 41,3-3 1,3-5 232,0-3-479,1 2 0,1-9 0,1 3-220,1-3-151,-5-6 1,-1 2 0,-5-5 0,-2-2-1,-1-2-201,-1-4 0,-5-2 0,-3-6 0,-3-1-32,-1-3 1,-1-1-1,-5-4 1,-4 3 48,-4 1 1,-11-2 0,1 4 0,-2 3 96,-3 3 1,3 3 0,-3-2 277,5 4-55,-3 3 0,14 1 590,-2 0-471,2 0 1,6-2-1,5 0 311,4-2 1,6-5 0,8 1-1,2-3 1,2 0 56,-1-1 1,-3-4 0,2-1 0,-1 0-201,-3 0 1,-6-4-1,-4 3 1,-2-2-190,-2 1 1,-4 4-1,-3 0 1,-2 2-65,-4 1 0,-1 0 0,2 0 0,0 1-220,0-1 0,6 0 0,2 0 0,2-1-428,2-2 1,7-4-1,5-4-272,6-1 1,3-3 0,0-1 0,-3 1-495,-1-2 1,3 4 1340,-5-2 0,1 2 0,-4 2 0</inkml:trace>
</inkml:ink>
</file>

<file path=xl/ink/ink2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9:58.39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83 740 8037,'-7'5'1099,"2"-3"-462,5-2-313,0-7 1,-1-11-53,-3-6 1,1-8-14,-5-8 0,5-5-83,-5-2-3,0-6 0,-3-8-226,4 2 116,1-2 1,2 12 0,1-2 0,0 4 0,2 4-268,1 4 0,4 12 1,1 6-1,1 6-73,3 9 0,2 5 0,2 7 0,1 10 189,2 10 1,5 7 0,-2 3 0,2 2-53,-1 1 1,1 0-1,-4-2 1,1 1 69,3 1 1,3-4 0,3-5-350,4-1 68,3-1 289,7-5 1,-3-1 178,5-2 1,-7-4-183,0-9 1,-2 3 248,-7-6 0,1-2 77,-5-6-71,-5-2-128,-1-11 1,-9 1 0,-1-6 0,-3-3 0,-6-1 99,-4-3 1,-10 4 0,-3-3 0,-4-1 66,0-3 1,3 4 0,2 2 0,2 3-78,6 4 1,3 3-1,9-2 1,4 1 7,10 2 0,7 2 0,14 3 0,1 2-4,1 4 0,4 3 0,-4 1-311,-1 0 98,-1 5 1,-3 8 0,-2 9 0,0 4 0,-11 6 1,-2-3-1,-6 1 310,-5 2 1,-3 2 0,-6 0-211,-3-2-84,-8 2 0,-7-14 1,-9 3-649,-3-5 569,-3-2 1,-6-10-1,-2-2 1,-1-3 0,1-2-269,1-3 0,3-4 1,7-6-1,5-2-245,5 2 0,5-4 0,9-3 0,5-4-152,9-3 1,7 0 783,14 0 0,7-2 0,7-5 0</inkml:trace>
</inkml:ink>
</file>

<file path=xl/ink/ink2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9:58.717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374 389 8594,'16'15'0,"-1"1"0,0-3 378,-2-4 0,-6-2 0,1-5 0,1 1-114,2-4 0,-1-6 0,-2-9 0,-4-3-150,-3-3 1,-1-7-1,0-3 1,-2-2-252,-6-1 0,-2 0 1,-13 0-1,-3 1-422,-3 2 1,-3 4-1,-7 4-1143,-5 1 1326,4 4 0,-6 4 0,6 7 376,2 4 0,-1 2 0,18 2 0,-3 0 0,9 0 0,3 6 0,9 3-575,6 5 780,3-1 0,11 4 1,3-5-1,2 0 1,2 0 510,-1-1 0,2-3 0,1-1 1,3-2-197,1-2 0,1-2 0,5-1 0,-3 0-440,-1 0 1,6-1 0,-3-2 0,3-1-379,2 1 1,-2 3 0,5 3-1,1 2-616,-3 2 0,4 4 0,-5 6-868,2 2 1782,-4 0 0,8 5 0,-4-1 0</inkml:trace>
</inkml:ink>
</file>

<file path=xl/ink/ink2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9:58.942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199 589 8016,'-12'0'25,"0"0"1,1-5-1,-1-3 1,0-3 224,0 0 1,1-6 0,0-4 0,2-4 2,1-3 0,0-4 0,-4 0 0,1-2-105,-1-1 1,0-3 0,2 0-1,2 3-135,4 1 1,-1-1-1,1 7-159,1 2 0,8 1 1,7 3-1,7 3-458,3 3 451,6 8 1,6 3 0,7 7-8,1 6 0,-4 5 0,1 12 0,-1 1 0,-2 3-183,0 1 0,0 3 0,-8 5 0,-4 1 343,-3-1 0,-4-2 0,-10 0 0,-2-1 0</inkml:trace>
</inkml:ink>
</file>

<file path=xl/ink/ink2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9:59.098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90 200 7995,'-30'-11'-241,"2"-1"0,13 0 1,5 0 701,3 1 1,10 3 0,10 0-1,9-1 1,11-2 114,9 0 1,2-1-552,11 0 22,-5 0 1,7 1 0,-3 0-935,-1 3 519,-1-2 0,-6 5 0,-1-3 0,-4 4 368,0 3 0,3 1 0,-2 0 0</inkml:trace>
</inkml:ink>
</file>

<file path=xl/ink/ink2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9:59.268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412 424 7994,'0'-6'237,"0"-5"1,0 3-1,0-7-7,0-5 0,-1-2 0,-2-2-78,-1 1-252,-5-11 0,1 6 1,-8-7-1,-3 2 1,-5 3-337,-3 3 0,-10 3 0,-9 4 0,-4 3 436,-4 3 0,-1-5 0,-4 6 0</inkml:trace>
</inkml:ink>
</file>

<file path=xl/ink/ink2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9:59.417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71 35 7981,'-26'-10'0,"3"1"-6,9 1-486,6 5 304,13-2 161,7 10 0,5 2 1267,3 5-814,2-1 1,-6 1 0,6-1 1117,3-4-1227,1 4 0,-3-10 0,2 3 0,1-3 101,2-1 0,4 0-103,0 0-370,-4 0 1,6-1-1,-2-2 1,0-2 0,1 0-602,-2 0 1,1 1-1,2 4 1,0 0 655,1 0 0,-2 10 0,7 3 0</inkml:trace>
</inkml:ink>
</file>

<file path=xl/ink/ink2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9:59.601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189 624 7973,'-18'-5'263,"1"-4"1,1-4-1,-1-6 418,-1-3 0,2 0 0,-2-9 1,1-2-245,3-1 0,0-3 0,4 0 0,2-4-442,4-1 1,3 4 0,2-1-1,3 4-701,4 3 1,8 2-1,3 6 1,5-1 705,3 3 0,3 6 0,6-1 0</inkml:trace>
</inkml:ink>
</file>

<file path=xl/ink/ink2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9:59.918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305 505 7903,'-46'0'444,"3"0"1,2-9 0,7-4 0,2-4 483,0-4 0,7-3 0,2-3 1,7-5-481,7-2 0,5-2 0,9-2-122,7-1-254,5-6 91,12 9 0,0-3-317,2 7 183,3 3 1,-5 12-1,3 6-533,0 5 345,-1 10 0,3 6-596,-3 9 602,3 6 1,-9 10-1,1 2 1,-5 1-1,-6 2-30,-6 2 1,-4-3 0,-5 3 0,-1-1-40,-3-4 0,-4-5 0,-8-5 0,-5-3-154,-5-5 1,0-2 0,-7-6 0,-2-2-174,-3-1 0,-1-7 0,5-1 0,3-6 201,3-5 0,9-2 0,4-3-370,6-3 718,4-9 0,10 3 0,2-3 0</inkml:trace>
</inkml:ink>
</file>

<file path=xl/ink/ink2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40:00.276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24 588 7903,'2'19'2378,"2"-4"-1991,-3-7 0,4-5 0,-5-11 0,0-8-34,0-5 1,-1-7 0,-2-4 84,-1-2 0,-4-1 1,3-2-1,0-1 245,0-1-591,1-5 0,4 7-204,0-2 120,0 8 0,0-2 1,0 7-735,0 4 595,5 3 1,2 9 0,4 2 0,2 4 0,3 6-384,4 5 1,2 2 0,1 11 0,1 2 260,-1 4 0,0-1 1,-2 3-1,-2-3 664,2-2 1,-4-3-1,-1-2 924,-3-1-899,-1 4 0,-1-12 206,1 3-498,0-8 1,-4 1 0,-2-6-48,-1-3-17,5-3 0,-5-7 1,4-5-416,-1-4 195,-6-3 1,5-3-1617,-3-2 1040,-3 2 0,4-9 1,-5 3 715,0-2 0,6 1 0,0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02:27.037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60 1 7812,'-12'1'0,"0"3"0,2 4 0,2 2 0,-1 2 0,5 1 1489,1 3-640,2 2-467,1 5 0,6 11 147,6 6-373,0 9 0,14 1-165,-3 5 0,5 4 0,-1 3 0,5 0 159,2-2 1,-4-7 0,-3-2 716,-2-2-676,-1-8 0,-1 0 1,-1-7 399,-2-3-373,-3-2 1,-5-7-1,-1-3 44,1-8-106,0-4 0,-4-7-169,0 0 78,-1-11 1,4-3 0,-2-15 97,-1-6-145,0-11 1,-2-7 0,-2-7-1,-3-4 1,-1-4-42,0-2 1,0 1 0,0 8 0,0-1-545,0 5 0,0 6 0,2 12 0,0 7-3571,2 6 4138,5 8 0,3 6 0,6 7 0</inkml:trace>
</inkml:ink>
</file>

<file path=xl/ink/ink2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2:41:19.642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556 0 8187,'-14'0'0,"0"2"0,-1 1 0,-4 2 240,-4 2 0,-3 2 0,-2 5 11,0-2-181,1 1 0,-1 5 0,-2 0 17,-2 2-37,2-4 1,-3 10 0,3-2-93,-2 5 33,2 8 0,1-4-6,6 5 38,6 1 0,-3 6 0,8 3 0,2 2 1,6 2 38,2-1 0,13 2 0,5-2 0,3 0-66,6-4 1,5-2 0,5-9 0,0-4-12,4-7 0,-1-7 0,2-2 1,-5-6-90,-1-6 1,-2-12 0,-4-7 0,-2-5 46,-2-8 0,-6-3 0,-9-8-1,-5 0 1,-4-5-1,-4-3 1,-5 0-106,-3-1 132,-2 12 0,-2-6 0,0 14 61,-3 3 0,0 9 0,5 9 189,1 1-167,5 2 1,2 11 0,6 6-1,0 7 1,0 3-19,0-1 0,1 2 0,2-4 0,4 1-23,0-4 1,4-2-1,6-2 1,3-2-141,1-2 0,-2-4 1,4-5-1,3 0-280,5 0 0,0 0 1,6-1-1,2-3 126,1-5 1,2-1 0,-1 1-331,1 5 613,0 3-77,-1 1 1,8 0 0,0 0 0</inkml:trace>
</inkml:ink>
</file>

<file path=xl/ink/ink2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2:41:19.959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339 438 8194,'-21'22'-37,"-2"-3"0,-8-10 0,-2-4 0,1-3 159,2-2 0,2-2 0,0-3 0,0-6 141,0-6 1,7 1-1,5-4 1,7 0-68,3-4 1,1-7 0,5-2-440,0 1 74,6-4 109,8 0 0,8-4 46,7 2 70,-1 3 0,2 7 0,3 2-21,4 2-18,4 10 1,1 8-156,1 6 166,-7 6 0,-2 8 0,-7 10 1,-4 4-1,-4 3-22,-3 2 0,-8 6 0,-4-1 0,-4 3 9,-4 1 1,-9-1 0,-7-4-1,-4-4 10,-6-3 1,1-3 0,-7-4-1,0-4-242,0-3 1,4-8-1,-1-4 1,3-4 99,2-4 1,5-9-1,1-7-1057,1-2 816,9-2 0,6-7 1,6-4 357,0-2 0,6-10 0,3 9 0,10-12 0,3 6 0</inkml:trace>
</inkml:ink>
</file>

<file path=xl/ink/ink2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2:41:20.296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141 437 8194,'-8'28'0,"-4"-2"-195,-5-2 70,-2 3 0,0-12 970,0 4-139,0-9-743,5-4-6,6-12 0,2-9 1,6-8-133,0-4 187,6-1 0,-2-11 0,7-4 0,3-2 0,3-4 16,0-2 1,4 0 0,-1 1 0,2 3 11,3 7 0,2 5 0,1 13 0,0 8-46,0 8 0,1 7 1,-1 9-1,0 10 19,0 10 0,-1 12 0,-4 10 0,-4 3 3,-3 1 0,-4-1 0,-2-3 36,-5-5-48,-4 3 0,-1-8 0,-1 2-74,-4-5 1,-3-7 0,-8-1 0,-1-6-161,-2-6 0,-6-9 0,2-6-660,-4-2 641,-1-2 0,0-13 0,-1-6 249,1-6 0,-6-9 0,-2-2 0</inkml:trace>
</inkml:ink>
</file>

<file path=xl/ink/ink2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2:41:20.434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0 99 8194,'22'0'0,"-1"2"0,-2 2-282,-1 6 235,1-4 1,2 5 0,1-6 83,0-2 15,4-2 1,-4-2 0,6-4-323,1-4 0,-3-5 0,-1-4-640,-1 0 910,-1-7 0,6 3 0,-1-7 0</inkml:trace>
</inkml:ink>
</file>

<file path=xl/ink/ink2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2:41:20.650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113 0 8194,'22'0'49,"-6"0"0,-8 2 0,-2 4 194,-3 8 1,-3 0-1,-3 7 1,-3-1 46,-2 3 1,-2-1 0,-4 3 72,0 5-120,0-1-61,0 11 1,0-4 48,0 7-113,6-1 1,-5-4-1,5-2 52,1-2-179,0-1 0,3-2-156,-1-2 162,0 2 1,7-17 0,2 2 0,6-5-1,4-2-178,5-1 1,4-2-1,9-6 1,2-1-161,2-4 1,7-3 0,4-7 0,-2-3-269,-1-1 1,3-1-1,2 1 609,1-4 0,-5-4 0,4-1 0</inkml:trace>
</inkml:ink>
</file>

<file path=xl/ink/ink2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2:41:21.019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0 523 8047,'0'14'-2067,"2"-1"1960,2-4 0,0-1 369,5-3-87,-6-4 0,5 5 707,-3-6-449,2 0 1,1-1 0,-3-4-218,-3-4 0,-4-10 1,-1-5-1,-3-2-99,-2-2 0,5-10 0,-2-1 0,3 0 94,2-2 0,0 0 0,0-1-632,0-1 0,0 3 0,2 2 0,3 7-91,4 5 1,4 6-1,1 8 1,0 2 511,0 5 0,0 4 0,0 1 0</inkml:trace>
</inkml:ink>
</file>

<file path=xl/ink/ink2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2:41:21.305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14 438 8042,'0'22'883,"0"-1"-1096,0-14 58,0 0 0,2-9 715,2-3-374,-2-9 1,9-3-1,-6-6-529,-2-3 247,-2 0 0,-1-9 0,-1-1 0,-4-1 1,-3 1-102,0 1 1,-3 7 0,7 6 0,1 0-65,1 0 0,2 5 376,0-2 1,2 9-1,2 6 1,6 2 73,2 2 0,2 0 0,0 2 0,1 1-49,-1 2 0,4-1 1,1-4-229,-1 0 1,2-6-1,-1-2 1,-2-1-922,-1-1 1009,-2 1 0,0-5 0,0 0 0</inkml:trace>
</inkml:ink>
</file>

<file path=xl/ink/ink2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2:41:21.846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0 565 8285,'8'14'164,"-3"0"0,-2-6 0,2-5 208,4-6-297,4-5 0,1-12-440,0-4 333,0-2 0,0-4 0,-1-1 0,-2-4 0,-4 1-154,0-1 0,-3-2 0,-4 2 0,0 1-217,0-1 1,-1 2 0,-4 6-1,-4 2 403,-4 2 0,-6-1 0,0-4 0,-6 0 0,3 0 0</inkml:trace>
</inkml:ink>
</file>

<file path=xl/ink/ink2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2:41:22.017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0 0 8240,'7'14'341,"-6"0"-188,12 0 0,-5-4 0,7-2 0,6 0 0,5-1-79,6 4 1,7 0-1,-2 0 1,4-1-219,2 1 1,-3-3 0,0 1 0,-3 2-142,2 1 0,2 3 0,3-1 0,1 1-30,3 4 0,-1-2 0,-5 7 315,0 1 0,1 2 0,-1 1 0</inkml:trace>
</inkml:ink>
</file>

<file path=xl/ink/ink2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2:41:22.251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112 281 8209,'-19'-1'102,"0"-4"1,-4 2 0,5-6 0,4-2-162,3-2 0,8-3 0,-2-2 1,5-6 142,5-3 0,6-1 0,11 0-51,6 0-23,10 6 0,-7 1 1,7 9 20,1 2 1,0 6 0,-1 8 0,-5 7-57,-3 7-31,-2 4 0,-8 10 0,-4 3-14,-5 1 0,-8-5 0,-1 2-140,-10-3 136,-2-14 1,-18 1 0,0-14-1,-10-4 74,-7-7 0,-5-24 0,-7-5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02:27.322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107 765 7859,'0'12'3520,"0"-6"-2164,0 5-989,0-10 1,0 3 0,0-9 19,0-7 0,0-10 363,0-9-471,0-3 1,0-7-1,0-3-378,0-6-90,0 2 1,0-10-1,0 5 1,-2-4-1,0 1-662,-2 0 0,-5 3 1,1 9-1,-3 7-3106,0 4 3957,-1 4 0,-10 11 0,-3 1 0</inkml:trace>
</inkml:ink>
</file>

<file path=xl/ink/ink2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2:41:23.001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77 367 7687,'5'14'0,"1"1"0,2-1 0,3-5 1239,8 0-924,-3-5 1,10 2 0,-2-6 0,2-2 0,1-2-184,-3-6 0,-4-2 1,-8-4-1,-2-1-199,-5-2 0,-5-1 1,-5 1-1,-6-5 99,-6-2 0,-10 2 1,-6 1-1,0-3-205,-1 0 0,4-2 0,-3 1 0,5 2-125,4 1 1,4 7-19,6-2 1,7 5 198,7 5 64,7 2 0,8 7-255,4 0 231,3 0 1,6 0-1,1 0 1,0 0-1,3 0-217,1 0 1,1 0-505,-1 0 798,-3 0 0,4 0 0,-5 0 0</inkml:trace>
</inkml:ink>
</file>

<file path=xl/ink/ink2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2:41:23.222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29 0 7687,'-6'22'-794,"4"5"1,-9-4 2082,7 10-750,-1-3 0,5 6 82,0-3-500,0-3 1,1 4 0,4-7 0,6-2 0,5-3 0,3-3 4,-2-7 0,3 1 0,1-9 0,1 0-144,3-3 0,-5-2 0,-1-4 0,-3-5-306,-2-2 1,-5-4-1,-1-1 1,-2-3-192,-3-2 0,-7 0 0,-7-3 1,-7 1 514,-5-1 0,-10 5 0,-3-1 0</inkml:trace>
</inkml:ink>
</file>

<file path=xl/ink/ink2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2:41:23.630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0 269 7687,'14'0'252,"0"0"1,0 4 0,1 1 0,-1-2 0,0-1 138,0-2 0,0 0 1,0-2-369,0-2 1,-1-4 0,-4-6-1,-4 0-324,-4-1 0,-1 1 0,-1 0 0,-4 0-152,-4 0 0,-4-2 0,1-1 1,1-2 84,1 2 0,7 1 1,-2 1 303,4-4 1,1 8 0,0-3 0,1 3 156,4 3 0,3 2 0,8 6 280,2 0-267,-2 0 1,11 0 0,-4 0 265,4 0-341,1 0 1,0 0 0,1 0 0,-1 0 0,-1 0-111,-4 0 1,2 1 0,-6 2-1,-2 4-59,-1 0 1,-4 3 0,-2 4 0,-5 2 186,-4 2 0,-2 3 1,-4 4-1,-3-2 90,0 3 0,-3 0 1,5 2 331,-2 1-368,5-1 1,-3 0 0,6 2 0,0 1 103,0 2 0,1 0 268,4-5-255,-3 1 1,10-3 0,-3-2 400,4-5-437,-5 2 1,4-10-1,-2 4 15,2-3-220,2-6 1,1 1 0,-1-9 0,0-4 0,-2-8-340,-2-8 0,1 0 0,-7-2 1,0 1-348,-3 1 0,-1-5 707,0 4 0,-12-4 0,-4-1 0</inkml:trace>
</inkml:ink>
</file>

<file path=xl/ink/ink2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2:41:23.84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0 311 7687,'14'0'0,"0"0"0,-4 0 627,-1 0-228,-6 0 1,8-6 330,-6-3-521,0-4 1,-5-1 0,0 0-272,0 0-75,-6-7 0,-1 6 0,-4-4 0,2 3 0,-1 2-280,3 0 1,0 4 0,7 1 149,0-2 0,2 0 0,3 2 0,6 2 146,6 1 1,0 5 0,7-4 0,-1 3 34,-1 2 1,5-6-1,-4-2-305,4 0 65,1-4 326,0 4 0,7-6 0,1 0 0</inkml:trace>
</inkml:ink>
</file>

<file path=xl/ink/ink2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2:41:24.147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1 551 8636,'0'-16'378,"0"-3"0,0-3 0,0-6 1,1-2-138,4-2 1,-3-5-1,2-3-473,-2 2 0,3-3 0,1 4 1,0-3-920,1 3 849,3 2 0,-6 9 302,5 2 0,0-2 0,6 4 0</inkml:trace>
</inkml:ink>
</file>

<file path=xl/ink/ink2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2:41:25.176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99 607 8037,'-12'6'0,"1"2"0,1 1 0,-1-1 846,-1-2-884,-2-1 197,6-5 0,0 0 0,5-1 128,-2-4 1,0-3 0,5-6 0,2-2-42,3-3 1,-4 2 0,4-6-38,-3-2 0,-2-2 0,1-3 0,2-3-81,2-4-94,0-4 1,-1-2 0,1 1-555,-2 0 348,5-1 1,-5 6 0,5 1-1,0 3-156,0 6 1,1 5 48,5 8 1,0 6 0,0 4 0,1 2 0,-1 4 0,0 1 144,0 1 0,5 6 0,1-4 1,0 2 42,1 3 1,-2-3 0,-5 0 0,0-1-31,0 1 0,0 2-823,0 4 433,-6 0 511,-2 0 0,-6 0 0,0 0 0</inkml:trace>
</inkml:ink>
</file>

<file path=xl/ink/ink2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2:41:25.394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0 0 9375,'8'6'0,"-3"4"0,-2 2 483,2 2 0,3-6 0,7-1-369,4-1 1,8-3-1,7 5 1,1-2-360,-1-3 170,5-1 1,-2 2-1195,5 1 992,-6 0 0,0 0 0,-5-1-837,2-1 794,0-1 1,-9 3 319,-1-1 0,1 1 0,4-5 0</inkml:trace>
</inkml:ink>
</file>

<file path=xl/ink/ink2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2:41:25.727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28 663 6837,'-9'13'0,"1"-2"394,2-2 175,1-5 1,5 0 229,0-8-608,0 2 0,0-15 1,2 1-1,1-6 97,1-8 0,7-3-193,-1-4 1,-2-6-1,-1 1 1,0-7-198,-4-1 102,5-5 0,-7 11 1,4-3-999,-3 4 616,-2 6 0,0 3 0,-2 7 1,-1 4-1303,-2 4 1292,-6 3 392,3 8 0,-12 2 0,-2 6 0</inkml:trace>
</inkml:ink>
</file>

<file path=xl/ink/ink2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2:41:25.897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0 1 7653,'8'8'742,"4"-1"0,-1-3-221,7 0-383,4 1 1,6-5 0,2 0 420,3 0-559,-4 0 0,11 0 0,-7 0 0,-2 2 0,-1 1-286,-2 1 0,-1 3 0,-2-3 0,-3 4-123,-2 0 0,-1 9 409,-5-3 0,0 10 0,0-2 0</inkml:trace>
</inkml:ink>
</file>

<file path=xl/ink/ink2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2:41:26.080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0 43 7684,'6'-8'413,"-2"6"1,5 9-1,3-1 1994,6 0-2454,-3-1 1,14-5-1,-3 0 1,7-2-61,3-2 1,-3-3-1,5-4-1549,1 2 1112,-4 6 0,-1-8 544,-6 6 0,7 0 0,1 5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02:27.465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0 1 7807,'6'7'1398,"1"1"-943,9 0 1,1 4 0,5-2 214,2-2 1,-2 1-241,9-5-213,1 5 0,7-7 0,0 3 0,-1-1 0,0 1 0,-1 0-605,-2 0 0,1 5 1,-8-3-1,-2 5 388,-1 4 0,4 2 0,1 6 0</inkml:trace>
</inkml:ink>
</file>

<file path=xl/ink/ink2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2:41:26.651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15 664 8001,'7'-1'1827,"-2"-4"-1733,-3-5-100,-2-8 1,0-4-1,0-10 1,0-4-1,0-6 139,0-2 0,-5-6 0,0 0 0,2-2-332,2 0 1,1 11 0,0-1 0,0 4-664,0 7 0,-2 0 1,-1 12 861,-2 2 0,0 1 0,5 2 0</inkml:trace>
</inkml:ink>
</file>

<file path=xl/ink/ink2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2:41:26.851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 0 8685,'14'24'0,"2"-3"0,1 1 381,2 0 1,6-4 0,0 0-1,5-3-223,3-6 1,10 2 0,0-6-1,1-2-190,0-2 1,-4-2-1,0-2-820,-3-2 680,-5-6 1,2 8 0,-6-5-1092,0 2 814,-6 1 0,0 5 449,-3 0 0,-3 0 0,4 0 0</inkml:trace>
</inkml:ink>
</file>

<file path=xl/ink/ink2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2:41:27.026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29 692 7794,'8'-14'201,"-7"-1"0,-7 0-92,-2-4 0,0-9 0,-1-10 1,4-4 272,3-5-271,2 3 0,0-11 0,2 3-584,3-3 360,3-1 0,10 6 1,1 4-1,-2 9 3,-1 8 110,4 7 0,2 8 0,7 0 0</inkml:trace>
</inkml:ink>
</file>

<file path=xl/ink/ink2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2:41:27.289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42 479 7771,'-6'14'-88,"4"-6"0,-5-2 0,2-8 88,-4-2 0,2-10 310,3-10 1,2-3 0,2-2 0,0-4-1,2-5 1,2-1-196,6 1 0,2-6 1,2 5-1,2 1-44,3 2 0,-3 0 1,4 8-1,0 8-200,4 7 1,2 8 0,3 12 0,-1 7-26,0 8 1,-1 12-1,-2 7 1,-3 5 85,-2-1 1,-7-1-1,-9-2-598,-2 1 457,-2-1 1,0-1-1,-3-4-827,-7-4 1036,1-9 0,-18 2 0,5-4 0</inkml:trace>
</inkml:ink>
</file>

<file path=xl/ink/ink2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2:41:27.651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0 254 8988,'14'0'0,"0"2"0,1 1 0,-1 2 458,0-2 0,1-2 1,4-1-1,5-1-249,2-4 1,3-3 0,-1-7 0,0-3 3,0-1 0,5-6 0,-1 2 0,-4-4-2,-3-1 1,-3 4 0,1 4 0,-4 3-2920,-3 4 0,-2 4 792,0-1 1916,-6 4 0,-2 9 4,-6 7 1,0 1 0,0 14-1,2 5 357,2 6 1,4 9 0,5 2 0,-2-1 149,-2-2 0,-4 3 0,3-2 279,-2-4-583,5 1 1,-9-12-1,2 3 155,-2-3 1,3-8 0,1-5 115,2-6-391,-5-5 1,5-7-283,-4-4 200,4-3 0,6-14 0,0-6-293,1-8 92,5-5 1,-4-6 0,4-2-1384,0-1 1194,-4-2 0,6 1 1,-5 1-1,2 2 385,-2 8 0,-1-3 0,-2 7 0</inkml:trace>
</inkml:ink>
</file>

<file path=xl/ink/ink2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2:41:27.847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29 1 6678,'-2'32'0,"-1"3"0,-3 1 1235,-2 3-441,5 2 0,-3-3-317,6-1-343,0-5 0,0 2 1,0-6 153,0 1-300,6-7 1,0-2 0,5-8 0,-1-2 0,1-5-169,1-4 0,2-1 1,0-1-26,0-4 1,-4-5 0,-2-7 0,-2-3-831,-3-2 1,-1 3 1034,-2-4 0,-7-1 0,0-4 0</inkml:trace>
</inkml:ink>
</file>

<file path=xl/ink/ink2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2:41:28.055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57 311 7740,'14'1'247,"0"4"1,-5-4 265,1 4 1,-7-5 0,2-5 0,-4-4 0,-1-4-591,0-1 1,-6-1 0,-4-4 0,-2-5-412,-2-2 0,0 2 0,0 2 0,1 0 83,4 0 1,-2 5-1,6-2 1,2 4 181,1 0 1,4 3 0,2 2 214,6 6-11,9-4 1,3 6-1,7-2 126,4 2 0,-1 7 1,4 0-1,0-1-314,0 2 207,2-4 0,4 11 0,0-6 0</inkml:trace>
</inkml:ink>
</file>

<file path=xl/ink/ink2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2:41:28.355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0 622 9444,'8'-7'0,"-3"-2"0,-4-7 742,-1-7 1,5-7 0,1-14-1045,2-3 265,-5-3 1,10-7-1,-4 1-1012,4 0 842,1 5 0,-5 4 0,1 10-1558,1 4 1765,1 9 0,2 4 0,0 6 0</inkml:trace>
</inkml:ink>
</file>

<file path=xl/ink/ink2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2:41:28.689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27 507 7728,'-8'-6'1326,"-3"-8"0,6-10-548,2-2-604,8-9 1,-2-3-604,6-9 380,1 3 0,9-9 1,-1 6-599,0 2 579,-3 7 1,-1 5-1,1 10 1,-1 5-1,0 7-283,0 7 1,0 10 0,0 8 0,0 10-149,0 7 0,-4 5 0,-2 6 1,-1 1 606,1-1 0,-5 0 0,2-1 1,-3-2 219,-2-1 0,0-11 0,0-1 0,0-4 1039,0-5-729,0-7-491,0-4 0,0-9 0,0-5 1,1-8 253,4-4 1,-2-5-916,6-8 1,1 2 0,4-7 0,0 0-1318,0 2 1121,0-4 710,7 10 0,-6-11 0,6 5 0</inkml:trace>
</inkml:ink>
</file>

<file path=xl/ink/ink2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2:41:28.955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 1 7688,'0'22'-977,"0"6"671,0 0 1,0 11 2344,0-6-1445,0 0 0,1 0 1,2 2 354,2 1-884,6 1 1,-8 0-1,7-5 1,-1-2 0,-1-2-108,-3 1 0,1-6 1,0-1-1,0-1 51,1-4 1,4-6-1,-2-3-267,4-2 1,1-1-1,0-7 44,0-3 0,0-7 0,0-9-214,0-1 313,-6-1 0,5-10 1,-4 0-535,4 2 474,1-5 0,0 1 0,-2-3 0,-1 6 175,-1 2 0,-1-5 0,5-1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02:27.649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0 0 8455,'0'16'0,"1"1"0,3 1 0,5 2 859,6-2 1,-1-1 0,6-5 0,2-2-180,4-2 0,5 1 0,7-5 1,3-1-421,1-2 0,1-2 0,4-2 0,0-2-974,0-2 0,-4 1 0,-1-3 0,0 2 714,-1 2 0,-3-4 0,3 2 0</inkml:trace>
</inkml:ink>
</file>

<file path=xl/ink/ink2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2:41:29.34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 0 6853,'0'10'0,"1"-2"676,4-2-288,-3 5 0,8-3 0,-5 6-181,-2 0 1,4 0 0,-3 2-44,-1 2 0,-1 3 0,-2 4 1,0 0 403,0 5-402,0-2 1,0 8-1,2-5 3,2 2-146,-2 7 0,9-9-268,-6 7 212,5-7 1,-2-1 0,6-8 0,1-2-1,-1-3-126,0-1 0,5-3 1,-1-4-1,0-4-128,-3-4 0,-1-1 1,1-3-1,-1-5-75,0-6 1,-2-9 0,-2-1 0,-6-4-962,-2-5 1323,-2 3 0,0-11 0,0 5 0</inkml:trace>
</inkml:ink>
</file>

<file path=xl/ink/ink2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2:41:29.631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0 325 7680,'14'9'529,"0"0"0,0-5 1,0 0-135,1-2 1,-1-8 0,-2-5 0,-1-5-455,-1-3 0,-7-4 0,1 2 1,-2-1-512,-2-3 0,0 5 0,0-1 0,-2 3 385,-2-1 0,-4 0 0,-6 5-295,0 0 0,4 0 1,2-1 411,2 1 1,1 0 1453,5 0-904,7 6 0,1 2 874,6 6-963,0 0 1,5 0 0,-1 0 145,0 0-449,-3 0 1,4 5-1,0 1 1,-2 0 0,-1 2-170,-2 0 1,0-3 0,0 4 0,-1 2-2603,-4 2 1489,4 1 1192,-5 0 0,6 6 0,0 2 0</inkml:trace>
</inkml:ink>
</file>

<file path=xl/ink/ink2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2:41:42.782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269 918 7912,'-21'0'92,"-2"0"53,-4 0 0,-1-2 0,0-1-59,-1-1-27,1-7 0,6 3 125,3-6-41,4 6 1,5 0-1,3 3 1,0-4-19,4-4 1,2 4-1,1 0 1,1-4-47,4-4 0,-2-5 0,5-8 0,0-3-61,-1-5 1,1-2 0,3-4-1,-1-3-72,1-5 1,1-1 0,2-1 0,0 3 100,1-3 1,0 6 0,2 2-97,2 7 1,5 5 0,-4 7 0,1 3-85,-1 6 138,5 2 1,-8 8-1,5 3-149,-1 4 1,-4 2-1,-6 6 295,-2 7-163,1 0 0,-2 12 0,-2 0 0,-2 3 0,1 6 33,-2 1 1,-7 6 0,-6 5-1,-2-1 40,-2-2 0,-1-7 0,1 1 0,0 1-6,0 2 1,5 0 0,1-2 0,2-2 6,2 3 0,9 0 1,5 3-1,2-2-30,2-4 1,7-4 0,2-8-216,4-1 207,1-7 1,0 3 0,2-7-544,3-4 369,-3 4 0,4-12 1,-6 4-307,1-3 273,-1-2 0,2 0-333,3 0 356,-4 0 0,11-5 0,-7-1 0,-1-1 0,1 0-285,0-1 0,-1-2 445,-9-4 0,4 0 0,-5 0 0</inkml:trace>
</inkml:ink>
</file>

<file path=xl/ink/ink2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2:41:43.207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111 607 7889,'13'27'0,"-2"-4"171,-2-4 1,1-3-1,5-4 1,4-2-412,5-6 0,-2-2 0,1-4 0,1-4-26,-2-8 0,-4-2 0,-8-7 406,-5-2 1,-4-1 0,-2 1-39,-4 2-157,-3-7 0,-12-4 0,-4-6 126,-3 3-73,5 5 0,-9-8 0,4 5 0,1 1 0,1 2 93,0 1 1,3 0-1,1 4 1,4 3 206,5 6 1,2 2-28,1 2 1,4 1 0,10 4-162,4 4 0,4 4 1,2-1-1,4-1 52,5-2 1,1-1 0,1 3-725,3-2 218,-4-6 218,15 9 0,-8-4-375,5 6 264,-5-6 0,7 4 0,-4-2-948,1 2 1185,-5 8 0,3 8 0,-5 8 0</inkml:trace>
</inkml:ink>
</file>

<file path=xl/ink/ink2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2:41:43.415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1 523 7526,'0'-14'0,"0"-4"1658,0-5 1,0-1-2303,0-9 518,0-3 1,4 0 0,1-4-873,-2 2 719,5-3 1,-6 10 0,4-5 0,0 3 0,4 5-375,2 3 1,2 7 652,0-1 0,7 4 0,1 1 0</inkml:trace>
</inkml:ink>
</file>

<file path=xl/ink/ink2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2:41:43.719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212 422 7847,'-21'14'0,"-1"-1"141,0-4 0,-3 2 1,6-6-1,2-2 72,2-2 1,0-7-1,1-3 1,2-5-169,2-5 0,-1-3 1,7-8-1,1-1 16,1-2 1,4-6-1,4 1 1,6-3 0,6-1 0,7 6 0,0 3-327,6 3 204,-1 8 0,6 3 0,-5 10-209,2 4 1,5 7 0,-5 7-1,-3 12 1,-5 7-26,-6 5 1,-5 4-90,-5-4 289,4 6 0,-12-7 0,2 2 0,-6-2 31,-6-6 0,-5-7 0,-5-2 0,-5-6 0,-2-6-65,-3-3 0,6-2 1,-1 0 128,-1 0 0,-1-7 0,-3 0 0</inkml:trace>
</inkml:ink>
</file>

<file path=xl/ink/ink2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2:41:44.095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1 148 7914,'8'6'1416,"-2"-3"-921,-6 6 0,0-4-1443,0 5 331,6-7 184,-4 3 356,4-6 1,-1-6 0,1-5 19,2-6 0,-5-1 1,3-4-126,0 2 165,2-5 1,2 9 0,-1-3 0,0 4 32,-1 1 0,3 7-227,-6 7 152,0 13 1,-5 4 0,0 8 0,0 3-1,0 4 138,0-1 1,0-1 0,0-2 0,0-1 255,0-4 1,0-1-1,0-5-43,0 2 1,0-5-1,1-6-167,4-1-115,3-3 0,6-5 0,2-4-40,2-4-8,-2-10 0,11-5-1033,-4-9 736,4 3 0,1-12 335,0 0 0,7-7 0,1-7 0</inkml:trace>
</inkml:ink>
</file>

<file path=xl/ink/ink2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2:41:44.962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 0 7984,'0'14'765,"0"0"-459,6 0 0,-3 5 0,5 2-192,-2 0-120,11 3 1,-7 4-51,9 0 195,2 1 0,-5-1 0,5 0 0,-1-1-21,3-4 1,-1 2 0,0-6 0,0-2 0,-1-2-60,-1-6 0,4 2 1,-6-6-1,1-2-133,2-2 0,-6-4 0,4-5 1,-3-7-182,-2-6 1,-6-2 0,-4-5 0,-2-2 164,-2-3 0,0-3 0,-3-7-1086,-7 1 1,3 1 1175,-7 4 0,-7 2 0,5 7 0</inkml:trace>
</inkml:ink>
</file>

<file path=xl/ink/ink2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2:41:45.162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0 99 8348,'14'38'0,"0"0"0,2-1 0,1-1 172,2-3 1,5-9 0,-4-5 0,0-5 61,1-5 0,2-1 1,-2-5-304,1 2 0,-4-7 0,4-7 0,-1-5 26,-4-5 0,3-3 0,-1-6 0,-2-2-150,-1-3 111,-2 3 0,-4-4 0,-3 5 1,1 3-56,0 2 137,-5 4 0,4 0 0,-7-2 0</inkml:trace>
</inkml:ink>
</file>

<file path=xl/ink/ink2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2:41:45.379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1 339 6620,'4'16'0,"1"1"1543,-2 2-560,-1 0 1,-1-11-499,4-4-450,-3-2 1,5-4-80,-2-2 124,-3-4 0,5-12 0,-3-4-202,0-3-7,1-1 1,0 0-1,-1-2 1,0-1 0,-3-2-171,-1 1 0,0 0 0,0 2 0,0 5-299,0 3 1,0 3 0,2 6-430,2 4 1027,4 3 0,6 6 0,0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02:17.132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72 400 7779,'-12'-5'1470,"5"-2"1,-3-5-512,2 1-693,3-6 1,-4-3 0,5-7-277,1-5-244,2 4 1,-3-10-1,0 4 1,1 0-1,2 2-407,1 4 0,1 2 0,2 6 0,2 6 661,2 4 0,0 5 0,5 5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02:28.305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399 448 7790,'0'18'343,"0"-2"1,0-3 0,0-1 0,0-1-37,0 1 0,-1-4 0,-3-2 429,-4 0-385,-3-2 0,-6-4-280,-1 0 1,-11-2 0,-2-2 0,-3-5 66,-1-5 1,-1-8-1,1-7 1,1 0-65,3 0 0,3-2 1,9 2-651,3-1 463,8 4 0,4-7 1,10 6-584,5 1 1,8-3 339,8 2 0,3-2-567,5 1 0,2 8 366,2-4 0,-1 8 231,5 1 0,-6 7 326,-2 4 0,0-3 0,-5 1 0</inkml:trace>
</inkml:ink>
</file>

<file path=xl/ink/ink3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2:41:45.574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127 481 6821,'5'14'1309,"0"0"-706,0-6 0,-5-13 1,-2-11-1,-1-4-453,-2-5 0,-4-7 0,4-2 0,0-2-291,-1-3 0,4 3 0,-4 0-1153,0 1 1021,4 2 1,-9 5-1,5 0-172,-2-1 0,4 7 0,-4 4 0,0 4-497,0 4 942,5 4 0,-16 0 0,3-2 0</inkml:trace>
</inkml:ink>
</file>

<file path=xl/ink/ink3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2:41:45.707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14 1 7941,'-8'1'-1988,"4"4"3029,2 3-640,2 6 1,2-4-1,2-3 1,6 0-17,2-4 0,3 3 0,0 0 26,4 2-260,3-5 1,2 5 0,-1-5 0,2 2-307,2-2 1,1 3-1,-1-1 1,-2-2-321,-2-1 0,-4-1 1,3 2-1168,-2 2 1642,-1 6 0,-5 3 0,0 8 0</inkml:trace>
</inkml:ink>
</file>

<file path=xl/ink/ink3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2:41:45.895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29 438 8514,'-2'12'530,"-3"-2"0,4-6 0,-4-8-324,4-6 0,1-4 1,0-3-1,0-3-134,0-2 0,0-7 0,0-4-352,0 2 1,4-3 0,1 1 0,-2 1-934,-1 3 922,-2 0 0,0 3 0,0 1-1052,0 1 832,-7 7 511,6 3 0,-12 1 0,5 5 0</inkml:trace>
</inkml:ink>
</file>

<file path=xl/ink/ink3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2:41:46.054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 1 8685,'9'14'0,"0"0"0,2 0 0,2 0 350,1 0 1,5 0 0,0 0-195,-2 0 0,3 1 1,-1-3-1,0-1-297,1-2 122,-4 1 0,6 2 0,-5-1-608,2-1 0,0-2 0,-5 3-897,0-2 1524,0-6 0,0 16 0,0-3 0</inkml:trace>
</inkml:ink>
</file>

<file path=xl/ink/ink3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2:41:46.200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29 494 7732,'-5'-9'0,"0"-1"183,2-1 0,-3-1 0,1-4 232,2-3 1,1 2-1,2-6 1,0-4-80,0-4-291,0 1 0,0-9 0,0 4-316,0-1 0,5 0 0,1-3 271,2 1 0,2 7 0,4-4 0</inkml:trace>
</inkml:ink>
</file>

<file path=xl/ink/ink3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2:41:47.395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15 0 7908,'-8'0'515,"1"0"-177,7 0 37,0 0-231,7 0 122,7 0 1,8 0 0,6 0 0,0 2 0,0 1 128,1 2 0,-1 6-874,0-2 360,-6 4 1,2 1-585,-10 0 571,3 6 0,-15 2 0,2 8 0,-2 1 0,-4 2 0,-2-1-41,-6-3 1,-7-2-1,-4-3 1,0-6 152,-5-2 1,0-2 0,-1-1 0,2-2 189,2-2 1,5-4-1,1 4 514,6 2-461,5 2 1,6-4 41,0 1-185,6-1 0,2-1-146,6-3 0,11 1 0,5-1 0,4-2 0,6-2 0,-1-1 24,-2 0 1,9 0-1069,-4 0 828,-3 0 1,-4-4 0,-7-1-697,0 2 774,1 1 0,-6 2 0,-1 2 0,-3 2 204,-7 6 0,-5-4 287,-12-1 1,-3-10-1,-6-6 1,-2-5 74,-2-2 0,3-6 0,0 4 427,4-2-568,1 4 1,2-7 0,4 7 210,2 0-283,2-4 1,0 7 0,0-4 6,0 3-162,6 2 1,7 0-25,6 0 53,6 0 0,-5 1 0,5 2 0,-1 3 0,1 2-117,2 3 1,1 1 0,-1 2 0,-4 2-136,-4 3 0,-3 9 0,-4 8 0,-2 1 108,-6 1 1,-2-1 0,-5 6 0,-5-1 108,-6 0 0,-10-4 0,1-3 0,-4 0-59,-1-4 1,0-3 0,1-4-531,3-6 427,-2-2 1,5-2 0,-2 0-543,4 0 456,3 0 0,4-6 1,2-4-288,6-2 547,2-2 0,8-7 0,2-1 0</inkml:trace>
</inkml:ink>
</file>

<file path=xl/ink/ink3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2:41:47.912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1 469 7819,'0'-14'316,"0"0"1,0-2-1,0-3-45,0-4 0,0-5 1,0-5 304,0-5-420,0-3 1,0 4 0,0 1-426,0 1 211,0-4 0,0 14-763,0-3 602,0 9 0,1 3 0,4 10-15,4 4 0,-1 7 1,2 12-1,-1 4 72,-1 1 0,4 1 0,-1 5 0,5 1 251,3-1 1,0 0 0,-5-1-1,0-2 198,0-2 0,0-5 0,-1 0 1,-2-4 12,-2-4 1,-6-2-225,2-4 25,-3-2-35,-2 4 0,-2-12 0,-3-5 72,-4-6 1,-4 1-347,-1-3 149,0-3 1,0 0 0,0-4-120,0 2 139,6 4 0,2 1 0,6 0 0,1 2 0,6 1 120,7 2 1,6 0 0,10 1 0,3 2-179,4 2 0,9 4 0,1-2 0,0 0-1225,1 4 1322,-10 2 0,15-6 0,-9-1 0</inkml:trace>
</inkml:ink>
</file>

<file path=xl/ink/ink3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2:41:48.482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35 564 8174,'-14'0'1179,"0"0"0,8 0-811,6 0 0,12 0 1,12 0-1,4 0-36,5 0 0,0 0 0,6-1 0,2-5-250,-2-9 0,0 0 1,2-7-1,-4 0-374,-4 0 1,-8 3 0,-3-3 0,-1 2-207,-4 3 1,-6 6 0,-3 1 0,-2-1 110,-3-1 0,-1-7 0,-4 0 462,-2 2 0,2-4 1,-4 1-1,1 0 241,0-1 0,-4-4 0,4 3 1,2-1 516,1-1-658,2 7 0,2-3 0,1 5 0,3 1 57,2 0 1,3 5 0,6 1 0,2 2-195,-1 3 0,3 1 0,3 4 0,3 2-174,1 6 0,-5 7 0,-1 3 0,-3 4 38,-6 6 0,-1-1 1,-7 9-1,-3 1 12,-6 2 1,-5 6-1,-10-1 1,-4-4 56,-4-3 0,-1-3 0,0 2 445,-1-5 1,7-5 0,4-3-1,3-3 1014,6-2-1096,3-1 1,7-5-1,6 0-176,7 0 0,8-1 0,11-4-1157,4-4 857,10-3 1,-1-2 0,4 0-1,-1-2 1,-2-3-842,1-4 1,-4-4 982,3-1 0,-3 0 0,-2 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02:28.491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0 83 7790,'12'6'0,"0"6"0,0 6 0,-6 4 0,-2 2 0,-2-1 0,-2 1 683,0 5 1,0-3-382,0 5 1,1-3-1,1 2 1,5 0 493,3 0-558,0-4 1,7 3-1,-6-7 33,1-2 1,0-3-1,0-7 1,-1-2 483,1-4-618,0-3 0,-4-4 0,-2-4 316,-1-9-299,5-5 0,-8-8 1,5-3-186,-2-6 0,-1 0 0,-3-5 1,3 0-1,3-1-528,-1 1 1,5 7 0,-4-1 0,4 6-784,1 2 1,-3 7 1341,3 6 0,-3 3 0,8 1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02:28.81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47 409 7790,'-5'7'699,"-1"-3"1,-5-9 0,3-7 116,4-6 0,-1-6 0,1-3 0,2-5-435,0-2 0,2-2 1,0-2-1,2-1-376,2 1 1,1 2 0,4 6 0,-1 7-377,1 6 0,1 9 0,3 5-220,3 6 462,-3 9 0,5 10 1,-3 7-306,1 1 190,-1 1 98,-8 4 1,-2-3 220,-5-1 0,4-1-79,0 2 1,1-4 51,-1-4 1,1-1-50,3 1-410,8-6 330,-8-1 1,10-10-1,-4-3 1,3-3-1,0-2-375,0-3 0,3-4 0,-5-9 1,0-5-317,-2-4 1,-3-11 0,-2 2 771,-4-2 0,-3-10 0,-1-1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02:29.024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0 0 7790,'0'13'0,"0"4"-967,0 7 726,6 4 1,-1 4 0,4-1 1746,-1 2 1,-2 1-21,2 1 208,3 0-1334,-5-5 1,10 7-1,1-4 1,0-2-1,1-1 214,0-4 1,-2-2 0,2-5-316,-1-3 0,3-3 1,-4-3-1,-2-2 1,-1-4-355,-1-3 1,0-10-1,-1-4 1,1-4-397,0-4 0,0-6 1,-1-4-1,0-5 175,-3-3 0,1 1 1,-5-5-2407,-2-1 1389,0-2 319,-2-1 1014,0 5 0,5 2 0,1 4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02:29.424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11 283 7790,'-7'29'-523,"3"4"0,4 3 2764,4 3-679,3-5-971,4 0 0,3-9 966,1 3-825,-2-4-414,9-5 1,-8-4 155,1-7-320,-2 3 0,-1-10 1,0 3-202,0-3 24,-1-6 0,-4-2-658,3-4 583,-8-1 1,3-5-1,-5-3-1394,0-2 977,0 4 1,-1-3 0,-2 4 0,-2 0 0,-1 0-372,1 3 1,-3 1 0,4 1 125,2 0 1,2 0 720,4 0 1,-3 5 1547,3-1-825,-3 0-513,-6 1 1,2-2 2103,-4 5-991,-1-5-776,-4 3 1,0-2 833,1 0-745,-1 5-228,0-7 0,2 7-67,2-5 1,3 1-113,5-5-153,0 0 0,2 0 0,5 1 0,6-1 0,2-1-181,2-3 0,3 2 0,-3-5 1,0 1-607,0 0 0,-1 2 1,-5-2-1,1 1-1496,0 3 2246,0 0 0,5 3 0,1-1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02:29.905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140 659 9022,'-11'-5'806,"4"-3"1,0-2 0,3-2 0,-2-1-150,-1-3 0,-7-6 1,2-7-84,-1-1-394,0-6 0,1-2-13,0-5 0,4 1 0,2-2 1,1 2-379,2 1 0,3-1 0,5 6-345,7 2 1,6 6 0,10 1 0,3 3 0,3 6-579,1 6 1,3 6 0,-1 7 0,-4 3-444,-3 4 1577,-3 8 0,-3 7 0,-1 7 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02:30.066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 1 7855,'-18'0'-451,"2"0"0,4 1 755,4 3 0,5-3 0,6 5 0,7-2 221,4-1 1,9 1-1,9-4 1,2-1-584,1-3 0,2-1 1,1-3-1,2 4 203,2 3 0,-4 1 0,2 0-145,1 0 0,-5 5 0,5 2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02:30.351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130 389 7855,'-16'-7'255,"0"3"0,1 2 1,3-1-1,-1-4 258,-3-3 0,3 1 0,-1-8 0,5 0 140,5-3 0,2-7 0,4-5 0,2 0-340,3 0 1,9 0-1,5 3 1,4 0-62,2 0 0,6 7 0,-2 8-801,3 5 249,2 4 266,-1 10 1,-5 7-527,-3 7 360,-2 9-12,-7 7-30,-1 1 124,-10 10 0,-2-9 1,-6 2-140,-3-2 125,-3-7 1,-10-2 0,-2-4 0,-5-2 0,-2-2-174,-1-5 0,-6-6 0,3-2 0,-1-2-132,-1-2 0,6-3 1,-1-4-1,3-4 40,5-2 1,3-3-1,8-2-947,4 0 1344,8-6 0,8 8 0,6-4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02:30.641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70 375 7855,'-14'-4'0,"2"-1"581,1-2 0,1 0 0,0-7 0,2-1 365,4-5 0,4-6 0,4-3 0,5-2-620,5-6 1,-1 3-1,4-2-557,0 3 0,-4 8 0,3 2 1,-3 7-162,-1 7 1,0 5 0,-2 9 0,-1 7-185,-1 6 179,-5 10 0,2 2-115,-5 5 284,0 0 1,0-3 0,0-2 721,0-1-218,0-2 0,5-3 0,4-2 0,4-3 1,4-3 216,2-3 0,4-2 0,5-4 0,-1-3-357,2-2 1,-3-4-1,5-2 1,1-3-1502,-2-4 0,4-6 1365,-3-3 0,3-2 0,1-1 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02:31.191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83 432 8635,'10'22'0,"-1"-1"0,-2-3 2071,-2-1-1512,-1-1 0,-5-11 1,-3-5-1,-4-9 166,-3-10-608,-6 0 0,3-19 0,-4 1 0,1-3 0,4-5-34,3 0 1,5-1 0,7 1-1,3 4-155,7 0 0,1 7 0,5 8 0,0 5-260,0 5 0,2 9 1,4 5-1,-1 9 58,1 9 0,-5 10 1,0 6-1,-2 5 108,-3 2 1,-6 4 0,-4-2 466,-3 1-117,-6-5-110,-2 4 0,-8-11-81,-1-3 3,-5-2 0,4-6 0,-4-5-285,1-5 85,6 2 1,-7-10 0,5 3-141,2-3 0,2-6 1,5-4-1,3-4 1,4-4-369,4-2 712,2 5 0,16-13 0,3 2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02:17.449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36 352 8280,'-11'-1'474,"4"-3"1,-3-4-1,7-8 1,0-3-243,2-4 0,1-5 0,0-4 0,0-2-122,0-1 0,0 4 1,1 1-1,2 2-263,0 6 1,7 4 0,-3 7-137,4 3 0,5 4 0,-1 10 0,0 5 0,-2 8-17,-2 3 1,-4 1 0,-2 1 334,0-1 0,-3 1 0,2 0 0,-2-1 1,1-1 62,1-2 0,5-3 511,-1-5-416,2-1 1,2-3 0,0-1 342,0-2-479,5-1 1,-3-4 0,4-1 0,0-3 0,-1-4-302,0-3 0,0 0 0,-2-1 0,0 0-292,0 0 1,-6 1 0,-1 0 541,1 3 0,1-2 0,2 3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02:31.397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248 400 8812,'-12'6'0,"0"0"851,0 1 1,0 2 0,1-5-532,-1-2 1,-1-2 0,-1-4 0,-2-5 0,1-4 21,2-3 1,-2-10-1,-2-1 1,0-6-360,0-2 1,2 0-1,6-1 1,3 1-1048,0 0 1,3 3 0,3 4 1063,0 3 0,5-1 0,1 7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02:31.671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153 565 7898,'-10'1'0,"0"2"561,3 1 0,3 0 1,-4-4-1,-1-1 243,-2-3 1,-4-4 0,-1-8 648,1-3-1162,2-9 0,3-1 0,1-3 0,2-1 116,2-4 0,1-2-431,4-4 83,0-3 1,0 10 0,1-3-628,3 2 472,3 7 0,9 1 0,-1 7-1593,0 2 1134,3 3 0,-4 11 0,5 2 0,-1 3 0,-1 1-247,0 0 1,-1 0-1,-6 1 1,-1 3-481,-1 4 1282,-5 2 0,2 2 0,-5 0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02:34.088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0 0 9698,'6'7'308,"0"-2"1,6-5 0,0 0-310,-1 0 1,2 0 0,3 0 0,4 0-229,2 0 1,1 0-1,1 0 1,0 0-1000,-1 0 1228,1 0 0,-1-5 0,1-2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02:34.375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106 552 7785,'-7'0'506,"1"-4"1,3-1 89,-1-2 1,-5-6-1,1-7 1,-2-2 1174,-2-1-1501,0-11 0,4 2 0,2-7 1,1 3-42,2 0 1,-2 1-1,1 0 1,1 0-447,2-1 0,6 6 0,3 3 0,4 3-455,4 5 1,2 2-1,5 6 1,1 3-628,-1 4 0,1 4 1299,-1 4 0,1 8 0,-1 6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02:34.530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 47 8905,'12'7'0,"-1"-3"276,1-3 0,5-1 1,1-1-1,2-3-442,0-4 1,0 1 0,7 0 165,0-2 0,0-2 0,-3-1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02:34.741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24 1 7069,'-5'28'0,"-2"4"0,1 2 0,2 1 172,2 0 1,2 1 0,0-2 0,0-2 431,0 0 1,6-10-1,1 1 1,4-2-450,1-2 0,-1-6 0,1-7 50,0-1 0,0-2 1,-1-7-813,1-4 336,0-7 187,-6-4 1,0 0-1346,-6-1 949,0 0 0,0 1 480,0-1 0,0 1 0,0-5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02:34.950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106 295 6932,'7'-1'1201,"-3"-3"1,-3-3 0,-2-5 0,-2 1-820,-1-1 1,-5 0 0,1 0 394,-2 1-548,-2-1 0,4 0 1,0 0-281,-1 1 1,0-1 0,0 0 0,3 0-794,0 1 258,-3-1 213,8 0-40,-4 0 1,5 0-19,0 1-79,0-1 353,0 5 1,1-3 0,3 3 0,4 1 0,3 1-261,5-1 0,-2 5 0,5-3 1,-1 3 416,0 1 0,2 0 0,3 0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02:35.291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36 365 7775,'-8'-1'580,"1"-3"0,1-5-190,-1-6 0,5 1 1,-2-6-1,3-2 13,1-4 1,0 1 0,1-4 0,3 2-313,4-1 0,3-3 0,4 4 0,2 2 100,1 4 0,-4 4 0,2 6-1333,-3 4 398,-1 1 503,5 12 1,-4 1-43,3 9 1,-7 2 98,-1 6 1,-6 5 0,2 1-39,-3 0 0,-1 2 573,0-4-304,0 5 0,-3-9 0,-1 4 0,0-3 1,0-3-203,0-3 1,0-2-1,5-6-157,3-3 1,-1-3 0,5-6 0,1-3 8,1-4 0,2-8 0,1-5 1,1-3-129,2-4 1,0-5 430,-4 2 0,-1-8 0,1-3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02:35.625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0 0 7775,'0'19'0,"0"3"0,0 5 403,0 3 0,0-2 0,0 2 0,0 0 268,0 0 0,2-4 0,0 2 0,2-4-212,-1 0 1,3-1-1,3 1 1,5-1-179,1 1 1,5-6 0,-3-2 9,1-3-155,2-1 0,3-6 1,-1-2-683,-2-3 248,2-6 221,-9-1 0,4-11-362,-5-3 309,0-2 1,-6-3-192,-2-2 228,-2 2 1,-2-8-1,-2 4 1,-2 1 0,-4-1-36,-2 3 0,-6 5 0,1 3 1,0 1-3,2 2 1,1 6 0,2 1-45,2-1 193,3 4 1,10 0 0,3 5 0,2 0 1,2 0 0,0 0 0,1 0 1,1 0-86,2 0 1,0 1 0,-3 3-1637,3 4 809,-3-3 332,4 5 559,-6-3 0,6 10 0,2 1 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02:35.975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35 353 7775,'-7'0'367,"-1"0"0,4-5 1,-3-3-1,2-3 424,2 0 1,2-6 0,1-3 0,0-2-404,0-2 0,0 1 0,0-1-340,0 1-50,0-1 52,0 1 1,0-1-369,0 1 1,1 0 255,3 4-1128,3 2 801,5 10 0,-1 2-808,1 5 899,5 5 1,-4 3 0,3 8 0,-3 3 0,-1 5 35,0 3 0,-5-2 1,1 4-1,0-2 213,-1 1 1,2-1-1,-4-3 1,1-1 194,4 1 0,-4-2 0,2-1 0,1-3 297,2-1 1,0-1 0,1-6-135,0-2 0,0-3 153,-1-5-138,1-5-217,0-1 0,-2-7-101,-2-3 88,3 3 1,-9-9-477,6 2 290,-5-2 1,2-2 0,-4 1-1051,3-1 861,-3 1 1,5 3 0,-6 2 280,0 1 0,5 1 0,1 5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02:17.681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48 295 7779,'8'12'0,"0"-2"-381,1-2 0,3 2 1,2-2-1,2 3 818,-2 0 1,-1-3 0,-1-1 0,0-2 0,-1-2 151,1-2 0,-4-2-200,0-3 1,-6-3 0,2-5 0,-2-1 0,-4-1 0,-2-3-126,-3-1 1,-5-1-1,-3-2 1,-2 2-213,-1-2 1,-1 3 0,-4-1 0,2 1-41,2 0 1,4 3 0,1 0-1,4 0-8,2 0 0,5 2-632,-1-3 323,3 3 176,6 1 1,2 6-330,4 2 1,6-2 192,3 2 0,-2 1-842,2 3 815,-6-6 1,8 5 0,-3-3 0,0 3 291,1 1 0,0 5 0,3 2 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02:36.147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142 294 7775,'1'11'0,"3"-2"0,2-1 1504,1 1-211,-2-4 893,0 6-1242,2-10-538,-1-1-203,0-7 0,-2-10 0,-1-2-929,0-3 671,-7-2 1,-2-1 0,-7-1-1,-2-3 1,-2-1-350,-1-2 1,-2 3 0,-5 3 403,-2 5 0,2-1 0,-4 3 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02:36.272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0 59 7775,'12'0'0,"1"0"0,3 0 2538,3 0-1193,3 0-835,2 0 0,5 0-62,2 0 0,-1 0 25,1 0-1020,-4 0 495,7-5 0,-14 3 1,4-6-2024,-2-1 1536,-5-2 1,-1 3 538,-8 0 0,2 6 0,-3-3 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02:36.947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7 82 7811,'-5'-11'1824,"4"4"-1755,1 7 0,6 8 1,7 9 143,3 7 1,4 0-1,6 8 451,1 0-242,11 8-266,-12-4 0,13 5-90,-7-6 0,-4-1 81,0-3 1,-3-2-1,-3-5 7,-3-1 0,2-5 0,-5-3 1,-2-6-116,0-5 0,-3-3 0,1-1 0,0-1-205,0-3 0,-1-4 0,1-8 1,0-5 18,0-5 1,-1-4 0,0-5 0,-2-2-235,-1-2 1,-6 1-1,2-5 1,-2 0-386,-2 1 1,0 2 0,-2 6 765,-2 2 0,-2 4 0,-6 4 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02:37.225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24 574 6947,'0'12'589,"0"-1"1,0-5-1,0-6 1,0-8-45,0-7 1,-4-8-1,0-9 1,0-3-246,-1-4 1,3-3-1,-2-5-279,3 0 0,1-4 0,0 0 0,1 3-118,3 3 0,-1 6 0,3 9-874,0 7 696,3 4 1,-1 13 0,6 3-612,2 6 711,5 9 1,-4 11 0,2 8 0,-3 5 0,-3 2-177,-1 1 0,-4 1 1,-2-2-1,-1 1 104,-2-1 0,-7-2 0,-5-5 0,-6-4 247,-4-2 0,-3-10 0,-2-4 0,-5-7 0,-1 1 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02:37.359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58 330 7811,'-15'-16'0,"-1"1"256,2 0-118,6 2 1,4 3 0,8 1 402,4 1 0,3 5 120,5-1-197,2 3-326,11-4 1,-3 3-1,5-3-105,2 0 13,-4 4 0,4-9 1,-5 5-1,1-1 0,0-3-119,-3-2 0,-1-2 0,-2-3 0,-1-3-896,-2-3 0,1-2 969,-5 1 0,-1-6 0,-3-1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02:37.57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13 0 7811,'0'13'-1003,"0"3"752,0 8 0,-2 2 1,0 5 2200,-2 2-746,0-4-498,4 4 434,0-2-866,0 4 0,0 0 0,0-1 1,0-1-1,0-3 182,0-1 0,0-3 0,1-7-171,3-3 0,-1-3 1,5-3-1,1-2-459,1-4 1,2-2-1,1-5 1,3-4-413,3-4 0,3-9 0,2-1 0,0-5 167,-1-5 1,-3-1-1,-1-2-2154,2-2 1383,-4-7 1190,-5 6 0,-2-9 0,-3 4 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02:37.775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0 0 8042,'0'18'0,"0"6"0,0 5 377,0 1 1,0 5 0,1-2 0,3 3 174,4 2 1,-1-4 0,1 4 0,1-4-182,1-3 0,2-5 1,0 2-1,-1-5-90,1-3 0,0-3 0,0-7-431,-1-2 57,1-3 136,0-5 1,-2-5-595,-2-3 320,3-7 156,-5-4 0,5-9-555,-3-4 406,2-2 1,-5-2-427,3-3 0,-3 1 0,-3-5 0,0-1 650,2 3 0,5 0 0,-2 6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02:38.198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0 12 7804,'5'35'-38,"-3"6"0,7 0 0,-5 5 1510,-2-3-1014,5-2 1,-2-2 0,6 0 176,0-1 1,-2-1-453,7-2 1,-2-5-1,1-3-16,1-2 1,0-6 0,-1-4 0,1-3-214,-2-4 0,-5-3-302,-1-5 0,-2-6 0,2-5 0,-4-6 0,-2-4 0,-2-5-307,0-3 1,-7-2-1,-3-3 1,-6 1 202,-2 2 0,-1 5 1,-2 0-1,3 5 221,1 5 1,1 3 0,5 3 230,-1 2 0,5 3 0,2 5 689,5 0-524,5 5-102,2-4 1059,5 4 0,-5-1 0,1 0-537,1-1 1,-3-7 0,-2-5 0,-3-4-306,-1-3 1,-1-5 0,-3 1-379,-4-2 0,1 3 0,-1 0 0,1 2 1,-1 3-658,0 1 0,5 5 0,-1 0 383,3-1 0,6 3 1,3-1-1,4 2 18,4 2 0,1 2 1,4 1 506,-2 0-15,1-5-132,3 3 0,-3-3 14,-1 5 26,1 0-42,-2 0-1027,5 5 1023,-10 2 0,9 5 0,-4-1 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02:38.440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129 400 7777,'16'1'0,"0"3"0,-1-3 0,-4 2 1676,-3-6-736,2-3-557,-8-11 1,3-1 579,-5-6-502,-5 6-254,-7-10 1,-7 9-1,-4-9-81,-1 4 1,1 0-1,-1 1 1,1 0 5,-1 4 1,7 0 0,6 5-1,5-2 60,5 2 1,2 5-1,3 1 1,7 0-145,7 2 0,2-4 0,8 7 1,0-1-698,-1-2 0,5 5 1,-4-3-2316,2 3 1635,-3 1 1329,7-5 0,-10 3 0,5-3 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02:38.93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142 476 7854,'-12'0'195,"0"0"1,1 0 391,-1 0 1,0-5 0,0-3-1,1-3 1,-1-5 1267,0-4-1392,0-7-265,1-3 0,4-5 1,3-1-1,3 0 140,1-3 0,10 2-174,6-2-69,10 2 1,5 7 0,9 4-541,3 5 185,8 4 1,-2 12 0,5 6 0,-3 11 0,-5 9-172,-6 5 0,-5 11 0,-5-1 0,-7 3 88,-10 2 1,-7-2 413,-6-4-114,-5 1 1,-7-6 0,-7-3 0,-4-3 0,-1-5-200,-4-3 1,-2-4 0,-5-5-658,0-3 467,-1-2 192,1-2 0,4 0-683,-1 0 432,6-6 228,3 0 0,2-6-417,5 0 680,6 1 0,-1-1 0,5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02:17.857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95 306 7779,'0'6'727,"0"5"-7,0-10 0,-4 3 0,0-8-196,1-4 0,2-6 0,1-4-799,0-5 253,-5 2 1,2-9-1,-3 4 1,-1-2-1,1-1-472,-4 0 0,0 2 494,-2 3 0,0 1 0,1-1 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02:39.200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36 506 7840,'6'6'1929,"0"0"0,-10-15 0,-1-4-1326,-2-4 0,3-3 0,-2-4 560,0 1-919,2-6 0,4-1 0,-1-5 0,-2 0 0,0-1-102,0 1 0,2 1 0,1 3 1,0 3-374,0 3 1,0 3-1,0 1 1,1 4-291,3 4 1,2 0 0,6 9 0,0 2-266,0 0 0,-1 2 0,1 2 0,1 2-65,3 3 0,-7 4 1,2 1-1014,-5-1 1864,-2 6 0,-4-4 0,0 4 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02:39.350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 0 9456,'15'8'0,"2"-1"680,2-2 1,0 3 0,6-4 0,1-2-454,2 0 0,3-2 0,-2-2 0,1 0-15,3-2 1,-3-4 0,0 4-213,-2 1 0,5-3 0,-3-1 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02:39.900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95 412 7886,'-12'0'508,"0"-2"0,2-2 84,2-3 1,-2-8-1,3-2-233,1-1 1,-1-2 0,4-3-1,0-2 1,0-1-185,2-2 0,-3-3 1,0 4-1,1 0 40,2 3 1,1 0-1,0 2-1001,0 2 395,0 3 223,5 6 1,2 0-585,4 3 0,1 3 298,0 5 1,4 7-785,-1 4 724,1 1 1,-4 10-233,-1-2 626,1 2 1,-5 3-1,-3 1 1,-3 0 0,-1-2 40,0-3 0,-1-3 0,-2 3 0,-1-3 245,2-1 1,0-1-1,2-4 1,2-1 331,1 1 1,9-4-1,9-2 1,5 1-56,6 0 0,2-4 0,0 4-293,-3-2 0,0 0 1,-6-1-1,-3 4 0,-2 3 126,-6 0 0,1 5 1,-11 0-127,-2-2-241,0 4 238,-8-5-368,0 4 200,-11-5 0,-2-5 1,-4-3-360,-1-3 164,-4-1 0,3 0 0,-3 0 0,5 0 0,2-1-621,1-3 1,10 1-1,-1-5 837,5-1 0,7-7 0,6-2 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02:40.164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71 552 7909,'-8'0'-3,"0"-2"1,0-1 860,2-5 0,-5-8 0,5-4 0,-2-4-464,0-8 1,6 0 0,-2-10-831,2 1 378,2-3 1,0 2 0,2-4-359,2 3 0,3 3 0,8 6 1,2 4-1233,1 6 1199,2 6 0,3 11 1,2 3-1,1 6 449,2 6 0,-1 5 0,-3 10 0,-1 6 0,-5 6 0,-1 7 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02:40.35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1 236 7829,'10'-7'741,"-2"2"0,9 5 0,0 0-464,3 0 0,3-1 1,3-2-1,3-2-333,1-2 1,0-2-1,2-5 1,-4-3 26,1-1 1,-4-2 0,2-3-1,-3-1 29,-5 1 0,4-6 0,-5-1 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02:40.542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47 0 7821,'-8'33'0,"2"2"1048,1 2-744,-5 0 0,8 0 0,-5 1 0,2-2 1,2-1 207,2-2 0,1-2 1,0 2-1,1-3-156,3-2 0,3-4 0,5-6 0,-1-1-339,1-3 0,5 0 0,1-4 1,2-2-687,0-4 0,-1-4 0,5-4 1,-1-5 257,1-6 1,2-8 410,-3-9 0,9-7 0,-7-3 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02:40.908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 11 7827,'0'40'0,"0"3"0,0 2 691,0-2 0,0 1 0,0-5 0,0-1 99,0-1 0,5-3 0,3-2 47,2 0-698,2-6 0,1 1 1,1-7-161,2-4 1,0-3 86,-5-1 0,1-6-417,0-2 1,0-3 215,-1-1-597,1-5 554,0-7 0,-4-6 0,-2-7 0,1-2 0,-2-5-61,0-2 1,-1-5 0,-2-1 0,0-2 103,2-3 0,1 5 1,-2 1-1,2 3 43,2 5 0,-1 0 1,3 7-1,1 6-53,3 4 0,-2 7 0,6 3 1,-1 5 14,0 7 0,1 3 1,-3 12 109,2 6 30,-6 4 0,1 3 0,-5 2 271,1 1-118,-2 1-77,-5 0 0,0-6-505,0 5 1,-5-9 54,-3 6-672,-3-9 631,0-4 1,-2-2 404,-3-5 0,-2 0 0,-6-4 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02:41.044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43 283 7821,'-17'-26'58,"5"2"0,2-6 0,7 8 0,4 0 494,6 1 0,8 5 0,5-2 0,2 1 122,2 2 0,3 0 1,2 2-653,1 2 1,0 2-1,3-1 1,-2 2 0,0 4 197,-1 2 0,-1 2 0,-5 0-2693,-1 0 943,1 6 778,-1 5 752,-4 8 0,3 9 0,-4 3 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02:41.306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105 377 7821,'13'12'0,"2"-1"0,0 0 1024,0-3 0,-2-3 939,-2-5-1562,1 0 0,-5-7 0,-3-3 72,-3-4 1,-2-7-199,-3 1 0,-4-6-232,-8-1 1,-6-2 159,-5 1-962,-1 4 673,5-5 0,0 9 1,4 1-252,3-2 0,4 2 0,5 1 0,3 1 0,4 4 0,4 3 19,3 2 1,5 1 0,2-2-1,3 3 254,2 0 1,0-1 0,5 3 0,-1 1 33,1 2 1,-2 1-1,0 0 1,-1 0-459,0 0 0,4 5 1,-5 4-1305,2 5 1110,1 5 682,1 4 0,-1 11 0,1 3 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02:41.467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129 471 10721,'2'-13'646,"2"-3"1,-3 2 0,3-7-1,-3-4-635,-1-5 0,0-4 1,-1-1-1641,-3 0 1273,-8-1 1,-2-3 0,-6 0-2222,-1 1 2577,-1 1 0,-1 7 0,-1 2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02:17.990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 1 7748,'11'10'860,"1"-2"0,0 1 0,1-4 1,3 1-103,3-1 0,3 0 1,2-2-1,-1 1-366,1-2-385,0 0 0,-1-1-1596,1 3 1292,-1-3 1,-1 4 0,-1-5 296,-1 0 0,-1 6 0,5 0 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02:41.606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 0 6934,'0'1'775,"8"3"1,7 1 0,9 5-1,1-4 362,2-1 1,3 1 0,5-4 0,-1 2-671,-2-1 0,0-2 0,-3-1 0,0 0-1182,0 0 0,2 0 0,-2 0-3178,1 0 2189,1 0 1704,4 0 0,6-5 0,1-2 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02:42.205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24 564 7875,'0'12'1066,"0"0"-39,0-5-548,5-2 1,-3-10 0,1-5-1,-3-4 1,-2-6 0,-3-3 119,-2-5 1,4-2-1,-2-5 1,1-1-390,0-4 0,0 2 0,6-3 0,2 0-340,4 3 1,2 2-1,3 2 1,3 2-301,3 5 0,0 3 0,0 5-546,2 3 752,-4 8 1,5 3-1,-3 6-781,-1 3 696,4 8 1,-8 9-1,3 9-154,-3 5 302,0 8 0,-13-5 426,3 5-238,-3-5 1,-6 7 0,-1-6 870,-1-1-737,-3-7 1,4 2 0,-3-6 0,3-2-1,1-4 129,2-5 1,2-3-1,2-3-341,3-2 0,4-3 0,7-5 0,5-2-541,2-6 1,3-1 0,1-12 0,2-3-108,-2-2 1,-1-7-1,-2 2-820,1-3 952,-6-6 567,-1 3 0,0-9 0,1 4 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02:42.576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36 118 6965,'-11'28'0,"2"4"0,3 2 0,0 1 0,2-1 0,4-1 0,0-2 675,0 2 1,2-3 0,2 0 0,5-2 212,5-1 1,1-3 0,4 0 0,2-2-571,1-2 0,-2-5 1,-1-7-1194,2-4 420,-4-2 406,6-2 1,-10-3-726,2-5 544,-2-5 1,-1-7-1,-1 1-531,-4-2 465,-1-1 1,-6-2-880,0 1 823,-6 4 0,-4-2 1,-6 4-380,2-1 693,1 4 1,-3-3-1,0 6 1,2 2 0,1 1 421,1-1 0,1 3 0,0-2 92,3-1 1,-1 2 0,5-1 0,2-1 490,0-1 1,-2-2 0,0 0 0,2 0-493,0 1 1,2-2 0,0-2-429,0 0-20,6-6 0,-4 6 0,6-3-648,1 1 571,2-4 0,4 8 0,2-3 0,2 3 30,2 2 1,1 0-931,1 3 1,-2 3 0,0 5-1,1 1-1325,-1 3 1843,-5 3 0,5 10 1,-7 4 431,-3 5 0,0 4 0,-4 5 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02:42.834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139 483 7875,'24'4'0,"-1"0"0,-1-2 465,-2 0 0,-3-4 0,-5-1 0,-2-7 0,-2-4 462,-4-6 0,-3-2-196,-1-1-588,-10-1 0,1 1 0,-12-2 0,-3-1 1,-3-2-88,-3 2 0,2 1 1,0 2-1,2-1-102,3 1 0,8 3 0,-1 2 0,4 1-214,4 2 1,6-1 0,8 0 2,6 1 1,9 6 0,1 3-186,4 1 339,7 1 1,-7 2 0,5 0-211,2-2 1,-4 0-1,-2 4 1,-2 0-1598,-1 0 1910,-1 5 0,1 2 0,-1 4 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02:43.026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24 541 7875,'-5'7'961,"3"-7"1,-2-10 0,3-4-30,1-6 1,0-3 0,0-5 0,1-3 345,3-3-1012,-2-1 1,3-2-997,-5-2 590,0 2 0,-2-3 0,0 5 0,-2 1 0,1 2-939,2 5 0,1 3 1079,0 5 0,-5 2 0,-2 5 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02:43.317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118 459 8177,'24'18'0,"-1"-3"255,1-6 0,-2-2 0,-2-5 0,-5 1 219,-2-5 0,-6-3 1,-3-8-1,-3-3-21,-1-3 1,-9-5 0,-4-2-1,-5-1-381,-7 1 1,-4-3 0,-5 0 0,3 0-202,3 1 0,5 0 0,3 5 0,4-1 187,3 1 1,7 0 0,2 4-318,3 3 0,6-1 0,4 3 0,5 2 192,6 3 0,3 5 0,5-3 0,2 2-262,0 3 318,-1-5 1,-2 6-450,1-3 350,-1 3 0,-3 1 1,-2 1-1,-1 3 1,-3 4 109,-1 2 0,4 7 0,-3 1 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02:43.49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318 376 8355,'-12'-13'0,"1"-1"0,-1-3 794,0-1 0,-1-3-12,-3-7-750,-2 4 0,-7-10 0,-1 4 0,-1-2 0,0 2-483,3 1 1,1 6 450,4 3 0,-9 1 0,4-5 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02:43.965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 1 8248,'13'0'0,"1"0"0,2 0 1034,-2 0 1,4 3 0,1 3 819,-1 0-1448,4-3 0,-4 6 0,6-4-294,-1 2 0,-3 1 1,0 3-1,1 1 0,1-1 1,0-2-489,-2-1 1,0-1-1,-3 5 1,2 0-58,2 0 0,-4-1 1,-2 1-1,-2 0-573,-1 0 0,0 3 0,0 2-209,-1 2 959,-4 0 1,3 1 0,-2-1-57,3 2 233,0 2 1,1 0 0,0 1 169,0-1-91,-6-5 0,5 5 1,-5-5 342,1 0-227,-2-1 1,-5-5 1323,0 0-1056,0-6 0,-1-1 1,-3-5 274,-4 0 0,-3 0 1,-2-2-1,-2-5 1,-4-4-1,0-4 177,-1-2 0,6-1 0,-2-6 0,3 1-468,1-1 0,6-3 0,2-1 1,4 2-358,4 2 0,4 0 1,6 0-1,3 1 172,1-1 1,6 6-1,3 2-1060,-1 3 291,-1 2 405,-1 4 0,-5 2-484,1 5 513,0 10 0,-2 1 0,-2 11 0,-3 4-93,-2 3 0,-4 2-234,-3 5 318,-3-6 0,-2 4 0,-3-4 0,-4 0-206,-2-3 0,-6-3 0,-1-4 0,-1-3 0,-5-2-245,-3-5 1,0-6-1,-4 0 1,0-3-125,0-1 0,4-5 0,0-3 736,5-2 0,4-7 0,5-1 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02:44.391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0 0 7876,'11'7'0,"-2"6"229,-1 9 1,-4 7-1,2 7 1,1 2 217,-1 1 1,-2 6 0,4-2 0,0 1-132,-1-1 1,2-2 0,-4-6-1,0-1 161,0-3 0,-1 1 0,-4-9 887,0-4-409,0-5-71,0-2-666,0-6 0,-1-6 0,-2-8 86,-1-2 1,-3-8 0,3-5 16,1-3-256,2-6 1,2 0 0,4-7 0,7-4-238,6-3 0,10 3 0,3 0 0,3 0 0,1 1-517,1 3 1,-1 8 0,0 3 0,-1 5 185,-2 3 1,-4 8 0,-6 8 0,-1 6 329,-1 5 0,-6 8 0,1 12 0,-6 5 28,-5 2 1,-3 1-1,-1 1 117,0 4 1,-5-4 0,-3 2 0,-2-4 299,-2-3 0,1-4 0,2 0 1,3-2 190,0-2 1,3-3 0,3-2 0,0-1 0,1-2 55,3-2 1,2-5 73,6-1-990,0-4 0,5 2 0,4-5 0,5-1 0,5-3-2763,3-4 3160,1-2 0,6-2 0,1 0 0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18:53.718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0 31 8020,'2'13'1149,"3"-3"-231,-3-3-75,4-7-626,-6 0 1,7 0 0,3 0 0,4 0 0,1 0 2,0 0 0,2 0 0,3-2 1,6-1-81,2-2 1,1 0-1,-2 5 1,-2 0-51,2 0 1,2 1-1,0 3 1,-4 1-98,-4-2 1,1-1 0,-2 0 0,-2 1 145,-1 2 1,-2 0-308,1-5 66,-1 0 0,-5 0-202,0 0 23,-6 0-463,2 0-422,1 0 576,-5 0 1,5-7-658,-7-3 1,-2-3 1246,-3-2 0,-4-1 0,-6 1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02:18.565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154 501 7828,'6'12'1377,"-2"-1"-1012,-2-5 1,-4-2-1,-2-8 1,-3-5 89,-4-5 0,-2-5 377,-3-7-363,3-3-156,-4-11 0,2 0-485,-1-6 176,0 1 1,5 0 0,0 2 32,3 1-58,3 6 1,9 1 0,2 10-86,5 5 1,3 8-1,10 8 1,-1 4 0,2 6-117,3 5 1,-4 7-1,4 8 185,-3 5 1,-6 2-1,0 2 1,-2 2 0,-4 1 208,-4-1 1,-4-2-1,-5-2 1,-1-2-54,-3-5 0,-4-7 0,-8-4 0,-2-3 29,0-5 1,-5-1-1,4-6-779,-3 0 1,-1-2 0,4-2 0,3-3-1276,3-3 1555,1-2 0,2 0 0,2-4 0,5-1 351,6-1 0,4-4 0,4 5 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6:59.115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0 181 7912,'8'0'0,"-2"3"0,-1 0 380,1 2 0,2-4 0,2 2 0,4-2 740,4-1-1059,-2 0 1,10-1 0,-2-2 67,3-2 1,0-1-1,1 0-206,2 1 61,1-1 0,3-1 0,1-1 122,1 0-58,-3 0 0,4 3 1,-2-1-1,2 1 1,0 0 11,-1 0 0,-2 2 1,-2-1-1,-1 0-19,1 2 1,-3 1 0,-1-1 0,-1-1 6,-2 2 1,-1-1-1,-2 0 1,-2-1-44,-1 2 1,1-3 0,-2 1 0,-2-1-46,2 1 1,-3-1 0,-3 2-29,-1 0 0,2-3 1,-2 2-1,-1 0-76,2 0 0,-3 2 0,3-3-191,-4 1 296,2 2 1,-6-2-288,4 3 165,-3 0 0,2-3 0,-2-1-355,2 0 1,-3 1 0,-1-2 515,-2-1 0,-1 3 0,0-1 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6:59.820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103 355 7912,'-1'-12'18,"-2"2"0,1-3 0,-2-1 0,1-2 215,1-3 0,1 0-530,1 1 0,1-2 0,1-3 151,4 2 1,-2-1 0,1 3-1,1-1-80,1 1 235,1 1 1,0 5 99,0 0-107,-4 3 1,3-1 0,-1 4 189,1 1 37,-3-1 166,3 6-178,-3-2 1,1 4 0,-2 1-84,1 4 0,-3 2 1,1 2-1,0 3-114,1 2 0,-2 4 0,4 2 0,-1 3-102,0 2 0,2 2 0,1 5 0,-1 1-42,-1 2 1,0 3 0,3 0 152,0 1 1,0-3 0,0 2-1,0 0 132,0-1-164,-4 1 0,2-9 196,-3 1-135,-1-1 1,-2-4 0,0-4 0,0-2 0,-1-3 157,-1-3 0,0-3 184,-3-3-363,0-3 1,-4-2 0,-2-5-1,-2-3 1,-2-5-29,0-4 1,-5-6 0,0-1-1,-1-2-216,0-3 0,3 3 0,-2-3 0,1 2 49,5 2 1,-1-1 0,4 5-1,2 0 4,0-2 0,1 3 1,1-3 54,2 0 0,-1 2 0,3 3 0,1 1-137,1 1 1,2 3 0,2 0-1,2 1 1,3 2-532,2 2 767,6 1 0,1 4 0,2 0 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7:00.322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198 473 7782,'-8'3'0,"0"2"0,0-1 217,0-1 0,0-3 0,0 0 0,0-4-487,-3-4 202,2-3 0,-5-6 0,1-1 0,0-4 181,0-3 1,3-1-527,-4-3 308,5 4 1,-3-2 0,5 3 78,-1 1 1,3 3-24,3 5 0,1 1 54,1 4 1,3 5 0,3 1 0,1 8-27,4 6 0,1 8 1,5 4-1,0 2 23,2 2 0,-1 3 1,-3-3-1,-1-1 138,-1-3 0,-3-3 0,0-4 83,-1-2 1,-3-2-1,1-6 1,2-3 14,0-1 0,-1-2 0,0-2-145,0-5-79,0-3 1,2-6 0,1-2 0,-1-4 0,-2-4-194,0-4 0,0 2 0,0-6 0,1 0-223,1 1 0,-1 0 0,2 4 0,1 2-653,1 4 1055,2 4 0,0 8 0,1 0 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7:00.587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213 218 6929,'-3'8'21,"-2"0"1,-2-1 0,-1 0 0,-1-1 1135,-1-4 0,0-2-1144,-3-2 1,3-3 1,-1-7 0,3-4 0,1-4-1,1-3-93,1-4 0,3 3 1,-1-2-1,2 1-211,1 1 0,1 5 0,2 3 0,3 6 155,4 4 0,2 7 0,3 7-378,-2 7 387,2 5 0,-7 4 1,2 1 170,-4 2 1,-2-1 0,-4-2 0,-1-1 173,-2 1 0,-4-4 0,-4-3 64,-1-3-253,-2 1 0,-1-7 1,-2 1-523,-1-3 327,1-4 0,-5 1 165,4-3 0,-4 4 0,2 0 0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7:01.095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56 268 8556,'-8'3'504,"0"-1"0,3-5 1,-1-6-1,1-3 102,1-5-1191,-3 1 1,3-9 0,-1 1 0,2 1 51,3 1 0,0 0 0,0 4 0,0 0 257,0 2 1,3 3-1,1 3 288,1 1 2,2 5 0,-3 0 0,4 4 135,0 0-80,-4 0 1,3 5 0,-1 2 0,1 2 0,0 2 101,1 0 1,-2-2-1,-2 1 1,0-1 200,1-1 0,-3 0-319,4 0 0,-5-5-69,2-3 1,-2-4 0,-1-6 0,1-1 1,1-1 0,-1 1 0,2-1-174,-2 0 192,2-2 0,2 7-155,2-1 1,1 3 0,0 7 12,0 3 112,3 4 1,-2 8-1,3 0 201,-1 2-143,-2-1 1,1 0-1,-4 1 1,-1-2-1,-2 0 73,-1-1 1,1-4 0,0-2 0,-1-1 242,-1-1-729,-1 0 0,1-4 1,0-2 380,2-4 0,3-2 0,-2-4 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7:01.412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47 134 7841,'-7'-2'533,"2"-2"-763,3-4 0,1-4 0,1 0 0,0-2-36,0-3 0,0 0 0,1 2-459,1 2 725,3 5 0,0 2-122,0 3 122,0 0 0,2 9 0,-1 2 184,0 1-182,-5 7 1,3-3-1,-4 5 408,0-1-338,0-1 1,-1-3 0,-2 0 0,-2 0-1,-2-1 68,-1-1 1,1-2-1,1-2 1,1-2-221,-1-3 1,1 2-1,0-2-207,-1-3 1,3-4-1,0-4 287,2-2 0,-2-3 0,-2 2 0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7:01.779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88 149 7853,'-5'3'111,"-2"-2"0,3 3 1,-4-6-1178,0-3 669,-3-1 1,2-8 550,-2 0-144,3 0 0,2-5 0,2 2-312,1 2 221,0-1 0,3 7 0,0-1 50,0 1 24,3 5 0,2 1 1,4 7-1,0 3 1,2 6-10,-2 2 1,0 3 0,-1 0 0,0 0 307,0-2 0,-1 0 0,-2 0 0,-2-1-7,1-2 0,-3-1 0,2-3 0,0 0-140,0-2 0,3-2-511,-1 0 265,2-1 0,1-4 0,1-1 98,1-2 0,-3 1-759,4-6 521,-4 2 1,1-10 0,-2 0 240,0-4 0,-3-3 0,4-4 0,-2-1 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7:02.099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0 119 7749,'0'16'0,"0"2"-59,0 0 67,0 4 0,0-5 0,0 2 114,0 0-96,0-2 1,1 2 0,1-3 90,1-1 0,2-1 0,-2-2-265,2-1 91,-4 0 0,6-3 0,-4-1-95,1-2 13,-2 2 0,5-5 0,-2 2-46,2-1 0,-1 0 0,-2-4 72,0-1 1,-2 0-1,-2-3 1,-1-2 115,-1 0 1,-2-1 0,-2-2 0,1-1 74,-1-2 0,0 3 1,0-3 34,4-1 0,1 2 0,1-2 0,0 0 300,0-4-320,0 1 1,3-2 0,3 3 0,1 1 51,4-1 0,-1 0-380,3 0 173,0-3 0,0 3 1,-1-3-555,0 3 278,-2 0 338,-2 4 0,0-3 0,0 2 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7:02.445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32 394 7820,'-1'7'344,"-2"-2"-59,2 2 0,-2-7-255,3 0 1,0-7 0,0-7 38,0-3-134,0-3 0,-3-6 1,0-2-1,1 0 0,-1-4-164,1-1 1,-2-1-1,2 3 1,0 1-255,0 1 1,2 8 0,3 0 482,2 3 0,2 6 0,1 0 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7:02.812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32 331 9581,'-3'3'-62,"1"-3"0,-4-3 0,3-6 0,-1-2 46,1-5 0,-1-1 0,3-3-935,-2 1 691,0-3 0,3 8 0,0-1-548,0 3 628,4 2 0,-2 4 0,3 2 105,1 0 1,2 6 0,2 6 0,0 4 141,0 3 1,1 0 0,-1-1 0,-2-1 109,1 1 0,-5-2 0,4-1 0,-1-1 144,0 1 0,-2-3 1,0-4-193,1 0 0,-1-2 0,0-2 0,0-1-94,-1-1 1,1-6 0,-3-5 0,1-3-31,1-2 1,-2 0-1,1-3-366,-2-1 244,2 0 1,-1-5 0,2 2-571,0 2 464,2 0 1,-4 6-356,3-1 578,0 4 0,3 3 0,0 3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02:18.831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130 429 7796,'-12'0'0,"1"0"0,-1 0 736,0 0 1,0-5-1,1-3 1,-1-3 736,0-4-1305,0-3 1,2-13-1,2-4 1,4-3-8,3-1 1,1-4 0,1 3-1,3 1-485,4 5 0,4 6 0,3 9 0,5 6-371,2 4 0,6 6 1,-1 10-1,0 6 115,2 8 1,-8-1-1,1 7 1,-3 1 311,-5 2 1,-2 3 0,-4 1 0,-4-1 267,-3-3 0,-2-3 0,-3-4 0,-4 0 0,-8-1 0,-2 1 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7:03.129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95 221 7843,'10'7'0,"-2"-2"-221,-2 2 104,-2-6 41,3 2 0,-6-7 0,1-4 0,-4-4 0,-4-3 0,-4-1-140,-3-3 1,-2-1 0,0-3 0,0 2 179,2 3 1,1 1 0,4 2-1,1 2 114,-1 3 0,3 1 0,3 1 83,1 0 1,4 4 83,3 1-158,1 2 1,3 1-1,1 0 29,2 0-105,-4 0 1,6 0-1,-3 0-58,1 0 73,5 0 1,-7 0-154,4 0 0,-1 0 1,2 0-1,0 1-448,0 2 575,-4 1 0,3 4 0,-3 0 0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7:03.324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71 284 7796,'1'-6'85,"1"1"-13,0-1 1,1-1-1,-3-1-151,0 0 5,0 0 0,0-3 0,0-3 0,-1-3 1,-1-2-101,0-1 1,-4 0-1,0-2 1,-1 1-248,-1-1 0,0 3 421,-3 1 0,-1 1 0,-4 1 0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7:03.466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0 1 7796,'12'3'-833,"0"-2"1,-4 5 2071,-1-3-817,1 3 1,-2-4 0,1 2 38,2-1-378,1 4 0,0-6 0,2 5-377,0 0 1,-2-2 0,3 1 0,-1 2 0,0 2-1,1 2 294,-1 2 0,3 0 0,-2 3 0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7:03.745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16 362 7796,'-3'-8'0,"1"0"0,0-3 0,1-1 0,1-5 0,-1-1 484,-1-3 1,1-3-470,-2-2-108,2 2 1,1-6-1,0 3 1,0 0 0,0 2-13,0 2 1,1 6 0,2 1-1,1 5-99,1 2 1,2 5 0,0 1 0,3 3 188,0 3 0,2 2 1,0 5 222,0 3-167,3 6 1,-5-3-1,2 4 1,0-2-13,-3 0 1,-1 2 281,-3-2-189,2-1 0,-6 3 0,2-3-170,-2 2 1,-1-1-1,-1-2 1,-2-1-172,-2-2 1,-3 0 0,-2-4 0,-1-3 0,-1-2 218,-2-2 0,-5 2 0,-1 1 0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7:03.879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0 8 7796,'16'-4'0,"0"1"-313,-1 3 209,1 0 0,0 0 0,-1 0-293,-2 0 279,2 0 0,-3 3 0,4 1 112,0 1 1,-1 2 0,1-2-423,0 2 428,-4 1 0,3 3 0,-3 2 0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3T22:37:04.271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32 377 7796,'-4'-8'-54,"0"3"0,3-1 1,0-2 167,-2-2 0,0-4 0,1 1 455,-1-2-386,1 0 1,1-5 0,-1-1-133,-1-1-49,1-2 1,2 0 0,0-2-1,0 0 148,0 1 0,0 3-288,0 1 0,2 7 0,2 1 0,-1 3-647,1 2 615,2 4 1,-2 1 0,3 7 0,0 3 0,-1 6 38,1 2 0,1 3 0,-3 1 0,0 0 18,0 1 1,-3-2 0,1-2 0,-3-1 437,0-2 0,0-3 0,-2-4 308,-1 0-236,1-5-341,-2 3-45,3-4 1,-1 0-26,4 0 0,5-3 0,5 0-98,0-2 118,1 4 1,3-3-1,-1 4 1,-1 0 0,-1 1-147,1 2 1,0 4 0,-1 4 0,-4 0 0,-2 1 0,-4 2 0,-4-1 1,-2 2 141,-5 1 1,-4-1 0,-3 0 0,-1-1 47,0-1 1,0-2 0,1 1 0,0-1-60,2-1 1,-1-1 0,2-1 0,1-1-569,0 1 576,0 0 0,0 0 0,-2 0 0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1:24:25.127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107 0 8097,'-23'36'272,"4"-6"0,-7-4 1,6-4-1,8-4 1,7-1-178,4-2 0,2 2 1,3-3-1,5-2 1,7-3-246,7 0 0,6-2 327,6 1 1,7-6 0,6 2 13,10-3 0,11 1 1,12 0 13,8 2-202,6 0 0,-43-2 0,1 0 0,-1 0 0,0 0 0,1-1 1,-1 1-1,0-2 0,0 1-156,48-1 1,-6-4 0,-13 0 0,-3 0 91,-3-1 0,-9 4 1,-4-3-66,-6 2 147,-4 2 1,-10 0 0,-4 0-1,-5 0 120,-6 0 1,-3 0-1,-5 0-67,-3 0-54,2-5 1,-6 3 0,1-6-439,-4-1 260,-6-2 1,2-1-1,-5 1 1,0-1-206,0 0 1,-1 4-722,-3 0 1084,-3 1 0,-10-5 0,-1 0 0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1:24:25.935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212 276 8102,'0'3'290,"0"4"0,1 3-167,3-3 0,3-4 369,4 1-344,1-13 0,-1-4 0,-2-11 249,-1 1-260,-1-6 1,1 0 0,0-4-58,1 2-81,2 5 1,-4-1 0,0 6-245,-2 1 19,-1 11 69,1-7 1,-3 20 0,0 3-304,-4 10 342,-5 2 1,-5 20-1,1 1 1,-1 4 0,0 3 13,0 0 1,1-1 0,-1-2 0,-1-2 153,-3-1 0,3-2 1,-3-5-1,2-2 121,-2 0 0,-1-10 0,-4 0 1,3-3-41,1-5 1,0-6 0,3-4 77,-2-3-129,0-1 1,5 0 203,-1 0-136,5 0-214,2 0 117,5 0 1,11 0-9,4 0 1,7 5 12,6 3 0,6 8-57,5 3 0,4 0 0,-4 0 0,-2 1 0,-3-2 0,-4-2-104,-1-3 1,-2-3-1,-3-2 1,-1-4-326,1-3 1,-5-3-1,-2-6 1,-2-9-1498,-5-8 1927,-1-5 0,-7-16 0,-4-2 0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1:24:26.828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48 341 7760,'6'11'-156,"-2"1"177,-3 0 0,-1 1 0,2 1 430,1 2-305,-1 0 1,3-4-1,-5-1 511,0 1 35,0-5 25,0 3-548,0-9 0,0 3 0,0-8-36,0-4 1,-4-3-1,-1-5 1,0-4-53,-1-2 0,3-7 0,3-2 0,0-3-58,0-1 0,0-2 0,1-1 0,3 1-73,4 3 1,6 0-1,2 7 1,-1 4-73,2 2 0,-2 11 1,3-1-1,-1 5 33,-3 3 1,5 8 0,-1 7 15,0 6 57,-6 4 1,-3 2 0,-5-1 33,-1 1 1,-2 3 0,-4 1 0,-3-3-182,-6-4 154,-2 1 0,-3-10-452,-3-1 332,-2 1 0,2-11 1,1 2-1,-2-6 1,-1-4-481,-2-4-46,6-1 418,-4-5 1,12 4 0,0-4 0,3 2 0,5-2-1,0 0 237,2 0 0,6 0 0,3 2 0,5 0 0,5-6 0,4 2 0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16T21:24:27.319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24 224 8136,'-5'7'639,"2"-2"1,-3-6-1,0-3-228,4-4 1,1-8-1,1-3-358,0-4-6,5 0 1,1-5-1,5 1 1,-2 2 154,-1 4 0,0 4 0,5 7-1809,2 2 710,-2 3 542,10 5 0,-9 6-268,6 6 416,-1 5 0,3 7 154,-2-1 63,-3 1 1,-5-1-1,-1 1 1,0-1 0,-3-1 357,-4-2 1,-3-3 1044,-1-5-1140,0-6 1,1-2 0,3-8-8,4-4-171,3-2 0,2 2 0,1 0 128,2-1-134,5-1 0,-4-1 0,3 2-93,0 1 0,-6 6 37,2-2 0,1 2-44,-1 2-14,-6 0 0,-1 6-7,-5 1 0,0 4 0,-5 1 1,-4-2-1,-6-1 0,-4-1-75,-4 1 1,0-4 0,-5 1 0,1-2-84,-1 0 1,2-1 0,1-3 0,3 0-135,1 0 0,2-1 0,6-1 0,3-4-88,0 0 1,2-2 0,6-4-353,2 0 592,2 6 1,11-5-1,3 4 1,3-4-363,5-1 534,-3 1 0,14-1 0,-3 0 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D8737F8-02C6-4993-A97B-CEE88FFF5A96}" name="Table_359" displayName="Table_359" ref="A1:M166" headerRowDxfId="109" headerRowBorderDxfId="108">
  <tableColumns count="13">
    <tableColumn id="1" xr3:uid="{26F6884D-B247-4D91-A919-A5D1399E417C}" name="Record" dataDxfId="107"/>
    <tableColumn id="2" xr3:uid="{B528E1C9-5048-462C-9C98-AAA214F27CA7}" name="file name current 1" dataDxfId="106"/>
    <tableColumn id="3" xr3:uid="{62360FCF-B920-4D68-B5BB-30F305C6EDDF}" name="file name current 2" dataDxfId="105"/>
    <tableColumn id="4" xr3:uid="{BE32D5E3-53A2-448D-9C98-A2C3B4916D57}" name="file name current 3" dataDxfId="104"/>
    <tableColumn id="6" xr3:uid="{FB873091-7440-431F-8FA5-9764F2BADDDA}" name="gas" dataDxfId="103"/>
    <tableColumn id="7" xr3:uid="{3B393A44-441E-49E1-A2AB-56EE6B8B2CA1}" name="gap" dataDxfId="102"/>
    <tableColumn id="9" xr3:uid="{6100BCC1-3ABC-485D-940F-F77632744AEC}" name="pressure" dataDxfId="101"/>
    <tableColumn id="11" xr3:uid="{E2D28382-8C9A-42BC-B602-FCEB2B6B5F93}" name="PS voltage" dataDxfId="100"/>
    <tableColumn id="12" xr3:uid="{6542D51F-4F23-402E-BD6B-16413F21795E}" name="ballast voltage" dataDxfId="99"/>
    <tableColumn id="13" xr3:uid="{A5029C45-45E8-44DA-B54C-6FAD61B9A11F}" name="discharge current" dataDxfId="98"/>
    <tableColumn id="14" xr3:uid="{45C179A2-6942-4EEE-8D79-0256B79ADCF5}" name="ballast" dataDxfId="97"/>
    <tableColumn id="16" xr3:uid="{3BA8D8DB-F38C-479F-9899-66D5A35FAEED}" name="discharge voltage" dataDxfId="96"/>
    <tableColumn id="17" xr3:uid="{75B2580D-9717-45EF-8492-3CDE129C17E5}" name="Discharge Power" dataDxfId="95"/>
  </tableColumns>
  <tableStyleInfo name="Oct 22 night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33B101-1101-440E-A5C3-5B71A732AA3E}" name="Table_3592" displayName="Table_3592" ref="A1:O165" headerRowDxfId="94" headerRowBorderDxfId="93">
  <tableColumns count="15">
    <tableColumn id="1" xr3:uid="{7C33BB37-CC88-480D-95FB-679D01FEA784}" name="Run" dataDxfId="92"/>
    <tableColumn id="2" xr3:uid="{249A9A4F-7DCE-4489-8D01-239A1ACD0899}" name="file name current 1" dataDxfId="91"/>
    <tableColumn id="3" xr3:uid="{10A5EA1B-DD8B-489F-AA80-E319D546BB35}" name="file name current 2" dataDxfId="90"/>
    <tableColumn id="5" xr3:uid="{CC3465F3-D743-48A2-91E2-15C50E06CD99}" name="file name current 3" dataDxfId="89"/>
    <tableColumn id="4" xr3:uid="{A7E1D8C8-917D-44D8-9229-ACD98AF0D9FE}" name="file name current 4" dataDxfId="88"/>
    <tableColumn id="6" xr3:uid="{18FF8D73-66DE-4432-8C82-BEF915B9B0C7}" name="gas" dataDxfId="87"/>
    <tableColumn id="7" xr3:uid="{89D3B9E5-CDBA-4CDE-8C20-C09956209FC3}" name="gap" dataDxfId="86"/>
    <tableColumn id="9" xr3:uid="{DBBA235C-463D-4B6E-AAB9-E7748DCFB7A5}" name="pressure" dataDxfId="85"/>
    <tableColumn id="11" xr3:uid="{AFB4A599-D856-436C-9584-72CA8FFDD457}" name="PS voltage" dataDxfId="84"/>
    <tableColumn id="12" xr3:uid="{545310C3-57DA-48AA-8E22-D64584ADA69F}" name="diff probe scale" dataDxfId="83"/>
    <tableColumn id="14" xr3:uid="{4356987A-C72F-40D8-956E-D90D5D552ECA}" name="ballast" dataDxfId="82"/>
    <tableColumn id="16" xr3:uid="{D1A8A6CA-6C6E-450D-9E07-B635ED308F94}" name="limit1" dataDxfId="81"/>
    <tableColumn id="8" xr3:uid="{197276DE-B6B9-426E-AC92-0D155851DA29}" name="limit2" dataDxfId="80"/>
    <tableColumn id="10" xr3:uid="{1DA91DFE-171A-4747-A6DD-8DDE0658C41C}" name="limit3" dataDxfId="79"/>
    <tableColumn id="17" xr3:uid="{66B82A1F-26F8-4550-8E44-A534E3FF2681}" name="limit4" dataDxfId="78"/>
  </tableColumns>
  <tableStyleInfo name="Oct 22 night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F22B62-7883-5948-9733-5F9F7F7E1899}" name="Table_35923" displayName="Table_35923" ref="A1:M165" headerRowDxfId="77" headerRowBorderDxfId="76">
  <tableColumns count="13">
    <tableColumn id="1" xr3:uid="{949998DC-38B4-E342-9845-C383990D5398}" name="Run" dataDxfId="75"/>
    <tableColumn id="2" xr3:uid="{9630B06F-C7F0-5144-8EFF-C330FDC15E12}" name="file name current 1" dataDxfId="74"/>
    <tableColumn id="3" xr3:uid="{E13517C5-90A8-3D4F-A817-449D2E9129B9}" name="file name current 2" dataDxfId="73"/>
    <tableColumn id="5" xr3:uid="{3F8788E4-C5AF-1A42-AFE0-B72AEAC56F07}" name="file name current 3" dataDxfId="72"/>
    <tableColumn id="4" xr3:uid="{389E44B3-7559-244E-BC12-32A4A6D64214}" name="file name current 4" dataDxfId="71"/>
    <tableColumn id="6" xr3:uid="{F9F6A8B2-DB3A-0C41-B2D0-A92DD9149857}" name="gas" dataDxfId="70"/>
    <tableColumn id="7" xr3:uid="{1FBCFF75-E301-0444-9222-3E1E11C9C639}" name="gap" dataDxfId="69"/>
    <tableColumn id="9" xr3:uid="{082A106C-E047-4A49-874F-B6CA81989D6B}" name="pressure" dataDxfId="68"/>
    <tableColumn id="11" xr3:uid="{4624AAD2-0DAA-7A43-B366-8815268702E5}" name="PS voltage" dataDxfId="67"/>
    <tableColumn id="10" xr3:uid="{C218B0D8-C4A1-8D43-BCBA-945869F667AD}" name="Ballast DV" dataDxfId="66"/>
    <tableColumn id="12" xr3:uid="{BDFA1CD0-6AA7-8D42-BF2A-7E44354FCBE9}" name="Plasma current" dataDxfId="65"/>
    <tableColumn id="8" xr3:uid="{6CDB4AC5-4AD1-4D55-9257-252CC722B3E3}" name="Plasma Voltage" dataDxfId="64"/>
    <tableColumn id="14" xr3:uid="{3C76B7D7-AB61-5E49-A838-3BDDDAE0E36C}" name="ballast" dataDxfId="63"/>
  </tableColumns>
  <tableStyleInfo name="Oct 22 night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5654245-2173-9340-AC31-DF7A114AA4B4}" name="Table_359234" displayName="Table_359234" ref="A1:M165" headerRowDxfId="62" headerRowBorderDxfId="61">
  <tableColumns count="13">
    <tableColumn id="1" xr3:uid="{B241BDDF-12F4-544B-AE32-82708DDFA0E4}" name="Run" dataDxfId="60"/>
    <tableColumn id="2" xr3:uid="{D2332039-0EE8-7F4F-B7CA-93BD0F6ECAD9}" name="file name current 1" dataDxfId="59"/>
    <tableColumn id="3" xr3:uid="{BD366F2E-32CC-464B-8175-B26402F8BBEC}" name="file name current 2" dataDxfId="58"/>
    <tableColumn id="5" xr3:uid="{7D6D3257-8082-DF43-9771-E1D94FE70933}" name="file name current 3" dataDxfId="57"/>
    <tableColumn id="4" xr3:uid="{C0723721-D190-1949-964E-14F05E9C2C48}" name="file name current 4" dataDxfId="56"/>
    <tableColumn id="6" xr3:uid="{56E74857-A4A8-3049-BAB1-D6D603CE17F9}" name="gas" dataDxfId="55"/>
    <tableColumn id="7" xr3:uid="{30899E45-F2AC-F44D-9B12-20F8F3B9EE23}" name="gap" dataDxfId="54"/>
    <tableColumn id="9" xr3:uid="{5B73EBEA-1D5C-5D4E-9ADF-F076072945F2}" name="pressure" dataDxfId="53"/>
    <tableColumn id="11" xr3:uid="{D8CB697E-9F1B-2447-92DC-12E3BEAB3446}" name="PS voltage" dataDxfId="52"/>
    <tableColumn id="10" xr3:uid="{327DDC35-7D3E-1345-92CB-64A2524A9237}" name="Ballast DV" dataDxfId="51"/>
    <tableColumn id="8" xr3:uid="{047AF935-FA4A-874B-81B6-E8E85345FDE8}" name="Plasma voltage" dataDxfId="50"/>
    <tableColumn id="12" xr3:uid="{32CCE0DA-E373-7F4A-A26B-4298EF70B3BC}" name="Plasma current" dataDxfId="49"/>
    <tableColumn id="14" xr3:uid="{0714FC24-C8F4-3C44-A352-4030D4C963D3}" name="ballast" dataDxfId="48"/>
  </tableColumns>
  <tableStyleInfo name="Oct 22 night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0DDC48-156A-4C4E-9034-F9D5F7790EF7}" name="Table_359235" displayName="Table_359235" ref="A1:M165" headerRowDxfId="47" headerRowBorderDxfId="46">
  <tableColumns count="13">
    <tableColumn id="1" xr3:uid="{95CE9629-71F6-314B-A3F8-ACCE8761657D}" name="Run" dataDxfId="45"/>
    <tableColumn id="2" xr3:uid="{B475A7E5-382A-544A-BCEE-5B0DA976A199}" name="file name current 1" dataDxfId="44"/>
    <tableColumn id="3" xr3:uid="{DCE9843F-665D-024B-810B-44544064019B}" name="file name current 2" dataDxfId="43"/>
    <tableColumn id="5" xr3:uid="{926D5BF0-9417-A347-B4C8-DA6232E2F81B}" name="file name current 3" dataDxfId="42"/>
    <tableColumn id="4" xr3:uid="{7A3298FF-FD3D-E34D-8C1B-3DDCCFF5C3F1}" name="file name current 4" dataDxfId="41"/>
    <tableColumn id="6" xr3:uid="{29D06974-9B41-3645-93B2-E326995679F5}" name="gas" dataDxfId="40"/>
    <tableColumn id="7" xr3:uid="{EFA2F291-9141-6545-8DA9-3CFAD8C16D58}" name="gap" dataDxfId="39"/>
    <tableColumn id="9" xr3:uid="{37F15808-2489-D94A-8FEC-C933558203B5}" name="pressure" dataDxfId="38"/>
    <tableColumn id="11" xr3:uid="{1A15A49B-4E24-354D-AB58-F6AAC71393C5}" name="PS voltage" dataDxfId="37"/>
    <tableColumn id="10" xr3:uid="{7B3E5840-E9B2-F74B-8614-38EC242E9365}" name="Ballast DV" dataDxfId="36"/>
    <tableColumn id="12" xr3:uid="{E15D8CEA-D7A9-0848-A8D0-73F394C75CE6}" name="Plasma current" dataDxfId="35"/>
    <tableColumn id="8" xr3:uid="{EB9DE9FB-3729-1E48-BEA9-0CAAE019EE14}" name="Plasma Voltage" dataDxfId="34"/>
    <tableColumn id="14" xr3:uid="{EF1F801D-3CCB-7B4C-8672-822F142E7358}" name="ballast" dataDxfId="33"/>
  </tableColumns>
  <tableStyleInfo name="Oct 22 night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B709C9F-89E2-604A-94F1-36A8793F5230}" name="Table_3592346" displayName="Table_3592346" ref="A1:M165" headerRowDxfId="32" headerRowBorderDxfId="31">
  <tableColumns count="13">
    <tableColumn id="1" xr3:uid="{58DD5F20-3E7C-884B-9377-60A733932F8D}" name="Run" dataDxfId="30"/>
    <tableColumn id="2" xr3:uid="{406489EF-9879-614C-A354-5577B6F0DAA2}" name="file name current 1" dataDxfId="29"/>
    <tableColumn id="3" xr3:uid="{4F8FCCFE-70DA-B54D-BC2C-4A9B7D0540C7}" name="file name current 2" dataDxfId="28"/>
    <tableColumn id="5" xr3:uid="{EFB3DE24-E1EE-D841-9F32-19652DE439EC}" name="file name current 3" dataDxfId="27"/>
    <tableColumn id="4" xr3:uid="{36F73962-7C3E-A746-9B98-1DBEF90FC2BC}" name="file name current 4" dataDxfId="26"/>
    <tableColumn id="6" xr3:uid="{08C4FF74-3304-6445-9468-C722A41DD21E}" name="gas" dataDxfId="25"/>
    <tableColumn id="7" xr3:uid="{A2D30AAF-CB48-4E4C-B192-34AEE2A1898F}" name="gap" dataDxfId="24"/>
    <tableColumn id="9" xr3:uid="{0BDA5A4C-8094-414D-BF0A-CB9BF293CB0C}" name="pressure" dataDxfId="23"/>
    <tableColumn id="11" xr3:uid="{E0CBEE3A-4591-5747-A9DA-2B06D0CB1B5F}" name="PS voltage" dataDxfId="22"/>
    <tableColumn id="10" xr3:uid="{7AA77CD8-DA7C-634A-8C90-1C40047298CE}" name="Ballast DV" dataDxfId="21"/>
    <tableColumn id="8" xr3:uid="{753250F3-13A3-C849-838C-A695905F22A3}" name="Plasma voltage" dataDxfId="20"/>
    <tableColumn id="12" xr3:uid="{54457E84-F72A-2A41-A0DF-A169F5B8AE07}" name="Plasma current" dataDxfId="19"/>
    <tableColumn id="14" xr3:uid="{E3F8FAD0-E635-594D-AB8E-94A2506973F1}" name="ballast" dataDxfId="18"/>
  </tableColumns>
  <tableStyleInfo name="Oct 22 night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C94577B-2117-4D21-B035-423EE2D0C77D}" name="Table_35923467" displayName="Table_35923467" ref="A1:P165" headerRowDxfId="17" headerRowBorderDxfId="16">
  <tableColumns count="16">
    <tableColumn id="1" xr3:uid="{BC719CB9-E8CA-4610-8D11-8D22A40F1FEB}" name="Run" dataDxfId="15"/>
    <tableColumn id="2" xr3:uid="{0168BDAD-EFA7-4DBB-B56D-D8ACA1FF5AD2}" name="file name current 1" dataDxfId="14"/>
    <tableColumn id="3" xr3:uid="{E996DCE8-72FF-41FA-BD70-7F724E4DA293}" name="file name current 2" dataDxfId="13"/>
    <tableColumn id="5" xr3:uid="{4754B5A4-5E52-44C7-96DF-CE7969ACE5A5}" name="file name current 3" dataDxfId="12"/>
    <tableColumn id="4" xr3:uid="{BFCB407D-D7DE-4A3D-AA77-E20B1FD4AC4B}" name="file name current 4" dataDxfId="11"/>
    <tableColumn id="6" xr3:uid="{7994347E-94E0-4646-9FEA-F91D27F3350A}" name="gas" dataDxfId="10"/>
    <tableColumn id="7" xr3:uid="{7CCDB179-4ABF-4557-AEEC-8CB3611C64C8}" name="gap" dataDxfId="9"/>
    <tableColumn id="13" xr3:uid="{2943FA6E-FB5E-4207-A9A9-886D4F6868A6}" name="diff multip" dataDxfId="8"/>
    <tableColumn id="9" xr3:uid="{ACC46398-8F0A-442A-A225-9C7C818A38AA}" name="pressure" dataDxfId="7"/>
    <tableColumn id="11" xr3:uid="{66231789-5E7E-462B-A6A4-1A22D2758949}" name="PS voltage" dataDxfId="6"/>
    <tableColumn id="10" xr3:uid="{5AE6CE6B-516E-4210-B939-2DFF903648FC}" name="Ballast DV" dataDxfId="5"/>
    <tableColumn id="8" xr3:uid="{5758D9CA-9470-4020-AFD2-59F1225E6DC9}" name="Plasma voltage" dataDxfId="4"/>
    <tableColumn id="12" xr3:uid="{B4D926EF-6EA1-4938-895B-E5774DD5C9FB}" name="Plasma current" dataDxfId="3"/>
    <tableColumn id="14" xr3:uid="{B84D926E-6147-43DD-949A-E58F195BF2A0}" name="ballast" dataDxfId="2"/>
    <tableColumn id="15" xr3:uid="{4E41AD64-4602-4B93-9FEE-0DF9C88A2F49}" name="d/div curr" dataDxfId="1"/>
    <tableColumn id="16" xr3:uid="{519F9FA7-ED9A-4E19-B713-BAD380D01B93}" name="Column1" dataDxfId="0"/>
  </tableColumns>
  <tableStyleInfo name="Oct 22 night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B99E6-8453-47A5-85DA-C186D357EE1A}">
  <dimension ref="A1:S992"/>
  <sheetViews>
    <sheetView workbookViewId="0">
      <selection activeCell="D22" sqref="D22"/>
    </sheetView>
  </sheetViews>
  <sheetFormatPr defaultColWidth="14.44140625" defaultRowHeight="14.4"/>
  <cols>
    <col min="5" max="5" width="3.6640625" bestFit="1" customWidth="1"/>
    <col min="6" max="6" width="4.21875" customWidth="1"/>
    <col min="7" max="7" width="7.88671875" customWidth="1"/>
  </cols>
  <sheetData>
    <row r="1" spans="1:18" ht="29.4" thickBot="1">
      <c r="A1" s="13" t="s">
        <v>0</v>
      </c>
      <c r="B1" s="14" t="s">
        <v>1</v>
      </c>
      <c r="C1" s="14" t="s">
        <v>2</v>
      </c>
      <c r="D1" s="14" t="s">
        <v>19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23</v>
      </c>
      <c r="J1" s="14" t="s">
        <v>20</v>
      </c>
      <c r="K1" s="14" t="s">
        <v>8</v>
      </c>
      <c r="L1" s="14" t="s">
        <v>7</v>
      </c>
      <c r="M1" s="15" t="s">
        <v>9</v>
      </c>
      <c r="R1" s="2"/>
    </row>
    <row r="2" spans="1:18">
      <c r="A2" s="12" t="s">
        <v>10</v>
      </c>
      <c r="B2" s="16" t="s">
        <v>11</v>
      </c>
      <c r="C2" s="16" t="s">
        <v>11</v>
      </c>
      <c r="D2" s="16" t="s">
        <v>11</v>
      </c>
      <c r="E2" s="16" t="s">
        <v>12</v>
      </c>
      <c r="F2" s="16" t="s">
        <v>13</v>
      </c>
      <c r="G2" s="16" t="s">
        <v>14</v>
      </c>
      <c r="H2" s="16" t="s">
        <v>15</v>
      </c>
      <c r="I2" s="16" t="s">
        <v>15</v>
      </c>
      <c r="J2" s="16" t="s">
        <v>24</v>
      </c>
      <c r="K2" s="16" t="s">
        <v>16</v>
      </c>
      <c r="L2" s="16" t="s">
        <v>15</v>
      </c>
      <c r="M2" s="16" t="s">
        <v>17</v>
      </c>
      <c r="R2" s="1"/>
    </row>
    <row r="3" spans="1:18">
      <c r="A3" s="7">
        <v>1</v>
      </c>
      <c r="B3" s="17" t="s">
        <v>25</v>
      </c>
      <c r="C3" s="17" t="s">
        <v>26</v>
      </c>
      <c r="D3" s="17" t="s">
        <v>27</v>
      </c>
      <c r="E3" s="9" t="s">
        <v>18</v>
      </c>
      <c r="F3" s="7">
        <v>3</v>
      </c>
      <c r="G3" s="7">
        <v>300</v>
      </c>
      <c r="H3" s="7">
        <v>322</v>
      </c>
      <c r="I3" s="7">
        <v>20.5</v>
      </c>
      <c r="J3" s="7">
        <f>Table_359[[#This Row],[ballast voltage]]/Table_359[[#This Row],[ballast]]</f>
        <v>4.209445585215606E-3</v>
      </c>
      <c r="K3" s="7">
        <v>4870</v>
      </c>
      <c r="L3" s="10">
        <f>Table_359[[#This Row],[PS voltage]]-ABS(Table_359[[#This Row],[discharge current]])*$S$9/1000-ABS(Table_359[[#This Row],[discharge current]])*Table_359[[#This Row],[ballast]]/1000-ABS(Table_359[[#This Row],[discharge current]])*30.5/1000</f>
        <v>321.97937161190964</v>
      </c>
      <c r="M3" s="10">
        <f>Table_359[[#This Row],[discharge voltage]]*ABS(Table_359[[#This Row],[discharge current]])</f>
        <v>1.3553546443622482</v>
      </c>
      <c r="R3" s="1"/>
    </row>
    <row r="4" spans="1:18">
      <c r="A4" s="7">
        <v>2</v>
      </c>
      <c r="B4" s="8"/>
      <c r="C4" s="8"/>
      <c r="D4" s="8"/>
      <c r="E4" s="9" t="s">
        <v>18</v>
      </c>
      <c r="F4" s="7">
        <v>3</v>
      </c>
      <c r="G4" s="7">
        <v>300</v>
      </c>
      <c r="H4" s="7">
        <v>294</v>
      </c>
      <c r="I4" s="7"/>
      <c r="J4" s="7">
        <f>Table_359[[#This Row],[ballast voltage]]/$K4</f>
        <v>0</v>
      </c>
      <c r="K4" s="7">
        <v>4870</v>
      </c>
      <c r="L4" s="10">
        <f>Table_359[[#This Row],[PS voltage]]-ABS(Table_359[[#This Row],[discharge current]])*$S$9/1000-ABS(Table_359[[#This Row],[discharge current]])*Table_359[[#This Row],[ballast]]/1000-ABS(Table_359[[#This Row],[discharge current]])*30.5/1000</f>
        <v>294</v>
      </c>
      <c r="M4" s="10">
        <f>Table_359[[#This Row],[discharge voltage]]*ABS(Table_359[[#This Row],[discharge current]])</f>
        <v>0</v>
      </c>
      <c r="R4" s="1"/>
    </row>
    <row r="5" spans="1:18">
      <c r="A5" s="7"/>
      <c r="B5" s="8"/>
      <c r="C5" s="8"/>
      <c r="D5" s="8"/>
      <c r="E5" s="9"/>
      <c r="F5" s="7"/>
      <c r="G5" s="7"/>
      <c r="H5" s="7"/>
      <c r="I5" s="7"/>
      <c r="J5" s="7">
        <f>Table_359[[#This Row],[ballast voltage]]/$K5</f>
        <v>0</v>
      </c>
      <c r="K5" s="7">
        <v>4870</v>
      </c>
      <c r="L5" s="10"/>
      <c r="M5" s="10">
        <f>Table_359[[#This Row],[discharge voltage]]*ABS(Table_359[[#This Row],[discharge current]])</f>
        <v>0</v>
      </c>
      <c r="R5" s="1"/>
    </row>
    <row r="6" spans="1:18">
      <c r="A6" s="7"/>
      <c r="B6" s="8"/>
      <c r="C6" s="8"/>
      <c r="D6" s="8"/>
      <c r="E6" s="9"/>
      <c r="F6" s="7"/>
      <c r="G6" s="7"/>
      <c r="H6" s="7"/>
      <c r="I6" s="7"/>
      <c r="J6" s="7">
        <f>Table_359[[#This Row],[ballast voltage]]/$K6</f>
        <v>0</v>
      </c>
      <c r="K6" s="7">
        <v>4870</v>
      </c>
      <c r="L6" s="10"/>
      <c r="M6" s="10">
        <f>Table_359[[#This Row],[discharge voltage]]*ABS(Table_359[[#This Row],[discharge current]])</f>
        <v>0</v>
      </c>
      <c r="R6" s="1"/>
    </row>
    <row r="7" spans="1:18">
      <c r="A7" s="7"/>
      <c r="B7" s="8"/>
      <c r="C7" s="8"/>
      <c r="D7" s="8"/>
      <c r="E7" s="9"/>
      <c r="F7" s="7"/>
      <c r="G7" s="7"/>
      <c r="H7" s="7"/>
      <c r="I7" s="7"/>
      <c r="J7" s="7">
        <f>Table_359[[#This Row],[ballast voltage]]/$K7</f>
        <v>0</v>
      </c>
      <c r="K7" s="7">
        <v>4870</v>
      </c>
      <c r="L7" s="10"/>
      <c r="M7" s="10"/>
      <c r="R7" s="1"/>
    </row>
    <row r="8" spans="1:18">
      <c r="A8" s="7"/>
      <c r="B8" s="8"/>
      <c r="C8" s="8"/>
      <c r="D8" s="8"/>
      <c r="E8" s="9"/>
      <c r="F8" s="7"/>
      <c r="G8" s="7"/>
      <c r="H8" s="7"/>
      <c r="I8" s="7"/>
      <c r="J8" s="7">
        <f>Table_359[[#This Row],[ballast voltage]]/$K8</f>
        <v>0</v>
      </c>
      <c r="K8" s="7">
        <v>4870</v>
      </c>
      <c r="L8" s="10"/>
      <c r="M8" s="10"/>
      <c r="R8" s="1"/>
    </row>
    <row r="9" spans="1:18">
      <c r="A9" s="7"/>
      <c r="B9" s="8"/>
      <c r="C9" s="8"/>
      <c r="D9" s="8"/>
      <c r="E9" s="9"/>
      <c r="F9" s="7"/>
      <c r="G9" s="7"/>
      <c r="H9" s="7"/>
      <c r="I9" s="7"/>
      <c r="J9" s="7">
        <f>Table_359[[#This Row],[ballast voltage]]/$K9</f>
        <v>0</v>
      </c>
      <c r="K9" s="7">
        <v>4870</v>
      </c>
      <c r="L9" s="10"/>
      <c r="M9" s="10"/>
      <c r="O9" s="2"/>
      <c r="R9" s="1"/>
    </row>
    <row r="10" spans="1:18">
      <c r="A10" s="7"/>
      <c r="B10" s="8"/>
      <c r="C10" s="8"/>
      <c r="D10" s="8"/>
      <c r="E10" s="9"/>
      <c r="F10" s="7"/>
      <c r="G10" s="7"/>
      <c r="H10" s="7"/>
      <c r="I10" s="7"/>
      <c r="J10" s="7">
        <f>Table_359[[#This Row],[ballast voltage]]/$K10</f>
        <v>0</v>
      </c>
      <c r="K10" s="7">
        <v>4870</v>
      </c>
      <c r="L10" s="10"/>
      <c r="M10" s="10"/>
      <c r="R10" s="1"/>
    </row>
    <row r="11" spans="1:18">
      <c r="A11" s="7"/>
      <c r="B11" s="11"/>
      <c r="C11" s="11"/>
      <c r="D11" s="8"/>
      <c r="E11" s="9"/>
      <c r="F11" s="7"/>
      <c r="G11" s="7"/>
      <c r="H11" s="7"/>
      <c r="I11" s="7"/>
      <c r="J11" s="7"/>
      <c r="K11" s="7"/>
      <c r="L11" s="10"/>
      <c r="M11" s="10"/>
      <c r="R11" s="1"/>
    </row>
    <row r="12" spans="1:18">
      <c r="A12" s="7"/>
      <c r="B12" s="8"/>
      <c r="C12" s="8"/>
      <c r="D12" s="8"/>
      <c r="E12" s="9"/>
      <c r="F12" s="7"/>
      <c r="G12" s="7"/>
      <c r="H12" s="7"/>
      <c r="I12" s="7"/>
      <c r="J12" s="7"/>
      <c r="K12" s="7"/>
      <c r="L12" s="10"/>
      <c r="M12" s="10"/>
      <c r="R12" s="1"/>
    </row>
    <row r="13" spans="1:18">
      <c r="A13" s="7"/>
      <c r="B13" s="8"/>
      <c r="C13" s="8"/>
      <c r="D13" s="8"/>
      <c r="E13" s="9"/>
      <c r="F13" s="7"/>
      <c r="G13" s="7"/>
      <c r="H13" s="7"/>
      <c r="I13" s="7"/>
      <c r="J13" s="7"/>
      <c r="K13" s="7"/>
      <c r="L13" s="10"/>
      <c r="M13" s="10"/>
      <c r="R13" s="1"/>
    </row>
    <row r="14" spans="1:18">
      <c r="A14" s="7"/>
      <c r="B14" s="8"/>
      <c r="C14" s="8"/>
      <c r="D14" s="8"/>
      <c r="E14" s="9"/>
      <c r="F14" s="7"/>
      <c r="G14" s="7"/>
      <c r="H14" s="7"/>
      <c r="I14" s="7"/>
      <c r="J14" s="7"/>
      <c r="K14" s="7"/>
      <c r="L14" s="10"/>
      <c r="M14" s="10"/>
      <c r="R14" s="1"/>
    </row>
    <row r="15" spans="1:18">
      <c r="A15" s="7"/>
      <c r="B15" s="8"/>
      <c r="C15" s="8"/>
      <c r="D15" s="8"/>
      <c r="E15" s="9"/>
      <c r="F15" s="7"/>
      <c r="G15" s="7"/>
      <c r="H15" s="7"/>
      <c r="I15" s="7"/>
      <c r="J15" s="7"/>
      <c r="K15" s="7"/>
      <c r="L15" s="10"/>
      <c r="M15" s="10"/>
      <c r="R15" s="1"/>
    </row>
    <row r="16" spans="1:18">
      <c r="A16" s="7"/>
      <c r="B16" s="8"/>
      <c r="C16" s="8"/>
      <c r="D16" s="8"/>
      <c r="E16" s="9"/>
      <c r="F16" s="7"/>
      <c r="G16" s="7"/>
      <c r="H16" s="7"/>
      <c r="I16" s="7"/>
      <c r="J16" s="7"/>
      <c r="K16" s="7"/>
      <c r="L16" s="10"/>
      <c r="M16" s="10"/>
      <c r="R16" s="1"/>
    </row>
    <row r="17" spans="1:18">
      <c r="A17" s="7"/>
      <c r="B17" s="8"/>
      <c r="C17" s="8"/>
      <c r="D17" s="8"/>
      <c r="E17" s="9"/>
      <c r="F17" s="7"/>
      <c r="G17" s="7"/>
      <c r="H17" s="7"/>
      <c r="I17" s="7"/>
      <c r="J17" s="7"/>
      <c r="K17" s="7"/>
      <c r="L17" s="10"/>
      <c r="M17" s="10"/>
      <c r="R17" s="1"/>
    </row>
    <row r="18" spans="1:18">
      <c r="A18" s="7"/>
      <c r="B18" s="8"/>
      <c r="C18" s="8"/>
      <c r="D18" s="8"/>
      <c r="E18" s="9"/>
      <c r="F18" s="7"/>
      <c r="G18" s="7"/>
      <c r="H18" s="7"/>
      <c r="I18" s="7"/>
      <c r="J18" s="7"/>
      <c r="K18" s="7"/>
      <c r="L18" s="10"/>
      <c r="M18" s="10"/>
      <c r="R18" s="1"/>
    </row>
    <row r="19" spans="1:18">
      <c r="A19" s="7"/>
      <c r="B19" s="8"/>
      <c r="C19" s="8"/>
      <c r="D19" s="8"/>
      <c r="E19" s="9"/>
      <c r="F19" s="7"/>
      <c r="G19" s="7"/>
      <c r="H19" s="7"/>
      <c r="I19" s="7"/>
      <c r="J19" s="7"/>
      <c r="K19" s="7"/>
      <c r="L19" s="10"/>
      <c r="M19" s="10"/>
      <c r="R19" s="1"/>
    </row>
    <row r="20" spans="1:18">
      <c r="A20" s="7"/>
      <c r="B20" s="8"/>
      <c r="C20" s="8"/>
      <c r="D20" s="8"/>
      <c r="E20" s="9"/>
      <c r="F20" s="7"/>
      <c r="G20" s="7"/>
      <c r="H20" s="7"/>
      <c r="I20" s="7"/>
      <c r="J20" s="7"/>
      <c r="K20" s="7"/>
      <c r="L20" s="10"/>
      <c r="M20" s="10"/>
      <c r="O20" s="4"/>
      <c r="P20" s="4"/>
      <c r="Q20" s="4"/>
      <c r="R20" s="1"/>
    </row>
    <row r="21" spans="1:18" ht="15.75" customHeight="1">
      <c r="A21" s="7"/>
      <c r="B21" s="8"/>
      <c r="C21" s="8"/>
      <c r="D21" s="8"/>
      <c r="E21" s="9"/>
      <c r="F21" s="7"/>
      <c r="G21" s="7"/>
      <c r="H21" s="7"/>
      <c r="I21" s="7"/>
      <c r="J21" s="7"/>
      <c r="K21" s="7"/>
      <c r="L21" s="10"/>
      <c r="M21" s="10"/>
      <c r="O21" s="4"/>
      <c r="P21" s="4"/>
      <c r="Q21" s="4"/>
      <c r="R21" s="1"/>
    </row>
    <row r="22" spans="1:18" ht="15.75" customHeight="1">
      <c r="A22" s="7"/>
      <c r="B22" s="8"/>
      <c r="C22" s="8"/>
      <c r="D22" s="8"/>
      <c r="E22" s="9"/>
      <c r="F22" s="7"/>
      <c r="G22" s="7"/>
      <c r="H22" s="7"/>
      <c r="I22" s="7"/>
      <c r="J22" s="7"/>
      <c r="K22" s="7"/>
      <c r="L22" s="10"/>
      <c r="M22" s="10"/>
      <c r="O22" s="4"/>
      <c r="P22" s="4"/>
      <c r="Q22" s="4"/>
      <c r="R22" s="1"/>
    </row>
    <row r="23" spans="1:18" ht="15.75" customHeight="1">
      <c r="A23" s="7"/>
      <c r="B23" s="8"/>
      <c r="C23" s="8"/>
      <c r="D23" s="8"/>
      <c r="E23" s="9"/>
      <c r="F23" s="7"/>
      <c r="G23" s="7"/>
      <c r="H23" s="7"/>
      <c r="I23" s="7"/>
      <c r="J23" s="7"/>
      <c r="K23" s="7"/>
      <c r="L23" s="10"/>
      <c r="M23" s="10"/>
      <c r="O23" s="4"/>
      <c r="P23" s="4"/>
      <c r="Q23" s="4"/>
      <c r="R23" s="1"/>
    </row>
    <row r="24" spans="1:18" ht="15.75" customHeight="1">
      <c r="A24" s="7"/>
      <c r="B24" s="8"/>
      <c r="C24" s="8"/>
      <c r="D24" s="8"/>
      <c r="E24" s="9"/>
      <c r="F24" s="7"/>
      <c r="G24" s="7"/>
      <c r="H24" s="7"/>
      <c r="I24" s="7"/>
      <c r="J24" s="7"/>
      <c r="K24" s="7"/>
      <c r="L24" s="10"/>
      <c r="M24" s="10"/>
      <c r="O24" s="4"/>
      <c r="P24" s="4"/>
      <c r="Q24" s="4"/>
      <c r="R24" s="1"/>
    </row>
    <row r="25" spans="1:18" ht="15.75" customHeight="1">
      <c r="A25" s="7"/>
      <c r="B25" s="8"/>
      <c r="C25" s="8"/>
      <c r="D25" s="8"/>
      <c r="E25" s="9"/>
      <c r="F25" s="7"/>
      <c r="G25" s="7"/>
      <c r="H25" s="7"/>
      <c r="I25" s="7"/>
      <c r="J25" s="7"/>
      <c r="K25" s="7"/>
      <c r="L25" s="10"/>
      <c r="M25" s="10"/>
      <c r="O25" s="4"/>
      <c r="P25" s="4"/>
      <c r="Q25" s="4"/>
      <c r="R25" s="1"/>
    </row>
    <row r="26" spans="1:18" ht="15.75" customHeight="1">
      <c r="A26" s="7"/>
      <c r="B26" s="8"/>
      <c r="C26" s="8"/>
      <c r="D26" s="8"/>
      <c r="E26" s="9"/>
      <c r="F26" s="7"/>
      <c r="G26" s="7"/>
      <c r="H26" s="7"/>
      <c r="I26" s="7"/>
      <c r="J26" s="7"/>
      <c r="K26" s="7"/>
      <c r="L26" s="10"/>
      <c r="M26" s="10"/>
      <c r="O26" s="4"/>
      <c r="P26" s="4"/>
      <c r="Q26" s="4"/>
      <c r="R26" s="1"/>
    </row>
    <row r="27" spans="1:18" ht="15.75" customHeight="1">
      <c r="A27" s="7"/>
      <c r="B27" s="8"/>
      <c r="C27" s="8"/>
      <c r="D27" s="8"/>
      <c r="E27" s="9"/>
      <c r="F27" s="7"/>
      <c r="G27" s="7"/>
      <c r="H27" s="7"/>
      <c r="I27" s="7"/>
      <c r="J27" s="7"/>
      <c r="K27" s="7"/>
      <c r="L27" s="10"/>
      <c r="M27" s="10"/>
      <c r="O27" s="4"/>
      <c r="P27" s="4"/>
      <c r="Q27" s="4"/>
      <c r="R27" s="1"/>
    </row>
    <row r="28" spans="1:18" ht="15.75" customHeight="1">
      <c r="A28" s="7"/>
      <c r="B28" s="8"/>
      <c r="C28" s="8"/>
      <c r="D28" s="8"/>
      <c r="E28" s="9"/>
      <c r="F28" s="7"/>
      <c r="G28" s="7"/>
      <c r="H28" s="7"/>
      <c r="I28" s="7"/>
      <c r="J28" s="7"/>
      <c r="K28" s="7"/>
      <c r="L28" s="10"/>
      <c r="M28" s="10"/>
      <c r="O28" s="4"/>
      <c r="P28" s="4"/>
      <c r="Q28" s="4"/>
      <c r="R28" s="1"/>
    </row>
    <row r="29" spans="1:18" ht="15.75" customHeight="1">
      <c r="A29" s="7"/>
      <c r="B29" s="8"/>
      <c r="C29" s="8"/>
      <c r="D29" s="8"/>
      <c r="E29" s="9"/>
      <c r="F29" s="7"/>
      <c r="G29" s="7"/>
      <c r="H29" s="7"/>
      <c r="I29" s="7"/>
      <c r="J29" s="7"/>
      <c r="K29" s="7"/>
      <c r="L29" s="10"/>
      <c r="M29" s="10"/>
      <c r="O29" s="4"/>
      <c r="P29" s="4"/>
      <c r="Q29" s="4"/>
      <c r="R29" s="1"/>
    </row>
    <row r="30" spans="1:18" ht="15.75" customHeight="1">
      <c r="A30" s="7"/>
      <c r="B30" s="8"/>
      <c r="C30" s="8"/>
      <c r="D30" s="8"/>
      <c r="E30" s="9"/>
      <c r="F30" s="7"/>
      <c r="G30" s="7"/>
      <c r="H30" s="7"/>
      <c r="I30" s="7"/>
      <c r="J30" s="7"/>
      <c r="K30" s="7"/>
      <c r="L30" s="10"/>
      <c r="M30" s="10"/>
      <c r="O30" s="4"/>
      <c r="P30" s="4"/>
      <c r="Q30" s="4"/>
      <c r="R30" s="1"/>
    </row>
    <row r="31" spans="1:18" ht="15.75" customHeight="1">
      <c r="A31" s="7"/>
      <c r="B31" s="8"/>
      <c r="C31" s="8"/>
      <c r="D31" s="8"/>
      <c r="E31" s="9"/>
      <c r="F31" s="7"/>
      <c r="G31" s="7"/>
      <c r="H31" s="7"/>
      <c r="I31" s="7"/>
      <c r="J31" s="7"/>
      <c r="K31" s="7"/>
      <c r="L31" s="10"/>
      <c r="M31" s="10"/>
      <c r="O31" s="4"/>
      <c r="P31" s="4"/>
      <c r="Q31" s="4"/>
      <c r="R31" s="1"/>
    </row>
    <row r="32" spans="1:18" ht="15.75" customHeight="1">
      <c r="A32" s="7"/>
      <c r="B32" s="8"/>
      <c r="C32" s="8"/>
      <c r="D32" s="8"/>
      <c r="E32" s="9"/>
      <c r="F32" s="7"/>
      <c r="G32" s="7"/>
      <c r="H32" s="7"/>
      <c r="I32" s="7"/>
      <c r="J32" s="7"/>
      <c r="K32" s="7"/>
      <c r="L32" s="10"/>
      <c r="M32" s="10"/>
      <c r="O32" s="4"/>
      <c r="P32" s="4"/>
      <c r="Q32" s="4"/>
      <c r="R32" s="1"/>
    </row>
    <row r="33" spans="1:18" ht="15.75" customHeight="1">
      <c r="A33" s="7"/>
      <c r="B33" s="8"/>
      <c r="C33" s="8"/>
      <c r="D33" s="8"/>
      <c r="E33" s="9"/>
      <c r="F33" s="7"/>
      <c r="G33" s="7"/>
      <c r="H33" s="7"/>
      <c r="I33" s="7"/>
      <c r="J33" s="7"/>
      <c r="K33" s="7"/>
      <c r="L33" s="10"/>
      <c r="M33" s="10"/>
      <c r="O33" s="4"/>
      <c r="P33" s="4"/>
      <c r="Q33" s="4"/>
      <c r="R33" s="1"/>
    </row>
    <row r="34" spans="1:18" ht="15.75" customHeight="1">
      <c r="A34" s="7"/>
      <c r="B34" s="8"/>
      <c r="C34" s="8"/>
      <c r="D34" s="8"/>
      <c r="E34" s="9"/>
      <c r="F34" s="7"/>
      <c r="G34" s="7"/>
      <c r="H34" s="7"/>
      <c r="I34" s="7"/>
      <c r="J34" s="7"/>
      <c r="K34" s="7"/>
      <c r="L34" s="10"/>
      <c r="M34" s="10"/>
      <c r="O34" s="4"/>
      <c r="P34" s="4"/>
      <c r="Q34" s="4"/>
      <c r="R34" s="1"/>
    </row>
    <row r="35" spans="1:18" ht="15.75" customHeight="1">
      <c r="A35" s="7"/>
      <c r="B35" s="8"/>
      <c r="C35" s="8"/>
      <c r="D35" s="8"/>
      <c r="E35" s="9"/>
      <c r="F35" s="7"/>
      <c r="G35" s="7"/>
      <c r="H35" s="7"/>
      <c r="I35" s="7"/>
      <c r="J35" s="7"/>
      <c r="K35" s="7"/>
      <c r="L35" s="10"/>
      <c r="M35" s="10"/>
      <c r="O35" s="4"/>
      <c r="P35" s="4"/>
      <c r="Q35" s="4"/>
      <c r="R35" s="1"/>
    </row>
    <row r="36" spans="1:18" ht="15.75" customHeight="1">
      <c r="A36" s="7"/>
      <c r="B36" s="8"/>
      <c r="C36" s="8"/>
      <c r="D36" s="8"/>
      <c r="E36" s="9"/>
      <c r="F36" s="7"/>
      <c r="G36" s="7"/>
      <c r="H36" s="7"/>
      <c r="I36" s="7"/>
      <c r="J36" s="7"/>
      <c r="K36" s="7"/>
      <c r="L36" s="10"/>
      <c r="M36" s="10"/>
      <c r="O36" s="4"/>
      <c r="P36" s="4"/>
      <c r="Q36" s="4"/>
      <c r="R36" s="1"/>
    </row>
    <row r="37" spans="1:18" ht="15.75" customHeight="1">
      <c r="A37" s="7"/>
      <c r="B37" s="8"/>
      <c r="C37" s="8"/>
      <c r="D37" s="8"/>
      <c r="E37" s="9"/>
      <c r="F37" s="7"/>
      <c r="G37" s="7"/>
      <c r="H37" s="7"/>
      <c r="I37" s="7"/>
      <c r="J37" s="7"/>
      <c r="K37" s="7"/>
      <c r="L37" s="10"/>
      <c r="M37" s="10"/>
      <c r="O37" s="4"/>
      <c r="P37" s="4"/>
      <c r="Q37" s="4"/>
      <c r="R37" s="1"/>
    </row>
    <row r="38" spans="1:18" ht="15.75" customHeight="1">
      <c r="A38" s="7"/>
      <c r="B38" s="8"/>
      <c r="C38" s="8"/>
      <c r="D38" s="8"/>
      <c r="E38" s="9"/>
      <c r="F38" s="7"/>
      <c r="G38" s="7"/>
      <c r="H38" s="7"/>
      <c r="I38" s="7"/>
      <c r="J38" s="7"/>
      <c r="K38" s="7"/>
      <c r="L38" s="10"/>
      <c r="M38" s="10"/>
      <c r="O38" s="4"/>
      <c r="P38" s="4"/>
      <c r="Q38" s="4"/>
      <c r="R38" s="1"/>
    </row>
    <row r="39" spans="1:18" ht="15.75" customHeight="1">
      <c r="A39" s="7"/>
      <c r="B39" s="8"/>
      <c r="C39" s="8"/>
      <c r="D39" s="8"/>
      <c r="E39" s="9"/>
      <c r="F39" s="7"/>
      <c r="G39" s="7"/>
      <c r="H39" s="7"/>
      <c r="I39" s="7"/>
      <c r="J39" s="7"/>
      <c r="K39" s="7"/>
      <c r="L39" s="10"/>
      <c r="M39" s="10"/>
      <c r="O39" s="4"/>
      <c r="P39" s="4"/>
      <c r="Q39" s="4"/>
      <c r="R39" s="1"/>
    </row>
    <row r="40" spans="1:18" ht="15.75" customHeight="1">
      <c r="A40" s="7"/>
      <c r="B40" s="8"/>
      <c r="C40" s="8"/>
      <c r="D40" s="8"/>
      <c r="E40" s="9"/>
      <c r="F40" s="7"/>
      <c r="G40" s="7"/>
      <c r="H40" s="7"/>
      <c r="I40" s="7"/>
      <c r="J40" s="7"/>
      <c r="K40" s="7"/>
      <c r="L40" s="10"/>
      <c r="M40" s="10"/>
      <c r="O40" s="4"/>
      <c r="P40" s="4"/>
      <c r="Q40" s="4"/>
      <c r="R40" s="1"/>
    </row>
    <row r="41" spans="1:18" ht="15.75" customHeight="1">
      <c r="A41" s="7"/>
      <c r="B41" s="8"/>
      <c r="C41" s="8"/>
      <c r="D41" s="8"/>
      <c r="E41" s="9"/>
      <c r="F41" s="7"/>
      <c r="G41" s="7"/>
      <c r="H41" s="7"/>
      <c r="I41" s="7"/>
      <c r="J41" s="7"/>
      <c r="K41" s="7"/>
      <c r="L41" s="10"/>
      <c r="M41" s="10"/>
      <c r="O41" s="4"/>
      <c r="P41" s="4"/>
      <c r="Q41" s="4"/>
      <c r="R41" s="1"/>
    </row>
    <row r="42" spans="1:18" ht="15.75" customHeight="1">
      <c r="A42" s="7"/>
      <c r="B42" s="8"/>
      <c r="C42" s="8"/>
      <c r="D42" s="8"/>
      <c r="E42" s="9"/>
      <c r="F42" s="7"/>
      <c r="G42" s="7"/>
      <c r="H42" s="7"/>
      <c r="I42" s="7"/>
      <c r="J42" s="7"/>
      <c r="K42" s="7"/>
      <c r="L42" s="10"/>
      <c r="M42" s="10"/>
      <c r="O42" s="5"/>
      <c r="P42" s="4"/>
      <c r="Q42" s="4"/>
      <c r="R42" s="1"/>
    </row>
    <row r="43" spans="1:18" ht="15.75" customHeight="1">
      <c r="A43" s="7"/>
      <c r="B43" s="8"/>
      <c r="C43" s="8"/>
      <c r="D43" s="8"/>
      <c r="E43" s="9"/>
      <c r="F43" s="7"/>
      <c r="G43" s="7"/>
      <c r="H43" s="7"/>
      <c r="I43" s="7"/>
      <c r="J43" s="7"/>
      <c r="K43" s="7"/>
      <c r="L43" s="10"/>
      <c r="M43" s="10"/>
      <c r="O43" s="5"/>
      <c r="P43" s="4"/>
      <c r="Q43" s="4"/>
      <c r="R43" s="1"/>
    </row>
    <row r="44" spans="1:18" ht="15.75" customHeight="1">
      <c r="A44" s="7"/>
      <c r="B44" s="8"/>
      <c r="C44" s="8"/>
      <c r="D44" s="8"/>
      <c r="E44" s="9"/>
      <c r="F44" s="7"/>
      <c r="G44" s="7"/>
      <c r="H44" s="7"/>
      <c r="I44" s="7"/>
      <c r="J44" s="7"/>
      <c r="K44" s="7"/>
      <c r="L44" s="10"/>
      <c r="M44" s="10"/>
      <c r="O44" s="5"/>
      <c r="P44" s="4"/>
      <c r="Q44" s="4"/>
      <c r="R44" s="1"/>
    </row>
    <row r="45" spans="1:18" ht="15.75" customHeight="1">
      <c r="A45" s="7"/>
      <c r="B45" s="8"/>
      <c r="C45" s="8"/>
      <c r="D45" s="8"/>
      <c r="E45" s="9"/>
      <c r="F45" s="7"/>
      <c r="G45" s="7"/>
      <c r="H45" s="7"/>
      <c r="I45" s="7"/>
      <c r="J45" s="7"/>
      <c r="K45" s="7"/>
      <c r="L45" s="10"/>
      <c r="M45" s="10"/>
      <c r="O45" s="5"/>
      <c r="P45" s="4"/>
      <c r="Q45" s="4"/>
      <c r="R45" s="1"/>
    </row>
    <row r="46" spans="1:18" ht="15.75" customHeight="1">
      <c r="A46" s="7"/>
      <c r="B46" s="8"/>
      <c r="C46" s="8"/>
      <c r="D46" s="8"/>
      <c r="E46" s="9"/>
      <c r="F46" s="7"/>
      <c r="G46" s="7"/>
      <c r="H46" s="7"/>
      <c r="I46" s="7"/>
      <c r="J46" s="7"/>
      <c r="K46" s="7"/>
      <c r="L46" s="10"/>
      <c r="M46" s="10"/>
      <c r="O46" s="5"/>
      <c r="P46" s="4"/>
      <c r="Q46" s="4"/>
      <c r="R46" s="1"/>
    </row>
    <row r="47" spans="1:18" ht="15.75" customHeight="1">
      <c r="A47" s="7"/>
      <c r="B47" s="8"/>
      <c r="C47" s="8"/>
      <c r="D47" s="8"/>
      <c r="E47" s="9"/>
      <c r="F47" s="7"/>
      <c r="G47" s="7"/>
      <c r="H47" s="7"/>
      <c r="I47" s="7"/>
      <c r="J47" s="7"/>
      <c r="K47" s="7"/>
      <c r="L47" s="10"/>
      <c r="M47" s="10"/>
      <c r="O47" s="5"/>
      <c r="P47" s="4"/>
      <c r="Q47" s="4"/>
      <c r="R47" s="1"/>
    </row>
    <row r="48" spans="1:18" ht="15.75" customHeight="1">
      <c r="A48" s="7"/>
      <c r="B48" s="8"/>
      <c r="C48" s="8"/>
      <c r="D48" s="8"/>
      <c r="E48" s="9"/>
      <c r="F48" s="7"/>
      <c r="G48" s="7"/>
      <c r="H48" s="7"/>
      <c r="I48" s="7"/>
      <c r="J48" s="7"/>
      <c r="K48" s="7"/>
      <c r="L48" s="10"/>
      <c r="M48" s="10"/>
      <c r="O48" s="5"/>
      <c r="P48" s="4"/>
      <c r="Q48" s="4"/>
      <c r="R48" s="1"/>
    </row>
    <row r="49" spans="1:18" ht="15.75" customHeight="1">
      <c r="A49" s="7"/>
      <c r="B49" s="8"/>
      <c r="C49" s="8"/>
      <c r="D49" s="8"/>
      <c r="E49" s="9"/>
      <c r="F49" s="7"/>
      <c r="G49" s="7"/>
      <c r="H49" s="7"/>
      <c r="I49" s="7"/>
      <c r="J49" s="7"/>
      <c r="K49" s="7"/>
      <c r="L49" s="10"/>
      <c r="M49" s="10"/>
      <c r="O49" s="5"/>
      <c r="P49" s="5"/>
      <c r="Q49" s="5"/>
      <c r="R49" s="1"/>
    </row>
    <row r="50" spans="1:18" ht="15.75" customHeight="1">
      <c r="A50" s="7"/>
      <c r="B50" s="8"/>
      <c r="C50" s="8"/>
      <c r="D50" s="8"/>
      <c r="E50" s="9"/>
      <c r="F50" s="7"/>
      <c r="G50" s="7"/>
      <c r="H50" s="7"/>
      <c r="I50" s="7"/>
      <c r="J50" s="7"/>
      <c r="K50" s="7"/>
      <c r="L50" s="10"/>
      <c r="M50" s="10"/>
      <c r="O50" s="5"/>
      <c r="P50" s="5"/>
      <c r="Q50" s="5"/>
      <c r="R50" s="1"/>
    </row>
    <row r="51" spans="1:18" ht="15.75" customHeight="1">
      <c r="A51" s="7"/>
      <c r="B51" s="8"/>
      <c r="C51" s="8"/>
      <c r="D51" s="8"/>
      <c r="E51" s="9"/>
      <c r="F51" s="7"/>
      <c r="G51" s="7"/>
      <c r="H51" s="7"/>
      <c r="I51" s="7"/>
      <c r="J51" s="7"/>
      <c r="K51" s="7"/>
      <c r="L51" s="10"/>
      <c r="M51" s="10"/>
      <c r="O51" s="5"/>
      <c r="P51" s="5"/>
      <c r="Q51" s="5"/>
      <c r="R51" s="1"/>
    </row>
    <row r="52" spans="1:18" ht="15.75" customHeight="1">
      <c r="A52" s="7"/>
      <c r="B52" s="8"/>
      <c r="C52" s="8"/>
      <c r="D52" s="8"/>
      <c r="E52" s="9"/>
      <c r="F52" s="7"/>
      <c r="G52" s="7"/>
      <c r="H52" s="7"/>
      <c r="I52" s="7"/>
      <c r="J52" s="7"/>
      <c r="K52" s="7"/>
      <c r="L52" s="10"/>
      <c r="M52" s="10"/>
      <c r="O52" s="5"/>
      <c r="P52" s="5"/>
      <c r="Q52" s="5"/>
      <c r="R52" s="1"/>
    </row>
    <row r="53" spans="1:18" ht="15.75" customHeight="1">
      <c r="A53" s="7"/>
      <c r="B53" s="8"/>
      <c r="C53" s="8"/>
      <c r="D53" s="8"/>
      <c r="E53" s="9"/>
      <c r="F53" s="7"/>
      <c r="G53" s="7"/>
      <c r="H53" s="7"/>
      <c r="I53" s="7"/>
      <c r="J53" s="7"/>
      <c r="K53" s="7"/>
      <c r="L53" s="10"/>
      <c r="M53" s="10"/>
      <c r="O53" s="5"/>
      <c r="P53" s="5"/>
      <c r="Q53" s="5"/>
      <c r="R53" s="1"/>
    </row>
    <row r="54" spans="1:18" ht="15.75" customHeight="1">
      <c r="A54" s="7"/>
      <c r="B54" s="8"/>
      <c r="C54" s="8"/>
      <c r="D54" s="8"/>
      <c r="E54" s="9"/>
      <c r="F54" s="7"/>
      <c r="G54" s="7"/>
      <c r="H54" s="7"/>
      <c r="I54" s="7"/>
      <c r="J54" s="7"/>
      <c r="K54" s="7"/>
      <c r="L54" s="10"/>
      <c r="M54" s="10"/>
      <c r="O54" s="5"/>
      <c r="P54" s="5"/>
      <c r="Q54" s="5"/>
      <c r="R54" s="1"/>
    </row>
    <row r="55" spans="1:18" ht="15.75" customHeight="1">
      <c r="A55" s="7"/>
      <c r="B55" s="8"/>
      <c r="C55" s="8"/>
      <c r="D55" s="8"/>
      <c r="E55" s="9"/>
      <c r="F55" s="7"/>
      <c r="G55" s="7"/>
      <c r="H55" s="7"/>
      <c r="I55" s="7"/>
      <c r="J55" s="7"/>
      <c r="K55" s="7"/>
      <c r="L55" s="10"/>
      <c r="M55" s="10"/>
      <c r="O55" s="5"/>
      <c r="P55" s="5"/>
      <c r="Q55" s="5"/>
      <c r="R55" s="1"/>
    </row>
    <row r="56" spans="1:18" ht="15.75" customHeight="1">
      <c r="A56" s="7"/>
      <c r="B56" s="8"/>
      <c r="C56" s="8"/>
      <c r="D56" s="8"/>
      <c r="E56" s="9"/>
      <c r="F56" s="7"/>
      <c r="G56" s="7"/>
      <c r="H56" s="7"/>
      <c r="I56" s="7"/>
      <c r="J56" s="7"/>
      <c r="K56" s="7"/>
      <c r="L56" s="10"/>
      <c r="M56" s="10"/>
      <c r="O56" s="5"/>
      <c r="P56" s="5"/>
      <c r="Q56" s="5"/>
      <c r="R56" s="1"/>
    </row>
    <row r="57" spans="1:18" ht="15.75" customHeight="1">
      <c r="A57" s="7"/>
      <c r="B57" s="8"/>
      <c r="C57" s="8"/>
      <c r="D57" s="8"/>
      <c r="E57" s="9"/>
      <c r="F57" s="7"/>
      <c r="G57" s="7"/>
      <c r="H57" s="7"/>
      <c r="I57" s="7"/>
      <c r="J57" s="7"/>
      <c r="K57" s="7"/>
      <c r="L57" s="10"/>
      <c r="M57" s="10"/>
      <c r="O57" s="5"/>
      <c r="P57" s="5"/>
      <c r="Q57" s="5"/>
      <c r="R57" s="1"/>
    </row>
    <row r="58" spans="1:18" ht="15.75" customHeight="1">
      <c r="A58" s="7"/>
      <c r="B58" s="8"/>
      <c r="C58" s="8"/>
      <c r="D58" s="8"/>
      <c r="E58" s="9"/>
      <c r="F58" s="7"/>
      <c r="G58" s="7"/>
      <c r="H58" s="7"/>
      <c r="I58" s="7"/>
      <c r="J58" s="7"/>
      <c r="K58" s="7"/>
      <c r="L58" s="10"/>
      <c r="M58" s="10"/>
      <c r="O58" s="5"/>
      <c r="P58" s="5"/>
      <c r="Q58" s="5"/>
      <c r="R58" s="1"/>
    </row>
    <row r="59" spans="1:18" ht="15.75" customHeight="1">
      <c r="A59" s="7"/>
      <c r="B59" s="8"/>
      <c r="C59" s="8"/>
      <c r="D59" s="8"/>
      <c r="E59" s="9"/>
      <c r="F59" s="7"/>
      <c r="G59" s="7"/>
      <c r="H59" s="7"/>
      <c r="I59" s="7"/>
      <c r="J59" s="7"/>
      <c r="K59" s="7"/>
      <c r="L59" s="10"/>
      <c r="M59" s="10"/>
      <c r="O59" s="5"/>
      <c r="P59" s="5"/>
      <c r="Q59" s="5"/>
      <c r="R59" s="1"/>
    </row>
    <row r="60" spans="1:18" ht="15.75" customHeight="1">
      <c r="A60" s="7"/>
      <c r="B60" s="8"/>
      <c r="C60" s="8"/>
      <c r="D60" s="8"/>
      <c r="E60" s="9"/>
      <c r="F60" s="7"/>
      <c r="G60" s="7"/>
      <c r="H60" s="7"/>
      <c r="I60" s="7"/>
      <c r="J60" s="7"/>
      <c r="K60" s="7"/>
      <c r="L60" s="10"/>
      <c r="M60" s="10"/>
      <c r="O60" s="5"/>
      <c r="P60" s="5"/>
      <c r="Q60" s="5"/>
      <c r="R60" s="1"/>
    </row>
    <row r="61" spans="1:18" ht="15.75" customHeight="1">
      <c r="A61" s="7"/>
      <c r="B61" s="8"/>
      <c r="C61" s="8"/>
      <c r="D61" s="8"/>
      <c r="E61" s="9"/>
      <c r="F61" s="7"/>
      <c r="G61" s="7"/>
      <c r="H61" s="7"/>
      <c r="I61" s="7"/>
      <c r="J61" s="7"/>
      <c r="K61" s="7"/>
      <c r="L61" s="10"/>
      <c r="M61" s="10"/>
      <c r="O61" s="5"/>
      <c r="P61" s="5"/>
      <c r="Q61" s="5"/>
      <c r="R61" s="1"/>
    </row>
    <row r="62" spans="1:18" ht="15.75" customHeight="1">
      <c r="A62" s="7"/>
      <c r="B62" s="8"/>
      <c r="C62" s="8"/>
      <c r="D62" s="8"/>
      <c r="E62" s="9"/>
      <c r="F62" s="7"/>
      <c r="G62" s="7"/>
      <c r="H62" s="7"/>
      <c r="I62" s="7"/>
      <c r="J62" s="7"/>
      <c r="K62" s="7"/>
      <c r="L62" s="10"/>
      <c r="M62" s="10"/>
      <c r="O62" s="5"/>
      <c r="P62" s="5"/>
      <c r="Q62" s="5"/>
      <c r="R62" s="1"/>
    </row>
    <row r="63" spans="1:18" ht="15.75" customHeight="1">
      <c r="A63" s="7"/>
      <c r="B63" s="8"/>
      <c r="C63" s="8"/>
      <c r="D63" s="8"/>
      <c r="E63" s="9"/>
      <c r="F63" s="7"/>
      <c r="G63" s="7"/>
      <c r="H63" s="7"/>
      <c r="I63" s="7"/>
      <c r="J63" s="7"/>
      <c r="K63" s="7"/>
      <c r="L63" s="10"/>
      <c r="M63" s="10"/>
      <c r="O63" s="5"/>
      <c r="P63" s="5"/>
      <c r="Q63" s="5"/>
      <c r="R63" s="1"/>
    </row>
    <row r="64" spans="1:18" ht="15.75" customHeight="1">
      <c r="A64" s="7"/>
      <c r="B64" s="8"/>
      <c r="C64" s="8"/>
      <c r="D64" s="8"/>
      <c r="E64" s="9"/>
      <c r="F64" s="7"/>
      <c r="G64" s="7"/>
      <c r="H64" s="7"/>
      <c r="I64" s="7"/>
      <c r="J64" s="7"/>
      <c r="K64" s="7"/>
      <c r="L64" s="10"/>
      <c r="M64" s="10"/>
      <c r="O64" s="5"/>
      <c r="P64" s="5"/>
      <c r="Q64" s="5"/>
      <c r="R64" s="1"/>
    </row>
    <row r="65" spans="1:18" ht="15.75" customHeight="1">
      <c r="A65" s="7"/>
      <c r="B65" s="8"/>
      <c r="C65" s="8"/>
      <c r="D65" s="8"/>
      <c r="E65" s="9"/>
      <c r="F65" s="7"/>
      <c r="G65" s="7"/>
      <c r="H65" s="7"/>
      <c r="I65" s="7"/>
      <c r="J65" s="7"/>
      <c r="K65" s="7"/>
      <c r="L65" s="10"/>
      <c r="M65" s="10"/>
      <c r="O65" s="5"/>
      <c r="P65" s="5"/>
      <c r="Q65" s="5"/>
      <c r="R65" s="1"/>
    </row>
    <row r="66" spans="1:18" ht="15.75" customHeight="1">
      <c r="A66" s="7"/>
      <c r="B66" s="8"/>
      <c r="C66" s="8"/>
      <c r="D66" s="8"/>
      <c r="E66" s="9"/>
      <c r="F66" s="7"/>
      <c r="G66" s="7"/>
      <c r="H66" s="7"/>
      <c r="I66" s="7"/>
      <c r="J66" s="7"/>
      <c r="K66" s="7"/>
      <c r="L66" s="10"/>
      <c r="M66" s="10"/>
      <c r="O66" s="5"/>
      <c r="P66" s="5"/>
      <c r="Q66" s="5"/>
      <c r="R66" s="1"/>
    </row>
    <row r="67" spans="1:18" ht="15.75" customHeight="1">
      <c r="A67" s="7"/>
      <c r="B67" s="8"/>
      <c r="C67" s="8"/>
      <c r="D67" s="8"/>
      <c r="E67" s="9"/>
      <c r="F67" s="7"/>
      <c r="G67" s="7"/>
      <c r="H67" s="7"/>
      <c r="I67" s="7"/>
      <c r="J67" s="7"/>
      <c r="K67" s="7"/>
      <c r="L67" s="10"/>
      <c r="M67" s="10"/>
      <c r="O67" s="5"/>
      <c r="P67" s="5"/>
      <c r="Q67" s="5"/>
      <c r="R67" s="1"/>
    </row>
    <row r="68" spans="1:18" ht="15.75" customHeight="1">
      <c r="A68" s="7"/>
      <c r="B68" s="8"/>
      <c r="C68" s="8"/>
      <c r="D68" s="8"/>
      <c r="E68" s="9"/>
      <c r="F68" s="7"/>
      <c r="G68" s="7"/>
      <c r="H68" s="7"/>
      <c r="I68" s="7"/>
      <c r="J68" s="7"/>
      <c r="K68" s="7"/>
      <c r="L68" s="10"/>
      <c r="M68" s="10"/>
      <c r="O68" s="5"/>
      <c r="P68" s="5"/>
      <c r="Q68" s="5"/>
      <c r="R68" s="1"/>
    </row>
    <row r="69" spans="1:18" ht="15.75" customHeight="1">
      <c r="A69" s="7"/>
      <c r="B69" s="8"/>
      <c r="C69" s="8"/>
      <c r="D69" s="8"/>
      <c r="E69" s="9"/>
      <c r="F69" s="7"/>
      <c r="G69" s="7"/>
      <c r="H69" s="7"/>
      <c r="I69" s="7"/>
      <c r="J69" s="7"/>
      <c r="K69" s="7"/>
      <c r="L69" s="10"/>
      <c r="M69" s="10"/>
      <c r="O69" s="5"/>
      <c r="P69" s="5"/>
      <c r="Q69" s="5"/>
      <c r="R69" s="1"/>
    </row>
    <row r="70" spans="1:18" ht="15.75" customHeight="1">
      <c r="A70" s="7"/>
      <c r="B70" s="8"/>
      <c r="C70" s="8"/>
      <c r="D70" s="8"/>
      <c r="E70" s="9"/>
      <c r="F70" s="7"/>
      <c r="G70" s="7"/>
      <c r="H70" s="7"/>
      <c r="I70" s="7"/>
      <c r="J70" s="7"/>
      <c r="K70" s="7"/>
      <c r="L70" s="10"/>
      <c r="M70" s="10"/>
      <c r="O70" s="5"/>
      <c r="P70" s="5"/>
      <c r="Q70" s="5"/>
      <c r="R70" s="1"/>
    </row>
    <row r="71" spans="1:18" ht="15.75" customHeight="1">
      <c r="A71" s="7"/>
      <c r="B71" s="8"/>
      <c r="C71" s="8"/>
      <c r="D71" s="8"/>
      <c r="E71" s="9"/>
      <c r="F71" s="7"/>
      <c r="G71" s="7"/>
      <c r="H71" s="7"/>
      <c r="I71" s="7"/>
      <c r="J71" s="7"/>
      <c r="K71" s="7"/>
      <c r="L71" s="10"/>
      <c r="M71" s="10"/>
      <c r="O71" s="5"/>
      <c r="P71" s="5"/>
      <c r="Q71" s="5"/>
      <c r="R71" s="1"/>
    </row>
    <row r="72" spans="1:18" ht="15.75" customHeight="1">
      <c r="A72" s="7"/>
      <c r="B72" s="8"/>
      <c r="C72" s="8"/>
      <c r="D72" s="8"/>
      <c r="E72" s="9"/>
      <c r="F72" s="7"/>
      <c r="G72" s="7"/>
      <c r="H72" s="7"/>
      <c r="I72" s="7"/>
      <c r="J72" s="7"/>
      <c r="K72" s="7"/>
      <c r="L72" s="10"/>
      <c r="M72" s="10"/>
      <c r="O72" s="5"/>
      <c r="P72" s="5"/>
      <c r="Q72" s="5"/>
      <c r="R72" s="1"/>
    </row>
    <row r="73" spans="1:18" ht="15.75" customHeight="1">
      <c r="A73" s="7"/>
      <c r="B73" s="8"/>
      <c r="C73" s="8"/>
      <c r="D73" s="8"/>
      <c r="E73" s="9"/>
      <c r="F73" s="7"/>
      <c r="G73" s="7"/>
      <c r="H73" s="7"/>
      <c r="I73" s="7"/>
      <c r="J73" s="7"/>
      <c r="K73" s="7"/>
      <c r="L73" s="10"/>
      <c r="M73" s="10"/>
      <c r="O73" s="5"/>
      <c r="P73" s="5"/>
      <c r="Q73" s="5"/>
      <c r="R73" s="1"/>
    </row>
    <row r="74" spans="1:18" ht="15.75" customHeight="1">
      <c r="A74" s="7"/>
      <c r="B74" s="8"/>
      <c r="C74" s="8"/>
      <c r="D74" s="8"/>
      <c r="E74" s="9"/>
      <c r="F74" s="7"/>
      <c r="G74" s="7"/>
      <c r="H74" s="7"/>
      <c r="I74" s="7"/>
      <c r="J74" s="7"/>
      <c r="K74" s="7"/>
      <c r="L74" s="10"/>
      <c r="M74" s="10"/>
      <c r="O74" s="5"/>
      <c r="P74" s="5"/>
      <c r="Q74" s="5"/>
      <c r="R74" s="1"/>
    </row>
    <row r="75" spans="1:18" ht="15.75" customHeight="1">
      <c r="A75" s="7"/>
      <c r="B75" s="8"/>
      <c r="C75" s="8"/>
      <c r="D75" s="8"/>
      <c r="E75" s="9"/>
      <c r="F75" s="7"/>
      <c r="G75" s="7"/>
      <c r="H75" s="7"/>
      <c r="I75" s="7"/>
      <c r="J75" s="7"/>
      <c r="K75" s="7"/>
      <c r="L75" s="10"/>
      <c r="M75" s="10"/>
      <c r="O75" s="5"/>
      <c r="P75" s="5"/>
      <c r="Q75" s="5"/>
      <c r="R75" s="1"/>
    </row>
    <row r="76" spans="1:18" ht="15.75" customHeight="1">
      <c r="A76" s="7"/>
      <c r="B76" s="8"/>
      <c r="C76" s="8"/>
      <c r="D76" s="8"/>
      <c r="E76" s="9"/>
      <c r="F76" s="7"/>
      <c r="G76" s="7"/>
      <c r="H76" s="7"/>
      <c r="I76" s="7"/>
      <c r="J76" s="7"/>
      <c r="K76" s="7"/>
      <c r="L76" s="10"/>
      <c r="M76" s="10"/>
      <c r="O76" s="5"/>
      <c r="P76" s="5"/>
      <c r="Q76" s="5"/>
      <c r="R76" s="1"/>
    </row>
    <row r="77" spans="1:18" ht="15.75" customHeight="1">
      <c r="A77" s="7"/>
      <c r="B77" s="8"/>
      <c r="C77" s="8"/>
      <c r="D77" s="8"/>
      <c r="E77" s="9"/>
      <c r="F77" s="7"/>
      <c r="G77" s="7"/>
      <c r="H77" s="7"/>
      <c r="I77" s="7"/>
      <c r="J77" s="7"/>
      <c r="K77" s="7"/>
      <c r="L77" s="10"/>
      <c r="M77" s="10"/>
      <c r="O77" s="5"/>
      <c r="P77" s="5"/>
      <c r="Q77" s="5"/>
      <c r="R77" s="1"/>
    </row>
    <row r="78" spans="1:18" ht="15.75" customHeight="1">
      <c r="A78" s="7"/>
      <c r="B78" s="8"/>
      <c r="C78" s="8"/>
      <c r="D78" s="8"/>
      <c r="E78" s="9"/>
      <c r="F78" s="7"/>
      <c r="G78" s="7"/>
      <c r="H78" s="7"/>
      <c r="I78" s="7"/>
      <c r="J78" s="7"/>
      <c r="K78" s="7"/>
      <c r="L78" s="10"/>
      <c r="M78" s="10"/>
      <c r="O78" s="5" t="s">
        <v>22</v>
      </c>
      <c r="P78" s="5"/>
      <c r="Q78" s="5"/>
      <c r="R78" s="1"/>
    </row>
    <row r="79" spans="1:18" ht="15.75" customHeight="1">
      <c r="A79" s="7"/>
      <c r="B79" s="8"/>
      <c r="C79" s="8"/>
      <c r="D79" s="8"/>
      <c r="E79" s="9"/>
      <c r="F79" s="7"/>
      <c r="G79" s="7"/>
      <c r="H79" s="7"/>
      <c r="I79" s="7"/>
      <c r="J79" s="7"/>
      <c r="K79" s="7"/>
      <c r="L79" s="10"/>
      <c r="M79" s="10"/>
      <c r="O79" s="5"/>
      <c r="P79" s="5"/>
      <c r="Q79" s="5"/>
      <c r="R79" s="1"/>
    </row>
    <row r="80" spans="1:18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10"/>
      <c r="M80" s="10"/>
      <c r="O80" s="5">
        <v>0</v>
      </c>
      <c r="P80" s="5">
        <v>0</v>
      </c>
      <c r="Q80" s="5">
        <v>0</v>
      </c>
      <c r="R80" s="1"/>
    </row>
    <row r="81" spans="1:18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10"/>
      <c r="M81" s="10"/>
      <c r="O81" s="5">
        <v>50</v>
      </c>
      <c r="P81" s="5">
        <v>0</v>
      </c>
      <c r="Q81" s="5">
        <v>0</v>
      </c>
      <c r="R81" s="1"/>
    </row>
    <row r="82" spans="1:18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10"/>
      <c r="M82" s="10"/>
      <c r="O82" s="5">
        <v>100</v>
      </c>
      <c r="P82" s="5">
        <v>0</v>
      </c>
      <c r="Q82" s="5">
        <v>0</v>
      </c>
      <c r="R82" s="1"/>
    </row>
    <row r="83" spans="1:18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10"/>
      <c r="M83" s="10"/>
      <c r="O83" s="5">
        <v>150</v>
      </c>
      <c r="P83" s="5">
        <v>0</v>
      </c>
      <c r="Q83" s="5">
        <v>0</v>
      </c>
      <c r="R83" s="1"/>
    </row>
    <row r="84" spans="1:18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10"/>
      <c r="M84" s="10"/>
      <c r="O84" s="5">
        <v>200</v>
      </c>
      <c r="P84" s="5">
        <v>0</v>
      </c>
      <c r="Q84" s="5">
        <v>2</v>
      </c>
      <c r="R84" s="1"/>
    </row>
    <row r="85" spans="1:18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10"/>
      <c r="M85" s="10"/>
      <c r="O85" s="5">
        <v>250</v>
      </c>
      <c r="P85" s="5">
        <v>4</v>
      </c>
      <c r="Q85" s="5">
        <v>4</v>
      </c>
      <c r="R85" s="1"/>
    </row>
    <row r="86" spans="1:18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10"/>
      <c r="M86" s="10"/>
      <c r="O86" s="5">
        <v>300</v>
      </c>
      <c r="P86" s="5">
        <v>7</v>
      </c>
      <c r="Q86" s="5">
        <v>8</v>
      </c>
      <c r="R86" s="1"/>
    </row>
    <row r="87" spans="1:18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10"/>
      <c r="M87" s="10"/>
      <c r="O87" s="5">
        <v>320</v>
      </c>
      <c r="P87" s="5">
        <v>9</v>
      </c>
      <c r="Q87" s="5">
        <v>16</v>
      </c>
      <c r="R87" s="1"/>
    </row>
    <row r="88" spans="1:1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10"/>
      <c r="M88" s="10"/>
      <c r="O88" s="5">
        <v>330</v>
      </c>
      <c r="P88" s="5">
        <v>14</v>
      </c>
      <c r="Q88" s="5">
        <v>35</v>
      </c>
      <c r="R88" s="1"/>
    </row>
    <row r="89" spans="1:18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10"/>
      <c r="M89" s="10"/>
      <c r="O89" s="5">
        <v>335</v>
      </c>
      <c r="P89" s="5">
        <v>16</v>
      </c>
      <c r="Q89" s="5">
        <v>46</v>
      </c>
      <c r="R89" s="1"/>
    </row>
    <row r="90" spans="1:18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10"/>
      <c r="M90" s="10"/>
      <c r="O90" s="5">
        <v>340</v>
      </c>
      <c r="P90" s="5">
        <v>19</v>
      </c>
      <c r="Q90" s="5">
        <v>61</v>
      </c>
      <c r="R90" s="1"/>
    </row>
    <row r="91" spans="1:18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10"/>
      <c r="M91" s="10"/>
      <c r="O91" s="5">
        <v>345</v>
      </c>
      <c r="P91" s="5">
        <v>27</v>
      </c>
      <c r="Q91" s="5">
        <v>77</v>
      </c>
      <c r="R91" s="1"/>
    </row>
    <row r="92" spans="1:18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10"/>
      <c r="M92" s="10"/>
      <c r="O92" s="5">
        <v>350</v>
      </c>
      <c r="P92" s="5">
        <v>52</v>
      </c>
      <c r="Q92" s="5">
        <v>92</v>
      </c>
      <c r="R92" s="1"/>
    </row>
    <row r="93" spans="1:18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10"/>
      <c r="M93" s="10"/>
      <c r="O93" s="5">
        <v>355</v>
      </c>
      <c r="P93" s="5">
        <v>68</v>
      </c>
      <c r="Q93" s="5">
        <v>108</v>
      </c>
      <c r="R93" s="1"/>
    </row>
    <row r="94" spans="1:18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10"/>
      <c r="M94" s="10"/>
      <c r="O94" s="5">
        <v>360</v>
      </c>
      <c r="P94" s="5">
        <v>85</v>
      </c>
      <c r="Q94" s="5">
        <v>125</v>
      </c>
      <c r="R94" s="1"/>
    </row>
    <row r="95" spans="1:18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10"/>
      <c r="M95" s="10"/>
      <c r="O95" s="5">
        <v>365</v>
      </c>
      <c r="P95" s="5">
        <v>107</v>
      </c>
      <c r="Q95" s="5">
        <v>142</v>
      </c>
      <c r="R95" s="1"/>
    </row>
    <row r="96" spans="1:18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10"/>
      <c r="M96" s="10"/>
      <c r="O96" s="5">
        <v>370</v>
      </c>
      <c r="P96" s="5">
        <v>126</v>
      </c>
      <c r="Q96" s="5">
        <v>223</v>
      </c>
      <c r="R96" s="1"/>
    </row>
    <row r="97" spans="1:18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10"/>
      <c r="M97" s="10"/>
      <c r="O97" s="5">
        <v>375</v>
      </c>
      <c r="P97" s="5">
        <v>144</v>
      </c>
      <c r="Q97" s="5">
        <v>258</v>
      </c>
      <c r="R97" s="1"/>
    </row>
    <row r="98" spans="1:1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10"/>
      <c r="M98" s="10"/>
      <c r="O98" s="5">
        <v>380</v>
      </c>
      <c r="P98" s="5">
        <v>317</v>
      </c>
      <c r="Q98" s="5">
        <v>299</v>
      </c>
      <c r="R98" s="1"/>
    </row>
    <row r="99" spans="1:18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10"/>
      <c r="M99" s="10"/>
      <c r="O99" s="5">
        <v>385</v>
      </c>
      <c r="P99" s="5">
        <v>350</v>
      </c>
      <c r="Q99" s="5">
        <v>365</v>
      </c>
      <c r="R99" s="1"/>
    </row>
    <row r="100" spans="1:18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10"/>
      <c r="M100" s="10"/>
      <c r="O100" s="5">
        <v>390</v>
      </c>
      <c r="P100" s="5">
        <v>376</v>
      </c>
      <c r="Q100" s="5">
        <v>393</v>
      </c>
      <c r="R100" s="1"/>
    </row>
    <row r="101" spans="1:18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10"/>
      <c r="M101" s="10"/>
      <c r="O101" s="5">
        <v>395</v>
      </c>
      <c r="P101" s="5">
        <v>400</v>
      </c>
      <c r="Q101" s="5">
        <v>423</v>
      </c>
      <c r="R101" s="1"/>
    </row>
    <row r="102" spans="1:18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10"/>
      <c r="M102" s="10"/>
      <c r="O102" s="5">
        <v>400</v>
      </c>
      <c r="P102" s="5">
        <v>428</v>
      </c>
      <c r="Q102" s="5">
        <v>452</v>
      </c>
      <c r="R102" s="1"/>
    </row>
    <row r="103" spans="1:18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10"/>
      <c r="M103" s="10"/>
      <c r="O103" s="5">
        <v>405</v>
      </c>
      <c r="P103" s="5">
        <v>453</v>
      </c>
      <c r="Q103" s="5">
        <v>481</v>
      </c>
      <c r="R103" s="1"/>
    </row>
    <row r="104" spans="1:18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10"/>
      <c r="M104" s="10"/>
      <c r="O104" s="5">
        <v>410</v>
      </c>
      <c r="P104" s="5">
        <v>481</v>
      </c>
      <c r="Q104" s="5">
        <v>507</v>
      </c>
      <c r="R104" s="1"/>
    </row>
    <row r="105" spans="1:18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10"/>
      <c r="M105" s="10"/>
      <c r="O105" s="5">
        <v>415</v>
      </c>
      <c r="P105" s="5">
        <v>501</v>
      </c>
      <c r="Q105" s="5">
        <v>537</v>
      </c>
      <c r="R105" s="1"/>
    </row>
    <row r="106" spans="1:18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10"/>
      <c r="M106" s="10"/>
      <c r="O106" s="5">
        <v>420</v>
      </c>
      <c r="P106" s="5">
        <v>534</v>
      </c>
      <c r="Q106" s="5">
        <v>571</v>
      </c>
      <c r="R106" s="1"/>
    </row>
    <row r="107" spans="1:18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10"/>
      <c r="M107" s="10"/>
      <c r="O107" s="5">
        <v>425</v>
      </c>
      <c r="P107" s="5">
        <v>557</v>
      </c>
      <c r="Q107" s="5">
        <v>598</v>
      </c>
      <c r="R107" s="1"/>
    </row>
    <row r="108" spans="1:1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10"/>
      <c r="M108" s="10"/>
      <c r="O108" s="5">
        <v>430</v>
      </c>
      <c r="P108" s="5">
        <v>570</v>
      </c>
      <c r="Q108" s="5">
        <v>613</v>
      </c>
      <c r="R108" s="1"/>
    </row>
    <row r="109" spans="1:18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10"/>
      <c r="M109" s="10"/>
      <c r="O109" s="5">
        <v>435</v>
      </c>
      <c r="P109" s="5">
        <v>595</v>
      </c>
      <c r="Q109" s="5">
        <v>631</v>
      </c>
      <c r="R109" s="1"/>
    </row>
    <row r="110" spans="1:18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10"/>
      <c r="M110" s="10"/>
      <c r="O110" s="5">
        <v>440</v>
      </c>
      <c r="P110" s="5">
        <v>622</v>
      </c>
      <c r="Q110" s="5">
        <v>648</v>
      </c>
      <c r="R110" s="1"/>
    </row>
    <row r="111" spans="1:18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10"/>
      <c r="M111" s="10"/>
      <c r="O111" s="5">
        <v>445</v>
      </c>
      <c r="P111" s="5">
        <v>651</v>
      </c>
      <c r="Q111" s="5">
        <v>671</v>
      </c>
      <c r="R111" s="1"/>
    </row>
    <row r="112" spans="1:18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10"/>
      <c r="M112" s="10"/>
      <c r="O112" s="5">
        <v>450</v>
      </c>
      <c r="P112" s="5">
        <v>689</v>
      </c>
      <c r="Q112" s="5">
        <v>702</v>
      </c>
      <c r="R112" s="1"/>
    </row>
    <row r="113" spans="1:18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10"/>
      <c r="M113" s="10"/>
      <c r="O113" s="5">
        <v>455</v>
      </c>
      <c r="P113" s="5">
        <v>715</v>
      </c>
      <c r="Q113" s="5">
        <v>736</v>
      </c>
      <c r="R113" s="1"/>
    </row>
    <row r="114" spans="1:18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10"/>
      <c r="M114" s="10"/>
      <c r="O114" s="5">
        <v>460</v>
      </c>
      <c r="P114" s="5">
        <v>744</v>
      </c>
      <c r="Q114" s="5">
        <v>767</v>
      </c>
      <c r="R114" s="1"/>
    </row>
    <row r="115" spans="1:18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"/>
      <c r="M115" s="10"/>
      <c r="O115" s="5">
        <v>465</v>
      </c>
      <c r="P115" s="5">
        <v>777</v>
      </c>
      <c r="Q115" s="5">
        <v>804</v>
      </c>
      <c r="R115" s="1"/>
    </row>
    <row r="116" spans="1:18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"/>
      <c r="M116" s="10"/>
      <c r="O116" s="5">
        <v>470</v>
      </c>
      <c r="P116" s="5">
        <v>804</v>
      </c>
      <c r="Q116" s="5">
        <v>834</v>
      </c>
      <c r="R116" s="1"/>
    </row>
    <row r="117" spans="1:18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"/>
      <c r="M117" s="10"/>
      <c r="O117" s="5">
        <v>475</v>
      </c>
      <c r="P117" s="5">
        <v>833</v>
      </c>
      <c r="Q117" s="5">
        <v>871</v>
      </c>
      <c r="R117" s="1"/>
    </row>
    <row r="118" spans="1: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"/>
      <c r="M118" s="10"/>
      <c r="O118" s="5">
        <v>480</v>
      </c>
      <c r="P118" s="5">
        <v>864</v>
      </c>
      <c r="Q118" s="5">
        <v>905</v>
      </c>
      <c r="R118" s="1"/>
    </row>
    <row r="119" spans="1:18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"/>
      <c r="M119" s="10"/>
      <c r="O119" s="5">
        <v>485</v>
      </c>
      <c r="P119" s="5">
        <v>888</v>
      </c>
      <c r="Q119" s="5">
        <v>940</v>
      </c>
      <c r="R119" s="1"/>
    </row>
    <row r="120" spans="1:18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"/>
      <c r="M120" s="10"/>
      <c r="O120" s="5">
        <v>490</v>
      </c>
      <c r="P120" s="5">
        <v>915</v>
      </c>
      <c r="Q120" s="5">
        <v>971</v>
      </c>
      <c r="R120" s="1"/>
    </row>
    <row r="121" spans="1:18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"/>
      <c r="M121" s="10"/>
      <c r="O121" s="5">
        <v>495</v>
      </c>
      <c r="P121" s="5">
        <v>942</v>
      </c>
      <c r="Q121" s="5">
        <v>1004</v>
      </c>
      <c r="R121" s="1"/>
    </row>
    <row r="122" spans="1:18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10"/>
      <c r="M122" s="10"/>
      <c r="O122" s="5">
        <v>500</v>
      </c>
      <c r="P122" s="5">
        <v>966</v>
      </c>
      <c r="Q122" s="5">
        <v>1037</v>
      </c>
      <c r="R122" s="1"/>
    </row>
    <row r="123" spans="1:18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"/>
      <c r="M123" s="10"/>
      <c r="O123" s="5">
        <v>505</v>
      </c>
      <c r="P123" s="5">
        <v>993</v>
      </c>
      <c r="Q123" s="5">
        <v>1073</v>
      </c>
      <c r="R123" s="1"/>
    </row>
    <row r="124" spans="1:18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"/>
      <c r="M124" s="10"/>
      <c r="O124" s="5">
        <v>510</v>
      </c>
      <c r="P124" s="5">
        <v>1017</v>
      </c>
      <c r="Q124" s="5">
        <v>1105</v>
      </c>
      <c r="R124" s="1"/>
    </row>
    <row r="125" spans="1:18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"/>
      <c r="M125" s="10"/>
      <c r="O125" s="5">
        <v>515</v>
      </c>
      <c r="P125" s="5">
        <v>1051</v>
      </c>
      <c r="Q125" s="5">
        <v>1139</v>
      </c>
      <c r="R125" s="1"/>
    </row>
    <row r="126" spans="1:18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"/>
      <c r="M126" s="10"/>
      <c r="O126" s="5">
        <v>520</v>
      </c>
      <c r="P126" s="6">
        <v>1079</v>
      </c>
      <c r="Q126" s="4">
        <v>1172</v>
      </c>
      <c r="R126" s="1"/>
    </row>
    <row r="127" spans="1:18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"/>
      <c r="M127" s="10"/>
      <c r="O127" s="5">
        <v>525</v>
      </c>
      <c r="P127" s="6">
        <v>1110</v>
      </c>
      <c r="Q127" s="4">
        <v>1208</v>
      </c>
      <c r="R127" s="1"/>
    </row>
    <row r="128" spans="1:1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"/>
      <c r="M128" s="10"/>
      <c r="O128" s="5">
        <v>530</v>
      </c>
      <c r="P128" s="6">
        <v>1149</v>
      </c>
      <c r="Q128" s="4">
        <v>1238</v>
      </c>
      <c r="R128" s="1"/>
    </row>
    <row r="129" spans="1:18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"/>
      <c r="M129" s="10"/>
      <c r="O129" s="5">
        <v>535</v>
      </c>
      <c r="P129" s="6">
        <v>1183</v>
      </c>
      <c r="Q129" s="4">
        <v>1276</v>
      </c>
      <c r="R129" s="1"/>
    </row>
    <row r="130" spans="1:18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"/>
      <c r="M130" s="10"/>
      <c r="O130" s="5">
        <v>540</v>
      </c>
      <c r="P130" s="6">
        <v>1216</v>
      </c>
      <c r="Q130" s="4">
        <v>1308</v>
      </c>
      <c r="R130" s="1"/>
    </row>
    <row r="131" spans="1:18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"/>
      <c r="M131" s="10"/>
      <c r="O131" s="5">
        <v>545</v>
      </c>
      <c r="P131" s="6">
        <v>1249</v>
      </c>
      <c r="Q131" s="4">
        <v>1340</v>
      </c>
      <c r="R131" s="1"/>
    </row>
    <row r="132" spans="1:18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"/>
      <c r="M132" s="10"/>
      <c r="O132" s="5">
        <v>550</v>
      </c>
      <c r="P132" s="6">
        <v>1288</v>
      </c>
      <c r="Q132" s="4">
        <v>1372</v>
      </c>
      <c r="R132" s="1"/>
    </row>
    <row r="133" spans="1:18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0"/>
      <c r="M133" s="10"/>
      <c r="O133" s="5">
        <v>555</v>
      </c>
      <c r="P133" s="6">
        <v>1325</v>
      </c>
      <c r="Q133" s="4">
        <v>1404</v>
      </c>
      <c r="R133" s="1"/>
    </row>
    <row r="134" spans="1:18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0"/>
      <c r="M134" s="10"/>
      <c r="O134" s="5">
        <v>560</v>
      </c>
      <c r="P134" s="6">
        <v>1354</v>
      </c>
      <c r="Q134" s="4">
        <v>1439</v>
      </c>
      <c r="R134" s="1"/>
    </row>
    <row r="135" spans="1:18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10"/>
      <c r="M135" s="10"/>
      <c r="O135" s="5">
        <v>565</v>
      </c>
      <c r="P135" s="6">
        <v>1392</v>
      </c>
      <c r="Q135" s="4">
        <v>1472</v>
      </c>
      <c r="R135" s="1"/>
    </row>
    <row r="136" spans="1:18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10"/>
      <c r="M136" s="10"/>
      <c r="O136" s="5">
        <v>570</v>
      </c>
      <c r="P136" s="6">
        <v>1431</v>
      </c>
      <c r="Q136" s="4">
        <v>1501</v>
      </c>
      <c r="R136" s="1"/>
    </row>
    <row r="137" spans="1:18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10"/>
      <c r="M137" s="10"/>
      <c r="O137" s="5">
        <v>575</v>
      </c>
      <c r="P137" s="6">
        <v>1470</v>
      </c>
      <c r="Q137" s="4">
        <v>1533</v>
      </c>
      <c r="R137" s="1"/>
    </row>
    <row r="138" spans="1:1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10"/>
      <c r="M138" s="10"/>
      <c r="O138" s="5">
        <v>580</v>
      </c>
      <c r="P138" s="6">
        <v>1510</v>
      </c>
      <c r="Q138" s="4">
        <v>1563</v>
      </c>
      <c r="R138" s="1" t="s">
        <v>21</v>
      </c>
    </row>
    <row r="139" spans="1:18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10"/>
      <c r="M139" s="10"/>
      <c r="O139" s="5">
        <v>585</v>
      </c>
      <c r="P139" s="6">
        <v>1547</v>
      </c>
      <c r="Q139" s="4">
        <v>1594</v>
      </c>
      <c r="R139" s="1"/>
    </row>
    <row r="140" spans="1:18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10"/>
      <c r="M140" s="10"/>
      <c r="O140" s="5">
        <v>590</v>
      </c>
      <c r="P140" s="6">
        <v>1586</v>
      </c>
      <c r="Q140" s="4">
        <v>1625</v>
      </c>
      <c r="R140" s="1"/>
    </row>
    <row r="141" spans="1:18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10"/>
      <c r="M141" s="10"/>
      <c r="O141" s="5">
        <v>595</v>
      </c>
      <c r="P141" s="6">
        <v>1625</v>
      </c>
      <c r="Q141" s="4">
        <v>1655</v>
      </c>
      <c r="R141" s="1"/>
    </row>
    <row r="142" spans="1:18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10"/>
      <c r="M142" s="10"/>
      <c r="O142" s="5">
        <v>600</v>
      </c>
      <c r="P142" s="6">
        <v>1664</v>
      </c>
      <c r="Q142" s="4">
        <v>1684</v>
      </c>
      <c r="R142" s="1"/>
    </row>
    <row r="143" spans="1:18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10"/>
      <c r="M143" s="10"/>
      <c r="O143" s="5">
        <v>605</v>
      </c>
      <c r="P143" s="6">
        <v>1699</v>
      </c>
      <c r="Q143" s="4">
        <v>1710</v>
      </c>
      <c r="R143" s="1"/>
    </row>
    <row r="144" spans="1:18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10"/>
      <c r="M144" s="10"/>
      <c r="O144" s="5">
        <v>610</v>
      </c>
      <c r="P144" s="6">
        <v>1738</v>
      </c>
      <c r="Q144" s="4"/>
      <c r="R144" s="1"/>
    </row>
    <row r="145" spans="1:18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10"/>
      <c r="M145" s="10"/>
      <c r="O145" s="4"/>
      <c r="P145" s="4"/>
      <c r="Q145" s="4"/>
      <c r="R145" s="1"/>
    </row>
    <row r="146" spans="1:18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10"/>
      <c r="M146" s="10"/>
      <c r="O146" s="4"/>
      <c r="P146" s="4"/>
      <c r="Q146" s="4"/>
      <c r="R146" s="1"/>
    </row>
    <row r="147" spans="1:18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10"/>
      <c r="M147" s="10"/>
      <c r="O147" s="4"/>
      <c r="P147" s="4"/>
      <c r="Q147" s="4"/>
      <c r="R147" s="1"/>
    </row>
    <row r="148" spans="1:1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10"/>
      <c r="M148" s="10"/>
      <c r="O148" s="4"/>
      <c r="P148" s="4"/>
      <c r="Q148" s="4"/>
      <c r="R148" s="1"/>
    </row>
    <row r="149" spans="1:18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10"/>
      <c r="M149" s="10"/>
      <c r="O149" s="4"/>
      <c r="P149" s="4"/>
      <c r="Q149" s="4"/>
      <c r="R149" s="1"/>
    </row>
    <row r="150" spans="1:18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10"/>
      <c r="M150" s="10"/>
      <c r="O150" s="4"/>
      <c r="P150" s="4"/>
      <c r="Q150" s="4"/>
      <c r="R150" s="1"/>
    </row>
    <row r="151" spans="1:18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10"/>
      <c r="M151" s="10"/>
      <c r="O151" s="4"/>
      <c r="P151" s="4"/>
      <c r="Q151" s="4"/>
      <c r="R151" s="1"/>
    </row>
    <row r="152" spans="1:18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10"/>
      <c r="M152" s="10"/>
      <c r="O152" s="4"/>
      <c r="P152" s="4"/>
      <c r="Q152" s="4"/>
      <c r="R152" s="1"/>
    </row>
    <row r="153" spans="1:18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10"/>
      <c r="M153" s="10"/>
      <c r="O153" s="4"/>
      <c r="P153" s="4"/>
      <c r="Q153" s="4"/>
      <c r="R153" s="1"/>
    </row>
    <row r="154" spans="1:18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10"/>
      <c r="M154" s="10"/>
      <c r="O154" s="4"/>
      <c r="P154" s="4"/>
      <c r="Q154" s="4"/>
      <c r="R154" s="1"/>
    </row>
    <row r="155" spans="1:18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10"/>
      <c r="M155" s="10"/>
      <c r="O155" s="4"/>
      <c r="P155" s="4"/>
      <c r="Q155" s="4"/>
      <c r="R155" s="1"/>
    </row>
    <row r="156" spans="1:18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10"/>
      <c r="M156" s="10"/>
      <c r="O156" s="4"/>
      <c r="P156" s="4"/>
      <c r="Q156" s="4"/>
      <c r="R156" s="1"/>
    </row>
    <row r="157" spans="1:18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10"/>
      <c r="M157" s="10"/>
      <c r="O157" s="4"/>
      <c r="P157" s="4"/>
      <c r="Q157" s="4"/>
      <c r="R157" s="1"/>
    </row>
    <row r="158" spans="1:1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10"/>
      <c r="M158" s="10"/>
      <c r="O158" s="4"/>
      <c r="P158" s="4"/>
      <c r="Q158" s="4"/>
      <c r="R158" s="1"/>
    </row>
    <row r="159" spans="1:18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10"/>
      <c r="M159" s="10"/>
      <c r="O159" s="4"/>
      <c r="P159" s="4"/>
      <c r="Q159" s="4"/>
      <c r="R159" s="1"/>
    </row>
    <row r="160" spans="1:18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10"/>
      <c r="M160" s="10"/>
      <c r="O160" s="4"/>
      <c r="P160" s="4"/>
      <c r="Q160" s="4"/>
      <c r="R160" s="1"/>
    </row>
    <row r="161" spans="1:18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10"/>
      <c r="M161" s="10"/>
      <c r="O161" s="4"/>
      <c r="P161" s="4"/>
      <c r="Q161" s="4"/>
      <c r="R161" s="1"/>
    </row>
    <row r="162" spans="1:18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10"/>
      <c r="M162" s="10"/>
      <c r="O162" s="4"/>
      <c r="P162" s="4"/>
      <c r="Q162" s="4"/>
      <c r="R162" s="1"/>
    </row>
    <row r="163" spans="1:18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10"/>
      <c r="M163" s="10"/>
      <c r="O163" s="4"/>
      <c r="P163" s="4"/>
      <c r="Q163" s="4"/>
      <c r="R163" s="1"/>
    </row>
    <row r="164" spans="1:18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10"/>
      <c r="M164" s="10"/>
      <c r="O164" s="4"/>
      <c r="P164" s="4"/>
      <c r="Q164" s="4"/>
      <c r="R164" s="1"/>
    </row>
    <row r="165" spans="1:18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10"/>
      <c r="M165" s="10"/>
      <c r="O165" s="4"/>
      <c r="P165" s="4"/>
      <c r="Q165" s="4"/>
      <c r="R165" s="1"/>
    </row>
    <row r="166" spans="1:18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10"/>
      <c r="M166" s="10"/>
      <c r="O166" s="4"/>
      <c r="P166" s="4"/>
      <c r="Q166" s="4"/>
      <c r="R166" s="1"/>
    </row>
    <row r="167" spans="1:18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O167" s="4"/>
      <c r="P167" s="4"/>
      <c r="Q167" s="4"/>
      <c r="R167" s="1"/>
    </row>
    <row r="168" spans="1:1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O168" s="4"/>
      <c r="P168" s="4"/>
      <c r="Q168" s="4"/>
      <c r="R168" s="1"/>
    </row>
    <row r="169" spans="1:18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O169" s="4"/>
      <c r="P169" s="4"/>
      <c r="Q169" s="4"/>
      <c r="R169" s="1"/>
    </row>
    <row r="170" spans="1:18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O170" s="4"/>
      <c r="P170" s="4"/>
      <c r="Q170" s="4"/>
      <c r="R170" s="1"/>
    </row>
    <row r="171" spans="1:18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O171" s="4"/>
      <c r="P171" s="4"/>
      <c r="Q171" s="4"/>
      <c r="R171" s="1"/>
    </row>
    <row r="172" spans="1:18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O172" s="4"/>
      <c r="P172" s="4"/>
      <c r="Q172" s="4"/>
      <c r="R172" s="1"/>
    </row>
    <row r="173" spans="1:18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O173" s="4"/>
      <c r="P173" s="4"/>
      <c r="Q173" s="4"/>
      <c r="R173" s="1"/>
    </row>
    <row r="174" spans="1:18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O174" s="4"/>
      <c r="P174" s="4"/>
      <c r="Q174" s="4"/>
      <c r="R174" s="1"/>
    </row>
    <row r="175" spans="1:18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O175" s="4"/>
      <c r="P175" s="4"/>
      <c r="Q175" s="4"/>
      <c r="R175" s="1"/>
    </row>
    <row r="176" spans="1:18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O176" s="4"/>
      <c r="P176" s="4"/>
      <c r="Q176" s="4"/>
      <c r="R176" s="1"/>
    </row>
    <row r="177" spans="1:18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O177" s="4"/>
      <c r="P177" s="4"/>
      <c r="Q177" s="4"/>
      <c r="R177" s="1"/>
    </row>
    <row r="178" spans="1:1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O178" s="4"/>
      <c r="P178" s="4"/>
      <c r="Q178" s="4"/>
      <c r="R178" s="1"/>
    </row>
    <row r="179" spans="1:18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O179" s="4"/>
      <c r="P179" s="4"/>
      <c r="Q179" s="4"/>
      <c r="R179" s="1"/>
    </row>
    <row r="180" spans="1:18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O180" s="4"/>
      <c r="P180" s="4"/>
      <c r="Q180" s="4"/>
      <c r="R180" s="1"/>
    </row>
    <row r="181" spans="1:18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O181" s="4"/>
      <c r="P181" s="4"/>
      <c r="Q181" s="4"/>
      <c r="R181" s="1"/>
    </row>
    <row r="182" spans="1:18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O182" s="4"/>
      <c r="P182" s="4"/>
      <c r="Q182" s="4"/>
      <c r="R182" s="1"/>
    </row>
    <row r="183" spans="1:18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O183" s="4"/>
      <c r="P183" s="4"/>
      <c r="Q183" s="4"/>
      <c r="R183" s="1"/>
    </row>
    <row r="184" spans="1:18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O184" s="4"/>
      <c r="P184" s="4"/>
      <c r="Q184" s="4"/>
      <c r="R184" s="1"/>
    </row>
    <row r="185" spans="1:18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O185" s="4"/>
      <c r="P185" s="4"/>
      <c r="Q185" s="4"/>
      <c r="R185" s="1"/>
    </row>
    <row r="186" spans="1:18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O186" s="4"/>
      <c r="P186" s="4"/>
      <c r="Q186" s="4"/>
      <c r="R186" s="1"/>
    </row>
    <row r="187" spans="1:18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O187" s="4"/>
      <c r="P187" s="4"/>
      <c r="Q187" s="4"/>
      <c r="R187" s="1"/>
    </row>
    <row r="188" spans="1:1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O188" s="4"/>
      <c r="P188" s="4"/>
      <c r="Q188" s="4"/>
      <c r="R188" s="1"/>
    </row>
    <row r="189" spans="1:18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O189" s="4"/>
      <c r="P189" s="4"/>
      <c r="Q189" s="4"/>
      <c r="R189" s="1"/>
    </row>
    <row r="190" spans="1:18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O190" s="4"/>
      <c r="P190" s="4"/>
      <c r="Q190" s="4"/>
      <c r="R190" s="1"/>
    </row>
    <row r="191" spans="1:18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O191" s="4"/>
      <c r="P191" s="4"/>
      <c r="Q191" s="4"/>
      <c r="R191" s="1"/>
    </row>
    <row r="192" spans="1:18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O192" s="4"/>
      <c r="P192" s="4"/>
      <c r="Q192" s="4"/>
      <c r="R192" s="1"/>
    </row>
    <row r="193" spans="1:18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R193" s="1"/>
    </row>
    <row r="194" spans="1:18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R194" s="1"/>
    </row>
    <row r="195" spans="1:18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R195" s="1"/>
    </row>
    <row r="196" spans="1:18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R196" s="1"/>
    </row>
    <row r="197" spans="1:18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R197" s="1"/>
    </row>
    <row r="198" spans="1:1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R198" s="1"/>
    </row>
    <row r="199" spans="1:18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R199" s="1"/>
    </row>
    <row r="200" spans="1:18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R200" s="1"/>
    </row>
    <row r="201" spans="1:18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R201" s="1"/>
    </row>
    <row r="202" spans="1:18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R202" s="1"/>
    </row>
    <row r="203" spans="1:18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R203" s="1"/>
    </row>
    <row r="204" spans="1:18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R204" s="1"/>
    </row>
    <row r="205" spans="1:18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R205" s="1"/>
    </row>
    <row r="206" spans="1:18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R206" s="1"/>
    </row>
    <row r="207" spans="1:18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R207" s="1"/>
    </row>
    <row r="208" spans="1:1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R208" s="1"/>
    </row>
    <row r="209" spans="1:18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R209" s="1"/>
    </row>
    <row r="210" spans="1:18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R210" s="1"/>
    </row>
    <row r="211" spans="1:18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R211" s="1"/>
    </row>
    <row r="212" spans="1:18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R212" s="1"/>
    </row>
    <row r="213" spans="1:18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R213" s="1"/>
    </row>
    <row r="214" spans="1:18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R214" s="1"/>
    </row>
    <row r="215" spans="1:18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R215" s="1"/>
    </row>
    <row r="216" spans="1:18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R216" s="1"/>
    </row>
    <row r="217" spans="1:18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R217" s="1"/>
    </row>
    <row r="218" spans="1: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R218" s="1"/>
    </row>
    <row r="219" spans="1:18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R219" s="1"/>
    </row>
    <row r="220" spans="1:18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R220" s="1"/>
    </row>
    <row r="221" spans="1:18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R221" s="1"/>
    </row>
    <row r="222" spans="1:18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R222" s="1"/>
    </row>
    <row r="223" spans="1:18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R223" s="1"/>
    </row>
    <row r="224" spans="1:18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R224" s="1"/>
    </row>
    <row r="225" spans="1:18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R225" s="1"/>
    </row>
    <row r="226" spans="1:18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R226" s="1"/>
    </row>
    <row r="227" spans="1:18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R227" s="1"/>
    </row>
    <row r="228" spans="1:1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R228" s="1"/>
    </row>
    <row r="229" spans="1:18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R229" s="1"/>
    </row>
    <row r="230" spans="1:18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R230" s="1"/>
    </row>
    <row r="231" spans="1:18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R231" s="1"/>
    </row>
    <row r="232" spans="1:18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R232" s="1"/>
    </row>
    <row r="233" spans="1:18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R233" s="1"/>
    </row>
    <row r="234" spans="1:18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R234" s="1"/>
    </row>
    <row r="235" spans="1:18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R235" s="1"/>
    </row>
    <row r="236" spans="1:18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R236" s="1"/>
    </row>
    <row r="237" spans="1:18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R237" s="1"/>
    </row>
    <row r="238" spans="1:1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R238" s="1"/>
    </row>
    <row r="239" spans="1:18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R239" s="1"/>
    </row>
    <row r="240" spans="1:18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R240" s="1"/>
    </row>
    <row r="241" spans="1:19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R241" s="1"/>
    </row>
    <row r="242" spans="1:19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R242" s="1"/>
    </row>
    <row r="243" spans="1:19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R243" s="1"/>
    </row>
    <row r="244" spans="1:19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R244" s="1"/>
    </row>
    <row r="245" spans="1:19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R245" s="1"/>
    </row>
    <row r="246" spans="1:19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R246" s="1"/>
    </row>
    <row r="247" spans="1:19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R247" s="1"/>
    </row>
    <row r="248" spans="1:19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R248" s="1"/>
    </row>
    <row r="249" spans="1:19" ht="15.75" customHeight="1">
      <c r="A249" s="1"/>
      <c r="B249" s="2"/>
      <c r="C249" s="2"/>
      <c r="D249" s="2"/>
      <c r="E249" s="1"/>
      <c r="F249" s="1"/>
      <c r="G249" s="1"/>
      <c r="H249" s="2"/>
      <c r="I249" s="2"/>
      <c r="J249" s="1"/>
      <c r="K249" s="1"/>
      <c r="L249" s="1"/>
      <c r="M249" s="1"/>
      <c r="R249" s="2"/>
    </row>
    <row r="250" spans="1:19" ht="15.75" customHeight="1"/>
    <row r="251" spans="1:19" ht="15.75" customHeight="1">
      <c r="B251" s="3"/>
      <c r="C251" s="3"/>
      <c r="D251" s="3"/>
    </row>
    <row r="252" spans="1:19" ht="15.75" customHeight="1">
      <c r="B252" s="3"/>
      <c r="C252" s="3"/>
      <c r="D252" s="3"/>
      <c r="S252">
        <v>30</v>
      </c>
    </row>
    <row r="253" spans="1:19" ht="15.75" customHeight="1">
      <c r="B253" s="3"/>
      <c r="C253" s="3"/>
      <c r="D253" s="3"/>
      <c r="S253">
        <v>-2</v>
      </c>
    </row>
    <row r="254" spans="1:19" ht="15.75" customHeight="1">
      <c r="B254" s="3"/>
      <c r="C254" s="3"/>
      <c r="D254" s="3"/>
      <c r="S254">
        <v>18</v>
      </c>
    </row>
    <row r="255" spans="1:19" ht="15.75" customHeight="1">
      <c r="B255" s="3"/>
      <c r="C255" s="3"/>
      <c r="D255" s="3"/>
      <c r="S255">
        <v>100</v>
      </c>
    </row>
    <row r="256" spans="1:19" ht="15.75" customHeight="1">
      <c r="B256" s="3"/>
      <c r="C256" s="3"/>
      <c r="D256" s="3"/>
      <c r="S256">
        <v>600</v>
      </c>
    </row>
    <row r="257" spans="2:19" ht="15.75" customHeight="1">
      <c r="B257" s="3"/>
      <c r="C257" s="3"/>
      <c r="D257" s="3"/>
      <c r="O257" s="2"/>
      <c r="S257">
        <v>25</v>
      </c>
    </row>
    <row r="258" spans="2:19" ht="15.75" customHeight="1">
      <c r="B258" s="3"/>
      <c r="C258" s="3"/>
      <c r="D258" s="3"/>
    </row>
    <row r="259" spans="2:19" ht="15.75" customHeight="1">
      <c r="B259" s="3"/>
      <c r="C259" s="3"/>
      <c r="D259" s="3"/>
    </row>
    <row r="260" spans="2:19" ht="15.75" customHeight="1">
      <c r="B260" s="3"/>
      <c r="C260" s="3"/>
      <c r="D260" s="3"/>
    </row>
    <row r="261" spans="2:19" ht="15.75" customHeight="1">
      <c r="B261" s="3"/>
      <c r="C261" s="3"/>
      <c r="D261" s="3"/>
    </row>
    <row r="262" spans="2:19" ht="15.75" customHeight="1">
      <c r="B262" s="3"/>
      <c r="C262" s="3"/>
      <c r="D262" s="3"/>
    </row>
    <row r="263" spans="2:19" ht="15.75" customHeight="1">
      <c r="B263" s="3"/>
      <c r="C263" s="3"/>
      <c r="D263" s="3"/>
    </row>
    <row r="264" spans="2:19" ht="15.75" customHeight="1">
      <c r="B264" s="3"/>
      <c r="C264" s="3"/>
      <c r="D264" s="3"/>
    </row>
    <row r="265" spans="2:19" ht="15.75" customHeight="1">
      <c r="B265" s="3"/>
      <c r="C265" s="3"/>
      <c r="D265" s="3"/>
    </row>
    <row r="266" spans="2:19" ht="15.75" customHeight="1">
      <c r="B266" s="3"/>
      <c r="C266" s="3"/>
      <c r="D266" s="3"/>
    </row>
    <row r="267" spans="2:19" ht="15.75" customHeight="1"/>
    <row r="268" spans="2:19" ht="15.75" customHeight="1"/>
    <row r="269" spans="2:19" ht="15.75" customHeight="1"/>
    <row r="270" spans="2:19" ht="15.75" customHeight="1"/>
    <row r="271" spans="2:19" ht="15.75" customHeight="1"/>
    <row r="272" spans="2:19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spans="1:19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R497" s="2"/>
    </row>
    <row r="498" spans="1:19" ht="15.75" customHeight="1"/>
    <row r="499" spans="1:19" ht="15.75" customHeight="1">
      <c r="B499" s="3"/>
      <c r="C499" s="3"/>
      <c r="D499" s="3"/>
    </row>
    <row r="500" spans="1:19" ht="15.75" customHeight="1">
      <c r="B500" s="3"/>
      <c r="C500" s="3"/>
      <c r="D500" s="3"/>
      <c r="S500">
        <v>30</v>
      </c>
    </row>
    <row r="501" spans="1:19" ht="15.75" customHeight="1">
      <c r="B501" s="3"/>
      <c r="C501" s="3"/>
      <c r="D501" s="3"/>
      <c r="S501">
        <v>-2</v>
      </c>
    </row>
    <row r="502" spans="1:19" ht="15.75" customHeight="1">
      <c r="B502" s="3"/>
      <c r="C502" s="3"/>
      <c r="D502" s="3"/>
      <c r="S502">
        <v>18</v>
      </c>
    </row>
    <row r="503" spans="1:19" ht="15.75" customHeight="1">
      <c r="B503" s="3"/>
      <c r="C503" s="3"/>
      <c r="D503" s="3"/>
      <c r="S503">
        <v>100</v>
      </c>
    </row>
    <row r="504" spans="1:19" ht="15.75" customHeight="1">
      <c r="B504" s="3"/>
      <c r="C504" s="3"/>
      <c r="D504" s="3"/>
      <c r="S504">
        <v>600</v>
      </c>
    </row>
    <row r="505" spans="1:19" ht="15.75" customHeight="1">
      <c r="B505" s="3"/>
      <c r="C505" s="3"/>
      <c r="D505" s="3"/>
      <c r="O505" s="2"/>
      <c r="S505">
        <v>25</v>
      </c>
    </row>
    <row r="506" spans="1:19" ht="15.75" customHeight="1">
      <c r="B506" s="3"/>
      <c r="C506" s="3"/>
      <c r="D506" s="3"/>
    </row>
    <row r="507" spans="1:19" ht="15.75" customHeight="1">
      <c r="B507" s="3"/>
      <c r="C507" s="3"/>
      <c r="D507" s="3"/>
    </row>
    <row r="508" spans="1:19" ht="15.75" customHeight="1">
      <c r="B508" s="3"/>
      <c r="C508" s="3"/>
      <c r="D508" s="3"/>
    </row>
    <row r="509" spans="1:19" ht="15.75" customHeight="1">
      <c r="B509" s="3"/>
      <c r="C509" s="3"/>
      <c r="D509" s="3"/>
    </row>
    <row r="510" spans="1:19" ht="15.75" customHeight="1">
      <c r="B510" s="3"/>
      <c r="C510" s="3"/>
      <c r="D510" s="3"/>
    </row>
    <row r="511" spans="1:19" ht="15.75" customHeight="1">
      <c r="B511" s="3"/>
      <c r="C511" s="3"/>
      <c r="D511" s="3"/>
    </row>
    <row r="512" spans="1:19" ht="15.75" customHeight="1">
      <c r="B512" s="3"/>
      <c r="C512" s="3"/>
      <c r="D512" s="3"/>
    </row>
    <row r="513" spans="2:4" ht="15.75" customHeight="1">
      <c r="B513" s="3"/>
      <c r="C513" s="3"/>
      <c r="D513" s="3"/>
    </row>
    <row r="514" spans="2:4" ht="15.75" customHeight="1">
      <c r="B514" s="3"/>
      <c r="C514" s="3"/>
      <c r="D514" s="3"/>
    </row>
    <row r="515" spans="2:4" ht="15.75" customHeight="1"/>
    <row r="516" spans="2:4" ht="15.75" customHeight="1"/>
    <row r="517" spans="2:4" ht="15.75" customHeight="1"/>
    <row r="518" spans="2:4" ht="15.75" customHeight="1"/>
    <row r="519" spans="2:4" ht="15.75" customHeight="1"/>
    <row r="520" spans="2:4" ht="15.75" customHeight="1"/>
    <row r="521" spans="2:4" ht="15.75" customHeight="1"/>
    <row r="522" spans="2:4" ht="15.75" customHeight="1"/>
    <row r="523" spans="2:4" ht="15.75" customHeight="1"/>
    <row r="524" spans="2:4" ht="15.75" customHeight="1"/>
    <row r="525" spans="2:4" ht="15.75" customHeight="1"/>
    <row r="526" spans="2:4" ht="15.75" customHeight="1"/>
    <row r="527" spans="2:4" ht="15.75" customHeight="1"/>
    <row r="528" spans="2:4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spans="1:19" ht="15.75" customHeight="1"/>
    <row r="738" spans="1:19" ht="15.75" customHeight="1"/>
    <row r="739" spans="1:19" ht="15.75" customHeight="1"/>
    <row r="740" spans="1:19" ht="15.75" customHeight="1"/>
    <row r="741" spans="1:19" ht="15.75" customHeight="1"/>
    <row r="742" spans="1:19" ht="15.75" customHeight="1"/>
    <row r="743" spans="1:19" ht="15.75" customHeight="1"/>
    <row r="744" spans="1:19" ht="15.75" customHeight="1"/>
    <row r="745" spans="1:19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R745" s="2"/>
    </row>
    <row r="746" spans="1:19" ht="15.75" customHeight="1"/>
    <row r="747" spans="1:19" ht="15.75" customHeight="1">
      <c r="B747" s="3"/>
      <c r="C747" s="3"/>
      <c r="D747" s="3"/>
    </row>
    <row r="748" spans="1:19" ht="15.75" customHeight="1">
      <c r="B748" s="3"/>
      <c r="C748" s="3"/>
      <c r="D748" s="3"/>
      <c r="S748">
        <v>30</v>
      </c>
    </row>
    <row r="749" spans="1:19" ht="15.75" customHeight="1">
      <c r="B749" s="3"/>
      <c r="C749" s="3"/>
      <c r="D749" s="3"/>
      <c r="S749">
        <v>-2</v>
      </c>
    </row>
    <row r="750" spans="1:19" ht="15.75" customHeight="1">
      <c r="B750" s="3"/>
      <c r="C750" s="3"/>
      <c r="D750" s="3"/>
      <c r="S750">
        <v>18</v>
      </c>
    </row>
    <row r="751" spans="1:19" ht="15.75" customHeight="1">
      <c r="B751" s="3"/>
      <c r="C751" s="3"/>
      <c r="D751" s="3"/>
      <c r="S751">
        <v>100</v>
      </c>
    </row>
    <row r="752" spans="1:19" ht="15.75" customHeight="1">
      <c r="B752" s="3"/>
      <c r="C752" s="3"/>
      <c r="D752" s="3"/>
      <c r="S752">
        <v>600</v>
      </c>
    </row>
    <row r="753" spans="2:19" ht="15.75" customHeight="1">
      <c r="B753" s="3"/>
      <c r="C753" s="3"/>
      <c r="D753" s="3"/>
      <c r="O753" s="2"/>
      <c r="S753">
        <v>25</v>
      </c>
    </row>
    <row r="754" spans="2:19" ht="15.75" customHeight="1">
      <c r="B754" s="3"/>
      <c r="C754" s="3"/>
      <c r="D754" s="3"/>
    </row>
    <row r="755" spans="2:19" ht="15.75" customHeight="1">
      <c r="B755" s="3"/>
      <c r="C755" s="3"/>
      <c r="D755" s="3"/>
    </row>
    <row r="756" spans="2:19" ht="15.75" customHeight="1">
      <c r="B756" s="3"/>
      <c r="C756" s="3"/>
      <c r="D756" s="3"/>
    </row>
    <row r="757" spans="2:19" ht="15.75" customHeight="1">
      <c r="B757" s="3"/>
      <c r="C757" s="3"/>
      <c r="D757" s="3"/>
    </row>
    <row r="758" spans="2:19" ht="15.75" customHeight="1">
      <c r="B758" s="3"/>
      <c r="C758" s="3"/>
      <c r="D758" s="3"/>
    </row>
    <row r="759" spans="2:19" ht="15.75" customHeight="1">
      <c r="B759" s="3"/>
      <c r="C759" s="3"/>
      <c r="D759" s="3"/>
    </row>
    <row r="760" spans="2:19" ht="15.75" customHeight="1">
      <c r="B760" s="3"/>
      <c r="C760" s="3"/>
      <c r="D760" s="3"/>
    </row>
    <row r="761" spans="2:19" ht="15.75" customHeight="1">
      <c r="B761" s="3"/>
      <c r="C761" s="3"/>
      <c r="D761" s="3"/>
    </row>
    <row r="762" spans="2:19" ht="15.75" customHeight="1">
      <c r="B762" s="3"/>
      <c r="C762" s="3"/>
      <c r="D762" s="3"/>
    </row>
    <row r="763" spans="2:19" ht="15.75" customHeight="1"/>
    <row r="764" spans="2:19" ht="15.75" customHeight="1"/>
    <row r="765" spans="2:19" ht="15.75" customHeight="1"/>
    <row r="766" spans="2:19" ht="15.75" customHeight="1"/>
    <row r="767" spans="2:19" ht="15.75" customHeight="1"/>
    <row r="768" spans="2:19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9B8C5-8C3A-4918-BA8D-4343FD136EF9}">
  <dimension ref="A1:X30"/>
  <sheetViews>
    <sheetView workbookViewId="0">
      <selection activeCell="D22" sqref="D22"/>
    </sheetView>
  </sheetViews>
  <sheetFormatPr defaultRowHeight="14.4"/>
  <cols>
    <col min="15" max="15" width="8.88671875" style="29"/>
    <col min="17" max="18" width="11.109375" customWidth="1"/>
    <col min="23" max="23" width="12" bestFit="1" customWidth="1"/>
    <col min="24" max="24" width="10" bestFit="1" customWidth="1"/>
  </cols>
  <sheetData>
    <row r="1" spans="1:24" ht="29.4" thickBot="1">
      <c r="A1" s="23" t="s">
        <v>39</v>
      </c>
      <c r="B1" s="24" t="s">
        <v>1</v>
      </c>
      <c r="C1" s="24" t="s">
        <v>2</v>
      </c>
      <c r="D1" s="24" t="s">
        <v>19</v>
      </c>
      <c r="E1" s="24" t="s">
        <v>28</v>
      </c>
      <c r="F1" s="24" t="s">
        <v>3</v>
      </c>
      <c r="G1" s="24" t="s">
        <v>4</v>
      </c>
      <c r="H1" s="24" t="s">
        <v>63</v>
      </c>
      <c r="I1" s="24" t="s">
        <v>5</v>
      </c>
      <c r="J1" s="24" t="s">
        <v>6</v>
      </c>
      <c r="K1" s="24" t="s">
        <v>40</v>
      </c>
      <c r="L1" s="24" t="s">
        <v>76</v>
      </c>
      <c r="M1" s="24" t="s">
        <v>41</v>
      </c>
      <c r="N1" s="24" t="s">
        <v>8</v>
      </c>
      <c r="O1" s="33" t="s">
        <v>66</v>
      </c>
      <c r="P1" s="33" t="s">
        <v>78</v>
      </c>
      <c r="Q1" s="32" t="s">
        <v>67</v>
      </c>
      <c r="R1" s="32" t="s">
        <v>69</v>
      </c>
      <c r="T1" s="35" t="s">
        <v>71</v>
      </c>
      <c r="U1" s="35" t="s">
        <v>72</v>
      </c>
      <c r="V1" s="35" t="s">
        <v>73</v>
      </c>
      <c r="W1" s="35" t="s">
        <v>75</v>
      </c>
      <c r="X1" s="35" t="s">
        <v>74</v>
      </c>
    </row>
    <row r="2" spans="1:24">
      <c r="A2" s="25" t="s">
        <v>10</v>
      </c>
      <c r="B2" s="26" t="s">
        <v>29</v>
      </c>
      <c r="C2" s="26" t="s">
        <v>30</v>
      </c>
      <c r="D2" s="26" t="s">
        <v>31</v>
      </c>
      <c r="E2" s="26" t="s">
        <v>32</v>
      </c>
      <c r="F2" s="26" t="s">
        <v>12</v>
      </c>
      <c r="G2" s="26" t="s">
        <v>13</v>
      </c>
      <c r="H2" s="26" t="s">
        <v>12</v>
      </c>
      <c r="I2" s="26" t="s">
        <v>14</v>
      </c>
      <c r="J2" s="26" t="s">
        <v>15</v>
      </c>
      <c r="K2" s="26" t="s">
        <v>15</v>
      </c>
      <c r="L2" s="26" t="s">
        <v>15</v>
      </c>
      <c r="M2" s="26" t="s">
        <v>24</v>
      </c>
      <c r="N2" s="26" t="s">
        <v>16</v>
      </c>
      <c r="O2" s="34" t="s">
        <v>12</v>
      </c>
      <c r="P2" s="34" t="s">
        <v>12</v>
      </c>
      <c r="Q2" s="34" t="s">
        <v>89</v>
      </c>
      <c r="R2" s="34" t="s">
        <v>68</v>
      </c>
    </row>
    <row r="3" spans="1:24">
      <c r="A3" s="27">
        <v>1</v>
      </c>
      <c r="B3" s="28"/>
      <c r="C3" s="28"/>
      <c r="D3" s="28"/>
      <c r="E3" s="28">
        <v>2</v>
      </c>
      <c r="F3" s="29" t="s">
        <v>18</v>
      </c>
      <c r="G3" s="27">
        <v>2</v>
      </c>
      <c r="H3" s="27">
        <v>500</v>
      </c>
      <c r="I3" s="27">
        <v>300</v>
      </c>
      <c r="J3" s="27">
        <v>271.3</v>
      </c>
      <c r="K3" s="27">
        <v>15.183199999999999</v>
      </c>
      <c r="L3" s="27">
        <f>J3-K3</f>
        <v>256.11680000000001</v>
      </c>
      <c r="M3" s="27">
        <f>K3/N3</f>
        <v>1.5183199999999999E-3</v>
      </c>
      <c r="N3" s="27">
        <v>10000</v>
      </c>
      <c r="O3" s="29" t="s">
        <v>12</v>
      </c>
      <c r="P3" s="29" t="s">
        <v>12</v>
      </c>
      <c r="Q3" s="29" t="s">
        <v>12</v>
      </c>
      <c r="R3" s="29" t="s">
        <v>12</v>
      </c>
      <c r="W3">
        <f t="shared" ref="W3:W25" si="0">(T3-U3)/(V3-1)/1000000</f>
        <v>0</v>
      </c>
      <c r="X3" t="e">
        <f t="shared" ref="X3:X25" si="1">1/W3</f>
        <v>#DIV/0!</v>
      </c>
    </row>
    <row r="4" spans="1:24">
      <c r="A4" s="27">
        <v>2</v>
      </c>
      <c r="B4" s="30"/>
      <c r="C4" s="30"/>
      <c r="D4" s="30"/>
      <c r="E4" s="30">
        <v>3</v>
      </c>
      <c r="F4" s="29"/>
      <c r="G4" s="27">
        <v>2</v>
      </c>
      <c r="H4" s="27">
        <v>500</v>
      </c>
      <c r="I4" s="27">
        <v>300</v>
      </c>
      <c r="J4" s="27">
        <v>273</v>
      </c>
      <c r="K4" s="27">
        <v>19.065000000000001</v>
      </c>
      <c r="L4" s="27">
        <f t="shared" ref="L4:L25" si="2">J4-K4</f>
        <v>253.935</v>
      </c>
      <c r="M4" s="27">
        <f t="shared" ref="M4:M25" si="3">K4/N4</f>
        <v>1.9065000000000002E-3</v>
      </c>
      <c r="N4" s="27">
        <v>10000</v>
      </c>
      <c r="O4" s="29" t="s">
        <v>80</v>
      </c>
      <c r="P4" s="29"/>
      <c r="Q4" s="29"/>
      <c r="R4" s="29"/>
      <c r="X4" t="e">
        <f t="shared" si="1"/>
        <v>#DIV/0!</v>
      </c>
    </row>
    <row r="5" spans="1:24">
      <c r="A5" s="27">
        <v>3</v>
      </c>
      <c r="B5" s="30"/>
      <c r="C5" s="30"/>
      <c r="D5" s="30"/>
      <c r="E5" s="30">
        <v>4</v>
      </c>
      <c r="F5" s="29"/>
      <c r="G5" s="27">
        <v>2</v>
      </c>
      <c r="H5" s="27">
        <v>500</v>
      </c>
      <c r="I5" s="27">
        <v>300</v>
      </c>
      <c r="J5" s="27">
        <v>275</v>
      </c>
      <c r="K5" s="27">
        <v>20.541399999999999</v>
      </c>
      <c r="L5" s="27">
        <f t="shared" si="2"/>
        <v>254.45859999999999</v>
      </c>
      <c r="M5" s="27">
        <f t="shared" si="3"/>
        <v>2.0541399999999999E-3</v>
      </c>
      <c r="N5" s="27">
        <v>10000</v>
      </c>
      <c r="O5" s="29" t="s">
        <v>80</v>
      </c>
      <c r="P5" s="29"/>
      <c r="Q5" s="29"/>
      <c r="R5" s="29"/>
      <c r="X5" t="e">
        <f t="shared" si="1"/>
        <v>#DIV/0!</v>
      </c>
    </row>
    <row r="6" spans="1:24">
      <c r="A6" s="27">
        <v>4</v>
      </c>
      <c r="B6" s="30"/>
      <c r="C6" s="30"/>
      <c r="D6" s="30"/>
      <c r="E6" s="30">
        <v>5</v>
      </c>
      <c r="F6" s="29"/>
      <c r="G6" s="27">
        <v>2</v>
      </c>
      <c r="H6" s="27">
        <v>500</v>
      </c>
      <c r="I6" s="27">
        <v>300</v>
      </c>
      <c r="J6" s="27">
        <v>277.10000000000002</v>
      </c>
      <c r="K6" s="27">
        <v>23.990500000000001</v>
      </c>
      <c r="L6" s="27">
        <f t="shared" si="2"/>
        <v>253.10950000000003</v>
      </c>
      <c r="M6" s="27">
        <f t="shared" si="3"/>
        <v>2.3990500000000002E-3</v>
      </c>
      <c r="N6" s="27">
        <v>10000</v>
      </c>
      <c r="O6" s="29" t="s">
        <v>80</v>
      </c>
      <c r="P6" s="29"/>
      <c r="Q6" s="29"/>
      <c r="R6" s="29"/>
      <c r="X6" t="e">
        <f t="shared" si="1"/>
        <v>#DIV/0!</v>
      </c>
    </row>
    <row r="7" spans="1:24">
      <c r="A7" s="27">
        <v>5</v>
      </c>
      <c r="B7" s="30"/>
      <c r="C7" s="30"/>
      <c r="D7" s="30"/>
      <c r="E7" s="30">
        <v>6</v>
      </c>
      <c r="F7" s="29"/>
      <c r="G7" s="27">
        <v>2</v>
      </c>
      <c r="H7" s="27">
        <v>500</v>
      </c>
      <c r="I7" s="27">
        <v>300</v>
      </c>
      <c r="J7" s="27">
        <v>278.10000000000002</v>
      </c>
      <c r="K7" s="27">
        <v>25.5</v>
      </c>
      <c r="L7" s="27">
        <f t="shared" si="2"/>
        <v>252.60000000000002</v>
      </c>
      <c r="M7" s="27">
        <f t="shared" si="3"/>
        <v>2.5500000000000002E-3</v>
      </c>
      <c r="N7" s="27">
        <v>10000</v>
      </c>
      <c r="O7" s="29" t="s">
        <v>80</v>
      </c>
      <c r="P7" s="29"/>
      <c r="Q7" s="29"/>
      <c r="R7" s="29"/>
      <c r="X7" t="e">
        <f t="shared" si="1"/>
        <v>#DIV/0!</v>
      </c>
    </row>
    <row r="8" spans="1:24">
      <c r="A8" s="27">
        <v>6</v>
      </c>
      <c r="B8" s="30">
        <v>7</v>
      </c>
      <c r="C8" s="30">
        <v>8</v>
      </c>
      <c r="D8" s="30">
        <v>9</v>
      </c>
      <c r="E8" s="30">
        <v>10</v>
      </c>
      <c r="F8" s="29"/>
      <c r="G8" s="27">
        <v>2</v>
      </c>
      <c r="H8" s="27">
        <v>500</v>
      </c>
      <c r="I8" s="27">
        <v>300</v>
      </c>
      <c r="J8" s="27">
        <v>278.60000000000002</v>
      </c>
      <c r="K8" s="27">
        <v>27.497299999999999</v>
      </c>
      <c r="L8" s="27">
        <f t="shared" si="2"/>
        <v>251.10270000000003</v>
      </c>
      <c r="M8" s="27">
        <f t="shared" si="3"/>
        <v>2.7497299999999997E-3</v>
      </c>
      <c r="N8" s="27">
        <v>10000</v>
      </c>
      <c r="O8" s="29">
        <v>3.55</v>
      </c>
      <c r="P8" s="29"/>
      <c r="Q8" s="29">
        <v>2.3340000000000001</v>
      </c>
      <c r="R8" s="29"/>
      <c r="X8" t="e">
        <f t="shared" si="1"/>
        <v>#DIV/0!</v>
      </c>
    </row>
    <row r="9" spans="1:24">
      <c r="A9" s="27">
        <v>7</v>
      </c>
      <c r="B9" s="30">
        <v>11</v>
      </c>
      <c r="C9" s="30">
        <v>12</v>
      </c>
      <c r="D9" s="30">
        <v>13</v>
      </c>
      <c r="E9" s="30">
        <v>14</v>
      </c>
      <c r="F9" s="29"/>
      <c r="G9" s="27">
        <v>2</v>
      </c>
      <c r="H9" s="27">
        <v>500</v>
      </c>
      <c r="I9" s="27">
        <v>300</v>
      </c>
      <c r="J9" s="27">
        <v>279.2</v>
      </c>
      <c r="K9" s="27">
        <v>27.928599999999999</v>
      </c>
      <c r="L9" s="27">
        <f t="shared" si="2"/>
        <v>251.2714</v>
      </c>
      <c r="M9" s="27">
        <f t="shared" si="3"/>
        <v>2.7928599999999999E-3</v>
      </c>
      <c r="N9" s="27">
        <v>10000</v>
      </c>
      <c r="O9" s="29">
        <v>2.58</v>
      </c>
      <c r="P9" s="29"/>
      <c r="Q9" s="29">
        <v>2.5219999999999998</v>
      </c>
      <c r="R9" s="29"/>
      <c r="X9" t="e">
        <f t="shared" si="1"/>
        <v>#DIV/0!</v>
      </c>
    </row>
    <row r="10" spans="1:24">
      <c r="A10" s="27">
        <v>8</v>
      </c>
      <c r="B10" s="31">
        <v>15</v>
      </c>
      <c r="C10" s="31">
        <v>16</v>
      </c>
      <c r="D10" s="31">
        <v>17</v>
      </c>
      <c r="E10" s="30">
        <v>18</v>
      </c>
      <c r="F10" s="29"/>
      <c r="G10" s="27">
        <v>2</v>
      </c>
      <c r="H10" s="27">
        <v>500</v>
      </c>
      <c r="I10" s="27">
        <v>300</v>
      </c>
      <c r="J10" s="27">
        <v>279.8</v>
      </c>
      <c r="K10" s="27">
        <v>29.994800000000001</v>
      </c>
      <c r="L10" s="27">
        <f t="shared" si="2"/>
        <v>249.80520000000001</v>
      </c>
      <c r="M10" s="27">
        <f t="shared" si="3"/>
        <v>2.9994800000000001E-3</v>
      </c>
      <c r="N10" s="27">
        <v>10000</v>
      </c>
      <c r="O10" s="29">
        <v>3.12</v>
      </c>
      <c r="P10" s="29"/>
      <c r="Q10" s="29">
        <v>2.7589999999999999</v>
      </c>
      <c r="R10" s="29"/>
      <c r="W10">
        <f t="shared" si="0"/>
        <v>0</v>
      </c>
      <c r="X10" t="e">
        <f t="shared" si="1"/>
        <v>#DIV/0!</v>
      </c>
    </row>
    <row r="11" spans="1:24">
      <c r="A11" s="27">
        <v>9</v>
      </c>
      <c r="B11" s="30">
        <v>19</v>
      </c>
      <c r="C11" s="30">
        <v>20</v>
      </c>
      <c r="D11" s="30">
        <v>21</v>
      </c>
      <c r="E11" s="30">
        <v>22</v>
      </c>
      <c r="F11" s="29"/>
      <c r="G11" s="27">
        <v>2</v>
      </c>
      <c r="H11" s="27">
        <v>500</v>
      </c>
      <c r="I11" s="27">
        <v>300</v>
      </c>
      <c r="J11" s="27">
        <v>280.5</v>
      </c>
      <c r="K11" s="27">
        <v>30.5014</v>
      </c>
      <c r="L11" s="27">
        <f t="shared" si="2"/>
        <v>249.99860000000001</v>
      </c>
      <c r="M11" s="27">
        <f t="shared" si="3"/>
        <v>3.0501400000000002E-3</v>
      </c>
      <c r="N11" s="27">
        <v>10000</v>
      </c>
      <c r="O11" s="29">
        <v>2</v>
      </c>
      <c r="P11" s="29"/>
      <c r="Q11" s="29"/>
      <c r="R11" s="29"/>
      <c r="W11">
        <f t="shared" si="0"/>
        <v>0</v>
      </c>
      <c r="X11" t="e">
        <f t="shared" si="1"/>
        <v>#DIV/0!</v>
      </c>
    </row>
    <row r="12" spans="1:24">
      <c r="A12" s="27">
        <v>10</v>
      </c>
      <c r="B12" s="30">
        <v>23</v>
      </c>
      <c r="C12" s="30">
        <v>24</v>
      </c>
      <c r="D12" s="30">
        <v>25</v>
      </c>
      <c r="E12" s="30">
        <v>26</v>
      </c>
      <c r="F12" s="29"/>
      <c r="G12" s="27">
        <v>2</v>
      </c>
      <c r="H12" s="27">
        <v>500</v>
      </c>
      <c r="I12" s="27">
        <v>300</v>
      </c>
      <c r="J12" s="27">
        <v>281.5</v>
      </c>
      <c r="K12" s="27">
        <v>32.522500000000001</v>
      </c>
      <c r="L12" s="27">
        <f t="shared" si="2"/>
        <v>248.97749999999999</v>
      </c>
      <c r="M12" s="27">
        <f t="shared" si="3"/>
        <v>3.2522499999999999E-3</v>
      </c>
      <c r="N12" s="27">
        <v>10000</v>
      </c>
      <c r="O12" s="29" t="s">
        <v>80</v>
      </c>
      <c r="P12" s="29"/>
      <c r="Q12" s="29"/>
      <c r="R12" s="29"/>
      <c r="W12">
        <f t="shared" si="0"/>
        <v>0</v>
      </c>
      <c r="X12" t="e">
        <f t="shared" si="1"/>
        <v>#DIV/0!</v>
      </c>
    </row>
    <row r="13" spans="1:24">
      <c r="A13" s="27">
        <v>11</v>
      </c>
      <c r="B13" s="30">
        <v>27</v>
      </c>
      <c r="C13" s="30">
        <v>28</v>
      </c>
      <c r="D13" s="30">
        <v>29</v>
      </c>
      <c r="E13" s="30">
        <v>30</v>
      </c>
      <c r="F13" s="29"/>
      <c r="G13" s="27">
        <v>2</v>
      </c>
      <c r="H13" s="27">
        <v>500</v>
      </c>
      <c r="I13" s="27">
        <v>300</v>
      </c>
      <c r="J13" s="27">
        <v>282</v>
      </c>
      <c r="K13" s="27">
        <v>33.263199999999998</v>
      </c>
      <c r="L13" s="27">
        <f t="shared" si="2"/>
        <v>248.73680000000002</v>
      </c>
      <c r="M13" s="27">
        <f t="shared" si="3"/>
        <v>3.3263199999999998E-3</v>
      </c>
      <c r="N13" s="27">
        <v>10000</v>
      </c>
      <c r="O13" s="29" t="s">
        <v>80</v>
      </c>
      <c r="P13" s="29"/>
      <c r="Q13" s="29"/>
      <c r="R13" s="29"/>
      <c r="W13">
        <f t="shared" si="0"/>
        <v>0</v>
      </c>
      <c r="X13" t="e">
        <f t="shared" si="1"/>
        <v>#DIV/0!</v>
      </c>
    </row>
    <row r="14" spans="1:24">
      <c r="A14" s="27">
        <v>12</v>
      </c>
      <c r="B14" s="30">
        <v>31</v>
      </c>
      <c r="C14" s="30">
        <v>32</v>
      </c>
      <c r="D14" s="30">
        <v>33</v>
      </c>
      <c r="E14" s="30">
        <v>34</v>
      </c>
      <c r="F14" s="29"/>
      <c r="G14" s="27">
        <v>2</v>
      </c>
      <c r="H14" s="27">
        <v>500</v>
      </c>
      <c r="I14" s="27">
        <v>300</v>
      </c>
      <c r="J14" s="27">
        <v>282.8</v>
      </c>
      <c r="K14" s="27">
        <v>34.6066</v>
      </c>
      <c r="L14" s="27">
        <f t="shared" si="2"/>
        <v>248.1934</v>
      </c>
      <c r="M14" s="27">
        <f t="shared" si="3"/>
        <v>3.46066E-3</v>
      </c>
      <c r="N14" s="27">
        <v>10000</v>
      </c>
      <c r="O14" s="29" t="s">
        <v>80</v>
      </c>
      <c r="P14" s="29"/>
      <c r="Q14" s="29"/>
      <c r="R14" s="29"/>
    </row>
    <row r="15" spans="1:24">
      <c r="A15" s="27">
        <v>13</v>
      </c>
      <c r="B15" s="30">
        <v>35</v>
      </c>
      <c r="C15" s="30">
        <v>36</v>
      </c>
      <c r="D15" s="30">
        <v>37</v>
      </c>
      <c r="E15" s="30">
        <v>38</v>
      </c>
      <c r="F15" s="29"/>
      <c r="G15" s="27">
        <v>2</v>
      </c>
      <c r="H15" s="27">
        <v>500</v>
      </c>
      <c r="I15" s="27">
        <v>300</v>
      </c>
      <c r="J15" s="27">
        <v>283.7</v>
      </c>
      <c r="K15" s="27">
        <v>35.383400000000002</v>
      </c>
      <c r="L15" s="27">
        <f t="shared" si="2"/>
        <v>248.31659999999999</v>
      </c>
      <c r="M15" s="27">
        <f t="shared" si="3"/>
        <v>3.5383400000000001E-3</v>
      </c>
      <c r="N15" s="27">
        <v>10000</v>
      </c>
      <c r="O15" s="29" t="s">
        <v>80</v>
      </c>
      <c r="P15" s="29"/>
      <c r="Q15" s="29"/>
      <c r="R15" s="29"/>
    </row>
    <row r="16" spans="1:24">
      <c r="A16" s="27">
        <v>14</v>
      </c>
      <c r="B16" s="30">
        <v>39</v>
      </c>
      <c r="C16" s="30">
        <v>40</v>
      </c>
      <c r="D16" s="30">
        <v>41</v>
      </c>
      <c r="E16" s="30">
        <v>42</v>
      </c>
      <c r="F16" s="29"/>
      <c r="G16" s="27">
        <v>2</v>
      </c>
      <c r="H16" s="27">
        <v>500</v>
      </c>
      <c r="I16" s="27">
        <v>300</v>
      </c>
      <c r="J16" s="27">
        <v>284.60000000000002</v>
      </c>
      <c r="K16" s="27">
        <v>37.4831</v>
      </c>
      <c r="L16" s="27">
        <f t="shared" si="2"/>
        <v>247.11690000000002</v>
      </c>
      <c r="M16" s="27">
        <f t="shared" si="3"/>
        <v>3.7483099999999999E-3</v>
      </c>
      <c r="N16" s="27">
        <v>10000</v>
      </c>
      <c r="O16" s="29" t="s">
        <v>80</v>
      </c>
      <c r="P16" s="29"/>
      <c r="Q16" s="29"/>
      <c r="R16" s="29"/>
      <c r="W16">
        <f t="shared" si="0"/>
        <v>0</v>
      </c>
      <c r="X16" t="e">
        <f t="shared" si="1"/>
        <v>#DIV/0!</v>
      </c>
    </row>
    <row r="17" spans="1:24">
      <c r="A17" s="27">
        <v>15</v>
      </c>
      <c r="B17" s="30">
        <v>43</v>
      </c>
      <c r="C17" s="30">
        <v>44</v>
      </c>
      <c r="D17" s="30">
        <v>45</v>
      </c>
      <c r="E17" s="30">
        <v>46</v>
      </c>
      <c r="F17" s="29"/>
      <c r="G17" s="27">
        <v>2</v>
      </c>
      <c r="H17" s="27">
        <v>500</v>
      </c>
      <c r="I17" s="27">
        <v>300</v>
      </c>
      <c r="J17" s="27">
        <v>285.3</v>
      </c>
      <c r="K17" s="27">
        <v>37.956200000000003</v>
      </c>
      <c r="L17" s="27">
        <f t="shared" si="2"/>
        <v>247.34380000000002</v>
      </c>
      <c r="M17" s="27">
        <f t="shared" si="3"/>
        <v>3.7956200000000004E-3</v>
      </c>
      <c r="N17" s="27">
        <v>10000</v>
      </c>
      <c r="O17" s="29" t="s">
        <v>80</v>
      </c>
      <c r="P17" s="29"/>
      <c r="Q17" s="29"/>
      <c r="R17" s="29"/>
      <c r="W17">
        <f t="shared" si="0"/>
        <v>0</v>
      </c>
      <c r="X17" t="e">
        <f t="shared" si="1"/>
        <v>#DIV/0!</v>
      </c>
    </row>
    <row r="18" spans="1:24">
      <c r="A18" s="27">
        <v>16</v>
      </c>
      <c r="B18" s="30">
        <v>47</v>
      </c>
      <c r="C18" s="30">
        <v>48</v>
      </c>
      <c r="D18" s="30">
        <v>49</v>
      </c>
      <c r="E18" s="30">
        <v>50</v>
      </c>
      <c r="F18" s="29"/>
      <c r="G18" s="27">
        <v>2</v>
      </c>
      <c r="H18" s="27">
        <v>500</v>
      </c>
      <c r="I18" s="27">
        <v>300</v>
      </c>
      <c r="J18" s="27">
        <v>286.2</v>
      </c>
      <c r="K18" s="27">
        <v>38.657899999999998</v>
      </c>
      <c r="L18" s="27">
        <f t="shared" si="2"/>
        <v>247.5421</v>
      </c>
      <c r="M18" s="27">
        <f t="shared" si="3"/>
        <v>3.8657899999999996E-3</v>
      </c>
      <c r="N18" s="27">
        <v>10000</v>
      </c>
      <c r="O18" s="29" t="s">
        <v>81</v>
      </c>
      <c r="P18" s="29"/>
      <c r="Q18" s="29"/>
      <c r="R18" s="29"/>
      <c r="W18">
        <f t="shared" si="0"/>
        <v>0</v>
      </c>
      <c r="X18" t="e">
        <f t="shared" si="1"/>
        <v>#DIV/0!</v>
      </c>
    </row>
    <row r="19" spans="1:24">
      <c r="A19" s="27">
        <v>17</v>
      </c>
      <c r="B19" s="30">
        <v>51</v>
      </c>
      <c r="C19" s="30">
        <v>52</v>
      </c>
      <c r="D19" s="30">
        <v>53</v>
      </c>
      <c r="E19" s="30">
        <v>54</v>
      </c>
      <c r="F19" s="29"/>
      <c r="G19" s="27">
        <v>2</v>
      </c>
      <c r="H19" s="27">
        <v>500</v>
      </c>
      <c r="I19" s="27">
        <v>300</v>
      </c>
      <c r="J19" s="27">
        <v>286.89999999999998</v>
      </c>
      <c r="K19" s="27">
        <v>39.199100000000001</v>
      </c>
      <c r="L19" s="27">
        <f t="shared" si="2"/>
        <v>247.70089999999999</v>
      </c>
      <c r="M19" s="27">
        <f t="shared" si="3"/>
        <v>3.9199100000000004E-3</v>
      </c>
      <c r="N19" s="27">
        <v>10000</v>
      </c>
      <c r="O19" s="29" t="s">
        <v>81</v>
      </c>
      <c r="P19" s="29"/>
      <c r="Q19" s="29"/>
      <c r="R19" s="29"/>
      <c r="W19">
        <f t="shared" si="0"/>
        <v>0</v>
      </c>
      <c r="X19" t="e">
        <f t="shared" si="1"/>
        <v>#DIV/0!</v>
      </c>
    </row>
    <row r="20" spans="1:24">
      <c r="A20" s="27">
        <v>18</v>
      </c>
      <c r="B20" s="30">
        <v>55</v>
      </c>
      <c r="C20" s="30">
        <v>56</v>
      </c>
      <c r="D20" s="30">
        <v>57</v>
      </c>
      <c r="E20" s="30">
        <v>58</v>
      </c>
      <c r="F20" s="29"/>
      <c r="G20" s="27">
        <v>2</v>
      </c>
      <c r="H20" s="27">
        <v>500</v>
      </c>
      <c r="I20" s="27">
        <v>300</v>
      </c>
      <c r="J20" s="27">
        <v>287.7</v>
      </c>
      <c r="K20" s="27">
        <v>37.953800000000001</v>
      </c>
      <c r="L20" s="27">
        <f t="shared" si="2"/>
        <v>249.74619999999999</v>
      </c>
      <c r="M20" s="27">
        <f t="shared" si="3"/>
        <v>3.7953800000000001E-3</v>
      </c>
      <c r="N20" s="27">
        <v>10000</v>
      </c>
      <c r="O20" s="29" t="s">
        <v>81</v>
      </c>
      <c r="P20" s="29"/>
      <c r="Q20" s="29"/>
      <c r="R20" s="29"/>
      <c r="W20">
        <f t="shared" si="0"/>
        <v>0</v>
      </c>
      <c r="X20" t="e">
        <f t="shared" si="1"/>
        <v>#DIV/0!</v>
      </c>
    </row>
    <row r="21" spans="1:24">
      <c r="A21" s="27">
        <v>19</v>
      </c>
      <c r="B21" s="30">
        <v>59</v>
      </c>
      <c r="C21" s="30">
        <v>60</v>
      </c>
      <c r="D21" s="30">
        <v>61</v>
      </c>
      <c r="E21" s="30">
        <v>62</v>
      </c>
      <c r="F21" s="29"/>
      <c r="G21" s="27">
        <v>2</v>
      </c>
      <c r="H21" s="27">
        <v>500</v>
      </c>
      <c r="I21" s="27">
        <v>300</v>
      </c>
      <c r="J21" s="27">
        <v>288.5</v>
      </c>
      <c r="K21" s="27">
        <v>38.8718</v>
      </c>
      <c r="L21" s="27">
        <f t="shared" si="2"/>
        <v>249.62819999999999</v>
      </c>
      <c r="M21" s="27">
        <f t="shared" si="3"/>
        <v>3.8871800000000001E-3</v>
      </c>
      <c r="N21" s="27">
        <v>10000</v>
      </c>
      <c r="O21" s="29" t="s">
        <v>81</v>
      </c>
      <c r="P21" s="29"/>
      <c r="Q21" s="29"/>
      <c r="R21" s="29"/>
      <c r="W21">
        <f t="shared" si="0"/>
        <v>0</v>
      </c>
      <c r="X21" t="e">
        <f t="shared" si="1"/>
        <v>#DIV/0!</v>
      </c>
    </row>
    <row r="22" spans="1:24">
      <c r="A22" s="27">
        <v>20</v>
      </c>
      <c r="B22" s="30">
        <v>63</v>
      </c>
      <c r="C22" s="30">
        <v>64</v>
      </c>
      <c r="D22" s="30">
        <v>65</v>
      </c>
      <c r="E22" s="30">
        <v>66</v>
      </c>
      <c r="F22" s="29"/>
      <c r="G22" s="27">
        <v>2</v>
      </c>
      <c r="H22" s="27">
        <v>500</v>
      </c>
      <c r="I22" s="27">
        <v>300</v>
      </c>
      <c r="J22" s="27">
        <v>289.39999999999998</v>
      </c>
      <c r="K22" s="27">
        <v>39.145299999999999</v>
      </c>
      <c r="L22" s="27">
        <f t="shared" si="2"/>
        <v>250.25469999999999</v>
      </c>
      <c r="M22" s="27">
        <f t="shared" si="3"/>
        <v>3.9145300000000003E-3</v>
      </c>
      <c r="N22" s="27">
        <v>10000</v>
      </c>
      <c r="O22" s="29" t="s">
        <v>81</v>
      </c>
      <c r="P22" s="29"/>
      <c r="Q22" s="29"/>
      <c r="R22" s="29"/>
      <c r="W22">
        <f t="shared" si="0"/>
        <v>0</v>
      </c>
      <c r="X22" t="e">
        <f t="shared" si="1"/>
        <v>#DIV/0!</v>
      </c>
    </row>
    <row r="23" spans="1:24">
      <c r="A23" s="27">
        <v>21</v>
      </c>
      <c r="B23" s="30">
        <v>67</v>
      </c>
      <c r="C23" s="30">
        <v>68</v>
      </c>
      <c r="D23" s="30">
        <v>69</v>
      </c>
      <c r="E23" s="30">
        <v>70</v>
      </c>
      <c r="F23" s="29"/>
      <c r="G23" s="27">
        <v>2</v>
      </c>
      <c r="H23" s="27">
        <v>500</v>
      </c>
      <c r="I23" s="27">
        <v>300</v>
      </c>
      <c r="J23" s="27">
        <v>290.2</v>
      </c>
      <c r="K23" s="27">
        <v>39.457799999999999</v>
      </c>
      <c r="L23" s="27">
        <f t="shared" si="2"/>
        <v>250.7422</v>
      </c>
      <c r="M23" s="27">
        <f t="shared" si="3"/>
        <v>3.9457800000000003E-3</v>
      </c>
      <c r="N23" s="27">
        <v>10000</v>
      </c>
      <c r="O23" s="29" t="s">
        <v>81</v>
      </c>
      <c r="P23" s="36"/>
      <c r="Q23" s="29"/>
      <c r="R23" s="29"/>
      <c r="W23">
        <f t="shared" si="0"/>
        <v>0</v>
      </c>
      <c r="X23" t="e">
        <f t="shared" si="1"/>
        <v>#DIV/0!</v>
      </c>
    </row>
    <row r="24" spans="1:24">
      <c r="A24" s="27">
        <v>22</v>
      </c>
      <c r="B24" s="30">
        <v>71</v>
      </c>
      <c r="C24" s="30">
        <v>72</v>
      </c>
      <c r="D24" s="30">
        <v>73</v>
      </c>
      <c r="E24" s="30">
        <v>74</v>
      </c>
      <c r="F24" s="29"/>
      <c r="G24" s="27">
        <v>2</v>
      </c>
      <c r="H24" s="27">
        <v>500</v>
      </c>
      <c r="I24" s="27">
        <v>300</v>
      </c>
      <c r="J24" s="27">
        <v>291.3</v>
      </c>
      <c r="K24" s="27">
        <v>40.959800000000001</v>
      </c>
      <c r="L24" s="27">
        <f t="shared" si="2"/>
        <v>250.34020000000001</v>
      </c>
      <c r="M24" s="27">
        <f t="shared" si="3"/>
        <v>4.0959799999999999E-3</v>
      </c>
      <c r="N24" s="27">
        <v>10000</v>
      </c>
      <c r="P24" s="29"/>
      <c r="Q24" s="29"/>
      <c r="R24" s="29"/>
      <c r="W24">
        <f t="shared" si="0"/>
        <v>0</v>
      </c>
      <c r="X24" t="e">
        <f t="shared" si="1"/>
        <v>#DIV/0!</v>
      </c>
    </row>
    <row r="25" spans="1:24">
      <c r="A25" s="27">
        <v>23</v>
      </c>
      <c r="B25" s="30">
        <v>75</v>
      </c>
      <c r="C25" s="30">
        <v>76</v>
      </c>
      <c r="D25" s="30">
        <v>77</v>
      </c>
      <c r="E25" s="30">
        <v>78</v>
      </c>
      <c r="F25" s="29"/>
      <c r="G25" s="27">
        <v>2</v>
      </c>
      <c r="H25" s="27">
        <v>500</v>
      </c>
      <c r="I25" s="27">
        <v>300</v>
      </c>
      <c r="J25" s="27">
        <v>292.39999999999998</v>
      </c>
      <c r="K25" s="27">
        <v>42.087200000000003</v>
      </c>
      <c r="L25" s="27">
        <f t="shared" si="2"/>
        <v>250.31279999999998</v>
      </c>
      <c r="M25" s="27">
        <f t="shared" si="3"/>
        <v>4.20872E-3</v>
      </c>
      <c r="N25" s="27">
        <v>10000</v>
      </c>
      <c r="P25" s="29"/>
      <c r="Q25" s="29"/>
      <c r="R25" s="29"/>
      <c r="W25">
        <f t="shared" si="0"/>
        <v>0</v>
      </c>
      <c r="X25" t="e">
        <f t="shared" si="1"/>
        <v>#DIV/0!</v>
      </c>
    </row>
    <row r="26" spans="1:24">
      <c r="A26" s="27"/>
      <c r="B26" s="30"/>
      <c r="C26" s="30"/>
      <c r="D26" s="30"/>
      <c r="E26" s="30"/>
      <c r="F26" s="29"/>
      <c r="G26" s="27"/>
      <c r="H26" s="27"/>
      <c r="I26" s="27"/>
      <c r="J26" s="27"/>
      <c r="K26" s="27"/>
      <c r="L26" s="27"/>
      <c r="M26" s="27"/>
      <c r="N26" s="27"/>
      <c r="P26" s="29"/>
      <c r="Q26" s="29"/>
      <c r="R26" s="29"/>
      <c r="W26">
        <f>(T26-U26)/(V26-1)/1000000</f>
        <v>0</v>
      </c>
      <c r="X26" t="e">
        <f>1/W26</f>
        <v>#DIV/0!</v>
      </c>
    </row>
    <row r="27" spans="1:24">
      <c r="A27" s="27"/>
      <c r="B27" s="30"/>
      <c r="C27" s="30"/>
      <c r="D27" s="30"/>
      <c r="E27" s="30"/>
      <c r="F27" s="29"/>
      <c r="G27" s="27"/>
      <c r="H27" s="27"/>
      <c r="I27" s="27"/>
      <c r="J27" s="27"/>
      <c r="K27" s="27"/>
      <c r="L27" s="27"/>
      <c r="M27" s="27"/>
      <c r="N27" s="27"/>
      <c r="P27" s="29"/>
      <c r="Q27" s="29"/>
      <c r="R27" s="29"/>
    </row>
    <row r="28" spans="1:24">
      <c r="A28" s="27"/>
      <c r="B28" s="30"/>
      <c r="C28" s="30"/>
      <c r="D28" s="30"/>
      <c r="E28" s="30"/>
      <c r="F28" s="29"/>
      <c r="G28" s="27"/>
      <c r="H28" s="27"/>
      <c r="I28" s="27"/>
      <c r="J28" s="27"/>
      <c r="K28" s="27"/>
      <c r="L28" s="27"/>
      <c r="M28" s="27"/>
      <c r="N28" s="27"/>
      <c r="P28" s="29"/>
      <c r="Q28" s="29"/>
      <c r="R28" s="29"/>
    </row>
    <row r="29" spans="1:24">
      <c r="A29" s="27"/>
      <c r="B29" s="30"/>
      <c r="C29" s="30"/>
      <c r="D29" s="30"/>
      <c r="E29" s="30"/>
      <c r="F29" s="29"/>
      <c r="G29" s="27"/>
      <c r="H29" s="27"/>
      <c r="I29" s="27"/>
      <c r="J29" s="27"/>
      <c r="K29" s="27"/>
      <c r="L29" s="27"/>
      <c r="M29" s="27"/>
      <c r="N29" s="27"/>
      <c r="P29" s="29"/>
      <c r="Q29" s="29"/>
      <c r="R29" s="29"/>
    </row>
    <row r="30" spans="1:24">
      <c r="A30" s="27"/>
      <c r="B30" s="30"/>
      <c r="C30" s="30"/>
      <c r="D30" s="30"/>
      <c r="E30" s="30"/>
      <c r="F30" s="29"/>
      <c r="G30" s="27"/>
      <c r="H30" s="27"/>
      <c r="I30" s="27"/>
      <c r="J30" s="27"/>
      <c r="K30" s="27"/>
      <c r="L30" s="27"/>
      <c r="M30" s="27"/>
      <c r="N30" s="27"/>
      <c r="P30" s="34" t="s">
        <v>12</v>
      </c>
      <c r="Q30" s="34" t="s">
        <v>12</v>
      </c>
      <c r="R30" s="34" t="s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51D6-221E-4013-A0EB-08BE7C6E94D9}">
  <dimension ref="A1:Y30"/>
  <sheetViews>
    <sheetView workbookViewId="0">
      <selection activeCell="D22" sqref="D22"/>
    </sheetView>
  </sheetViews>
  <sheetFormatPr defaultRowHeight="14.4"/>
  <cols>
    <col min="16" max="16" width="8.88671875" style="29"/>
    <col min="18" max="19" width="11.109375" customWidth="1"/>
    <col min="24" max="24" width="12" bestFit="1" customWidth="1"/>
    <col min="25" max="25" width="10" bestFit="1" customWidth="1"/>
  </cols>
  <sheetData>
    <row r="1" spans="1:25" ht="29.4" thickBot="1">
      <c r="A1" s="23" t="s">
        <v>39</v>
      </c>
      <c r="B1" s="24" t="s">
        <v>1</v>
      </c>
      <c r="C1" s="24" t="s">
        <v>2</v>
      </c>
      <c r="D1" s="24" t="s">
        <v>19</v>
      </c>
      <c r="E1" s="24" t="s">
        <v>28</v>
      </c>
      <c r="F1" s="24" t="s">
        <v>79</v>
      </c>
      <c r="G1" s="24" t="s">
        <v>3</v>
      </c>
      <c r="H1" s="24" t="s">
        <v>4</v>
      </c>
      <c r="I1" s="24" t="s">
        <v>63</v>
      </c>
      <c r="J1" s="24" t="s">
        <v>5</v>
      </c>
      <c r="K1" s="24" t="s">
        <v>6</v>
      </c>
      <c r="L1" s="24" t="s">
        <v>40</v>
      </c>
      <c r="M1" s="24" t="s">
        <v>76</v>
      </c>
      <c r="N1" s="24" t="s">
        <v>41</v>
      </c>
      <c r="O1" s="24" t="s">
        <v>8</v>
      </c>
      <c r="P1" s="33" t="s">
        <v>66</v>
      </c>
      <c r="Q1" s="33" t="s">
        <v>78</v>
      </c>
      <c r="R1" s="32" t="s">
        <v>67</v>
      </c>
      <c r="S1" s="32" t="s">
        <v>69</v>
      </c>
      <c r="U1" s="35" t="s">
        <v>71</v>
      </c>
      <c r="V1" s="35" t="s">
        <v>72</v>
      </c>
      <c r="W1" s="35" t="s">
        <v>73</v>
      </c>
      <c r="X1" s="35" t="s">
        <v>75</v>
      </c>
      <c r="Y1" s="35" t="s">
        <v>74</v>
      </c>
    </row>
    <row r="2" spans="1:25">
      <c r="A2" s="25" t="s">
        <v>10</v>
      </c>
      <c r="B2" s="26" t="s">
        <v>29</v>
      </c>
      <c r="C2" s="26" t="s">
        <v>30</v>
      </c>
      <c r="D2" s="26" t="s">
        <v>31</v>
      </c>
      <c r="E2" s="26" t="s">
        <v>32</v>
      </c>
      <c r="F2" s="26" t="s">
        <v>16</v>
      </c>
      <c r="G2" s="26" t="s">
        <v>12</v>
      </c>
      <c r="H2" s="26" t="s">
        <v>13</v>
      </c>
      <c r="I2" s="26" t="s">
        <v>12</v>
      </c>
      <c r="J2" s="26" t="s">
        <v>14</v>
      </c>
      <c r="K2" s="26" t="s">
        <v>15</v>
      </c>
      <c r="L2" s="26" t="s">
        <v>15</v>
      </c>
      <c r="M2" s="26" t="s">
        <v>15</v>
      </c>
      <c r="N2" s="26" t="s">
        <v>24</v>
      </c>
      <c r="O2" s="26" t="s">
        <v>16</v>
      </c>
      <c r="P2" s="34" t="s">
        <v>12</v>
      </c>
      <c r="Q2" s="34" t="s">
        <v>12</v>
      </c>
      <c r="R2" s="34" t="s">
        <v>68</v>
      </c>
      <c r="S2" s="34" t="s">
        <v>68</v>
      </c>
    </row>
    <row r="3" spans="1:25">
      <c r="A3" s="27"/>
      <c r="B3" s="28">
        <v>1</v>
      </c>
      <c r="C3" s="28">
        <v>2</v>
      </c>
      <c r="D3" s="28">
        <v>3</v>
      </c>
      <c r="E3" s="28">
        <v>4</v>
      </c>
      <c r="F3" s="28">
        <v>1.3</v>
      </c>
      <c r="G3" s="29" t="s">
        <v>18</v>
      </c>
      <c r="H3" s="27">
        <v>2</v>
      </c>
      <c r="I3" s="27">
        <v>500</v>
      </c>
      <c r="J3" s="27">
        <v>300</v>
      </c>
      <c r="K3" s="27">
        <v>279.39999999999998</v>
      </c>
      <c r="L3" s="27">
        <v>29.53</v>
      </c>
      <c r="M3" s="27">
        <f>K3-L3</f>
        <v>249.86999999999998</v>
      </c>
      <c r="N3" s="27">
        <f>L3/O3</f>
        <v>2.9530000000000003E-3</v>
      </c>
      <c r="O3" s="27">
        <v>10000</v>
      </c>
      <c r="P3" s="29">
        <v>2.6</v>
      </c>
      <c r="Q3" s="29">
        <v>5.4</v>
      </c>
      <c r="R3" s="29" t="s">
        <v>12</v>
      </c>
      <c r="S3" s="29" t="s">
        <v>12</v>
      </c>
      <c r="X3">
        <f t="shared" ref="X3:X25" si="0">(U3-V3)/(W3-1)/1000000</f>
        <v>0</v>
      </c>
      <c r="Y3" t="e">
        <f t="shared" ref="Y3:Y25" si="1">1/X3</f>
        <v>#DIV/0!</v>
      </c>
    </row>
    <row r="4" spans="1:25">
      <c r="A4" s="27"/>
      <c r="B4" s="30">
        <v>5</v>
      </c>
      <c r="C4" s="30">
        <v>6</v>
      </c>
      <c r="D4" s="30">
        <v>7</v>
      </c>
      <c r="E4" s="28">
        <v>8</v>
      </c>
      <c r="F4" s="28">
        <v>50.7</v>
      </c>
      <c r="G4" s="29" t="s">
        <v>18</v>
      </c>
      <c r="H4" s="27">
        <v>2</v>
      </c>
      <c r="I4" s="27">
        <v>500</v>
      </c>
      <c r="J4" s="27">
        <v>300</v>
      </c>
      <c r="K4" s="27">
        <v>279.39999999999998</v>
      </c>
      <c r="L4" s="27">
        <v>29.93</v>
      </c>
      <c r="M4" s="27">
        <f>K4-L4</f>
        <v>249.46999999999997</v>
      </c>
      <c r="N4" s="27">
        <f>L4/O4</f>
        <v>2.993E-3</v>
      </c>
      <c r="O4" s="27">
        <v>10000</v>
      </c>
      <c r="P4" s="29">
        <v>2</v>
      </c>
      <c r="Q4" s="29">
        <v>5.5</v>
      </c>
      <c r="R4" s="29"/>
      <c r="S4" s="29"/>
      <c r="Y4" t="e">
        <f t="shared" si="1"/>
        <v>#DIV/0!</v>
      </c>
    </row>
    <row r="5" spans="1:25">
      <c r="A5" s="27"/>
      <c r="B5" s="30">
        <v>9</v>
      </c>
      <c r="C5" s="30">
        <v>10</v>
      </c>
      <c r="D5" s="30">
        <v>11</v>
      </c>
      <c r="E5" s="28">
        <v>12</v>
      </c>
      <c r="F5" s="28">
        <v>100</v>
      </c>
      <c r="G5" s="29" t="s">
        <v>18</v>
      </c>
      <c r="H5" s="27">
        <v>2</v>
      </c>
      <c r="I5" s="27">
        <v>500</v>
      </c>
      <c r="J5" s="27">
        <v>300</v>
      </c>
      <c r="K5" s="27">
        <v>279.39999999999998</v>
      </c>
      <c r="L5" s="27">
        <v>29.2</v>
      </c>
      <c r="M5" s="27">
        <f>K5-L5</f>
        <v>250.2</v>
      </c>
      <c r="N5" s="27">
        <f>L5/O5</f>
        <v>2.9199999999999999E-3</v>
      </c>
      <c r="O5" s="27">
        <v>10000</v>
      </c>
      <c r="P5" s="29">
        <v>1.7</v>
      </c>
      <c r="Q5" s="29">
        <v>5.7</v>
      </c>
      <c r="R5" s="29"/>
      <c r="S5" s="29"/>
      <c r="Y5" t="e">
        <f t="shared" si="1"/>
        <v>#DIV/0!</v>
      </c>
    </row>
    <row r="6" spans="1:25">
      <c r="A6" s="27"/>
      <c r="B6" s="30">
        <v>13</v>
      </c>
      <c r="C6" s="30">
        <v>14</v>
      </c>
      <c r="D6" s="30">
        <v>15</v>
      </c>
      <c r="E6" s="28">
        <v>16</v>
      </c>
      <c r="F6" s="28">
        <v>150.80000000000001</v>
      </c>
      <c r="G6" s="29" t="s">
        <v>18</v>
      </c>
      <c r="H6" s="27">
        <v>2</v>
      </c>
      <c r="I6" s="27">
        <v>500</v>
      </c>
      <c r="J6" s="27">
        <v>300</v>
      </c>
      <c r="K6" s="27">
        <v>279.39999999999998</v>
      </c>
      <c r="L6" s="27">
        <v>29.29</v>
      </c>
      <c r="M6" s="27">
        <f>K6-L6</f>
        <v>250.10999999999999</v>
      </c>
      <c r="N6" s="27">
        <f>L6/O6</f>
        <v>2.9289999999999997E-3</v>
      </c>
      <c r="O6" s="27">
        <v>10000</v>
      </c>
      <c r="P6" s="29">
        <v>1.1000000000000001</v>
      </c>
      <c r="Q6" s="29">
        <v>6</v>
      </c>
      <c r="R6" s="29"/>
      <c r="S6" s="29"/>
      <c r="Y6" t="e">
        <f t="shared" si="1"/>
        <v>#DIV/0!</v>
      </c>
    </row>
    <row r="7" spans="1:25">
      <c r="A7" s="27"/>
      <c r="B7" s="30"/>
      <c r="C7" s="30"/>
      <c r="D7" s="30"/>
      <c r="E7" s="28"/>
      <c r="F7" s="28"/>
      <c r="G7" s="29"/>
      <c r="H7" s="27"/>
      <c r="I7" s="27"/>
      <c r="J7" s="27"/>
      <c r="K7" s="27"/>
      <c r="L7" s="27"/>
      <c r="M7" s="27"/>
      <c r="N7" s="27"/>
      <c r="O7" s="27"/>
      <c r="Q7" s="29"/>
      <c r="R7" s="29"/>
      <c r="S7" s="29"/>
      <c r="Y7" t="e">
        <f t="shared" si="1"/>
        <v>#DIV/0!</v>
      </c>
    </row>
    <row r="8" spans="1:25">
      <c r="A8" s="27"/>
      <c r="B8" s="30"/>
      <c r="C8" s="30"/>
      <c r="D8" s="30"/>
      <c r="E8" s="28"/>
      <c r="F8" s="28"/>
      <c r="G8" s="29"/>
      <c r="H8" s="27"/>
      <c r="I8" s="27"/>
      <c r="J8" s="27"/>
      <c r="K8" s="27"/>
      <c r="L8" s="27"/>
      <c r="M8" s="27"/>
      <c r="N8" s="27"/>
      <c r="O8" s="27"/>
      <c r="Q8" s="29"/>
      <c r="R8" s="29"/>
      <c r="S8" s="29"/>
      <c r="Y8" t="e">
        <f t="shared" si="1"/>
        <v>#DIV/0!</v>
      </c>
    </row>
    <row r="9" spans="1:25">
      <c r="A9" s="27"/>
      <c r="B9" s="30"/>
      <c r="C9" s="30"/>
      <c r="D9" s="30"/>
      <c r="E9" s="28"/>
      <c r="F9" s="28"/>
      <c r="G9" s="29"/>
      <c r="H9" s="27"/>
      <c r="I9" s="27"/>
      <c r="J9" s="27"/>
      <c r="K9" s="27"/>
      <c r="L9" s="27"/>
      <c r="M9" s="27"/>
      <c r="N9" s="27"/>
      <c r="O9" s="27"/>
      <c r="Q9" s="29"/>
      <c r="R9" s="29"/>
      <c r="S9" s="29"/>
      <c r="T9" t="s">
        <v>82</v>
      </c>
      <c r="Y9" t="e">
        <f t="shared" si="1"/>
        <v>#DIV/0!</v>
      </c>
    </row>
    <row r="10" spans="1:25">
      <c r="A10" s="27"/>
      <c r="B10" s="31"/>
      <c r="C10" s="31"/>
      <c r="D10" s="31"/>
      <c r="E10" s="28"/>
      <c r="F10" s="28"/>
      <c r="G10" s="29"/>
      <c r="H10" s="27"/>
      <c r="I10" s="27"/>
      <c r="J10" s="27"/>
      <c r="K10" s="27"/>
      <c r="L10" s="27"/>
      <c r="M10" s="27"/>
      <c r="N10" s="27"/>
      <c r="O10" s="27"/>
      <c r="Q10" s="29"/>
      <c r="R10" s="29"/>
      <c r="S10" s="29"/>
      <c r="X10">
        <f t="shared" si="0"/>
        <v>0</v>
      </c>
      <c r="Y10" t="e">
        <f t="shared" si="1"/>
        <v>#DIV/0!</v>
      </c>
    </row>
    <row r="11" spans="1:25">
      <c r="A11" s="27"/>
      <c r="B11" s="30"/>
      <c r="C11" s="30"/>
      <c r="D11" s="30"/>
      <c r="E11" s="28"/>
      <c r="F11" s="28"/>
      <c r="G11" s="29"/>
      <c r="H11" s="27"/>
      <c r="I11" s="27"/>
      <c r="J11" s="27"/>
      <c r="K11" s="27"/>
      <c r="L11" s="27"/>
      <c r="M11" s="27"/>
      <c r="N11" s="27"/>
      <c r="O11" s="27"/>
      <c r="Q11" s="29"/>
      <c r="R11" s="29"/>
      <c r="S11" s="29"/>
      <c r="X11">
        <f t="shared" si="0"/>
        <v>0</v>
      </c>
      <c r="Y11" t="e">
        <f t="shared" si="1"/>
        <v>#DIV/0!</v>
      </c>
    </row>
    <row r="12" spans="1:25">
      <c r="A12" s="27"/>
      <c r="B12" s="30"/>
      <c r="C12" s="30"/>
      <c r="D12" s="30"/>
      <c r="E12" s="28"/>
      <c r="F12" s="28"/>
      <c r="G12" s="29"/>
      <c r="H12" s="27"/>
      <c r="I12" s="27"/>
      <c r="J12" s="27"/>
      <c r="K12" s="27"/>
      <c r="L12" s="27"/>
      <c r="M12" s="27"/>
      <c r="N12" s="27"/>
      <c r="O12" s="27"/>
      <c r="Q12" s="29"/>
      <c r="R12" s="29"/>
      <c r="S12" s="29"/>
      <c r="X12">
        <f t="shared" si="0"/>
        <v>0</v>
      </c>
      <c r="Y12" t="e">
        <f t="shared" si="1"/>
        <v>#DIV/0!</v>
      </c>
    </row>
    <row r="13" spans="1:25">
      <c r="A13" s="27"/>
      <c r="B13" s="30"/>
      <c r="C13" s="30"/>
      <c r="D13" s="30"/>
      <c r="E13" s="28"/>
      <c r="F13" s="28"/>
      <c r="G13" s="29"/>
      <c r="H13" s="27"/>
      <c r="I13" s="27"/>
      <c r="J13" s="27"/>
      <c r="K13" s="27"/>
      <c r="L13" s="27"/>
      <c r="M13" s="27"/>
      <c r="N13" s="27"/>
      <c r="O13" s="27"/>
      <c r="Q13" s="29"/>
      <c r="R13" s="29"/>
      <c r="S13" s="29"/>
      <c r="X13">
        <f t="shared" si="0"/>
        <v>0</v>
      </c>
      <c r="Y13" t="e">
        <f t="shared" si="1"/>
        <v>#DIV/0!</v>
      </c>
    </row>
    <row r="14" spans="1:25">
      <c r="A14" s="27"/>
      <c r="B14" s="30"/>
      <c r="C14" s="30"/>
      <c r="D14" s="30"/>
      <c r="E14" s="30"/>
      <c r="F14" s="30"/>
      <c r="G14" s="29"/>
      <c r="H14" s="27"/>
      <c r="I14" s="27"/>
      <c r="J14" s="27"/>
      <c r="K14" s="27"/>
      <c r="L14" s="27"/>
      <c r="M14" s="27"/>
      <c r="N14" s="27"/>
      <c r="O14" s="27"/>
      <c r="Q14" s="29"/>
      <c r="R14" s="29"/>
      <c r="S14" s="29"/>
    </row>
    <row r="15" spans="1:25">
      <c r="A15" s="27"/>
      <c r="B15" s="30"/>
      <c r="C15" s="30"/>
      <c r="D15" s="30"/>
      <c r="E15" s="30"/>
      <c r="F15" s="30"/>
      <c r="G15" s="29"/>
      <c r="H15" s="27"/>
      <c r="I15" s="27"/>
      <c r="J15" s="27"/>
      <c r="K15" s="27"/>
      <c r="L15" s="27"/>
      <c r="M15" s="27"/>
      <c r="N15" s="27"/>
      <c r="O15" s="27"/>
      <c r="Q15" s="29"/>
      <c r="R15" s="29"/>
      <c r="S15" s="29"/>
    </row>
    <row r="16" spans="1:25">
      <c r="A16" s="27"/>
      <c r="B16" s="30"/>
      <c r="C16" s="30"/>
      <c r="D16" s="30"/>
      <c r="E16" s="30"/>
      <c r="F16" s="30"/>
      <c r="G16" s="29"/>
      <c r="H16" s="27"/>
      <c r="I16" s="27"/>
      <c r="J16" s="27"/>
      <c r="K16" s="27"/>
      <c r="L16" s="27"/>
      <c r="M16" s="27"/>
      <c r="N16" s="27"/>
      <c r="O16" s="27"/>
      <c r="Q16" s="29"/>
      <c r="R16" s="29"/>
      <c r="S16" s="29"/>
      <c r="X16">
        <f t="shared" si="0"/>
        <v>0</v>
      </c>
      <c r="Y16" t="e">
        <f t="shared" si="1"/>
        <v>#DIV/0!</v>
      </c>
    </row>
    <row r="17" spans="1:25">
      <c r="A17" s="27"/>
      <c r="B17" s="30"/>
      <c r="C17" s="30"/>
      <c r="D17" s="30"/>
      <c r="E17" s="30"/>
      <c r="F17" s="30"/>
      <c r="G17" s="29"/>
      <c r="H17" s="27"/>
      <c r="I17" s="27"/>
      <c r="J17" s="27"/>
      <c r="K17" s="27"/>
      <c r="L17" s="27"/>
      <c r="M17" s="27"/>
      <c r="N17" s="27"/>
      <c r="O17" s="27"/>
      <c r="Q17" s="29"/>
      <c r="R17" s="29"/>
      <c r="S17" s="29"/>
      <c r="X17">
        <f t="shared" si="0"/>
        <v>0</v>
      </c>
      <c r="Y17" t="e">
        <f t="shared" si="1"/>
        <v>#DIV/0!</v>
      </c>
    </row>
    <row r="18" spans="1:25">
      <c r="A18" s="27"/>
      <c r="B18" s="30"/>
      <c r="C18" s="30"/>
      <c r="D18" s="30"/>
      <c r="E18" s="30"/>
      <c r="F18" s="30"/>
      <c r="G18" s="29"/>
      <c r="H18" s="27"/>
      <c r="I18" s="27"/>
      <c r="J18" s="27"/>
      <c r="K18" s="27"/>
      <c r="L18" s="27"/>
      <c r="M18" s="27"/>
      <c r="N18" s="27"/>
      <c r="O18" s="27"/>
      <c r="Q18" s="29"/>
      <c r="R18" s="29"/>
      <c r="S18" s="29"/>
      <c r="X18">
        <f t="shared" si="0"/>
        <v>0</v>
      </c>
      <c r="Y18" t="e">
        <f t="shared" si="1"/>
        <v>#DIV/0!</v>
      </c>
    </row>
    <row r="19" spans="1:25">
      <c r="A19" s="27"/>
      <c r="B19" s="30"/>
      <c r="C19" s="30"/>
      <c r="D19" s="30"/>
      <c r="E19" s="30"/>
      <c r="F19" s="30"/>
      <c r="G19" s="29"/>
      <c r="H19" s="27"/>
      <c r="I19" s="27"/>
      <c r="J19" s="27"/>
      <c r="K19" s="27"/>
      <c r="L19" s="27"/>
      <c r="M19" s="27"/>
      <c r="N19" s="27"/>
      <c r="O19" s="27"/>
      <c r="Q19" s="29"/>
      <c r="R19" s="29"/>
      <c r="S19" s="29"/>
      <c r="X19">
        <f t="shared" si="0"/>
        <v>0</v>
      </c>
      <c r="Y19" t="e">
        <f t="shared" si="1"/>
        <v>#DIV/0!</v>
      </c>
    </row>
    <row r="20" spans="1:25">
      <c r="A20" s="27"/>
      <c r="B20" s="30"/>
      <c r="C20" s="30"/>
      <c r="D20" s="30"/>
      <c r="E20" s="30"/>
      <c r="F20" s="30"/>
      <c r="G20" s="29"/>
      <c r="H20" s="27"/>
      <c r="I20" s="27"/>
      <c r="J20" s="27"/>
      <c r="K20" s="27"/>
      <c r="L20" s="27"/>
      <c r="M20" s="27"/>
      <c r="N20" s="27"/>
      <c r="O20" s="27"/>
      <c r="Q20" s="29"/>
      <c r="R20" s="29"/>
      <c r="S20" s="29"/>
      <c r="X20">
        <f t="shared" si="0"/>
        <v>0</v>
      </c>
      <c r="Y20" t="e">
        <f t="shared" si="1"/>
        <v>#DIV/0!</v>
      </c>
    </row>
    <row r="21" spans="1:25">
      <c r="A21" s="27"/>
      <c r="B21" s="30"/>
      <c r="C21" s="30"/>
      <c r="D21" s="30"/>
      <c r="E21" s="30"/>
      <c r="F21" s="30"/>
      <c r="G21" s="29"/>
      <c r="H21" s="27"/>
      <c r="I21" s="27"/>
      <c r="J21" s="27"/>
      <c r="K21" s="27"/>
      <c r="L21" s="27"/>
      <c r="M21" s="27"/>
      <c r="N21" s="27"/>
      <c r="O21" s="27"/>
      <c r="Q21" s="29"/>
      <c r="R21" s="29"/>
      <c r="S21" s="29"/>
      <c r="X21">
        <f t="shared" si="0"/>
        <v>0</v>
      </c>
      <c r="Y21" t="e">
        <f t="shared" si="1"/>
        <v>#DIV/0!</v>
      </c>
    </row>
    <row r="22" spans="1:25">
      <c r="A22" s="27"/>
      <c r="B22" s="30"/>
      <c r="C22" s="30"/>
      <c r="D22" s="30"/>
      <c r="E22" s="30"/>
      <c r="F22" s="30"/>
      <c r="G22" s="29"/>
      <c r="H22" s="27"/>
      <c r="I22" s="27"/>
      <c r="J22" s="27"/>
      <c r="K22" s="27"/>
      <c r="L22" s="27"/>
      <c r="M22" s="27"/>
      <c r="N22" s="27"/>
      <c r="O22" s="27"/>
      <c r="Q22" s="29"/>
      <c r="R22" s="29"/>
      <c r="S22" s="29"/>
      <c r="X22">
        <f t="shared" si="0"/>
        <v>0</v>
      </c>
      <c r="Y22" t="e">
        <f t="shared" si="1"/>
        <v>#DIV/0!</v>
      </c>
    </row>
    <row r="23" spans="1:25">
      <c r="A23" s="27"/>
      <c r="B23" s="30"/>
      <c r="C23" s="30"/>
      <c r="D23" s="30"/>
      <c r="E23" s="30"/>
      <c r="F23" s="30"/>
      <c r="G23" s="29"/>
      <c r="H23" s="27"/>
      <c r="I23" s="27"/>
      <c r="J23" s="27"/>
      <c r="K23" s="27"/>
      <c r="L23" s="27"/>
      <c r="M23" s="27"/>
      <c r="N23" s="27"/>
      <c r="O23" s="27"/>
      <c r="Q23" s="36"/>
      <c r="R23" s="29"/>
      <c r="S23" s="29"/>
      <c r="X23">
        <f t="shared" si="0"/>
        <v>0</v>
      </c>
      <c r="Y23" t="e">
        <f t="shared" si="1"/>
        <v>#DIV/0!</v>
      </c>
    </row>
    <row r="24" spans="1:25">
      <c r="A24" s="27"/>
      <c r="B24" s="30"/>
      <c r="C24" s="30"/>
      <c r="D24" s="30"/>
      <c r="E24" s="30"/>
      <c r="F24" s="30"/>
      <c r="G24" s="29"/>
      <c r="H24" s="27"/>
      <c r="I24" s="27"/>
      <c r="J24" s="27"/>
      <c r="K24" s="27"/>
      <c r="L24" s="27"/>
      <c r="M24" s="27"/>
      <c r="N24" s="27"/>
      <c r="O24" s="27"/>
      <c r="Q24" s="29"/>
      <c r="R24" s="29"/>
      <c r="S24" s="29"/>
      <c r="X24">
        <f t="shared" si="0"/>
        <v>0</v>
      </c>
      <c r="Y24" t="e">
        <f t="shared" si="1"/>
        <v>#DIV/0!</v>
      </c>
    </row>
    <row r="25" spans="1:25">
      <c r="A25" s="27"/>
      <c r="B25" s="30"/>
      <c r="C25" s="30"/>
      <c r="D25" s="30"/>
      <c r="E25" s="30"/>
      <c r="F25" s="30"/>
      <c r="G25" s="29"/>
      <c r="H25" s="27"/>
      <c r="I25" s="27"/>
      <c r="J25" s="27"/>
      <c r="K25" s="27"/>
      <c r="L25" s="27"/>
      <c r="M25" s="27"/>
      <c r="N25" s="27"/>
      <c r="O25" s="27"/>
      <c r="Q25" s="29"/>
      <c r="R25" s="29"/>
      <c r="S25" s="29"/>
      <c r="X25">
        <f t="shared" si="0"/>
        <v>0</v>
      </c>
      <c r="Y25" t="e">
        <f t="shared" si="1"/>
        <v>#DIV/0!</v>
      </c>
    </row>
    <row r="26" spans="1:25">
      <c r="A26" s="27"/>
      <c r="B26" s="30"/>
      <c r="C26" s="30"/>
      <c r="D26" s="30"/>
      <c r="E26" s="30"/>
      <c r="F26" s="30"/>
      <c r="G26" s="29"/>
      <c r="H26" s="27"/>
      <c r="I26" s="27"/>
      <c r="J26" s="27"/>
      <c r="K26" s="27"/>
      <c r="L26" s="27"/>
      <c r="M26" s="27"/>
      <c r="N26" s="27"/>
      <c r="O26" s="27"/>
      <c r="Q26" s="29"/>
      <c r="R26" s="29"/>
      <c r="S26" s="29"/>
      <c r="X26">
        <f>(U26-V26)/(W26-1)/1000000</f>
        <v>0</v>
      </c>
      <c r="Y26" t="e">
        <f>1/X26</f>
        <v>#DIV/0!</v>
      </c>
    </row>
    <row r="27" spans="1:25">
      <c r="A27" s="27"/>
      <c r="B27" s="30"/>
      <c r="C27" s="30"/>
      <c r="D27" s="30"/>
      <c r="E27" s="30"/>
      <c r="F27" s="30"/>
      <c r="G27" s="29"/>
      <c r="H27" s="27"/>
      <c r="I27" s="27"/>
      <c r="J27" s="27"/>
      <c r="K27" s="27"/>
      <c r="L27" s="27"/>
      <c r="M27" s="27"/>
      <c r="N27" s="27"/>
      <c r="O27" s="27"/>
      <c r="Q27" s="29"/>
      <c r="R27" s="29"/>
      <c r="S27" s="29"/>
    </row>
    <row r="28" spans="1:25">
      <c r="A28" s="27"/>
      <c r="B28" s="30"/>
      <c r="C28" s="30"/>
      <c r="D28" s="30"/>
      <c r="E28" s="30"/>
      <c r="F28" s="30"/>
      <c r="G28" s="29"/>
      <c r="H28" s="27"/>
      <c r="I28" s="27"/>
      <c r="J28" s="27"/>
      <c r="K28" s="27"/>
      <c r="L28" s="27"/>
      <c r="M28" s="27"/>
      <c r="N28" s="27"/>
      <c r="O28" s="27"/>
      <c r="Q28" s="29"/>
      <c r="R28" s="29"/>
      <c r="S28" s="29"/>
    </row>
    <row r="29" spans="1:25">
      <c r="A29" s="27"/>
      <c r="B29" s="30"/>
      <c r="C29" s="30"/>
      <c r="D29" s="30"/>
      <c r="E29" s="30"/>
      <c r="F29" s="30"/>
      <c r="G29" s="29"/>
      <c r="H29" s="27"/>
      <c r="I29" s="27"/>
      <c r="J29" s="27"/>
      <c r="K29" s="27"/>
      <c r="L29" s="27"/>
      <c r="M29" s="27"/>
      <c r="N29" s="27"/>
      <c r="O29" s="27"/>
      <c r="Q29" s="29"/>
      <c r="R29" s="29"/>
      <c r="S29" s="29"/>
    </row>
    <row r="30" spans="1:25">
      <c r="A30" s="27"/>
      <c r="B30" s="30"/>
      <c r="C30" s="30"/>
      <c r="D30" s="30"/>
      <c r="E30" s="30"/>
      <c r="F30" s="30"/>
      <c r="G30" s="29"/>
      <c r="H30" s="27"/>
      <c r="I30" s="27"/>
      <c r="J30" s="27"/>
      <c r="K30" s="27"/>
      <c r="L30" s="27"/>
      <c r="M30" s="27"/>
      <c r="N30" s="27"/>
      <c r="O30" s="27"/>
      <c r="Q30" s="34" t="s">
        <v>12</v>
      </c>
      <c r="R30" s="34" t="s">
        <v>12</v>
      </c>
      <c r="S30" s="34" t="s">
        <v>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CC314-76B3-43E0-8EB6-A4CCE8487FF2}">
  <dimension ref="A1:Z30"/>
  <sheetViews>
    <sheetView zoomScaleNormal="100" workbookViewId="0">
      <selection activeCell="D22" sqref="D22"/>
    </sheetView>
  </sheetViews>
  <sheetFormatPr defaultRowHeight="14.4"/>
  <cols>
    <col min="10" max="10" width="9.6640625" customWidth="1"/>
    <col min="17" max="17" width="8.88671875" style="29"/>
    <col min="19" max="20" width="11.109375" customWidth="1"/>
    <col min="25" max="25" width="12" bestFit="1" customWidth="1"/>
    <col min="26" max="26" width="10" bestFit="1" customWidth="1"/>
  </cols>
  <sheetData>
    <row r="1" spans="1:26" ht="29.4" thickBot="1">
      <c r="A1" s="23" t="s">
        <v>39</v>
      </c>
      <c r="B1" s="24" t="s">
        <v>1</v>
      </c>
      <c r="C1" s="24" t="s">
        <v>2</v>
      </c>
      <c r="D1" s="24" t="s">
        <v>19</v>
      </c>
      <c r="E1" s="24" t="s">
        <v>28</v>
      </c>
      <c r="F1" s="24" t="s">
        <v>79</v>
      </c>
      <c r="G1" s="24" t="s">
        <v>84</v>
      </c>
      <c r="H1" s="24" t="s">
        <v>3</v>
      </c>
      <c r="I1" s="24" t="s">
        <v>4</v>
      </c>
      <c r="J1" s="24" t="s">
        <v>63</v>
      </c>
      <c r="K1" s="24" t="s">
        <v>5</v>
      </c>
      <c r="L1" s="24" t="s">
        <v>6</v>
      </c>
      <c r="M1" s="24" t="s">
        <v>40</v>
      </c>
      <c r="N1" s="24" t="s">
        <v>76</v>
      </c>
      <c r="O1" s="24" t="s">
        <v>41</v>
      </c>
      <c r="P1" s="24" t="s">
        <v>8</v>
      </c>
      <c r="Q1" s="33" t="s">
        <v>66</v>
      </c>
      <c r="R1" s="33" t="s">
        <v>78</v>
      </c>
      <c r="S1" s="32" t="s">
        <v>67</v>
      </c>
      <c r="T1" s="32" t="s">
        <v>69</v>
      </c>
      <c r="V1" s="35" t="s">
        <v>71</v>
      </c>
      <c r="W1" s="35" t="s">
        <v>72</v>
      </c>
      <c r="X1" s="35" t="s">
        <v>73</v>
      </c>
      <c r="Y1" s="35" t="s">
        <v>75</v>
      </c>
      <c r="Z1" s="35" t="s">
        <v>74</v>
      </c>
    </row>
    <row r="2" spans="1:26">
      <c r="A2" s="25" t="s">
        <v>10</v>
      </c>
      <c r="B2" s="26" t="s">
        <v>29</v>
      </c>
      <c r="C2" s="26" t="s">
        <v>30</v>
      </c>
      <c r="D2" s="26" t="s">
        <v>31</v>
      </c>
      <c r="E2" s="26" t="s">
        <v>32</v>
      </c>
      <c r="F2" s="26" t="s">
        <v>16</v>
      </c>
      <c r="G2" s="26"/>
      <c r="H2" s="26" t="s">
        <v>12</v>
      </c>
      <c r="I2" s="26" t="s">
        <v>13</v>
      </c>
      <c r="J2" s="26" t="s">
        <v>12</v>
      </c>
      <c r="K2" s="26" t="s">
        <v>14</v>
      </c>
      <c r="L2" s="26" t="s">
        <v>15</v>
      </c>
      <c r="M2" s="26" t="s">
        <v>15</v>
      </c>
      <c r="N2" s="26" t="s">
        <v>15</v>
      </c>
      <c r="O2" s="26" t="s">
        <v>24</v>
      </c>
      <c r="P2" s="26" t="s">
        <v>16</v>
      </c>
      <c r="Q2" s="34" t="s">
        <v>12</v>
      </c>
      <c r="R2" s="34" t="s">
        <v>12</v>
      </c>
      <c r="S2" s="34" t="s">
        <v>68</v>
      </c>
      <c r="T2" s="34" t="s">
        <v>68</v>
      </c>
    </row>
    <row r="3" spans="1:26">
      <c r="A3" s="27"/>
      <c r="B3" s="28">
        <v>1</v>
      </c>
      <c r="C3" s="28">
        <v>2</v>
      </c>
      <c r="D3" s="28">
        <v>3</v>
      </c>
      <c r="E3" s="28">
        <v>4</v>
      </c>
      <c r="F3" s="28">
        <v>70</v>
      </c>
      <c r="G3" s="28">
        <v>3</v>
      </c>
      <c r="H3" s="29" t="s">
        <v>18</v>
      </c>
      <c r="I3" s="27">
        <v>2</v>
      </c>
      <c r="J3" s="27">
        <v>500</v>
      </c>
      <c r="K3" s="27">
        <v>300</v>
      </c>
      <c r="L3" s="27">
        <v>280.60000000000002</v>
      </c>
      <c r="M3" s="27"/>
      <c r="N3" s="27">
        <f>L3-M3</f>
        <v>280.60000000000002</v>
      </c>
      <c r="O3" s="27">
        <f>M3/P3</f>
        <v>0</v>
      </c>
      <c r="P3" s="27">
        <v>10000</v>
      </c>
      <c r="Q3" s="29">
        <v>2</v>
      </c>
      <c r="R3" s="29">
        <v>2.5</v>
      </c>
      <c r="S3" s="29" t="s">
        <v>12</v>
      </c>
      <c r="T3" s="29" t="s">
        <v>12</v>
      </c>
      <c r="Y3">
        <f t="shared" ref="Y3:Y25" si="0">(V3-W3)/(X3-1)/1000000</f>
        <v>0</v>
      </c>
      <c r="Z3" t="e">
        <f t="shared" ref="Z3:Z25" si="1">1/Y3</f>
        <v>#DIV/0!</v>
      </c>
    </row>
    <row r="4" spans="1:26">
      <c r="A4" s="27"/>
      <c r="B4" s="30">
        <v>5</v>
      </c>
      <c r="C4" s="30">
        <v>6</v>
      </c>
      <c r="D4" s="30">
        <v>7</v>
      </c>
      <c r="E4" s="28">
        <v>8</v>
      </c>
      <c r="F4" s="28"/>
      <c r="G4" s="28">
        <v>6</v>
      </c>
      <c r="H4" s="29"/>
      <c r="I4" s="27"/>
      <c r="J4" s="27"/>
      <c r="K4" s="27"/>
      <c r="L4" s="27"/>
      <c r="M4" s="27"/>
      <c r="N4" s="27"/>
      <c r="O4" s="27"/>
      <c r="P4" s="27"/>
      <c r="Q4" s="29">
        <v>1.6</v>
      </c>
      <c r="R4" s="29">
        <v>3</v>
      </c>
      <c r="S4" s="29"/>
      <c r="T4" s="29"/>
      <c r="Z4" t="e">
        <f t="shared" si="1"/>
        <v>#DIV/0!</v>
      </c>
    </row>
    <row r="5" spans="1:26">
      <c r="A5" s="27"/>
      <c r="B5" s="30">
        <v>13</v>
      </c>
      <c r="C5" s="30">
        <v>14</v>
      </c>
      <c r="D5" s="30">
        <v>15</v>
      </c>
      <c r="E5" s="28">
        <v>16</v>
      </c>
      <c r="F5" s="28"/>
      <c r="G5" s="28">
        <v>9</v>
      </c>
      <c r="H5" s="29"/>
      <c r="I5" s="27"/>
      <c r="J5" s="27"/>
      <c r="K5" s="27"/>
      <c r="L5" s="27"/>
      <c r="M5" s="27"/>
      <c r="N5" s="27"/>
      <c r="O5" s="27"/>
      <c r="P5" s="27"/>
      <c r="Q5" s="29">
        <v>1.9</v>
      </c>
      <c r="R5" s="29">
        <v>1.3</v>
      </c>
      <c r="S5" s="29"/>
      <c r="T5" s="29"/>
      <c r="Z5" t="e">
        <f t="shared" si="1"/>
        <v>#DIV/0!</v>
      </c>
    </row>
    <row r="6" spans="1:26">
      <c r="A6" s="27"/>
      <c r="B6" s="30">
        <v>17</v>
      </c>
      <c r="C6" s="30">
        <v>18</v>
      </c>
      <c r="D6" s="30">
        <v>19</v>
      </c>
      <c r="E6" s="28">
        <v>20</v>
      </c>
      <c r="F6" s="28"/>
      <c r="G6" s="28">
        <v>12</v>
      </c>
      <c r="H6" s="29"/>
      <c r="I6" s="27"/>
      <c r="J6" s="27"/>
      <c r="K6" s="27"/>
      <c r="L6" s="27"/>
      <c r="M6" s="27"/>
      <c r="N6" s="27"/>
      <c r="O6" s="27"/>
      <c r="P6" s="27"/>
      <c r="Q6" s="29">
        <v>2.1</v>
      </c>
      <c r="R6" s="29">
        <v>1.2</v>
      </c>
      <c r="S6" s="29"/>
      <c r="T6" s="29"/>
      <c r="Z6" t="e">
        <f t="shared" si="1"/>
        <v>#DIV/0!</v>
      </c>
    </row>
    <row r="7" spans="1:26">
      <c r="A7" s="27"/>
      <c r="B7" s="30">
        <v>21</v>
      </c>
      <c r="C7" s="30">
        <v>22</v>
      </c>
      <c r="D7" s="30">
        <v>23</v>
      </c>
      <c r="E7" s="28">
        <v>24</v>
      </c>
      <c r="F7" s="28"/>
      <c r="G7" s="28">
        <v>3</v>
      </c>
      <c r="H7" s="29"/>
      <c r="I7" s="27"/>
      <c r="J7" s="27"/>
      <c r="K7" s="27"/>
      <c r="L7" s="27"/>
      <c r="M7" s="27"/>
      <c r="N7" s="27"/>
      <c r="O7" s="27"/>
      <c r="P7" s="27"/>
      <c r="Q7" s="29">
        <v>1.5</v>
      </c>
      <c r="R7" s="29">
        <v>2</v>
      </c>
      <c r="S7" s="29"/>
      <c r="T7" s="29"/>
      <c r="Z7" t="e">
        <f t="shared" si="1"/>
        <v>#DIV/0!</v>
      </c>
    </row>
    <row r="8" spans="1:26">
      <c r="A8" s="27"/>
      <c r="B8" s="30">
        <v>25</v>
      </c>
      <c r="C8" s="30">
        <v>26</v>
      </c>
      <c r="D8" s="30">
        <v>27</v>
      </c>
      <c r="E8" s="28">
        <v>28</v>
      </c>
      <c r="F8" s="28"/>
      <c r="G8" s="28">
        <v>30</v>
      </c>
      <c r="H8" s="29"/>
      <c r="I8" s="27"/>
      <c r="J8" s="27"/>
      <c r="K8" s="27"/>
      <c r="L8" s="27">
        <v>283.2</v>
      </c>
      <c r="M8" s="27"/>
      <c r="N8" s="27"/>
      <c r="O8" s="27"/>
      <c r="P8" s="27"/>
      <c r="Q8" s="29">
        <v>2.6</v>
      </c>
      <c r="R8" s="29">
        <v>4.2</v>
      </c>
      <c r="S8" s="29"/>
      <c r="T8" s="29"/>
      <c r="Z8" t="e">
        <f t="shared" si="1"/>
        <v>#DIV/0!</v>
      </c>
    </row>
    <row r="9" spans="1:26">
      <c r="A9" s="27"/>
      <c r="B9" s="30">
        <v>29</v>
      </c>
      <c r="C9" s="30">
        <v>30</v>
      </c>
      <c r="D9" s="30">
        <v>31</v>
      </c>
      <c r="E9" s="28">
        <v>32</v>
      </c>
      <c r="F9" s="28"/>
      <c r="G9" s="28">
        <v>60</v>
      </c>
      <c r="H9" s="29"/>
      <c r="I9" s="27"/>
      <c r="J9" s="27"/>
      <c r="K9" s="27"/>
      <c r="L9" s="27">
        <v>280.39999999999998</v>
      </c>
      <c r="M9" s="27"/>
      <c r="N9" s="27"/>
      <c r="O9" s="27"/>
      <c r="P9" s="27"/>
      <c r="Q9" s="29">
        <v>1.8</v>
      </c>
      <c r="R9" s="36">
        <v>5</v>
      </c>
      <c r="S9" s="29"/>
      <c r="T9" s="29"/>
      <c r="Z9" t="e">
        <f t="shared" si="1"/>
        <v>#DIV/0!</v>
      </c>
    </row>
    <row r="10" spans="1:26">
      <c r="A10" s="27"/>
      <c r="B10" s="31"/>
      <c r="C10" s="31"/>
      <c r="D10" s="31"/>
      <c r="E10" s="28"/>
      <c r="F10" s="28"/>
      <c r="G10" s="28"/>
      <c r="H10" s="29"/>
      <c r="I10" s="27"/>
      <c r="J10" s="27"/>
      <c r="K10" s="27"/>
      <c r="L10" s="27"/>
      <c r="M10" s="27"/>
      <c r="N10" s="27"/>
      <c r="O10" s="27"/>
      <c r="P10" s="27"/>
      <c r="R10" s="29"/>
      <c r="S10" s="29"/>
      <c r="T10" s="29"/>
      <c r="U10" t="s">
        <v>83</v>
      </c>
      <c r="Y10">
        <f t="shared" si="0"/>
        <v>0</v>
      </c>
      <c r="Z10" t="e">
        <f t="shared" si="1"/>
        <v>#DIV/0!</v>
      </c>
    </row>
    <row r="11" spans="1:26">
      <c r="A11" s="27"/>
      <c r="B11" s="30"/>
      <c r="C11" s="30"/>
      <c r="D11" s="30"/>
      <c r="E11" s="28"/>
      <c r="F11" s="28"/>
      <c r="G11" s="28"/>
      <c r="H11" s="29"/>
      <c r="I11" s="27"/>
      <c r="J11" s="27"/>
      <c r="K11" s="27"/>
      <c r="L11" s="27"/>
      <c r="M11" s="27"/>
      <c r="N11" s="27"/>
      <c r="O11" s="27"/>
      <c r="P11" s="27"/>
      <c r="R11" s="29"/>
      <c r="S11" s="29"/>
      <c r="T11" s="29"/>
      <c r="Y11">
        <f t="shared" si="0"/>
        <v>0</v>
      </c>
      <c r="Z11" t="e">
        <f t="shared" si="1"/>
        <v>#DIV/0!</v>
      </c>
    </row>
    <row r="12" spans="1:26">
      <c r="A12" s="27"/>
      <c r="B12" s="30"/>
      <c r="C12" s="30"/>
      <c r="D12" s="30"/>
      <c r="E12" s="28"/>
      <c r="F12" s="28"/>
      <c r="G12" s="28"/>
      <c r="H12" s="29"/>
      <c r="I12" s="27"/>
      <c r="J12" s="27"/>
      <c r="K12" s="27"/>
      <c r="L12" s="27"/>
      <c r="M12" s="27"/>
      <c r="N12" s="27"/>
      <c r="O12" s="27"/>
      <c r="P12" s="27"/>
      <c r="R12" s="29"/>
      <c r="S12" s="29"/>
      <c r="T12" s="29"/>
      <c r="Y12">
        <f t="shared" si="0"/>
        <v>0</v>
      </c>
      <c r="Z12" t="e">
        <f t="shared" si="1"/>
        <v>#DIV/0!</v>
      </c>
    </row>
    <row r="13" spans="1:26">
      <c r="A13" s="27"/>
      <c r="B13" s="30"/>
      <c r="C13" s="30"/>
      <c r="D13" s="30"/>
      <c r="E13" s="28"/>
      <c r="F13" s="28"/>
      <c r="G13" s="28"/>
      <c r="H13" s="29"/>
      <c r="I13" s="27"/>
      <c r="J13" s="27"/>
      <c r="K13" s="27"/>
      <c r="L13" s="27"/>
      <c r="M13" s="27"/>
      <c r="N13" s="27"/>
      <c r="O13" s="27"/>
      <c r="P13" s="27"/>
      <c r="R13" s="29"/>
      <c r="S13" s="29"/>
      <c r="T13" s="29"/>
      <c r="Y13">
        <f t="shared" si="0"/>
        <v>0</v>
      </c>
      <c r="Z13" t="e">
        <f t="shared" si="1"/>
        <v>#DIV/0!</v>
      </c>
    </row>
    <row r="14" spans="1:26">
      <c r="A14" s="27"/>
      <c r="B14" s="30"/>
      <c r="C14" s="30"/>
      <c r="D14" s="30"/>
      <c r="E14" s="30"/>
      <c r="F14" s="30"/>
      <c r="G14" s="30"/>
      <c r="H14" s="29"/>
      <c r="I14" s="27"/>
      <c r="J14" s="27"/>
      <c r="K14" s="27"/>
      <c r="L14" s="27"/>
      <c r="M14" s="27"/>
      <c r="N14" s="27"/>
      <c r="O14" s="27"/>
      <c r="P14" s="27"/>
      <c r="R14" s="29"/>
      <c r="S14" s="29"/>
      <c r="T14" s="29"/>
    </row>
    <row r="15" spans="1:26">
      <c r="A15" s="27"/>
      <c r="B15" s="30"/>
      <c r="C15" s="30"/>
      <c r="D15" s="30"/>
      <c r="E15" s="30"/>
      <c r="F15" s="30"/>
      <c r="G15" s="30"/>
      <c r="H15" s="29"/>
      <c r="I15" s="27"/>
      <c r="J15" s="27"/>
      <c r="K15" s="27"/>
      <c r="L15" s="27"/>
      <c r="M15" s="27"/>
      <c r="N15" s="27"/>
      <c r="O15" s="27"/>
      <c r="P15" s="27"/>
      <c r="R15" s="29"/>
      <c r="S15" s="29"/>
      <c r="T15" s="29"/>
    </row>
    <row r="16" spans="1:26">
      <c r="A16" s="27"/>
      <c r="B16" s="30"/>
      <c r="C16" s="30"/>
      <c r="D16" s="30"/>
      <c r="E16" s="30"/>
      <c r="F16" s="30"/>
      <c r="G16" s="30"/>
      <c r="H16" s="29"/>
      <c r="I16" s="27"/>
      <c r="J16" s="27"/>
      <c r="K16" s="27"/>
      <c r="L16" s="27"/>
      <c r="M16" s="27"/>
      <c r="N16" s="27"/>
      <c r="O16" s="27"/>
      <c r="P16" s="27"/>
      <c r="R16" s="29"/>
      <c r="S16" s="29"/>
      <c r="T16" s="29"/>
      <c r="Y16">
        <f t="shared" si="0"/>
        <v>0</v>
      </c>
      <c r="Z16" t="e">
        <f t="shared" si="1"/>
        <v>#DIV/0!</v>
      </c>
    </row>
    <row r="17" spans="1:26">
      <c r="A17" s="27"/>
      <c r="B17" s="30"/>
      <c r="C17" s="30"/>
      <c r="D17" s="30"/>
      <c r="E17" s="30"/>
      <c r="F17" s="30"/>
      <c r="G17" s="30"/>
      <c r="H17" s="29"/>
      <c r="I17" s="27"/>
      <c r="J17" s="27"/>
      <c r="K17" s="27"/>
      <c r="L17" s="27"/>
      <c r="M17" s="27"/>
      <c r="N17" s="27"/>
      <c r="O17" s="27"/>
      <c r="P17" s="27"/>
      <c r="R17" s="29"/>
      <c r="S17" s="29"/>
      <c r="T17" s="29"/>
      <c r="Y17">
        <f t="shared" si="0"/>
        <v>0</v>
      </c>
      <c r="Z17" t="e">
        <f t="shared" si="1"/>
        <v>#DIV/0!</v>
      </c>
    </row>
    <row r="18" spans="1:26">
      <c r="A18" s="27"/>
      <c r="B18" s="30"/>
      <c r="C18" s="30"/>
      <c r="D18" s="30"/>
      <c r="E18" s="30"/>
      <c r="F18" s="30"/>
      <c r="G18" s="30"/>
      <c r="H18" s="29"/>
      <c r="I18" s="27"/>
      <c r="J18" s="27"/>
      <c r="K18" s="27"/>
      <c r="L18" s="27"/>
      <c r="M18" s="27"/>
      <c r="N18" s="27"/>
      <c r="O18" s="27"/>
      <c r="P18" s="27"/>
      <c r="R18" s="29"/>
      <c r="S18" s="29"/>
      <c r="T18" s="29"/>
      <c r="Y18">
        <f t="shared" si="0"/>
        <v>0</v>
      </c>
      <c r="Z18" t="e">
        <f t="shared" si="1"/>
        <v>#DIV/0!</v>
      </c>
    </row>
    <row r="19" spans="1:26">
      <c r="A19" s="27"/>
      <c r="B19" s="30"/>
      <c r="C19" s="30"/>
      <c r="D19" s="30"/>
      <c r="E19" s="30"/>
      <c r="F19" s="30"/>
      <c r="G19" s="30"/>
      <c r="H19" s="29"/>
      <c r="I19" s="27"/>
      <c r="J19" s="27"/>
      <c r="K19" s="27"/>
      <c r="L19" s="27"/>
      <c r="M19" s="27"/>
      <c r="N19" s="27"/>
      <c r="O19" s="27"/>
      <c r="P19" s="27"/>
      <c r="R19" s="29"/>
      <c r="S19" s="29"/>
      <c r="T19" s="29"/>
      <c r="Y19">
        <f t="shared" si="0"/>
        <v>0</v>
      </c>
      <c r="Z19" t="e">
        <f t="shared" si="1"/>
        <v>#DIV/0!</v>
      </c>
    </row>
    <row r="20" spans="1:26">
      <c r="A20" s="27"/>
      <c r="B20" s="30"/>
      <c r="C20" s="30"/>
      <c r="D20" s="30"/>
      <c r="E20" s="30"/>
      <c r="F20" s="30"/>
      <c r="G20" s="30"/>
      <c r="H20" s="29"/>
      <c r="I20" s="27"/>
      <c r="J20" s="27"/>
      <c r="K20" s="27"/>
      <c r="L20" s="27"/>
      <c r="M20" s="27"/>
      <c r="N20" s="27"/>
      <c r="O20" s="27"/>
      <c r="P20" s="27"/>
      <c r="R20" s="29"/>
      <c r="S20" s="29"/>
      <c r="T20" s="29"/>
      <c r="Y20">
        <f t="shared" si="0"/>
        <v>0</v>
      </c>
      <c r="Z20" t="e">
        <f t="shared" si="1"/>
        <v>#DIV/0!</v>
      </c>
    </row>
    <row r="21" spans="1:26">
      <c r="A21" s="27"/>
      <c r="B21" s="30"/>
      <c r="C21" s="30"/>
      <c r="D21" s="30"/>
      <c r="E21" s="30"/>
      <c r="F21" s="30"/>
      <c r="G21" s="30"/>
      <c r="H21" s="29"/>
      <c r="I21" s="27"/>
      <c r="J21" s="27"/>
      <c r="K21" s="27"/>
      <c r="L21" s="27"/>
      <c r="M21" s="27"/>
      <c r="N21" s="27"/>
      <c r="O21" s="27"/>
      <c r="P21" s="27"/>
      <c r="R21" s="29"/>
      <c r="S21" s="29"/>
      <c r="T21" s="29"/>
      <c r="Y21">
        <f t="shared" si="0"/>
        <v>0</v>
      </c>
      <c r="Z21" t="e">
        <f t="shared" si="1"/>
        <v>#DIV/0!</v>
      </c>
    </row>
    <row r="22" spans="1:26">
      <c r="A22" s="27"/>
      <c r="B22" s="30"/>
      <c r="C22" s="30"/>
      <c r="D22" s="30"/>
      <c r="E22" s="30"/>
      <c r="F22" s="30"/>
      <c r="G22" s="30"/>
      <c r="H22" s="29"/>
      <c r="I22" s="27"/>
      <c r="J22" s="27"/>
      <c r="K22" s="27"/>
      <c r="L22" s="27"/>
      <c r="M22" s="27"/>
      <c r="N22" s="27"/>
      <c r="O22" s="27"/>
      <c r="P22" s="27"/>
      <c r="R22" s="29"/>
      <c r="S22" s="29"/>
      <c r="T22" s="29"/>
      <c r="Y22">
        <f t="shared" si="0"/>
        <v>0</v>
      </c>
      <c r="Z22" t="e">
        <f t="shared" si="1"/>
        <v>#DIV/0!</v>
      </c>
    </row>
    <row r="23" spans="1:26">
      <c r="A23" s="27"/>
      <c r="B23" s="30"/>
      <c r="C23" s="30"/>
      <c r="D23" s="30"/>
      <c r="E23" s="30"/>
      <c r="F23" s="30"/>
      <c r="G23" s="30"/>
      <c r="H23" s="29"/>
      <c r="I23" s="27"/>
      <c r="J23" s="27"/>
      <c r="K23" s="27"/>
      <c r="L23" s="27"/>
      <c r="M23" s="27"/>
      <c r="N23" s="27"/>
      <c r="O23" s="27"/>
      <c r="P23" s="27"/>
      <c r="R23" s="36"/>
      <c r="S23" s="29"/>
      <c r="T23" s="29"/>
      <c r="Y23">
        <f t="shared" si="0"/>
        <v>0</v>
      </c>
      <c r="Z23" t="e">
        <f t="shared" si="1"/>
        <v>#DIV/0!</v>
      </c>
    </row>
    <row r="24" spans="1:26">
      <c r="A24" s="27"/>
      <c r="B24" s="30"/>
      <c r="C24" s="30"/>
      <c r="D24" s="30"/>
      <c r="E24" s="30"/>
      <c r="F24" s="30"/>
      <c r="G24" s="30"/>
      <c r="H24" s="29"/>
      <c r="I24" s="27"/>
      <c r="J24" s="27"/>
      <c r="K24" s="27"/>
      <c r="L24" s="27"/>
      <c r="M24" s="27"/>
      <c r="N24" s="27"/>
      <c r="O24" s="27"/>
      <c r="P24" s="27"/>
      <c r="R24" s="29"/>
      <c r="S24" s="29"/>
      <c r="T24" s="29"/>
      <c r="Y24">
        <f t="shared" si="0"/>
        <v>0</v>
      </c>
      <c r="Z24" t="e">
        <f t="shared" si="1"/>
        <v>#DIV/0!</v>
      </c>
    </row>
    <row r="25" spans="1:26">
      <c r="A25" s="27"/>
      <c r="B25" s="30"/>
      <c r="C25" s="30"/>
      <c r="D25" s="30"/>
      <c r="E25" s="30"/>
      <c r="F25" s="30"/>
      <c r="G25" s="30"/>
      <c r="H25" s="29"/>
      <c r="I25" s="27"/>
      <c r="J25" s="27"/>
      <c r="K25" s="27"/>
      <c r="L25" s="27"/>
      <c r="M25" s="27"/>
      <c r="N25" s="27"/>
      <c r="O25" s="27"/>
      <c r="P25" s="27"/>
      <c r="R25" s="29"/>
      <c r="S25" s="29"/>
      <c r="T25" s="29"/>
      <c r="Y25">
        <f t="shared" si="0"/>
        <v>0</v>
      </c>
      <c r="Z25" t="e">
        <f t="shared" si="1"/>
        <v>#DIV/0!</v>
      </c>
    </row>
    <row r="26" spans="1:26">
      <c r="A26" s="27"/>
      <c r="B26" s="30"/>
      <c r="C26" s="30"/>
      <c r="D26" s="30"/>
      <c r="E26" s="30"/>
      <c r="F26" s="30"/>
      <c r="G26" s="30"/>
      <c r="H26" s="29"/>
      <c r="I26" s="27"/>
      <c r="J26" s="27"/>
      <c r="K26" s="27"/>
      <c r="L26" s="27"/>
      <c r="M26" s="27"/>
      <c r="N26" s="27"/>
      <c r="O26" s="27"/>
      <c r="P26" s="27"/>
      <c r="R26" s="29"/>
      <c r="S26" s="29"/>
      <c r="T26" s="29"/>
      <c r="Y26">
        <f>(V26-W26)/(X26-1)/1000000</f>
        <v>0</v>
      </c>
      <c r="Z26" t="e">
        <f>1/Y26</f>
        <v>#DIV/0!</v>
      </c>
    </row>
    <row r="27" spans="1:26">
      <c r="A27" s="27"/>
      <c r="B27" s="30"/>
      <c r="C27" s="30"/>
      <c r="D27" s="30"/>
      <c r="E27" s="30"/>
      <c r="F27" s="30"/>
      <c r="G27" s="30"/>
      <c r="H27" s="29"/>
      <c r="I27" s="27"/>
      <c r="J27" s="27"/>
      <c r="K27" s="27"/>
      <c r="L27" s="27"/>
      <c r="M27" s="27"/>
      <c r="N27" s="27"/>
      <c r="O27" s="27"/>
      <c r="P27" s="27"/>
      <c r="R27" s="29"/>
      <c r="S27" s="29"/>
      <c r="T27" s="29"/>
    </row>
    <row r="28" spans="1:26">
      <c r="A28" s="27"/>
      <c r="B28" s="30"/>
      <c r="C28" s="30"/>
      <c r="D28" s="30"/>
      <c r="E28" s="30"/>
      <c r="F28" s="30"/>
      <c r="G28" s="30"/>
      <c r="H28" s="29"/>
      <c r="I28" s="27"/>
      <c r="J28" s="27"/>
      <c r="K28" s="27"/>
      <c r="L28" s="27"/>
      <c r="M28" s="27"/>
      <c r="N28" s="27"/>
      <c r="O28" s="27"/>
      <c r="P28" s="27"/>
      <c r="R28" s="29"/>
      <c r="S28" s="29"/>
      <c r="T28" s="29"/>
    </row>
    <row r="29" spans="1:26">
      <c r="A29" s="27"/>
      <c r="B29" s="30"/>
      <c r="C29" s="30"/>
      <c r="D29" s="30"/>
      <c r="E29" s="30"/>
      <c r="F29" s="30"/>
      <c r="G29" s="30"/>
      <c r="H29" s="29"/>
      <c r="I29" s="27"/>
      <c r="J29" s="27"/>
      <c r="K29" s="27"/>
      <c r="L29" s="27"/>
      <c r="M29" s="27"/>
      <c r="N29" s="27"/>
      <c r="O29" s="27"/>
      <c r="P29" s="27"/>
      <c r="R29" s="29"/>
      <c r="S29" s="29"/>
      <c r="T29" s="29"/>
    </row>
    <row r="30" spans="1:26">
      <c r="A30" s="27"/>
      <c r="B30" s="30"/>
      <c r="C30" s="30"/>
      <c r="D30" s="30"/>
      <c r="E30" s="30"/>
      <c r="F30" s="30"/>
      <c r="G30" s="30"/>
      <c r="H30" s="29"/>
      <c r="I30" s="27"/>
      <c r="J30" s="27"/>
      <c r="K30" s="27"/>
      <c r="L30" s="27"/>
      <c r="M30" s="27"/>
      <c r="N30" s="27"/>
      <c r="O30" s="27"/>
      <c r="P30" s="27"/>
      <c r="R30" s="34" t="s">
        <v>12</v>
      </c>
      <c r="S30" s="34" t="s">
        <v>12</v>
      </c>
      <c r="T30" s="34" t="s">
        <v>12</v>
      </c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E2811-AE8D-41C5-ABDE-02C688228BC8}">
  <dimension ref="A1:V51"/>
  <sheetViews>
    <sheetView workbookViewId="0">
      <selection activeCell="D22" sqref="D22"/>
    </sheetView>
  </sheetViews>
  <sheetFormatPr defaultRowHeight="14.4"/>
  <cols>
    <col min="8" max="8" width="9.6640625" customWidth="1"/>
    <col min="15" max="15" width="8.88671875" style="29"/>
    <col min="16" max="16" width="11.109375" customWidth="1"/>
    <col min="21" max="21" width="12" bestFit="1" customWidth="1"/>
    <col min="22" max="22" width="10" bestFit="1" customWidth="1"/>
  </cols>
  <sheetData>
    <row r="1" spans="1:22" ht="29.4" thickBot="1">
      <c r="A1" s="23" t="s">
        <v>39</v>
      </c>
      <c r="B1" s="24" t="s">
        <v>1</v>
      </c>
      <c r="C1" s="24" t="s">
        <v>2</v>
      </c>
      <c r="D1" s="24" t="s">
        <v>19</v>
      </c>
      <c r="E1" s="24" t="s">
        <v>28</v>
      </c>
      <c r="F1" s="24" t="s">
        <v>3</v>
      </c>
      <c r="G1" s="24" t="s">
        <v>4</v>
      </c>
      <c r="H1" s="24" t="s">
        <v>63</v>
      </c>
      <c r="I1" s="24" t="s">
        <v>5</v>
      </c>
      <c r="J1" s="24" t="s">
        <v>6</v>
      </c>
      <c r="K1" s="24" t="s">
        <v>40</v>
      </c>
      <c r="L1" s="24" t="s">
        <v>76</v>
      </c>
      <c r="M1" s="24" t="s">
        <v>41</v>
      </c>
      <c r="N1" s="24" t="s">
        <v>8</v>
      </c>
      <c r="O1" s="33" t="s">
        <v>66</v>
      </c>
      <c r="P1" s="32" t="s">
        <v>67</v>
      </c>
      <c r="R1" s="35" t="s">
        <v>71</v>
      </c>
      <c r="S1" s="35" t="s">
        <v>72</v>
      </c>
      <c r="T1" s="35" t="s">
        <v>73</v>
      </c>
      <c r="U1" s="35" t="s">
        <v>75</v>
      </c>
      <c r="V1" s="35" t="s">
        <v>74</v>
      </c>
    </row>
    <row r="2" spans="1:22">
      <c r="A2" s="25" t="s">
        <v>10</v>
      </c>
      <c r="B2" s="26" t="s">
        <v>29</v>
      </c>
      <c r="C2" s="26" t="s">
        <v>30</v>
      </c>
      <c r="D2" s="26" t="s">
        <v>31</v>
      </c>
      <c r="E2" s="26" t="s">
        <v>32</v>
      </c>
      <c r="F2" s="26" t="s">
        <v>12</v>
      </c>
      <c r="G2" s="26" t="s">
        <v>13</v>
      </c>
      <c r="H2" s="26" t="s">
        <v>12</v>
      </c>
      <c r="I2" s="26" t="s">
        <v>14</v>
      </c>
      <c r="J2" s="26" t="s">
        <v>15</v>
      </c>
      <c r="K2" s="26" t="s">
        <v>15</v>
      </c>
      <c r="L2" s="26" t="s">
        <v>15</v>
      </c>
      <c r="M2" s="26" t="s">
        <v>24</v>
      </c>
      <c r="N2" s="26" t="s">
        <v>16</v>
      </c>
      <c r="O2" s="34" t="s">
        <v>12</v>
      </c>
      <c r="P2" s="34" t="s">
        <v>68</v>
      </c>
    </row>
    <row r="3" spans="1:22">
      <c r="A3" s="38">
        <v>1</v>
      </c>
      <c r="B3" s="28">
        <v>6</v>
      </c>
      <c r="C3" s="28">
        <v>7</v>
      </c>
      <c r="D3" s="28">
        <v>8</v>
      </c>
      <c r="E3" s="28">
        <v>9</v>
      </c>
      <c r="F3" s="29" t="s">
        <v>18</v>
      </c>
      <c r="G3" s="27">
        <v>2</v>
      </c>
      <c r="H3" s="27">
        <v>500</v>
      </c>
      <c r="I3" s="27">
        <v>300</v>
      </c>
      <c r="J3" s="27">
        <v>288.3</v>
      </c>
      <c r="K3" s="27">
        <v>42.857799999999997</v>
      </c>
      <c r="L3" s="27">
        <f>J3-K3</f>
        <v>245.44220000000001</v>
      </c>
      <c r="M3" s="27">
        <f>K3/N3</f>
        <v>4.2857799999999995E-3</v>
      </c>
      <c r="N3" s="27">
        <v>10000</v>
      </c>
      <c r="O3" s="29" t="s">
        <v>80</v>
      </c>
      <c r="P3" s="29">
        <v>3570</v>
      </c>
      <c r="U3">
        <f t="shared" ref="U3:U25" si="0">(R3-S3)/(T3-1)/1000000</f>
        <v>0</v>
      </c>
      <c r="V3" t="e">
        <f t="shared" ref="V3:V25" si="1">1/U3</f>
        <v>#DIV/0!</v>
      </c>
    </row>
    <row r="4" spans="1:22">
      <c r="A4" s="38">
        <v>2</v>
      </c>
      <c r="B4" s="30">
        <v>10</v>
      </c>
      <c r="C4" s="30">
        <v>11</v>
      </c>
      <c r="D4" s="30">
        <v>12</v>
      </c>
      <c r="E4" s="28">
        <v>13</v>
      </c>
      <c r="F4" s="29" t="s">
        <v>18</v>
      </c>
      <c r="G4" s="27">
        <v>2</v>
      </c>
      <c r="H4" s="27">
        <v>500</v>
      </c>
      <c r="I4" s="27">
        <v>300</v>
      </c>
      <c r="J4" s="27">
        <v>287.8</v>
      </c>
      <c r="K4" s="27">
        <v>42.071199999999997</v>
      </c>
      <c r="L4" s="27">
        <f t="shared" ref="L4:L50" si="2">J4-K4</f>
        <v>245.72880000000001</v>
      </c>
      <c r="M4" s="27">
        <f t="shared" ref="M4:M50" si="3">K4/N4</f>
        <v>4.20712E-3</v>
      </c>
      <c r="N4" s="27">
        <v>10000</v>
      </c>
      <c r="O4" s="29" t="s">
        <v>80</v>
      </c>
      <c r="P4" s="29"/>
      <c r="V4" t="e">
        <f t="shared" si="1"/>
        <v>#DIV/0!</v>
      </c>
    </row>
    <row r="5" spans="1:22">
      <c r="A5" s="38">
        <v>3</v>
      </c>
      <c r="B5" s="30">
        <v>14</v>
      </c>
      <c r="C5" s="30">
        <v>15</v>
      </c>
      <c r="D5" s="30">
        <v>16</v>
      </c>
      <c r="E5" s="28">
        <v>17</v>
      </c>
      <c r="F5" s="29" t="s">
        <v>18</v>
      </c>
      <c r="G5" s="27">
        <v>2</v>
      </c>
      <c r="H5" s="27">
        <v>500</v>
      </c>
      <c r="I5" s="27">
        <v>300</v>
      </c>
      <c r="J5" s="27">
        <v>287</v>
      </c>
      <c r="K5" s="27">
        <v>40.028959999999998</v>
      </c>
      <c r="L5" s="27">
        <f t="shared" si="2"/>
        <v>246.97104000000002</v>
      </c>
      <c r="M5" s="27">
        <f t="shared" si="3"/>
        <v>4.0028959999999997E-3</v>
      </c>
      <c r="N5" s="27">
        <v>10000</v>
      </c>
      <c r="O5" s="29" t="s">
        <v>80</v>
      </c>
      <c r="P5" s="29"/>
      <c r="V5" t="e">
        <f t="shared" si="1"/>
        <v>#DIV/0!</v>
      </c>
    </row>
    <row r="6" spans="1:22">
      <c r="A6" s="38">
        <v>4</v>
      </c>
      <c r="B6" s="30">
        <v>20</v>
      </c>
      <c r="C6" s="30">
        <v>21</v>
      </c>
      <c r="D6" s="30">
        <v>22</v>
      </c>
      <c r="E6" s="28">
        <v>23</v>
      </c>
      <c r="F6" s="29" t="s">
        <v>18</v>
      </c>
      <c r="G6" s="27">
        <v>2</v>
      </c>
      <c r="H6" s="27">
        <v>500</v>
      </c>
      <c r="I6" s="27">
        <v>300</v>
      </c>
      <c r="J6" s="27">
        <v>286.3</v>
      </c>
      <c r="K6" s="27">
        <v>38.991700000000002</v>
      </c>
      <c r="L6" s="27">
        <f t="shared" si="2"/>
        <v>247.3083</v>
      </c>
      <c r="M6" s="27">
        <f t="shared" si="3"/>
        <v>3.89917E-3</v>
      </c>
      <c r="N6" s="27">
        <v>10000</v>
      </c>
      <c r="O6" s="29" t="s">
        <v>80</v>
      </c>
      <c r="P6" s="29"/>
      <c r="V6" t="e">
        <f t="shared" si="1"/>
        <v>#DIV/0!</v>
      </c>
    </row>
    <row r="7" spans="1:22">
      <c r="A7" s="38">
        <v>5</v>
      </c>
      <c r="B7" s="30">
        <v>24</v>
      </c>
      <c r="C7" s="30">
        <v>25</v>
      </c>
      <c r="D7" s="30">
        <v>26</v>
      </c>
      <c r="E7" s="28">
        <v>27</v>
      </c>
      <c r="F7" s="29" t="s">
        <v>18</v>
      </c>
      <c r="G7" s="27">
        <v>2</v>
      </c>
      <c r="H7" s="27">
        <v>500</v>
      </c>
      <c r="I7" s="27">
        <v>300</v>
      </c>
      <c r="J7" s="27">
        <v>285.7</v>
      </c>
      <c r="K7" s="27">
        <v>37.786999999999999</v>
      </c>
      <c r="L7" s="27">
        <f t="shared" si="2"/>
        <v>247.91299999999998</v>
      </c>
      <c r="M7" s="27">
        <f t="shared" si="3"/>
        <v>3.7786999999999999E-3</v>
      </c>
      <c r="N7" s="27">
        <v>10000</v>
      </c>
      <c r="O7" s="29" t="s">
        <v>86</v>
      </c>
      <c r="P7" s="29"/>
      <c r="V7" t="e">
        <f t="shared" si="1"/>
        <v>#DIV/0!</v>
      </c>
    </row>
    <row r="8" spans="1:22">
      <c r="A8" s="38">
        <v>6</v>
      </c>
      <c r="B8" s="30">
        <v>28</v>
      </c>
      <c r="C8" s="30">
        <v>29</v>
      </c>
      <c r="D8" s="30">
        <v>30</v>
      </c>
      <c r="E8" s="28">
        <v>31</v>
      </c>
      <c r="F8" s="29" t="s">
        <v>18</v>
      </c>
      <c r="G8" s="27">
        <v>2</v>
      </c>
      <c r="H8" s="27">
        <v>500</v>
      </c>
      <c r="I8" s="27">
        <v>300</v>
      </c>
      <c r="J8" s="27">
        <v>285.2</v>
      </c>
      <c r="K8" s="27">
        <v>37.397599999999997</v>
      </c>
      <c r="L8" s="27">
        <f t="shared" si="2"/>
        <v>247.80239999999998</v>
      </c>
      <c r="M8" s="27">
        <f t="shared" si="3"/>
        <v>3.7397599999999995E-3</v>
      </c>
      <c r="N8" s="27">
        <v>10000</v>
      </c>
      <c r="O8" s="29" t="s">
        <v>86</v>
      </c>
      <c r="P8" s="29"/>
      <c r="V8" t="e">
        <f t="shared" si="1"/>
        <v>#DIV/0!</v>
      </c>
    </row>
    <row r="9" spans="1:22">
      <c r="A9" s="38">
        <v>7</v>
      </c>
      <c r="B9" s="30">
        <v>32</v>
      </c>
      <c r="C9" s="30">
        <v>33</v>
      </c>
      <c r="D9" s="30">
        <v>34</v>
      </c>
      <c r="E9" s="28">
        <v>35</v>
      </c>
      <c r="F9" s="29" t="s">
        <v>18</v>
      </c>
      <c r="G9" s="27">
        <v>2</v>
      </c>
      <c r="H9" s="27">
        <v>500</v>
      </c>
      <c r="I9" s="27">
        <v>300</v>
      </c>
      <c r="J9" s="27">
        <v>284.60000000000002</v>
      </c>
      <c r="K9" s="27">
        <v>36.3157</v>
      </c>
      <c r="L9" s="27">
        <f t="shared" si="2"/>
        <v>248.28430000000003</v>
      </c>
      <c r="M9" s="27">
        <f t="shared" si="3"/>
        <v>3.6315699999999998E-3</v>
      </c>
      <c r="N9" s="27">
        <v>10000</v>
      </c>
      <c r="O9" s="29" t="s">
        <v>86</v>
      </c>
      <c r="P9" s="29"/>
      <c r="V9" t="e">
        <f t="shared" si="1"/>
        <v>#DIV/0!</v>
      </c>
    </row>
    <row r="10" spans="1:22">
      <c r="A10" s="38">
        <v>8</v>
      </c>
      <c r="B10" s="31">
        <v>36</v>
      </c>
      <c r="C10" s="31">
        <v>37</v>
      </c>
      <c r="D10" s="31">
        <v>38</v>
      </c>
      <c r="E10" s="28">
        <v>39</v>
      </c>
      <c r="F10" s="29" t="s">
        <v>18</v>
      </c>
      <c r="G10" s="27">
        <v>2</v>
      </c>
      <c r="H10" s="27">
        <v>500</v>
      </c>
      <c r="I10" s="27">
        <v>300</v>
      </c>
      <c r="J10" s="27">
        <v>283.7</v>
      </c>
      <c r="K10" s="27">
        <v>35.415500000000002</v>
      </c>
      <c r="L10" s="27">
        <f t="shared" si="2"/>
        <v>248.28449999999998</v>
      </c>
      <c r="M10" s="27">
        <f t="shared" si="3"/>
        <v>3.5415500000000001E-3</v>
      </c>
      <c r="N10" s="27">
        <v>10000</v>
      </c>
      <c r="O10" s="29" t="s">
        <v>86</v>
      </c>
      <c r="P10" s="29"/>
      <c r="Q10" t="s">
        <v>85</v>
      </c>
      <c r="U10">
        <f t="shared" si="0"/>
        <v>0</v>
      </c>
      <c r="V10" t="e">
        <f t="shared" si="1"/>
        <v>#DIV/0!</v>
      </c>
    </row>
    <row r="11" spans="1:22">
      <c r="A11" s="38">
        <v>9</v>
      </c>
      <c r="B11" s="30">
        <v>40</v>
      </c>
      <c r="C11" s="30">
        <v>41</v>
      </c>
      <c r="D11" s="30">
        <v>42</v>
      </c>
      <c r="E11" s="28">
        <v>43</v>
      </c>
      <c r="F11" s="29" t="s">
        <v>18</v>
      </c>
      <c r="G11" s="27">
        <v>2</v>
      </c>
      <c r="H11" s="27">
        <v>500</v>
      </c>
      <c r="I11" s="27">
        <v>300</v>
      </c>
      <c r="J11" s="27">
        <v>283</v>
      </c>
      <c r="K11" s="27">
        <v>34.633099999999999</v>
      </c>
      <c r="L11" s="27">
        <f t="shared" si="2"/>
        <v>248.36689999999999</v>
      </c>
      <c r="M11" s="27">
        <f t="shared" si="3"/>
        <v>3.4633099999999998E-3</v>
      </c>
      <c r="N11" s="27">
        <v>10000</v>
      </c>
      <c r="O11" s="29" t="s">
        <v>86</v>
      </c>
      <c r="P11" s="29"/>
      <c r="U11">
        <f t="shared" si="0"/>
        <v>0</v>
      </c>
      <c r="V11" t="e">
        <f t="shared" si="1"/>
        <v>#DIV/0!</v>
      </c>
    </row>
    <row r="12" spans="1:22">
      <c r="A12" s="38">
        <v>10</v>
      </c>
      <c r="B12" s="30">
        <v>44</v>
      </c>
      <c r="C12" s="30">
        <v>45</v>
      </c>
      <c r="D12" s="30">
        <v>46</v>
      </c>
      <c r="E12" s="28">
        <v>47</v>
      </c>
      <c r="F12" s="29" t="s">
        <v>18</v>
      </c>
      <c r="G12" s="27">
        <v>2</v>
      </c>
      <c r="H12" s="27">
        <v>500</v>
      </c>
      <c r="I12" s="27">
        <v>300</v>
      </c>
      <c r="J12" s="27">
        <v>282.2</v>
      </c>
      <c r="K12" s="27">
        <v>33.478099999999998</v>
      </c>
      <c r="L12" s="27">
        <f t="shared" si="2"/>
        <v>248.72190000000001</v>
      </c>
      <c r="M12" s="27">
        <f t="shared" si="3"/>
        <v>3.3478099999999997E-3</v>
      </c>
      <c r="N12" s="27">
        <v>10000</v>
      </c>
      <c r="O12" s="29" t="s">
        <v>86</v>
      </c>
      <c r="P12" s="29"/>
      <c r="U12">
        <f t="shared" si="0"/>
        <v>0</v>
      </c>
      <c r="V12" t="e">
        <f t="shared" si="1"/>
        <v>#DIV/0!</v>
      </c>
    </row>
    <row r="13" spans="1:22">
      <c r="A13" s="38">
        <v>11</v>
      </c>
      <c r="B13" s="30">
        <v>48</v>
      </c>
      <c r="C13" s="30">
        <v>49</v>
      </c>
      <c r="D13" s="30">
        <v>50</v>
      </c>
      <c r="E13" s="28">
        <v>51</v>
      </c>
      <c r="F13" s="29" t="s">
        <v>18</v>
      </c>
      <c r="G13" s="27">
        <v>2</v>
      </c>
      <c r="H13" s="27">
        <v>500</v>
      </c>
      <c r="I13" s="27">
        <v>300</v>
      </c>
      <c r="J13" s="27">
        <v>281.60000000000002</v>
      </c>
      <c r="K13" s="27">
        <v>32.305300000000003</v>
      </c>
      <c r="L13" s="27">
        <f t="shared" si="2"/>
        <v>249.29470000000003</v>
      </c>
      <c r="M13" s="27">
        <f t="shared" si="3"/>
        <v>3.2305300000000001E-3</v>
      </c>
      <c r="N13" s="27">
        <v>10000</v>
      </c>
      <c r="O13" s="29" t="s">
        <v>86</v>
      </c>
      <c r="P13" s="29"/>
      <c r="U13">
        <f t="shared" si="0"/>
        <v>0</v>
      </c>
      <c r="V13" t="e">
        <f t="shared" si="1"/>
        <v>#DIV/0!</v>
      </c>
    </row>
    <row r="14" spans="1:22">
      <c r="A14" s="38">
        <v>12</v>
      </c>
      <c r="B14" s="30">
        <v>52</v>
      </c>
      <c r="C14" s="30">
        <v>53</v>
      </c>
      <c r="D14" s="30">
        <v>54</v>
      </c>
      <c r="E14" s="30">
        <v>55</v>
      </c>
      <c r="F14" s="29" t="s">
        <v>18</v>
      </c>
      <c r="G14" s="27">
        <v>2</v>
      </c>
      <c r="H14" s="27">
        <v>500</v>
      </c>
      <c r="I14" s="27">
        <v>300</v>
      </c>
      <c r="J14" s="27">
        <v>281</v>
      </c>
      <c r="K14" s="27">
        <v>31.245000000000001</v>
      </c>
      <c r="L14" s="27">
        <f t="shared" si="2"/>
        <v>249.755</v>
      </c>
      <c r="M14" s="27">
        <f t="shared" si="3"/>
        <v>3.1245000000000001E-3</v>
      </c>
      <c r="N14" s="27">
        <v>10000</v>
      </c>
      <c r="O14" s="29" t="s">
        <v>86</v>
      </c>
      <c r="P14" s="29"/>
    </row>
    <row r="15" spans="1:22">
      <c r="A15" s="38">
        <v>13</v>
      </c>
      <c r="B15" s="30">
        <v>56</v>
      </c>
      <c r="C15" s="30">
        <v>57</v>
      </c>
      <c r="D15" s="30">
        <v>58</v>
      </c>
      <c r="E15" s="30">
        <v>59</v>
      </c>
      <c r="F15" s="29" t="s">
        <v>18</v>
      </c>
      <c r="G15" s="27">
        <v>2</v>
      </c>
      <c r="H15" s="27">
        <v>500</v>
      </c>
      <c r="I15" s="27">
        <v>300</v>
      </c>
      <c r="J15" s="27">
        <v>280.5</v>
      </c>
      <c r="K15" s="27">
        <v>31.194400000000002</v>
      </c>
      <c r="L15" s="27">
        <f t="shared" si="2"/>
        <v>249.3056</v>
      </c>
      <c r="M15" s="27">
        <f t="shared" si="3"/>
        <v>3.1194400000000002E-3</v>
      </c>
      <c r="N15" s="27">
        <v>10000</v>
      </c>
      <c r="O15" s="29" t="s">
        <v>86</v>
      </c>
      <c r="P15" s="29"/>
    </row>
    <row r="16" spans="1:22">
      <c r="A16" s="38">
        <v>14</v>
      </c>
      <c r="B16" s="30">
        <v>60</v>
      </c>
      <c r="C16" s="30">
        <v>61</v>
      </c>
      <c r="D16" s="30">
        <v>62</v>
      </c>
      <c r="E16" s="30">
        <v>63</v>
      </c>
      <c r="F16" s="29" t="s">
        <v>18</v>
      </c>
      <c r="G16" s="27">
        <v>2</v>
      </c>
      <c r="H16" s="27">
        <v>500</v>
      </c>
      <c r="I16" s="27">
        <v>300</v>
      </c>
      <c r="J16" s="27">
        <v>279.89999999999998</v>
      </c>
      <c r="K16" s="27">
        <v>29.9558</v>
      </c>
      <c r="L16" s="27">
        <f t="shared" si="2"/>
        <v>249.94419999999997</v>
      </c>
      <c r="M16" s="27">
        <f t="shared" si="3"/>
        <v>2.9955799999999999E-3</v>
      </c>
      <c r="N16" s="27">
        <v>10000</v>
      </c>
      <c r="O16" s="29" t="s">
        <v>86</v>
      </c>
      <c r="P16" s="29"/>
      <c r="U16">
        <f t="shared" si="0"/>
        <v>0</v>
      </c>
      <c r="V16" t="e">
        <f t="shared" si="1"/>
        <v>#DIV/0!</v>
      </c>
    </row>
    <row r="17" spans="1:22">
      <c r="A17" s="38">
        <v>15</v>
      </c>
      <c r="B17" s="30">
        <v>64</v>
      </c>
      <c r="C17" s="30">
        <v>65</v>
      </c>
      <c r="D17" s="30">
        <v>66</v>
      </c>
      <c r="E17" s="30">
        <v>67</v>
      </c>
      <c r="F17" s="29" t="s">
        <v>18</v>
      </c>
      <c r="G17" s="27">
        <v>2</v>
      </c>
      <c r="H17" s="27">
        <v>500</v>
      </c>
      <c r="I17" s="27">
        <v>300</v>
      </c>
      <c r="J17" s="27">
        <v>279.3</v>
      </c>
      <c r="K17" s="27">
        <v>29.120799999999999</v>
      </c>
      <c r="L17" s="27">
        <f t="shared" si="2"/>
        <v>250.17920000000001</v>
      </c>
      <c r="M17" s="27">
        <f t="shared" si="3"/>
        <v>2.9120800000000001E-3</v>
      </c>
      <c r="N17" s="27">
        <v>10000</v>
      </c>
      <c r="O17" s="29" t="s">
        <v>86</v>
      </c>
      <c r="P17" s="29"/>
      <c r="U17">
        <f t="shared" si="0"/>
        <v>0</v>
      </c>
      <c r="V17" t="e">
        <f t="shared" si="1"/>
        <v>#DIV/0!</v>
      </c>
    </row>
    <row r="18" spans="1:22">
      <c r="A18" s="38">
        <v>16</v>
      </c>
      <c r="B18" s="30">
        <v>68</v>
      </c>
      <c r="C18" s="30">
        <v>69</v>
      </c>
      <c r="D18" s="30">
        <v>70</v>
      </c>
      <c r="E18" s="30">
        <v>71</v>
      </c>
      <c r="F18" s="29" t="s">
        <v>18</v>
      </c>
      <c r="G18" s="27">
        <v>2</v>
      </c>
      <c r="H18" s="27">
        <v>500</v>
      </c>
      <c r="I18" s="27">
        <v>300</v>
      </c>
      <c r="J18" s="27">
        <v>278.60000000000002</v>
      </c>
      <c r="K18" s="27">
        <v>28.935400000000001</v>
      </c>
      <c r="L18" s="27">
        <f t="shared" si="2"/>
        <v>249.66460000000001</v>
      </c>
      <c r="M18" s="27">
        <f t="shared" si="3"/>
        <v>2.89354E-3</v>
      </c>
      <c r="N18" s="27">
        <v>10000</v>
      </c>
      <c r="O18" s="29" t="s">
        <v>86</v>
      </c>
      <c r="P18" s="29"/>
      <c r="U18">
        <f t="shared" si="0"/>
        <v>0</v>
      </c>
      <c r="V18" t="e">
        <f t="shared" si="1"/>
        <v>#DIV/0!</v>
      </c>
    </row>
    <row r="19" spans="1:22">
      <c r="A19" s="38">
        <v>17</v>
      </c>
      <c r="B19" s="30">
        <v>72</v>
      </c>
      <c r="C19" s="30">
        <v>73</v>
      </c>
      <c r="D19" s="30">
        <v>74</v>
      </c>
      <c r="E19" s="30">
        <v>75</v>
      </c>
      <c r="F19" s="29" t="s">
        <v>18</v>
      </c>
      <c r="G19" s="27">
        <v>2</v>
      </c>
      <c r="H19" s="27">
        <v>500</v>
      </c>
      <c r="I19" s="27">
        <v>300</v>
      </c>
      <c r="J19" s="27">
        <v>278</v>
      </c>
      <c r="K19" s="27">
        <v>27.185099999999998</v>
      </c>
      <c r="L19" s="27">
        <f t="shared" si="2"/>
        <v>250.81489999999999</v>
      </c>
      <c r="M19" s="27">
        <f t="shared" si="3"/>
        <v>2.7185099999999999E-3</v>
      </c>
      <c r="N19" s="27">
        <v>10000</v>
      </c>
      <c r="O19" s="29" t="s">
        <v>86</v>
      </c>
      <c r="P19" s="29"/>
      <c r="U19">
        <f t="shared" si="0"/>
        <v>0</v>
      </c>
      <c r="V19" t="e">
        <f t="shared" si="1"/>
        <v>#DIV/0!</v>
      </c>
    </row>
    <row r="20" spans="1:22">
      <c r="A20" s="38">
        <v>18</v>
      </c>
      <c r="B20" s="30">
        <v>76</v>
      </c>
      <c r="C20" s="30">
        <v>77</v>
      </c>
      <c r="D20" s="30">
        <v>78</v>
      </c>
      <c r="E20" s="30">
        <v>79</v>
      </c>
      <c r="F20" s="29" t="s">
        <v>18</v>
      </c>
      <c r="G20" s="27">
        <v>2</v>
      </c>
      <c r="H20" s="27">
        <v>500</v>
      </c>
      <c r="I20" s="27">
        <v>300</v>
      </c>
      <c r="J20" s="27">
        <v>277.39999999999998</v>
      </c>
      <c r="K20" s="27">
        <v>27.639800000000001</v>
      </c>
      <c r="L20" s="27">
        <f t="shared" si="2"/>
        <v>249.76019999999997</v>
      </c>
      <c r="M20" s="27">
        <f t="shared" si="3"/>
        <v>2.7639800000000001E-3</v>
      </c>
      <c r="N20" s="27">
        <v>10000</v>
      </c>
      <c r="O20" s="29" t="s">
        <v>86</v>
      </c>
      <c r="P20" s="29"/>
      <c r="U20">
        <f t="shared" si="0"/>
        <v>0</v>
      </c>
      <c r="V20" t="e">
        <f t="shared" si="1"/>
        <v>#DIV/0!</v>
      </c>
    </row>
    <row r="21" spans="1:22">
      <c r="A21" s="38">
        <v>19</v>
      </c>
      <c r="B21" s="30">
        <v>80</v>
      </c>
      <c r="C21" s="30">
        <v>81</v>
      </c>
      <c r="D21" s="30">
        <v>82</v>
      </c>
      <c r="E21" s="30">
        <v>83</v>
      </c>
      <c r="F21" s="29" t="s">
        <v>18</v>
      </c>
      <c r="G21" s="27">
        <v>2</v>
      </c>
      <c r="H21" s="27">
        <v>500</v>
      </c>
      <c r="I21" s="27">
        <v>300</v>
      </c>
      <c r="J21" s="27">
        <v>276.8</v>
      </c>
      <c r="K21" s="27">
        <v>25.273599999999998</v>
      </c>
      <c r="L21" s="27">
        <f t="shared" si="2"/>
        <v>251.52640000000002</v>
      </c>
      <c r="M21" s="27">
        <f t="shared" si="3"/>
        <v>2.5273599999999998E-3</v>
      </c>
      <c r="N21" s="27">
        <v>10000</v>
      </c>
      <c r="O21" s="29" t="s">
        <v>86</v>
      </c>
      <c r="P21" s="29"/>
      <c r="U21">
        <f t="shared" si="0"/>
        <v>0</v>
      </c>
      <c r="V21" t="e">
        <f t="shared" si="1"/>
        <v>#DIV/0!</v>
      </c>
    </row>
    <row r="22" spans="1:22">
      <c r="A22" s="38">
        <v>20</v>
      </c>
      <c r="B22" s="30">
        <v>84</v>
      </c>
      <c r="C22" s="30">
        <v>85</v>
      </c>
      <c r="D22" s="30">
        <v>86</v>
      </c>
      <c r="E22" s="30">
        <v>87</v>
      </c>
      <c r="F22" s="29" t="s">
        <v>18</v>
      </c>
      <c r="G22" s="27">
        <v>2</v>
      </c>
      <c r="H22" s="27">
        <v>500</v>
      </c>
      <c r="I22" s="27">
        <v>300</v>
      </c>
      <c r="J22" s="27">
        <v>276.39999999999998</v>
      </c>
      <c r="K22" s="27">
        <v>24.571200000000001</v>
      </c>
      <c r="L22" s="27">
        <f t="shared" si="2"/>
        <v>251.82879999999997</v>
      </c>
      <c r="M22" s="27">
        <f t="shared" si="3"/>
        <v>2.4571200000000001E-3</v>
      </c>
      <c r="N22" s="27">
        <v>10000</v>
      </c>
      <c r="O22" s="29" t="s">
        <v>86</v>
      </c>
      <c r="P22" s="29" t="s">
        <v>87</v>
      </c>
      <c r="U22">
        <f t="shared" si="0"/>
        <v>0</v>
      </c>
      <c r="V22" t="e">
        <f t="shared" si="1"/>
        <v>#DIV/0!</v>
      </c>
    </row>
    <row r="23" spans="1:22">
      <c r="A23" s="38">
        <v>21</v>
      </c>
      <c r="B23" s="30">
        <v>88</v>
      </c>
      <c r="C23" s="30">
        <v>89</v>
      </c>
      <c r="D23" s="30">
        <v>90</v>
      </c>
      <c r="E23" s="30">
        <v>91</v>
      </c>
      <c r="F23" s="29" t="s">
        <v>18</v>
      </c>
      <c r="G23" s="27">
        <v>2</v>
      </c>
      <c r="H23" s="27">
        <v>500</v>
      </c>
      <c r="I23" s="27">
        <v>300</v>
      </c>
      <c r="J23" s="27">
        <v>277.3</v>
      </c>
      <c r="K23" s="27">
        <v>25.4998</v>
      </c>
      <c r="L23" s="27">
        <f t="shared" si="2"/>
        <v>251.80020000000002</v>
      </c>
      <c r="M23" s="27">
        <f t="shared" si="3"/>
        <v>2.5499799999999999E-3</v>
      </c>
      <c r="N23" s="27">
        <v>10000</v>
      </c>
      <c r="O23" s="29" t="s">
        <v>86</v>
      </c>
      <c r="P23" s="29"/>
      <c r="U23">
        <f t="shared" si="0"/>
        <v>0</v>
      </c>
      <c r="V23" t="e">
        <f t="shared" si="1"/>
        <v>#DIV/0!</v>
      </c>
    </row>
    <row r="24" spans="1:22">
      <c r="A24" s="38">
        <v>22</v>
      </c>
      <c r="B24" s="30">
        <v>92</v>
      </c>
      <c r="C24" s="30">
        <v>93</v>
      </c>
      <c r="D24" s="30">
        <v>94</v>
      </c>
      <c r="E24" s="30">
        <v>95</v>
      </c>
      <c r="F24" s="29" t="s">
        <v>18</v>
      </c>
      <c r="G24" s="27">
        <v>2</v>
      </c>
      <c r="H24" s="27">
        <v>500</v>
      </c>
      <c r="I24" s="27">
        <v>300</v>
      </c>
      <c r="J24" s="27">
        <v>278.10000000000002</v>
      </c>
      <c r="K24" s="27">
        <v>26.658899999999999</v>
      </c>
      <c r="L24" s="27">
        <f t="shared" si="2"/>
        <v>251.44110000000003</v>
      </c>
      <c r="M24" s="27">
        <f t="shared" si="3"/>
        <v>2.6658899999999998E-3</v>
      </c>
      <c r="N24" s="27">
        <v>10000</v>
      </c>
      <c r="O24" s="29">
        <v>8.4</v>
      </c>
      <c r="P24" s="29"/>
      <c r="U24">
        <f t="shared" si="0"/>
        <v>0</v>
      </c>
      <c r="V24" t="e">
        <f t="shared" si="1"/>
        <v>#DIV/0!</v>
      </c>
    </row>
    <row r="25" spans="1:22">
      <c r="A25" s="38">
        <v>23</v>
      </c>
      <c r="B25" s="30">
        <v>96</v>
      </c>
      <c r="C25" s="30">
        <v>97</v>
      </c>
      <c r="D25" s="30">
        <v>98</v>
      </c>
      <c r="E25" s="30">
        <v>99</v>
      </c>
      <c r="F25" s="29" t="s">
        <v>18</v>
      </c>
      <c r="G25" s="27">
        <v>2</v>
      </c>
      <c r="H25" s="27">
        <v>500</v>
      </c>
      <c r="I25" s="27">
        <v>300</v>
      </c>
      <c r="J25" s="27">
        <v>278.89999999999998</v>
      </c>
      <c r="K25" s="27">
        <v>29.032299999999999</v>
      </c>
      <c r="L25" s="27">
        <f t="shared" si="2"/>
        <v>249.86769999999999</v>
      </c>
      <c r="M25" s="27">
        <f t="shared" si="3"/>
        <v>2.9032300000000001E-3</v>
      </c>
      <c r="N25" s="27">
        <v>10000</v>
      </c>
      <c r="O25" s="29">
        <v>7.8</v>
      </c>
      <c r="P25" s="29"/>
      <c r="U25">
        <f t="shared" si="0"/>
        <v>0</v>
      </c>
      <c r="V25" t="e">
        <f t="shared" si="1"/>
        <v>#DIV/0!</v>
      </c>
    </row>
    <row r="26" spans="1:22">
      <c r="A26" s="38">
        <v>24</v>
      </c>
      <c r="B26" s="30">
        <v>100</v>
      </c>
      <c r="C26" s="30">
        <v>101</v>
      </c>
      <c r="D26" s="30">
        <v>102</v>
      </c>
      <c r="E26" s="30">
        <v>103</v>
      </c>
      <c r="F26" s="29" t="s">
        <v>18</v>
      </c>
      <c r="G26" s="27">
        <v>2</v>
      </c>
      <c r="H26" s="27">
        <v>500</v>
      </c>
      <c r="I26" s="27">
        <v>300</v>
      </c>
      <c r="J26" s="27">
        <v>279.60000000000002</v>
      </c>
      <c r="K26" s="27">
        <v>28.010999999999999</v>
      </c>
      <c r="L26" s="27">
        <f t="shared" si="2"/>
        <v>251.58900000000003</v>
      </c>
      <c r="M26" s="27">
        <f t="shared" si="3"/>
        <v>2.8010999999999999E-3</v>
      </c>
      <c r="N26" s="27">
        <v>10000</v>
      </c>
      <c r="P26" s="29"/>
      <c r="U26">
        <f>(R26-S26)/(T26-1)/1000000</f>
        <v>0</v>
      </c>
      <c r="V26" t="e">
        <f>1/U26</f>
        <v>#DIV/0!</v>
      </c>
    </row>
    <row r="27" spans="1:22">
      <c r="A27" s="38">
        <v>25</v>
      </c>
      <c r="B27" s="30">
        <v>104</v>
      </c>
      <c r="C27" s="30">
        <v>105</v>
      </c>
      <c r="D27" s="30">
        <v>106</v>
      </c>
      <c r="E27" s="30">
        <v>107</v>
      </c>
      <c r="F27" s="29" t="s">
        <v>18</v>
      </c>
      <c r="G27" s="27">
        <v>2</v>
      </c>
      <c r="H27" s="27">
        <v>500</v>
      </c>
      <c r="I27" s="27">
        <v>300</v>
      </c>
      <c r="J27" s="27">
        <v>280.2</v>
      </c>
      <c r="K27" s="27">
        <v>28.747399999999999</v>
      </c>
      <c r="L27" s="27">
        <f t="shared" si="2"/>
        <v>251.45259999999999</v>
      </c>
      <c r="M27" s="27">
        <f t="shared" si="3"/>
        <v>2.8747399999999998E-3</v>
      </c>
      <c r="N27" s="27">
        <v>10000</v>
      </c>
      <c r="P27" s="29"/>
    </row>
    <row r="28" spans="1:22">
      <c r="A28" s="38">
        <v>26</v>
      </c>
      <c r="B28" s="30">
        <v>108</v>
      </c>
      <c r="C28" s="30">
        <v>109</v>
      </c>
      <c r="D28" s="30">
        <v>110</v>
      </c>
      <c r="E28" s="30">
        <v>111</v>
      </c>
      <c r="F28" s="29" t="s">
        <v>18</v>
      </c>
      <c r="G28" s="27">
        <v>2</v>
      </c>
      <c r="H28" s="27">
        <v>500</v>
      </c>
      <c r="I28" s="27">
        <v>300</v>
      </c>
      <c r="J28" s="27">
        <v>281</v>
      </c>
      <c r="K28" s="27">
        <v>29.7637</v>
      </c>
      <c r="L28" s="27">
        <f t="shared" si="2"/>
        <v>251.2363</v>
      </c>
      <c r="M28" s="27">
        <f t="shared" si="3"/>
        <v>2.9763699999999999E-3</v>
      </c>
      <c r="N28" s="27">
        <v>10000</v>
      </c>
      <c r="P28" s="29"/>
    </row>
    <row r="29" spans="1:22">
      <c r="A29" s="38">
        <v>27</v>
      </c>
      <c r="B29" s="30">
        <v>112</v>
      </c>
      <c r="C29" s="30">
        <v>113</v>
      </c>
      <c r="D29" s="30">
        <v>114</v>
      </c>
      <c r="E29" s="30">
        <v>115</v>
      </c>
      <c r="F29" s="29" t="s">
        <v>18</v>
      </c>
      <c r="G29" s="27">
        <v>2</v>
      </c>
      <c r="H29" s="27">
        <v>500</v>
      </c>
      <c r="I29" s="27">
        <v>300</v>
      </c>
      <c r="J29" s="27">
        <v>281.7</v>
      </c>
      <c r="K29" s="27">
        <v>29.6798</v>
      </c>
      <c r="L29" s="27">
        <f t="shared" si="2"/>
        <v>252.02019999999999</v>
      </c>
      <c r="M29" s="27">
        <f t="shared" si="3"/>
        <v>2.9679799999999998E-3</v>
      </c>
      <c r="N29" s="27">
        <v>10000</v>
      </c>
      <c r="P29" s="29"/>
    </row>
    <row r="30" spans="1:22">
      <c r="A30" s="38">
        <v>28</v>
      </c>
      <c r="B30" s="30">
        <v>116</v>
      </c>
      <c r="C30" s="30">
        <v>117</v>
      </c>
      <c r="D30" s="30">
        <v>118</v>
      </c>
      <c r="E30" s="30">
        <v>119</v>
      </c>
      <c r="F30" s="29" t="s">
        <v>18</v>
      </c>
      <c r="G30" s="27">
        <v>2</v>
      </c>
      <c r="H30" s="27">
        <v>500</v>
      </c>
      <c r="I30" s="27">
        <v>300</v>
      </c>
      <c r="J30" s="27">
        <v>282.5</v>
      </c>
      <c r="K30" s="27">
        <v>31.7624</v>
      </c>
      <c r="L30" s="27">
        <f t="shared" si="2"/>
        <v>250.73759999999999</v>
      </c>
      <c r="M30" s="27">
        <f t="shared" si="3"/>
        <v>3.1762399999999999E-3</v>
      </c>
      <c r="N30" s="27">
        <v>10000</v>
      </c>
      <c r="P30" s="34" t="s">
        <v>12</v>
      </c>
    </row>
    <row r="31" spans="1:22">
      <c r="A31" s="38">
        <v>29</v>
      </c>
      <c r="B31" s="30">
        <v>120</v>
      </c>
      <c r="C31" s="30">
        <v>121</v>
      </c>
      <c r="D31" s="30">
        <v>122</v>
      </c>
      <c r="E31" s="30">
        <v>123</v>
      </c>
      <c r="F31" s="29" t="s">
        <v>18</v>
      </c>
      <c r="G31" s="27">
        <v>2</v>
      </c>
      <c r="H31" s="27">
        <v>500</v>
      </c>
      <c r="I31" s="27">
        <v>300</v>
      </c>
      <c r="J31" s="29">
        <v>283.2</v>
      </c>
      <c r="K31" s="27">
        <v>31.7957</v>
      </c>
      <c r="L31" s="27">
        <f t="shared" si="2"/>
        <v>251.40429999999998</v>
      </c>
      <c r="M31" s="27">
        <f t="shared" si="3"/>
        <v>3.1795700000000001E-3</v>
      </c>
      <c r="N31" s="27">
        <v>10000</v>
      </c>
      <c r="P31" s="34" t="s">
        <v>12</v>
      </c>
    </row>
    <row r="32" spans="1:22">
      <c r="A32" s="38">
        <v>30</v>
      </c>
      <c r="B32" s="30">
        <v>124</v>
      </c>
      <c r="C32" s="30">
        <v>125</v>
      </c>
      <c r="D32" s="30">
        <v>126</v>
      </c>
      <c r="E32" s="30">
        <v>127</v>
      </c>
      <c r="F32" s="29" t="s">
        <v>18</v>
      </c>
      <c r="G32" s="27">
        <v>2</v>
      </c>
      <c r="H32" s="27">
        <v>500</v>
      </c>
      <c r="I32" s="27">
        <v>300</v>
      </c>
      <c r="J32" s="29">
        <v>283.7</v>
      </c>
      <c r="K32" s="27">
        <v>32.1419</v>
      </c>
      <c r="L32" s="27">
        <f t="shared" si="2"/>
        <v>251.5581</v>
      </c>
      <c r="M32" s="27">
        <f t="shared" si="3"/>
        <v>3.21419E-3</v>
      </c>
      <c r="N32" s="27">
        <v>10000</v>
      </c>
      <c r="P32" s="34" t="s">
        <v>12</v>
      </c>
    </row>
    <row r="33" spans="1:16">
      <c r="A33" s="38">
        <v>31</v>
      </c>
      <c r="B33" s="30">
        <v>128</v>
      </c>
      <c r="C33" s="30">
        <v>129</v>
      </c>
      <c r="D33" s="30">
        <v>130</v>
      </c>
      <c r="E33" s="30">
        <v>131</v>
      </c>
      <c r="F33" s="29" t="s">
        <v>18</v>
      </c>
      <c r="G33" s="27">
        <v>2</v>
      </c>
      <c r="H33" s="27">
        <v>500</v>
      </c>
      <c r="I33" s="27">
        <v>300</v>
      </c>
      <c r="J33" s="29">
        <v>284.3</v>
      </c>
      <c r="K33" s="27">
        <v>33.238999999999997</v>
      </c>
      <c r="L33" s="27">
        <f t="shared" si="2"/>
        <v>251.06100000000001</v>
      </c>
      <c r="M33" s="27">
        <f t="shared" si="3"/>
        <v>3.3238999999999999E-3</v>
      </c>
      <c r="N33" s="27">
        <v>10000</v>
      </c>
      <c r="P33" s="34" t="s">
        <v>12</v>
      </c>
    </row>
    <row r="34" spans="1:16">
      <c r="A34" s="38">
        <v>32</v>
      </c>
      <c r="B34" s="30">
        <v>132</v>
      </c>
      <c r="C34" s="30">
        <v>133</v>
      </c>
      <c r="D34" s="30">
        <v>134</v>
      </c>
      <c r="E34" s="30">
        <v>135</v>
      </c>
      <c r="F34" s="29" t="s">
        <v>18</v>
      </c>
      <c r="G34" s="27">
        <v>2</v>
      </c>
      <c r="H34" s="27">
        <v>500</v>
      </c>
      <c r="I34" s="27">
        <v>300</v>
      </c>
      <c r="J34" s="29">
        <v>285</v>
      </c>
      <c r="K34" s="27">
        <v>34.138100000000001</v>
      </c>
      <c r="L34" s="27">
        <f t="shared" si="2"/>
        <v>250.86189999999999</v>
      </c>
      <c r="M34" s="27">
        <f t="shared" si="3"/>
        <v>3.4138100000000002E-3</v>
      </c>
      <c r="N34" s="27">
        <v>10000</v>
      </c>
      <c r="P34" s="34" t="s">
        <v>12</v>
      </c>
    </row>
    <row r="35" spans="1:16">
      <c r="A35" s="38">
        <v>33</v>
      </c>
      <c r="B35" s="30">
        <v>136</v>
      </c>
      <c r="C35" s="30">
        <v>137</v>
      </c>
      <c r="D35" s="30">
        <v>138</v>
      </c>
      <c r="E35" s="30">
        <v>139</v>
      </c>
      <c r="F35" s="29" t="s">
        <v>18</v>
      </c>
      <c r="G35" s="27">
        <v>2</v>
      </c>
      <c r="H35" s="27">
        <v>500</v>
      </c>
      <c r="I35" s="27">
        <v>300</v>
      </c>
      <c r="J35" s="29">
        <v>285.8</v>
      </c>
      <c r="K35" s="27">
        <v>34.422199999999997</v>
      </c>
      <c r="L35" s="27">
        <f t="shared" si="2"/>
        <v>251.37780000000001</v>
      </c>
      <c r="M35" s="27">
        <f t="shared" si="3"/>
        <v>3.4422199999999997E-3</v>
      </c>
      <c r="N35" s="27">
        <v>10000</v>
      </c>
      <c r="P35" s="34" t="s">
        <v>12</v>
      </c>
    </row>
    <row r="36" spans="1:16">
      <c r="A36" s="38">
        <v>34</v>
      </c>
      <c r="B36" s="30">
        <v>140</v>
      </c>
      <c r="C36" s="30">
        <v>141</v>
      </c>
      <c r="D36" s="30">
        <v>142</v>
      </c>
      <c r="E36" s="30">
        <v>143</v>
      </c>
      <c r="F36" s="29" t="s">
        <v>18</v>
      </c>
      <c r="G36" s="27">
        <v>2</v>
      </c>
      <c r="H36" s="27">
        <v>500</v>
      </c>
      <c r="I36" s="27">
        <v>300</v>
      </c>
      <c r="J36" s="29">
        <v>286.8</v>
      </c>
      <c r="K36" s="27">
        <v>35.519199999999998</v>
      </c>
      <c r="L36" s="27">
        <f t="shared" si="2"/>
        <v>251.2808</v>
      </c>
      <c r="M36" s="27">
        <f t="shared" si="3"/>
        <v>3.5519199999999996E-3</v>
      </c>
      <c r="N36" s="27">
        <v>10000</v>
      </c>
      <c r="P36" s="34" t="s">
        <v>12</v>
      </c>
    </row>
    <row r="37" spans="1:16">
      <c r="A37" s="38">
        <v>35</v>
      </c>
      <c r="B37" s="30">
        <v>144</v>
      </c>
      <c r="C37" s="30">
        <v>145</v>
      </c>
      <c r="D37" s="30">
        <v>146</v>
      </c>
      <c r="E37" s="30">
        <v>147</v>
      </c>
      <c r="F37" s="29" t="s">
        <v>18</v>
      </c>
      <c r="G37" s="27">
        <v>2</v>
      </c>
      <c r="H37" s="27">
        <v>500</v>
      </c>
      <c r="I37" s="27">
        <v>300</v>
      </c>
      <c r="J37" s="29">
        <v>287.5</v>
      </c>
      <c r="K37" s="27">
        <v>35.726100000000002</v>
      </c>
      <c r="L37" s="27">
        <f t="shared" si="2"/>
        <v>251.7739</v>
      </c>
      <c r="M37" s="27">
        <f t="shared" si="3"/>
        <v>3.5726100000000004E-3</v>
      </c>
      <c r="N37" s="27">
        <v>10000</v>
      </c>
      <c r="P37" s="34" t="s">
        <v>12</v>
      </c>
    </row>
    <row r="38" spans="1:16">
      <c r="A38" s="38">
        <v>36</v>
      </c>
      <c r="B38" s="30">
        <v>148</v>
      </c>
      <c r="C38" s="30">
        <v>149</v>
      </c>
      <c r="D38" s="30">
        <v>150</v>
      </c>
      <c r="E38" s="30">
        <v>151</v>
      </c>
      <c r="F38" s="29" t="s">
        <v>18</v>
      </c>
      <c r="G38" s="27">
        <v>2</v>
      </c>
      <c r="H38" s="27">
        <v>500</v>
      </c>
      <c r="I38" s="27">
        <v>300</v>
      </c>
      <c r="J38" s="29">
        <v>288.2</v>
      </c>
      <c r="K38" s="27">
        <v>37.2483</v>
      </c>
      <c r="L38" s="27">
        <f t="shared" si="2"/>
        <v>250.95169999999999</v>
      </c>
      <c r="M38" s="27">
        <f t="shared" si="3"/>
        <v>3.7248300000000002E-3</v>
      </c>
      <c r="N38" s="27">
        <v>10000</v>
      </c>
      <c r="P38" s="34" t="s">
        <v>12</v>
      </c>
    </row>
    <row r="39" spans="1:16">
      <c r="A39" s="38">
        <v>37</v>
      </c>
      <c r="B39" s="30">
        <v>152</v>
      </c>
      <c r="C39" s="30">
        <v>153</v>
      </c>
      <c r="D39" s="30">
        <v>154</v>
      </c>
      <c r="E39" s="30">
        <v>155</v>
      </c>
      <c r="F39" s="29" t="s">
        <v>18</v>
      </c>
      <c r="G39" s="27">
        <v>2</v>
      </c>
      <c r="H39" s="27">
        <v>500</v>
      </c>
      <c r="I39" s="27">
        <v>300</v>
      </c>
      <c r="J39" s="29">
        <v>288.89999999999998</v>
      </c>
      <c r="K39" s="27">
        <v>36.974699999999999</v>
      </c>
      <c r="L39" s="27">
        <f t="shared" si="2"/>
        <v>251.92529999999999</v>
      </c>
      <c r="M39" s="27">
        <f t="shared" si="3"/>
        <v>3.69747E-3</v>
      </c>
      <c r="N39" s="27">
        <v>10000</v>
      </c>
      <c r="P39" s="34" t="s">
        <v>12</v>
      </c>
    </row>
    <row r="40" spans="1:16">
      <c r="A40" s="38">
        <v>38</v>
      </c>
      <c r="B40" s="30">
        <v>156</v>
      </c>
      <c r="C40" s="30">
        <v>157</v>
      </c>
      <c r="D40" s="30">
        <v>158</v>
      </c>
      <c r="E40" s="30">
        <v>159</v>
      </c>
      <c r="F40" s="29" t="s">
        <v>18</v>
      </c>
      <c r="G40" s="27">
        <v>2</v>
      </c>
      <c r="H40" s="27">
        <v>500</v>
      </c>
      <c r="I40" s="27">
        <v>300</v>
      </c>
      <c r="J40" s="29">
        <v>289.7</v>
      </c>
      <c r="K40" s="27">
        <v>38.089599999999997</v>
      </c>
      <c r="L40" s="27">
        <f t="shared" si="2"/>
        <v>251.6104</v>
      </c>
      <c r="M40" s="27">
        <f t="shared" si="3"/>
        <v>3.8089599999999997E-3</v>
      </c>
      <c r="N40" s="27">
        <v>10000</v>
      </c>
      <c r="P40" s="34" t="s">
        <v>12</v>
      </c>
    </row>
    <row r="41" spans="1:16">
      <c r="A41" s="38">
        <v>39</v>
      </c>
      <c r="B41" s="30">
        <v>160</v>
      </c>
      <c r="C41" s="30">
        <v>161</v>
      </c>
      <c r="D41" s="30">
        <v>162</v>
      </c>
      <c r="E41" s="30">
        <v>163</v>
      </c>
      <c r="F41" s="29" t="s">
        <v>18</v>
      </c>
      <c r="G41" s="27">
        <v>2</v>
      </c>
      <c r="H41" s="27">
        <v>500</v>
      </c>
      <c r="I41" s="27">
        <v>300</v>
      </c>
      <c r="J41" s="29">
        <v>290.39999999999998</v>
      </c>
      <c r="K41" s="27">
        <v>38.534199999999998</v>
      </c>
      <c r="L41" s="27">
        <f t="shared" si="2"/>
        <v>251.86579999999998</v>
      </c>
      <c r="M41" s="27">
        <f t="shared" si="3"/>
        <v>3.8534199999999998E-3</v>
      </c>
      <c r="N41" s="27">
        <v>10000</v>
      </c>
      <c r="P41" s="34" t="s">
        <v>12</v>
      </c>
    </row>
    <row r="42" spans="1:16">
      <c r="A42" s="38">
        <v>40</v>
      </c>
      <c r="B42" s="30">
        <v>164</v>
      </c>
      <c r="C42" s="30">
        <v>165</v>
      </c>
      <c r="D42" s="30">
        <v>166</v>
      </c>
      <c r="E42" s="30">
        <v>167</v>
      </c>
      <c r="F42" s="29" t="s">
        <v>18</v>
      </c>
      <c r="G42" s="27">
        <v>2</v>
      </c>
      <c r="H42" s="27">
        <v>500</v>
      </c>
      <c r="I42" s="27">
        <v>300</v>
      </c>
      <c r="J42" s="29">
        <v>291.2</v>
      </c>
      <c r="K42" s="27">
        <v>39.7971</v>
      </c>
      <c r="L42" s="27">
        <f t="shared" si="2"/>
        <v>251.40289999999999</v>
      </c>
      <c r="M42" s="27">
        <f t="shared" si="3"/>
        <v>3.97971E-3</v>
      </c>
      <c r="N42" s="27">
        <v>10000</v>
      </c>
      <c r="P42" s="34" t="s">
        <v>12</v>
      </c>
    </row>
    <row r="43" spans="1:16">
      <c r="A43" s="38">
        <v>41</v>
      </c>
      <c r="B43" s="30">
        <v>168</v>
      </c>
      <c r="C43" s="30">
        <v>169</v>
      </c>
      <c r="D43" s="30">
        <v>170</v>
      </c>
      <c r="E43" s="30">
        <v>171</v>
      </c>
      <c r="F43" s="29" t="s">
        <v>18</v>
      </c>
      <c r="G43" s="27">
        <v>2</v>
      </c>
      <c r="H43" s="27">
        <v>500</v>
      </c>
      <c r="I43" s="27">
        <v>300</v>
      </c>
      <c r="J43" s="29">
        <v>292.10000000000002</v>
      </c>
      <c r="K43" s="27">
        <v>42.807519999999997</v>
      </c>
      <c r="L43" s="27">
        <f t="shared" si="2"/>
        <v>249.29248000000001</v>
      </c>
      <c r="M43" s="27">
        <f t="shared" si="3"/>
        <v>4.2807519999999996E-3</v>
      </c>
      <c r="N43" s="27">
        <v>10000</v>
      </c>
      <c r="P43" s="34" t="s">
        <v>12</v>
      </c>
    </row>
    <row r="44" spans="1:16">
      <c r="A44" s="38">
        <v>42</v>
      </c>
      <c r="B44" s="30">
        <v>172</v>
      </c>
      <c r="C44" s="30">
        <v>173</v>
      </c>
      <c r="D44" s="30">
        <v>174</v>
      </c>
      <c r="E44" s="30">
        <v>175</v>
      </c>
      <c r="F44" s="29" t="s">
        <v>18</v>
      </c>
      <c r="G44" s="27">
        <v>2</v>
      </c>
      <c r="H44" s="27">
        <v>500</v>
      </c>
      <c r="I44" s="27">
        <v>300</v>
      </c>
      <c r="J44" s="29">
        <v>292.8</v>
      </c>
      <c r="K44" s="27">
        <v>42.144199999999998</v>
      </c>
      <c r="L44" s="27">
        <f t="shared" si="2"/>
        <v>250.6558</v>
      </c>
      <c r="M44" s="27">
        <f t="shared" si="3"/>
        <v>4.21442E-3</v>
      </c>
      <c r="N44" s="27">
        <v>10000</v>
      </c>
      <c r="P44" s="34" t="s">
        <v>12</v>
      </c>
    </row>
    <row r="45" spans="1:16">
      <c r="A45" s="38">
        <v>43</v>
      </c>
      <c r="B45" s="30">
        <v>176</v>
      </c>
      <c r="C45" s="30">
        <v>177</v>
      </c>
      <c r="D45" s="30">
        <v>178</v>
      </c>
      <c r="E45" s="30">
        <v>179</v>
      </c>
      <c r="F45" s="29" t="s">
        <v>18</v>
      </c>
      <c r="G45" s="27">
        <v>2</v>
      </c>
      <c r="H45" s="27">
        <v>500</v>
      </c>
      <c r="I45" s="27">
        <v>300</v>
      </c>
      <c r="J45" s="29">
        <v>293.5</v>
      </c>
      <c r="K45" s="27">
        <v>43.955399999999997</v>
      </c>
      <c r="L45" s="27">
        <f t="shared" si="2"/>
        <v>249.5446</v>
      </c>
      <c r="M45" s="27">
        <f t="shared" si="3"/>
        <v>4.3955399999999999E-3</v>
      </c>
      <c r="N45" s="27">
        <v>10000</v>
      </c>
      <c r="P45" s="34" t="s">
        <v>12</v>
      </c>
    </row>
    <row r="46" spans="1:16">
      <c r="A46" s="38">
        <v>44</v>
      </c>
      <c r="B46" s="30">
        <v>180</v>
      </c>
      <c r="C46" s="30">
        <v>181</v>
      </c>
      <c r="D46" s="30">
        <v>182</v>
      </c>
      <c r="E46" s="30">
        <v>183</v>
      </c>
      <c r="F46" s="29" t="s">
        <v>18</v>
      </c>
      <c r="G46" s="27">
        <v>2</v>
      </c>
      <c r="H46" s="27">
        <v>500</v>
      </c>
      <c r="I46" s="27">
        <v>300</v>
      </c>
      <c r="J46" s="29">
        <v>294</v>
      </c>
      <c r="K46" s="27">
        <v>45.411700000000003</v>
      </c>
      <c r="L46" s="27">
        <f t="shared" si="2"/>
        <v>248.5883</v>
      </c>
      <c r="M46" s="27">
        <f t="shared" si="3"/>
        <v>4.5411700000000006E-3</v>
      </c>
      <c r="N46" s="27">
        <v>10000</v>
      </c>
      <c r="P46" s="34" t="s">
        <v>12</v>
      </c>
    </row>
    <row r="47" spans="1:16">
      <c r="A47" s="38">
        <v>45</v>
      </c>
      <c r="B47" s="30">
        <v>184</v>
      </c>
      <c r="C47" s="30">
        <v>185</v>
      </c>
      <c r="D47" s="30">
        <v>186</v>
      </c>
      <c r="E47" s="30">
        <v>187</v>
      </c>
      <c r="F47" s="29" t="s">
        <v>18</v>
      </c>
      <c r="G47" s="27">
        <v>2</v>
      </c>
      <c r="H47" s="27">
        <v>500</v>
      </c>
      <c r="I47" s="27">
        <v>300</v>
      </c>
      <c r="J47" s="29">
        <v>294.60000000000002</v>
      </c>
      <c r="K47" s="27">
        <v>45.330100000000002</v>
      </c>
      <c r="L47" s="27">
        <f t="shared" si="2"/>
        <v>249.26990000000001</v>
      </c>
      <c r="M47" s="27">
        <f t="shared" si="3"/>
        <v>4.5330100000000005E-3</v>
      </c>
      <c r="N47" s="27">
        <v>10000</v>
      </c>
      <c r="P47" s="34" t="s">
        <v>12</v>
      </c>
    </row>
    <row r="48" spans="1:16">
      <c r="A48" s="38">
        <v>46</v>
      </c>
      <c r="B48" s="30">
        <v>188</v>
      </c>
      <c r="C48" s="30">
        <v>189</v>
      </c>
      <c r="D48" s="30">
        <v>190</v>
      </c>
      <c r="E48" s="30">
        <v>191</v>
      </c>
      <c r="F48" s="29" t="s">
        <v>18</v>
      </c>
      <c r="G48" s="27">
        <v>2</v>
      </c>
      <c r="H48" s="27">
        <v>500</v>
      </c>
      <c r="I48" s="27">
        <v>300</v>
      </c>
      <c r="J48" s="29">
        <v>295.2</v>
      </c>
      <c r="K48" s="27">
        <v>46.517000000000003</v>
      </c>
      <c r="L48" s="27">
        <f t="shared" si="2"/>
        <v>248.68299999999999</v>
      </c>
      <c r="M48" s="27">
        <f t="shared" si="3"/>
        <v>4.6516999999999999E-3</v>
      </c>
      <c r="N48" s="27">
        <v>10000</v>
      </c>
      <c r="P48" s="34" t="s">
        <v>12</v>
      </c>
    </row>
    <row r="49" spans="1:16">
      <c r="A49" s="38">
        <v>47</v>
      </c>
      <c r="B49" s="30">
        <v>192</v>
      </c>
      <c r="C49" s="30">
        <v>193</v>
      </c>
      <c r="D49" s="30">
        <v>194</v>
      </c>
      <c r="E49" s="30">
        <v>195</v>
      </c>
      <c r="F49" s="29" t="s">
        <v>18</v>
      </c>
      <c r="G49" s="27">
        <v>2</v>
      </c>
      <c r="H49" s="27">
        <v>500</v>
      </c>
      <c r="I49" s="27">
        <v>300</v>
      </c>
      <c r="J49" s="29">
        <v>296.3</v>
      </c>
      <c r="K49" s="27">
        <v>47.233600000000003</v>
      </c>
      <c r="L49" s="27">
        <f t="shared" si="2"/>
        <v>249.06640000000002</v>
      </c>
      <c r="M49" s="27">
        <f t="shared" si="3"/>
        <v>4.7233600000000002E-3</v>
      </c>
      <c r="N49" s="27">
        <v>10000</v>
      </c>
      <c r="P49" s="34" t="s">
        <v>12</v>
      </c>
    </row>
    <row r="50" spans="1:16">
      <c r="A50" s="38">
        <v>48</v>
      </c>
      <c r="B50" s="30">
        <v>196</v>
      </c>
      <c r="C50" s="30">
        <v>197</v>
      </c>
      <c r="D50" s="30">
        <v>198</v>
      </c>
      <c r="E50" s="30">
        <v>199</v>
      </c>
      <c r="F50" s="29" t="s">
        <v>18</v>
      </c>
      <c r="G50" s="27">
        <v>2</v>
      </c>
      <c r="H50" s="27">
        <v>500</v>
      </c>
      <c r="I50" s="27">
        <v>300</v>
      </c>
      <c r="J50" s="29">
        <v>297.5</v>
      </c>
      <c r="K50" s="27">
        <v>47.884300000000003</v>
      </c>
      <c r="L50" s="27">
        <f t="shared" si="2"/>
        <v>249.6157</v>
      </c>
      <c r="M50" s="27">
        <f t="shared" si="3"/>
        <v>4.7884300000000006E-3</v>
      </c>
      <c r="N50" s="27">
        <v>10000</v>
      </c>
      <c r="P50" s="34" t="s">
        <v>12</v>
      </c>
    </row>
    <row r="51" spans="1:16">
      <c r="O51" s="3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695A4-41EE-4087-86F3-A5A24BF410F9}">
  <dimension ref="A1:AE83"/>
  <sheetViews>
    <sheetView workbookViewId="0">
      <pane ySplit="1" topLeftCell="A2" activePane="bottomLeft" state="frozen"/>
      <selection activeCell="D22" sqref="D22"/>
      <selection pane="bottomLeft" activeCell="D22" sqref="D22"/>
    </sheetView>
  </sheetViews>
  <sheetFormatPr defaultRowHeight="14.4"/>
  <cols>
    <col min="9" max="9" width="9.6640625" customWidth="1"/>
    <col min="13" max="13" width="16" customWidth="1"/>
    <col min="14" max="14" width="13.33203125" customWidth="1"/>
    <col min="18" max="18" width="10.21875" customWidth="1"/>
    <col min="19" max="19" width="9.88671875" customWidth="1"/>
    <col min="21" max="21" width="8.88671875" style="29"/>
    <col min="22" max="24" width="11.109375" customWidth="1"/>
    <col min="29" max="29" width="12" bestFit="1" customWidth="1"/>
    <col min="30" max="30" width="10" bestFit="1" customWidth="1"/>
  </cols>
  <sheetData>
    <row r="1" spans="1:31" ht="43.8" thickBot="1">
      <c r="A1" s="23" t="s">
        <v>39</v>
      </c>
      <c r="B1" s="24" t="s">
        <v>1</v>
      </c>
      <c r="C1" s="24" t="s">
        <v>2</v>
      </c>
      <c r="D1" s="24" t="s">
        <v>19</v>
      </c>
      <c r="E1" s="24" t="s">
        <v>28</v>
      </c>
      <c r="F1" s="24" t="s">
        <v>105</v>
      </c>
      <c r="G1" s="24" t="s">
        <v>3</v>
      </c>
      <c r="H1" s="24" t="s">
        <v>4</v>
      </c>
      <c r="I1" s="24" t="s">
        <v>63</v>
      </c>
      <c r="J1" s="24" t="s">
        <v>5</v>
      </c>
      <c r="K1" s="24" t="s">
        <v>6</v>
      </c>
      <c r="L1" s="24" t="s">
        <v>40</v>
      </c>
      <c r="M1" s="24" t="s">
        <v>99</v>
      </c>
      <c r="N1" s="24" t="s">
        <v>100</v>
      </c>
      <c r="O1" s="24" t="s">
        <v>91</v>
      </c>
      <c r="P1" s="24" t="s">
        <v>96</v>
      </c>
      <c r="Q1" s="24" t="s">
        <v>95</v>
      </c>
      <c r="R1" s="24" t="s">
        <v>98</v>
      </c>
      <c r="S1" s="24" t="s">
        <v>93</v>
      </c>
      <c r="T1" s="24" t="s">
        <v>88</v>
      </c>
      <c r="U1" s="24" t="s">
        <v>66</v>
      </c>
      <c r="V1" s="40" t="s">
        <v>67</v>
      </c>
      <c r="W1" s="42" t="s">
        <v>103</v>
      </c>
      <c r="X1" s="42"/>
      <c r="Z1" s="35"/>
      <c r="AA1" s="35"/>
      <c r="AB1" s="35"/>
      <c r="AC1" s="35"/>
      <c r="AD1" s="35"/>
    </row>
    <row r="2" spans="1:31">
      <c r="A2" s="25" t="s">
        <v>10</v>
      </c>
      <c r="B2" s="26" t="s">
        <v>29</v>
      </c>
      <c r="C2" s="26" t="s">
        <v>30</v>
      </c>
      <c r="D2" s="26" t="s">
        <v>31</v>
      </c>
      <c r="E2" s="26" t="s">
        <v>32</v>
      </c>
      <c r="F2" s="26" t="s">
        <v>81</v>
      </c>
      <c r="G2" s="26" t="s">
        <v>12</v>
      </c>
      <c r="H2" s="26" t="s">
        <v>13</v>
      </c>
      <c r="I2" s="26" t="s">
        <v>12</v>
      </c>
      <c r="J2" s="26" t="s">
        <v>14</v>
      </c>
      <c r="K2" s="26" t="s">
        <v>15</v>
      </c>
      <c r="L2" s="26" t="s">
        <v>15</v>
      </c>
      <c r="M2" s="26" t="s">
        <v>97</v>
      </c>
      <c r="N2" s="26" t="s">
        <v>97</v>
      </c>
      <c r="O2" s="26" t="s">
        <v>15</v>
      </c>
      <c r="P2" s="26" t="s">
        <v>97</v>
      </c>
      <c r="Q2" s="26" t="s">
        <v>15</v>
      </c>
      <c r="R2" s="26" t="s">
        <v>15</v>
      </c>
      <c r="S2" s="26" t="s">
        <v>16</v>
      </c>
      <c r="T2" s="26"/>
      <c r="U2" s="26" t="s">
        <v>12</v>
      </c>
      <c r="V2" s="26" t="s">
        <v>89</v>
      </c>
      <c r="W2" s="34" t="s">
        <v>106</v>
      </c>
      <c r="X2" s="34"/>
    </row>
    <row r="3" spans="1:31">
      <c r="A3" s="38">
        <v>1</v>
      </c>
      <c r="B3" s="28"/>
      <c r="C3" s="28"/>
      <c r="D3" s="28"/>
      <c r="E3" s="28">
        <v>3</v>
      </c>
      <c r="F3" s="28">
        <f>19/2/1000</f>
        <v>9.4999999999999998E-3</v>
      </c>
      <c r="G3" s="29" t="s">
        <v>18</v>
      </c>
      <c r="H3" s="27" t="s">
        <v>102</v>
      </c>
      <c r="I3" s="27">
        <v>500</v>
      </c>
      <c r="J3" s="27">
        <v>300</v>
      </c>
      <c r="K3" s="27">
        <v>259.2</v>
      </c>
      <c r="L3" s="27">
        <v>8.0146999999999995</v>
      </c>
      <c r="M3" s="27">
        <f>L3/S3*1000</f>
        <v>0.80147000000000002</v>
      </c>
      <c r="N3" s="27"/>
      <c r="O3" s="27">
        <f>K3-L3</f>
        <v>251.18529999999998</v>
      </c>
      <c r="P3" s="27"/>
      <c r="Q3" s="27"/>
      <c r="R3" s="27"/>
      <c r="S3" s="27">
        <v>10000</v>
      </c>
      <c r="T3" s="27">
        <f>U3/F3</f>
        <v>0</v>
      </c>
      <c r="V3" s="29"/>
      <c r="W3" s="29" t="e">
        <f>V3/T3</f>
        <v>#DIV/0!</v>
      </c>
      <c r="X3" s="29"/>
    </row>
    <row r="4" spans="1:31">
      <c r="A4" s="38">
        <v>2</v>
      </c>
      <c r="B4" s="30"/>
      <c r="C4" s="30"/>
      <c r="D4" s="30"/>
      <c r="E4" s="28">
        <v>4</v>
      </c>
      <c r="F4" s="28">
        <f t="shared" ref="F4:F67" si="0">19/2/1000</f>
        <v>9.4999999999999998E-3</v>
      </c>
      <c r="G4" s="29" t="s">
        <v>18</v>
      </c>
      <c r="H4" s="27">
        <v>2</v>
      </c>
      <c r="I4" s="27">
        <v>500</v>
      </c>
      <c r="J4" s="27">
        <v>300</v>
      </c>
      <c r="K4" s="27">
        <v>265.8</v>
      </c>
      <c r="L4" s="27">
        <v>14.03</v>
      </c>
      <c r="M4" s="27">
        <f t="shared" ref="M4:M6" si="1">L4/S4*1000</f>
        <v>1.403</v>
      </c>
      <c r="N4" s="27"/>
      <c r="O4" s="27">
        <f t="shared" ref="O4:O50" si="2">K4-L4</f>
        <v>251.77</v>
      </c>
      <c r="P4" s="27"/>
      <c r="Q4" s="27"/>
      <c r="R4" s="27"/>
      <c r="S4" s="27">
        <v>10000</v>
      </c>
      <c r="T4" s="27">
        <f t="shared" ref="T4:T67" si="3">U4/F4</f>
        <v>0</v>
      </c>
      <c r="V4" s="29"/>
      <c r="W4" s="29" t="e">
        <f t="shared" ref="W4:W17" si="4">V4/T4</f>
        <v>#DIV/0!</v>
      </c>
      <c r="X4" s="29"/>
    </row>
    <row r="5" spans="1:31">
      <c r="A5" s="38">
        <v>3</v>
      </c>
      <c r="B5" s="30"/>
      <c r="C5" s="30"/>
      <c r="D5" s="30"/>
      <c r="E5" s="28">
        <v>5</v>
      </c>
      <c r="F5" s="28">
        <f t="shared" si="0"/>
        <v>9.4999999999999998E-3</v>
      </c>
      <c r="G5" s="29" t="s">
        <v>18</v>
      </c>
      <c r="H5" s="27">
        <v>2</v>
      </c>
      <c r="I5" s="27">
        <v>500</v>
      </c>
      <c r="J5" s="27">
        <v>300</v>
      </c>
      <c r="K5" s="27">
        <v>267.8</v>
      </c>
      <c r="L5" s="27">
        <v>17.8202</v>
      </c>
      <c r="M5" s="27">
        <f t="shared" si="1"/>
        <v>1.7820199999999999</v>
      </c>
      <c r="N5" s="27"/>
      <c r="O5" s="27">
        <f t="shared" si="2"/>
        <v>249.97980000000001</v>
      </c>
      <c r="P5" s="27"/>
      <c r="Q5" s="27"/>
      <c r="R5" s="27"/>
      <c r="S5" s="27">
        <v>10000</v>
      </c>
      <c r="T5" s="27">
        <f t="shared" si="3"/>
        <v>0</v>
      </c>
      <c r="V5" s="29"/>
      <c r="W5" s="29" t="e">
        <f t="shared" si="4"/>
        <v>#DIV/0!</v>
      </c>
      <c r="X5" s="29"/>
      <c r="AA5" t="s">
        <v>94</v>
      </c>
      <c r="AB5">
        <f>65</f>
        <v>65</v>
      </c>
    </row>
    <row r="6" spans="1:31">
      <c r="A6" s="38">
        <v>4</v>
      </c>
      <c r="B6" s="30"/>
      <c r="C6" s="30"/>
      <c r="D6" s="30"/>
      <c r="E6" s="28">
        <v>6</v>
      </c>
      <c r="F6" s="28">
        <f t="shared" si="0"/>
        <v>9.4999999999999998E-3</v>
      </c>
      <c r="G6" s="29" t="s">
        <v>18</v>
      </c>
      <c r="H6" s="27">
        <v>2</v>
      </c>
      <c r="I6" s="27">
        <v>500</v>
      </c>
      <c r="J6" s="27">
        <v>300</v>
      </c>
      <c r="K6" s="27">
        <v>270.10000000000002</v>
      </c>
      <c r="L6" s="27">
        <v>21.896599999999999</v>
      </c>
      <c r="M6" s="27">
        <f t="shared" si="1"/>
        <v>2.1896599999999999</v>
      </c>
      <c r="N6" s="27"/>
      <c r="O6" s="27">
        <f t="shared" si="2"/>
        <v>248.20340000000002</v>
      </c>
      <c r="P6" s="27"/>
      <c r="Q6" s="27"/>
      <c r="R6" s="27"/>
      <c r="S6" s="27">
        <v>10000</v>
      </c>
      <c r="T6" s="27">
        <f t="shared" si="3"/>
        <v>0</v>
      </c>
      <c r="V6" s="29"/>
      <c r="W6" s="29" t="e">
        <f t="shared" si="4"/>
        <v>#DIV/0!</v>
      </c>
      <c r="X6" s="29"/>
      <c r="Y6">
        <f>1</f>
        <v>1</v>
      </c>
    </row>
    <row r="7" spans="1:31">
      <c r="A7" s="38">
        <v>5</v>
      </c>
      <c r="B7" s="30"/>
      <c r="C7" s="30"/>
      <c r="D7" s="30"/>
      <c r="E7" s="28">
        <v>7</v>
      </c>
      <c r="F7" s="28">
        <f t="shared" si="0"/>
        <v>9.4999999999999998E-3</v>
      </c>
      <c r="G7" s="29" t="s">
        <v>18</v>
      </c>
      <c r="H7" s="27">
        <v>2</v>
      </c>
      <c r="I7" s="27">
        <v>500</v>
      </c>
      <c r="J7" s="27">
        <v>300</v>
      </c>
      <c r="K7" s="27">
        <v>272.2</v>
      </c>
      <c r="L7" s="27">
        <v>25.341100000000001</v>
      </c>
      <c r="M7" s="27">
        <f>L7/S7*1000</f>
        <v>2.5341100000000001</v>
      </c>
      <c r="N7" s="27"/>
      <c r="O7" s="27">
        <f t="shared" si="2"/>
        <v>246.85889999999998</v>
      </c>
      <c r="P7" s="27"/>
      <c r="Q7" s="27"/>
      <c r="R7" s="27"/>
      <c r="S7" s="27">
        <v>10000</v>
      </c>
      <c r="T7" s="27">
        <f t="shared" si="3"/>
        <v>0</v>
      </c>
      <c r="V7" s="29"/>
      <c r="W7" s="29" t="e">
        <f t="shared" si="4"/>
        <v>#DIV/0!</v>
      </c>
      <c r="X7" s="29"/>
    </row>
    <row r="8" spans="1:31">
      <c r="A8" s="38">
        <v>6</v>
      </c>
      <c r="B8" s="30"/>
      <c r="C8" s="30"/>
      <c r="D8" s="30"/>
      <c r="E8" s="28">
        <v>8</v>
      </c>
      <c r="F8" s="28">
        <f t="shared" si="0"/>
        <v>9.4999999999999998E-3</v>
      </c>
      <c r="G8" s="29" t="s">
        <v>18</v>
      </c>
      <c r="H8" s="27">
        <v>2</v>
      </c>
      <c r="I8" s="27">
        <v>500</v>
      </c>
      <c r="J8" s="27">
        <v>300</v>
      </c>
      <c r="K8" s="27">
        <v>273.3</v>
      </c>
      <c r="L8" s="27">
        <v>26.796199999999999</v>
      </c>
      <c r="M8" s="27">
        <f t="shared" ref="M8:M68" si="5">L8/S8*1000</f>
        <v>2.6796199999999999</v>
      </c>
      <c r="N8" s="27"/>
      <c r="O8" s="27">
        <f t="shared" si="2"/>
        <v>246.50380000000001</v>
      </c>
      <c r="P8" s="27"/>
      <c r="Q8" s="27"/>
      <c r="R8" s="27"/>
      <c r="S8" s="27">
        <v>10000</v>
      </c>
      <c r="T8" s="27">
        <f t="shared" si="3"/>
        <v>0</v>
      </c>
      <c r="V8" s="29"/>
      <c r="W8" s="29" t="e">
        <f t="shared" si="4"/>
        <v>#DIV/0!</v>
      </c>
      <c r="X8" s="29"/>
    </row>
    <row r="9" spans="1:31">
      <c r="A9" s="38">
        <v>7</v>
      </c>
      <c r="B9" s="30"/>
      <c r="C9" s="30"/>
      <c r="D9" s="30"/>
      <c r="E9" s="28">
        <v>9</v>
      </c>
      <c r="F9" s="28">
        <f t="shared" si="0"/>
        <v>9.4999999999999998E-3</v>
      </c>
      <c r="G9" s="29" t="s">
        <v>18</v>
      </c>
      <c r="H9" s="27">
        <v>2</v>
      </c>
      <c r="I9" s="27">
        <v>500</v>
      </c>
      <c r="J9" s="27">
        <v>300</v>
      </c>
      <c r="K9" s="27">
        <v>274.3</v>
      </c>
      <c r="L9" s="27">
        <v>28.264600000000002</v>
      </c>
      <c r="M9" s="27">
        <f t="shared" si="5"/>
        <v>2.8264600000000004</v>
      </c>
      <c r="N9" s="27"/>
      <c r="O9" s="27">
        <f t="shared" si="2"/>
        <v>246.03540000000001</v>
      </c>
      <c r="P9" s="27"/>
      <c r="Q9" s="27"/>
      <c r="R9" s="27"/>
      <c r="S9" s="27">
        <v>10000</v>
      </c>
      <c r="T9" s="27">
        <f t="shared" si="3"/>
        <v>0</v>
      </c>
      <c r="V9" s="29"/>
      <c r="W9" s="29" t="e">
        <f t="shared" si="4"/>
        <v>#DIV/0!</v>
      </c>
      <c r="X9" s="29"/>
    </row>
    <row r="10" spans="1:31">
      <c r="A10" s="38">
        <v>8</v>
      </c>
      <c r="B10" s="31"/>
      <c r="C10" s="31"/>
      <c r="D10" s="31"/>
      <c r="E10" s="28">
        <v>10</v>
      </c>
      <c r="F10" s="28">
        <f t="shared" si="0"/>
        <v>9.4999999999999998E-3</v>
      </c>
      <c r="G10" s="29" t="s">
        <v>18</v>
      </c>
      <c r="H10" s="27">
        <v>2</v>
      </c>
      <c r="I10" s="27">
        <v>500</v>
      </c>
      <c r="J10" s="27">
        <v>300</v>
      </c>
      <c r="K10" s="27">
        <v>275.60000000000002</v>
      </c>
      <c r="L10" s="27">
        <v>29.5413</v>
      </c>
      <c r="M10" s="27">
        <f t="shared" si="5"/>
        <v>2.9541300000000001</v>
      </c>
      <c r="N10" s="27"/>
      <c r="O10" s="27">
        <f t="shared" si="2"/>
        <v>246.05870000000002</v>
      </c>
      <c r="P10" s="27"/>
      <c r="Q10" s="27"/>
      <c r="R10" s="27"/>
      <c r="S10" s="27">
        <v>10000</v>
      </c>
      <c r="T10" s="27">
        <f t="shared" si="3"/>
        <v>0</v>
      </c>
      <c r="V10" s="29"/>
      <c r="W10" s="29" t="e">
        <f t="shared" si="4"/>
        <v>#DIV/0!</v>
      </c>
      <c r="X10" s="29"/>
      <c r="Y10" t="s">
        <v>92</v>
      </c>
    </row>
    <row r="11" spans="1:31">
      <c r="A11" s="38">
        <v>9</v>
      </c>
      <c r="B11" s="30"/>
      <c r="C11" s="30"/>
      <c r="D11" s="30"/>
      <c r="E11" s="28">
        <v>11</v>
      </c>
      <c r="F11" s="28">
        <f t="shared" si="0"/>
        <v>9.4999999999999998E-3</v>
      </c>
      <c r="G11" s="29" t="s">
        <v>18</v>
      </c>
      <c r="H11" s="27">
        <v>2</v>
      </c>
      <c r="I11" s="27">
        <v>500</v>
      </c>
      <c r="J11" s="27">
        <v>300</v>
      </c>
      <c r="K11" s="27">
        <v>277.3</v>
      </c>
      <c r="L11" s="27">
        <v>32.127800000000001</v>
      </c>
      <c r="M11" s="27">
        <f t="shared" si="5"/>
        <v>3.21278</v>
      </c>
      <c r="N11" s="27"/>
      <c r="O11" s="27">
        <f t="shared" si="2"/>
        <v>245.1722</v>
      </c>
      <c r="P11" s="27"/>
      <c r="Q11" s="27"/>
      <c r="R11" s="27"/>
      <c r="S11" s="27">
        <v>10000</v>
      </c>
      <c r="T11" s="27">
        <f t="shared" si="3"/>
        <v>0</v>
      </c>
      <c r="V11" s="29"/>
      <c r="W11" s="29" t="e">
        <f t="shared" si="4"/>
        <v>#DIV/0!</v>
      </c>
      <c r="X11" s="29"/>
    </row>
    <row r="12" spans="1:31">
      <c r="A12" s="38">
        <v>10</v>
      </c>
      <c r="B12" s="30"/>
      <c r="C12" s="30"/>
      <c r="D12" s="30"/>
      <c r="E12" s="28">
        <v>12</v>
      </c>
      <c r="F12" s="28">
        <f t="shared" si="0"/>
        <v>9.4999999999999998E-3</v>
      </c>
      <c r="G12" s="29" t="s">
        <v>18</v>
      </c>
      <c r="H12" s="27">
        <v>2</v>
      </c>
      <c r="I12" s="27">
        <v>500</v>
      </c>
      <c r="J12" s="27">
        <v>300</v>
      </c>
      <c r="K12" s="27">
        <v>278.89999999999998</v>
      </c>
      <c r="L12" s="27">
        <v>33.442100000000003</v>
      </c>
      <c r="M12" s="27">
        <f t="shared" si="5"/>
        <v>3.3442100000000003</v>
      </c>
      <c r="N12" s="27"/>
      <c r="O12" s="27">
        <f t="shared" si="2"/>
        <v>245.45789999999997</v>
      </c>
      <c r="P12" s="27"/>
      <c r="Q12" s="27"/>
      <c r="R12" s="27"/>
      <c r="S12" s="27">
        <v>10000</v>
      </c>
      <c r="T12" s="27">
        <f t="shared" si="3"/>
        <v>0</v>
      </c>
      <c r="V12" s="29"/>
      <c r="W12" s="29" t="e">
        <f t="shared" si="4"/>
        <v>#DIV/0!</v>
      </c>
      <c r="X12" s="29"/>
    </row>
    <row r="13" spans="1:31">
      <c r="A13" s="38">
        <v>11</v>
      </c>
      <c r="B13" s="30"/>
      <c r="C13" s="30"/>
      <c r="D13" s="30"/>
      <c r="E13" s="28">
        <v>13</v>
      </c>
      <c r="F13" s="28">
        <f t="shared" si="0"/>
        <v>9.4999999999999998E-3</v>
      </c>
      <c r="G13" s="29" t="s">
        <v>18</v>
      </c>
      <c r="H13" s="27">
        <v>2</v>
      </c>
      <c r="I13" s="27">
        <v>500</v>
      </c>
      <c r="J13" s="27">
        <v>300</v>
      </c>
      <c r="K13" s="27">
        <v>280.3</v>
      </c>
      <c r="L13" s="27">
        <v>35.330199999999998</v>
      </c>
      <c r="M13" s="27">
        <f t="shared" si="5"/>
        <v>3.53302</v>
      </c>
      <c r="N13" s="27"/>
      <c r="O13" s="27">
        <f t="shared" si="2"/>
        <v>244.96980000000002</v>
      </c>
      <c r="P13" s="27"/>
      <c r="Q13" s="27"/>
      <c r="R13" s="27"/>
      <c r="S13" s="27">
        <v>10000</v>
      </c>
      <c r="T13" s="27">
        <f t="shared" si="3"/>
        <v>0</v>
      </c>
      <c r="V13" s="29"/>
      <c r="W13" s="29" t="e">
        <f t="shared" si="4"/>
        <v>#DIV/0!</v>
      </c>
      <c r="X13" s="29"/>
    </row>
    <row r="14" spans="1:31">
      <c r="A14" s="38">
        <v>12</v>
      </c>
      <c r="B14" s="30"/>
      <c r="C14" s="30"/>
      <c r="D14" s="30"/>
      <c r="E14" s="30">
        <v>14</v>
      </c>
      <c r="F14" s="28">
        <f t="shared" si="0"/>
        <v>9.4999999999999998E-3</v>
      </c>
      <c r="G14" s="29" t="s">
        <v>18</v>
      </c>
      <c r="H14" s="27">
        <v>2</v>
      </c>
      <c r="I14" s="27">
        <v>500</v>
      </c>
      <c r="J14" s="27">
        <v>300</v>
      </c>
      <c r="K14" s="27">
        <v>282.7</v>
      </c>
      <c r="L14" s="27">
        <v>38.229799999999997</v>
      </c>
      <c r="M14" s="27">
        <f t="shared" si="5"/>
        <v>3.8229799999999998</v>
      </c>
      <c r="N14" s="27"/>
      <c r="O14" s="27">
        <f t="shared" si="2"/>
        <v>244.47019999999998</v>
      </c>
      <c r="P14" s="27"/>
      <c r="Q14" s="27"/>
      <c r="R14" s="27"/>
      <c r="S14" s="27">
        <v>10000</v>
      </c>
      <c r="T14" s="27">
        <f t="shared" si="3"/>
        <v>0</v>
      </c>
      <c r="V14" s="29"/>
      <c r="W14" s="29" t="e">
        <f t="shared" si="4"/>
        <v>#DIV/0!</v>
      </c>
      <c r="X14" s="29"/>
    </row>
    <row r="15" spans="1:31">
      <c r="A15" s="38">
        <v>13</v>
      </c>
      <c r="B15" s="30"/>
      <c r="C15" s="30"/>
      <c r="D15" s="30"/>
      <c r="E15" s="30">
        <v>15</v>
      </c>
      <c r="F15" s="28">
        <f t="shared" si="0"/>
        <v>9.4999999999999998E-3</v>
      </c>
      <c r="G15" s="29" t="s">
        <v>18</v>
      </c>
      <c r="H15" s="27">
        <v>2</v>
      </c>
      <c r="I15" s="27">
        <v>500</v>
      </c>
      <c r="J15" s="27">
        <v>300</v>
      </c>
      <c r="K15" s="27">
        <v>285.10000000000002</v>
      </c>
      <c r="L15" s="27">
        <v>40.996299999999998</v>
      </c>
      <c r="M15" s="27">
        <f t="shared" si="5"/>
        <v>4.0996300000000003</v>
      </c>
      <c r="N15" s="27"/>
      <c r="O15" s="27">
        <f t="shared" si="2"/>
        <v>244.10370000000003</v>
      </c>
      <c r="P15" s="27"/>
      <c r="Q15" s="27"/>
      <c r="R15" s="27"/>
      <c r="S15" s="27">
        <v>10000</v>
      </c>
      <c r="T15" s="27">
        <f t="shared" si="3"/>
        <v>0</v>
      </c>
      <c r="V15" s="29"/>
      <c r="W15" s="29" t="e">
        <f t="shared" si="4"/>
        <v>#DIV/0!</v>
      </c>
      <c r="X15" s="29"/>
      <c r="AE15" t="s">
        <v>101</v>
      </c>
    </row>
    <row r="16" spans="1:31">
      <c r="A16" s="38">
        <v>14</v>
      </c>
      <c r="B16" s="30"/>
      <c r="C16" s="30"/>
      <c r="D16" s="30"/>
      <c r="E16" s="30">
        <v>16</v>
      </c>
      <c r="F16" s="28">
        <f t="shared" si="0"/>
        <v>9.4999999999999998E-3</v>
      </c>
      <c r="G16" s="29" t="s">
        <v>18</v>
      </c>
      <c r="H16" s="27">
        <v>2</v>
      </c>
      <c r="I16" s="27">
        <v>500</v>
      </c>
      <c r="J16" s="27">
        <v>300</v>
      </c>
      <c r="K16" s="27">
        <v>287.7</v>
      </c>
      <c r="L16" s="27">
        <v>43.723199999999999</v>
      </c>
      <c r="M16" s="27">
        <f t="shared" si="5"/>
        <v>4.3723200000000002</v>
      </c>
      <c r="N16" s="27"/>
      <c r="O16" s="27">
        <f t="shared" si="2"/>
        <v>243.9768</v>
      </c>
      <c r="P16" s="27"/>
      <c r="Q16" s="27"/>
      <c r="R16" s="27"/>
      <c r="S16" s="27">
        <v>10000</v>
      </c>
      <c r="T16" s="27">
        <f t="shared" si="3"/>
        <v>0</v>
      </c>
      <c r="V16" s="29"/>
      <c r="W16" s="29" t="e">
        <f t="shared" si="4"/>
        <v>#DIV/0!</v>
      </c>
      <c r="X16" s="29"/>
    </row>
    <row r="17" spans="1:24">
      <c r="A17" s="38">
        <v>15</v>
      </c>
      <c r="B17" s="30"/>
      <c r="C17" s="30"/>
      <c r="D17" s="30"/>
      <c r="E17" s="30">
        <v>17</v>
      </c>
      <c r="F17" s="28">
        <f t="shared" si="0"/>
        <v>9.4999999999999998E-3</v>
      </c>
      <c r="G17" s="29" t="s">
        <v>18</v>
      </c>
      <c r="H17" s="27">
        <v>2</v>
      </c>
      <c r="I17" s="27">
        <v>500</v>
      </c>
      <c r="J17" s="27">
        <v>300</v>
      </c>
      <c r="K17" s="27">
        <v>289.8</v>
      </c>
      <c r="L17" s="27">
        <v>46.523800000000001</v>
      </c>
      <c r="M17" s="27">
        <f t="shared" si="5"/>
        <v>4.65238</v>
      </c>
      <c r="N17" s="27"/>
      <c r="O17" s="27">
        <f t="shared" si="2"/>
        <v>243.27620000000002</v>
      </c>
      <c r="P17" s="27"/>
      <c r="Q17" s="27"/>
      <c r="R17" s="27"/>
      <c r="S17" s="27">
        <v>10000</v>
      </c>
      <c r="T17" s="27">
        <f t="shared" si="3"/>
        <v>0</v>
      </c>
      <c r="V17" s="29"/>
      <c r="W17" s="29" t="e">
        <f t="shared" si="4"/>
        <v>#DIV/0!</v>
      </c>
      <c r="X17" s="29"/>
    </row>
    <row r="18" spans="1:24">
      <c r="A18" s="38">
        <v>16</v>
      </c>
      <c r="B18" s="30">
        <v>18</v>
      </c>
      <c r="C18" s="30">
        <v>19</v>
      </c>
      <c r="D18" s="30">
        <v>20</v>
      </c>
      <c r="E18" s="30">
        <v>21</v>
      </c>
      <c r="F18" s="28">
        <f t="shared" si="0"/>
        <v>9.4999999999999998E-3</v>
      </c>
      <c r="G18" s="29" t="s">
        <v>18</v>
      </c>
      <c r="H18" s="27">
        <v>2</v>
      </c>
      <c r="I18" s="27">
        <v>500</v>
      </c>
      <c r="J18" s="27">
        <v>300</v>
      </c>
      <c r="K18" s="27">
        <v>291</v>
      </c>
      <c r="L18" s="27">
        <v>48.215499999999999</v>
      </c>
      <c r="M18" s="27">
        <f t="shared" si="5"/>
        <v>4.8215500000000002</v>
      </c>
      <c r="N18" s="27">
        <v>4.8635000000000002</v>
      </c>
      <c r="O18" s="27">
        <f t="shared" si="2"/>
        <v>242.78450000000001</v>
      </c>
      <c r="P18" s="27">
        <v>4.681</v>
      </c>
      <c r="Q18" s="27">
        <f>P18*$AB$5/1000</f>
        <v>0.30426500000000001</v>
      </c>
      <c r="R18" s="27">
        <f>O18-Q18</f>
        <v>242.48023500000002</v>
      </c>
      <c r="S18" s="27">
        <v>10000</v>
      </c>
      <c r="T18" s="27">
        <f t="shared" si="3"/>
        <v>625.47368421052636</v>
      </c>
      <c r="U18" s="29">
        <v>5.9420000000000002</v>
      </c>
      <c r="V18" s="29">
        <v>3.8849999999999998</v>
      </c>
      <c r="W18" s="29">
        <f>V18/T18*1000000*2*PI()</f>
        <v>39026.701737585077</v>
      </c>
      <c r="X18" s="29"/>
    </row>
    <row r="19" spans="1:24">
      <c r="A19" s="38">
        <v>17</v>
      </c>
      <c r="B19" s="30">
        <v>22</v>
      </c>
      <c r="C19" s="30">
        <v>23</v>
      </c>
      <c r="D19" s="30">
        <v>24</v>
      </c>
      <c r="E19" s="30">
        <v>25</v>
      </c>
      <c r="F19" s="28">
        <f t="shared" si="0"/>
        <v>9.4999999999999998E-3</v>
      </c>
      <c r="G19" s="29" t="s">
        <v>18</v>
      </c>
      <c r="H19" s="27">
        <v>2</v>
      </c>
      <c r="I19" s="27">
        <v>500</v>
      </c>
      <c r="J19" s="27">
        <v>300</v>
      </c>
      <c r="K19" s="27">
        <v>291.5</v>
      </c>
      <c r="L19" s="27">
        <v>48.147199999999998</v>
      </c>
      <c r="M19" s="27">
        <f t="shared" si="5"/>
        <v>4.8147199999999994</v>
      </c>
      <c r="N19" s="27">
        <v>4.8415999999999997</v>
      </c>
      <c r="O19" s="27">
        <f t="shared" si="2"/>
        <v>243.3528</v>
      </c>
      <c r="P19" s="27">
        <v>4.6647999999999996</v>
      </c>
      <c r="Q19" s="27">
        <f t="shared" ref="Q19:Q62" si="6">P19*$AB$5/1000</f>
        <v>0.30321199999999998</v>
      </c>
      <c r="R19" s="27">
        <f t="shared" ref="R19:R62" si="7">O19-Q19</f>
        <v>243.049588</v>
      </c>
      <c r="S19" s="27">
        <v>10000</v>
      </c>
      <c r="T19" s="27">
        <f t="shared" si="3"/>
        <v>707.15789473684208</v>
      </c>
      <c r="U19" s="29">
        <v>6.718</v>
      </c>
      <c r="V19" s="29">
        <v>3.895</v>
      </c>
      <c r="W19" s="29">
        <f t="shared" ref="W19:W82" si="8">V19/T19*1000000*2*PI()</f>
        <v>34607.556464559784</v>
      </c>
      <c r="X19" s="29"/>
    </row>
    <row r="20" spans="1:24">
      <c r="A20" s="38">
        <v>18</v>
      </c>
      <c r="B20" s="30">
        <v>26</v>
      </c>
      <c r="C20" s="30">
        <v>27</v>
      </c>
      <c r="D20" s="30">
        <v>28</v>
      </c>
      <c r="E20" s="30">
        <v>29</v>
      </c>
      <c r="F20" s="28">
        <f t="shared" si="0"/>
        <v>9.4999999999999998E-3</v>
      </c>
      <c r="G20" s="29" t="s">
        <v>18</v>
      </c>
      <c r="H20" s="27">
        <v>2</v>
      </c>
      <c r="I20" s="27">
        <v>500</v>
      </c>
      <c r="J20" s="27">
        <v>300</v>
      </c>
      <c r="K20" s="27">
        <v>292.3</v>
      </c>
      <c r="L20" s="27">
        <v>49.091700000000003</v>
      </c>
      <c r="M20" s="27">
        <f t="shared" si="5"/>
        <v>4.9091699999999996</v>
      </c>
      <c r="N20" s="27">
        <v>4.9585999999999997</v>
      </c>
      <c r="O20" s="27">
        <f t="shared" si="2"/>
        <v>243.20830000000001</v>
      </c>
      <c r="P20" s="27">
        <v>4.7690999999999999</v>
      </c>
      <c r="Q20" s="27">
        <f t="shared" si="6"/>
        <v>0.30999149999999998</v>
      </c>
      <c r="R20" s="27">
        <f t="shared" si="7"/>
        <v>242.89830850000001</v>
      </c>
      <c r="S20" s="27">
        <v>10000</v>
      </c>
      <c r="T20" s="27">
        <f t="shared" si="3"/>
        <v>536.73684210526324</v>
      </c>
      <c r="U20" s="29">
        <v>5.0990000000000002</v>
      </c>
      <c r="V20" s="29">
        <v>3.96</v>
      </c>
      <c r="W20" s="29">
        <f t="shared" si="8"/>
        <v>46356.821191625029</v>
      </c>
      <c r="X20" s="29"/>
    </row>
    <row r="21" spans="1:24">
      <c r="A21" s="38">
        <v>19</v>
      </c>
      <c r="B21" s="30">
        <v>30</v>
      </c>
      <c r="C21" s="30">
        <v>31</v>
      </c>
      <c r="D21" s="30">
        <v>32</v>
      </c>
      <c r="E21" s="30">
        <v>33</v>
      </c>
      <c r="F21" s="28">
        <f t="shared" si="0"/>
        <v>9.4999999999999998E-3</v>
      </c>
      <c r="G21" s="29" t="s">
        <v>18</v>
      </c>
      <c r="H21" s="27">
        <v>2</v>
      </c>
      <c r="I21" s="27">
        <v>500</v>
      </c>
      <c r="J21" s="27">
        <v>300</v>
      </c>
      <c r="K21" s="27">
        <v>292.89999999999998</v>
      </c>
      <c r="L21" s="27">
        <v>49.306199999999997</v>
      </c>
      <c r="M21" s="27">
        <f t="shared" si="5"/>
        <v>4.9306199999999993</v>
      </c>
      <c r="N21" s="27">
        <v>5.0121000000000002</v>
      </c>
      <c r="O21" s="27">
        <f t="shared" si="2"/>
        <v>243.59379999999999</v>
      </c>
      <c r="P21" s="27">
        <v>4.8186</v>
      </c>
      <c r="Q21" s="27">
        <f t="shared" si="6"/>
        <v>0.31320900000000002</v>
      </c>
      <c r="R21" s="27">
        <f t="shared" si="7"/>
        <v>243.28059099999999</v>
      </c>
      <c r="S21" s="27">
        <v>10000</v>
      </c>
      <c r="T21" s="27">
        <f t="shared" si="3"/>
        <v>502.6315789473685</v>
      </c>
      <c r="U21" s="29">
        <v>4.7750000000000004</v>
      </c>
      <c r="V21" s="29">
        <v>4.0999999999999996</v>
      </c>
      <c r="W21" s="29">
        <f t="shared" si="8"/>
        <v>51252.370202019854</v>
      </c>
      <c r="X21" s="29"/>
    </row>
    <row r="22" spans="1:24">
      <c r="A22" s="38">
        <v>20</v>
      </c>
      <c r="B22" s="30">
        <v>34</v>
      </c>
      <c r="C22" s="30">
        <v>35</v>
      </c>
      <c r="D22" s="30">
        <v>36</v>
      </c>
      <c r="E22" s="30">
        <v>37</v>
      </c>
      <c r="F22" s="28">
        <f t="shared" si="0"/>
        <v>9.4999999999999998E-3</v>
      </c>
      <c r="G22" s="29" t="s">
        <v>18</v>
      </c>
      <c r="H22" s="27">
        <v>2</v>
      </c>
      <c r="I22" s="27">
        <v>500</v>
      </c>
      <c r="J22" s="27">
        <v>300</v>
      </c>
      <c r="K22" s="27">
        <v>293.7</v>
      </c>
      <c r="L22" s="27">
        <v>50.195700000000002</v>
      </c>
      <c r="M22" s="27">
        <f t="shared" si="5"/>
        <v>5.0195699999999999</v>
      </c>
      <c r="N22" s="27">
        <v>5.0812999999999997</v>
      </c>
      <c r="O22" s="27">
        <f t="shared" si="2"/>
        <v>243.5043</v>
      </c>
      <c r="P22" s="27">
        <v>4.8822000000000001</v>
      </c>
      <c r="Q22" s="27">
        <f t="shared" si="6"/>
        <v>0.31734300000000004</v>
      </c>
      <c r="R22" s="27">
        <f t="shared" si="7"/>
        <v>243.18695700000001</v>
      </c>
      <c r="S22" s="27">
        <v>10000</v>
      </c>
      <c r="T22" s="27">
        <f t="shared" si="3"/>
        <v>472.26315789473688</v>
      </c>
      <c r="U22" s="29">
        <v>4.4865000000000004</v>
      </c>
      <c r="V22" s="29">
        <v>3.9510000000000001</v>
      </c>
      <c r="W22" s="29">
        <f t="shared" si="8"/>
        <v>52565.745884839445</v>
      </c>
      <c r="X22" s="29"/>
    </row>
    <row r="23" spans="1:24">
      <c r="A23" s="38">
        <v>21</v>
      </c>
      <c r="B23" s="30">
        <v>38</v>
      </c>
      <c r="C23" s="30">
        <v>39</v>
      </c>
      <c r="D23" s="30">
        <v>40</v>
      </c>
      <c r="E23" s="30">
        <v>41</v>
      </c>
      <c r="F23" s="28">
        <f t="shared" si="0"/>
        <v>9.4999999999999998E-3</v>
      </c>
      <c r="G23" s="29" t="s">
        <v>18</v>
      </c>
      <c r="H23" s="27">
        <v>2</v>
      </c>
      <c r="I23" s="27">
        <v>500</v>
      </c>
      <c r="J23" s="27">
        <v>300</v>
      </c>
      <c r="K23" s="27">
        <v>294.5</v>
      </c>
      <c r="L23" s="27">
        <v>50.949800000000003</v>
      </c>
      <c r="M23" s="27">
        <f t="shared" si="5"/>
        <v>5.0949800000000005</v>
      </c>
      <c r="N23" s="27">
        <v>5.1492000000000004</v>
      </c>
      <c r="O23" s="27">
        <f t="shared" si="2"/>
        <v>243.55019999999999</v>
      </c>
      <c r="P23" s="27">
        <v>4.9432999999999998</v>
      </c>
      <c r="Q23" s="27">
        <f t="shared" si="6"/>
        <v>0.3213145</v>
      </c>
      <c r="R23" s="27">
        <f t="shared" si="7"/>
        <v>243.22888549999999</v>
      </c>
      <c r="S23" s="27">
        <v>10000</v>
      </c>
      <c r="T23" s="27">
        <f t="shared" si="3"/>
        <v>457.08421052631576</v>
      </c>
      <c r="U23" s="29">
        <v>4.3422999999999998</v>
      </c>
      <c r="V23" s="29">
        <v>3.8780000000000001</v>
      </c>
      <c r="W23" s="29">
        <f t="shared" si="8"/>
        <v>53307.885199503304</v>
      </c>
      <c r="X23" s="29"/>
    </row>
    <row r="24" spans="1:24">
      <c r="A24" s="38">
        <v>22</v>
      </c>
      <c r="B24" s="30">
        <v>42</v>
      </c>
      <c r="C24" s="30">
        <v>43</v>
      </c>
      <c r="D24" s="30">
        <v>44</v>
      </c>
      <c r="E24" s="30">
        <v>45</v>
      </c>
      <c r="F24" s="28">
        <f t="shared" si="0"/>
        <v>9.4999999999999998E-3</v>
      </c>
      <c r="G24" s="29" t="s">
        <v>18</v>
      </c>
      <c r="H24" s="27">
        <v>2</v>
      </c>
      <c r="I24" s="27">
        <v>500</v>
      </c>
      <c r="J24" s="27">
        <v>300</v>
      </c>
      <c r="K24" s="27">
        <v>295.3</v>
      </c>
      <c r="L24" s="27">
        <v>51.960500000000003</v>
      </c>
      <c r="M24" s="27">
        <f t="shared" si="5"/>
        <v>5.1960500000000005</v>
      </c>
      <c r="N24" s="27">
        <v>5.2930000000000001</v>
      </c>
      <c r="O24" s="27">
        <f t="shared" si="2"/>
        <v>243.33950000000002</v>
      </c>
      <c r="P24" s="27">
        <v>5.0708000000000002</v>
      </c>
      <c r="Q24" s="27">
        <f t="shared" si="6"/>
        <v>0.32960200000000001</v>
      </c>
      <c r="R24" s="27">
        <f t="shared" si="7"/>
        <v>243.00989800000002</v>
      </c>
      <c r="S24" s="27">
        <v>10000</v>
      </c>
      <c r="T24" s="27">
        <f t="shared" si="3"/>
        <v>464.67368421052629</v>
      </c>
      <c r="U24" s="29">
        <v>4.4143999999999997</v>
      </c>
      <c r="V24" s="29">
        <v>3.8529</v>
      </c>
      <c r="W24" s="29">
        <f t="shared" si="8"/>
        <v>52097.817226646017</v>
      </c>
      <c r="X24" s="29"/>
    </row>
    <row r="25" spans="1:24">
      <c r="A25" s="38">
        <v>23</v>
      </c>
      <c r="B25" s="30">
        <v>46</v>
      </c>
      <c r="C25" s="30">
        <v>47</v>
      </c>
      <c r="D25" s="30">
        <v>48</v>
      </c>
      <c r="E25" s="30">
        <v>49</v>
      </c>
      <c r="F25" s="28">
        <f t="shared" si="0"/>
        <v>9.4999999999999998E-3</v>
      </c>
      <c r="G25" s="29" t="s">
        <v>18</v>
      </c>
      <c r="H25" s="27">
        <v>2</v>
      </c>
      <c r="I25" s="27">
        <v>500</v>
      </c>
      <c r="J25" s="27">
        <v>300</v>
      </c>
      <c r="K25" s="27">
        <v>296</v>
      </c>
      <c r="L25" s="27">
        <v>52.769120000000001</v>
      </c>
      <c r="M25" s="27">
        <f t="shared" si="5"/>
        <v>5.2769120000000003</v>
      </c>
      <c r="N25" s="27">
        <v>5.3234000000000004</v>
      </c>
      <c r="O25" s="27">
        <f t="shared" si="2"/>
        <v>243.23088000000001</v>
      </c>
      <c r="P25" s="27">
        <v>5.1006999999999998</v>
      </c>
      <c r="Q25" s="27">
        <f t="shared" si="6"/>
        <v>0.33154549999999999</v>
      </c>
      <c r="R25" s="27">
        <f t="shared" si="7"/>
        <v>242.89933450000001</v>
      </c>
      <c r="S25" s="27">
        <v>10000</v>
      </c>
      <c r="T25" s="27">
        <f t="shared" si="3"/>
        <v>460.88421052631583</v>
      </c>
      <c r="U25" s="29">
        <v>4.3784000000000001</v>
      </c>
      <c r="V25" s="29">
        <v>3.7440000000000002</v>
      </c>
      <c r="W25" s="29">
        <f t="shared" si="8"/>
        <v>51041.552851672641</v>
      </c>
      <c r="X25" s="29"/>
    </row>
    <row r="26" spans="1:24">
      <c r="A26" s="38">
        <v>24</v>
      </c>
      <c r="B26" s="30">
        <v>50</v>
      </c>
      <c r="C26" s="30">
        <v>51</v>
      </c>
      <c r="D26" s="30">
        <v>52</v>
      </c>
      <c r="E26" s="30">
        <v>53</v>
      </c>
      <c r="F26" s="28">
        <f t="shared" si="0"/>
        <v>9.4999999999999998E-3</v>
      </c>
      <c r="G26" s="29" t="s">
        <v>18</v>
      </c>
      <c r="H26" s="27">
        <v>2</v>
      </c>
      <c r="I26" s="27">
        <v>500</v>
      </c>
      <c r="J26" s="27">
        <v>300</v>
      </c>
      <c r="K26" s="27">
        <v>296.8</v>
      </c>
      <c r="L26" s="27">
        <v>53.3949</v>
      </c>
      <c r="M26" s="27">
        <f t="shared" si="5"/>
        <v>5.3394899999999996</v>
      </c>
      <c r="N26" s="27">
        <v>5.3811</v>
      </c>
      <c r="O26" s="27">
        <f t="shared" si="2"/>
        <v>243.4051</v>
      </c>
      <c r="P26" s="27">
        <v>5.1475</v>
      </c>
      <c r="Q26" s="27">
        <f t="shared" si="6"/>
        <v>0.33458749999999998</v>
      </c>
      <c r="R26" s="27">
        <f t="shared" si="7"/>
        <v>243.07051250000001</v>
      </c>
      <c r="S26" s="27">
        <v>10000</v>
      </c>
      <c r="T26" s="27">
        <f t="shared" si="3"/>
        <v>483.64210526315787</v>
      </c>
      <c r="U26" s="29">
        <v>4.5945999999999998</v>
      </c>
      <c r="V26" s="29">
        <v>3.9834000000000001</v>
      </c>
      <c r="W26" s="29">
        <f t="shared" si="8"/>
        <v>51749.920199774089</v>
      </c>
      <c r="X26" s="29"/>
    </row>
    <row r="27" spans="1:24">
      <c r="A27" s="38">
        <v>25</v>
      </c>
      <c r="B27" s="30">
        <v>54</v>
      </c>
      <c r="C27" s="30">
        <v>55</v>
      </c>
      <c r="D27" s="30">
        <v>56</v>
      </c>
      <c r="E27" s="30">
        <v>57</v>
      </c>
      <c r="F27" s="28">
        <f t="shared" si="0"/>
        <v>9.4999999999999998E-3</v>
      </c>
      <c r="G27" s="29" t="s">
        <v>18</v>
      </c>
      <c r="H27" s="27">
        <v>2</v>
      </c>
      <c r="I27" s="27">
        <v>500</v>
      </c>
      <c r="J27" s="27">
        <v>300</v>
      </c>
      <c r="K27" s="27">
        <v>297.60000000000002</v>
      </c>
      <c r="L27" s="27">
        <v>54.8093</v>
      </c>
      <c r="M27" s="27">
        <f t="shared" si="5"/>
        <v>5.4809299999999999</v>
      </c>
      <c r="N27" s="27">
        <v>5.5327000000000002</v>
      </c>
      <c r="O27" s="27">
        <f t="shared" si="2"/>
        <v>242.79070000000002</v>
      </c>
      <c r="P27" s="27">
        <v>5.2854999999999999</v>
      </c>
      <c r="Q27" s="27">
        <f t="shared" si="6"/>
        <v>0.34355750000000002</v>
      </c>
      <c r="R27" s="27">
        <f t="shared" si="7"/>
        <v>242.44714250000001</v>
      </c>
      <c r="S27" s="27">
        <v>10000</v>
      </c>
      <c r="T27" s="27">
        <f t="shared" si="3"/>
        <v>552.95789473684215</v>
      </c>
      <c r="U27" s="29">
        <v>5.2530999999999999</v>
      </c>
      <c r="V27" s="29">
        <v>3.7909999999999999</v>
      </c>
      <c r="W27" s="29">
        <f t="shared" si="8"/>
        <v>43076.617091892251</v>
      </c>
      <c r="X27" s="29"/>
    </row>
    <row r="28" spans="1:24">
      <c r="A28" s="38">
        <v>26</v>
      </c>
      <c r="B28" s="30">
        <v>58</v>
      </c>
      <c r="C28" s="30">
        <v>59</v>
      </c>
      <c r="D28" s="30">
        <v>60</v>
      </c>
      <c r="E28" s="30">
        <v>61</v>
      </c>
      <c r="F28" s="28">
        <f t="shared" si="0"/>
        <v>9.4999999999999998E-3</v>
      </c>
      <c r="G28" s="29" t="s">
        <v>18</v>
      </c>
      <c r="H28" s="27">
        <v>2</v>
      </c>
      <c r="I28" s="27">
        <v>500</v>
      </c>
      <c r="J28" s="27">
        <v>300</v>
      </c>
      <c r="K28" s="27">
        <v>298.2</v>
      </c>
      <c r="L28" s="27">
        <v>54.0032</v>
      </c>
      <c r="M28" s="27">
        <f t="shared" si="5"/>
        <v>5.4003199999999998</v>
      </c>
      <c r="N28" s="27">
        <v>5.4981999999999998</v>
      </c>
      <c r="O28" s="27">
        <f t="shared" si="2"/>
        <v>244.1968</v>
      </c>
      <c r="P28" s="27">
        <v>5.2530000000000001</v>
      </c>
      <c r="Q28" s="27">
        <f t="shared" si="6"/>
        <v>0.341445</v>
      </c>
      <c r="R28" s="27">
        <f t="shared" si="7"/>
        <v>243.855355</v>
      </c>
      <c r="S28" s="27">
        <v>10000</v>
      </c>
      <c r="T28" s="27">
        <f t="shared" si="3"/>
        <v>513.92631578947373</v>
      </c>
      <c r="U28" s="29">
        <v>4.8822999999999999</v>
      </c>
      <c r="V28" s="29">
        <v>3.839</v>
      </c>
      <c r="W28" s="29">
        <f t="shared" si="8"/>
        <v>46935.032616900455</v>
      </c>
      <c r="X28" s="29"/>
    </row>
    <row r="29" spans="1:24">
      <c r="A29" s="38">
        <v>27</v>
      </c>
      <c r="B29" s="30">
        <v>62</v>
      </c>
      <c r="C29" s="30">
        <v>63</v>
      </c>
      <c r="D29" s="30">
        <v>64</v>
      </c>
      <c r="E29" s="30">
        <v>65</v>
      </c>
      <c r="F29" s="28">
        <f t="shared" si="0"/>
        <v>9.4999999999999998E-3</v>
      </c>
      <c r="G29" s="29" t="s">
        <v>18</v>
      </c>
      <c r="H29" s="27">
        <v>2</v>
      </c>
      <c r="I29" s="27">
        <v>500</v>
      </c>
      <c r="J29" s="27">
        <v>300</v>
      </c>
      <c r="K29" s="27">
        <v>298.8</v>
      </c>
      <c r="L29" s="27">
        <v>54.942900000000002</v>
      </c>
      <c r="M29" s="27">
        <f t="shared" si="5"/>
        <v>5.4942899999999995</v>
      </c>
      <c r="N29" s="27">
        <v>5.5416999999999996</v>
      </c>
      <c r="O29" s="27">
        <f t="shared" si="2"/>
        <v>243.8571</v>
      </c>
      <c r="P29" s="27">
        <v>5.2961</v>
      </c>
      <c r="Q29" s="27">
        <f t="shared" si="6"/>
        <v>0.34424650000000001</v>
      </c>
      <c r="R29" s="27">
        <f t="shared" si="7"/>
        <v>243.51285350000001</v>
      </c>
      <c r="S29" s="27">
        <v>10000</v>
      </c>
      <c r="T29" s="27">
        <f t="shared" si="3"/>
        <v>506.40000000000003</v>
      </c>
      <c r="U29" s="29">
        <v>4.8108000000000004</v>
      </c>
      <c r="V29" s="29">
        <v>3.8969999999999998</v>
      </c>
      <c r="W29" s="29">
        <f t="shared" si="8"/>
        <v>48352.237642335793</v>
      </c>
      <c r="X29" s="29"/>
    </row>
    <row r="30" spans="1:24">
      <c r="A30" s="38">
        <v>28</v>
      </c>
      <c r="B30" s="30">
        <v>66</v>
      </c>
      <c r="C30" s="30">
        <v>67</v>
      </c>
      <c r="D30" s="30">
        <v>68</v>
      </c>
      <c r="E30" s="30">
        <v>69</v>
      </c>
      <c r="F30" s="28">
        <f t="shared" si="0"/>
        <v>9.4999999999999998E-3</v>
      </c>
      <c r="G30" s="29" t="s">
        <v>18</v>
      </c>
      <c r="H30" s="27">
        <v>2</v>
      </c>
      <c r="I30" s="27">
        <v>500</v>
      </c>
      <c r="J30" s="27">
        <v>300</v>
      </c>
      <c r="K30" s="27">
        <v>299.39999999999998</v>
      </c>
      <c r="L30" s="27">
        <v>55.498699999999999</v>
      </c>
      <c r="M30" s="27">
        <f t="shared" si="5"/>
        <v>5.5498700000000003</v>
      </c>
      <c r="N30" s="27">
        <v>5.6147999999999998</v>
      </c>
      <c r="O30" s="27">
        <f t="shared" si="2"/>
        <v>243.90129999999999</v>
      </c>
      <c r="P30" s="27">
        <v>5.3592000000000004</v>
      </c>
      <c r="Q30" s="27">
        <f t="shared" si="6"/>
        <v>0.34834799999999999</v>
      </c>
      <c r="R30" s="27">
        <f t="shared" si="7"/>
        <v>243.552952</v>
      </c>
      <c r="S30" s="27">
        <v>10000</v>
      </c>
      <c r="T30" s="27">
        <f t="shared" si="3"/>
        <v>559.50526315789477</v>
      </c>
      <c r="U30" s="29">
        <v>5.3152999999999997</v>
      </c>
      <c r="V30" s="34">
        <v>3.7</v>
      </c>
      <c r="W30" s="29">
        <f t="shared" si="8"/>
        <v>41550.611169146134</v>
      </c>
      <c r="X30" s="34"/>
    </row>
    <row r="31" spans="1:24">
      <c r="A31" s="38">
        <v>29</v>
      </c>
      <c r="B31" s="30">
        <v>70</v>
      </c>
      <c r="C31" s="30">
        <v>71</v>
      </c>
      <c r="D31" s="30">
        <v>72</v>
      </c>
      <c r="E31" s="30">
        <v>73</v>
      </c>
      <c r="F31" s="28">
        <f t="shared" si="0"/>
        <v>9.4999999999999998E-3</v>
      </c>
      <c r="G31" s="29" t="s">
        <v>18</v>
      </c>
      <c r="H31" s="27">
        <v>2</v>
      </c>
      <c r="I31" s="27">
        <v>500</v>
      </c>
      <c r="J31" s="27">
        <v>300</v>
      </c>
      <c r="K31" s="29">
        <v>300</v>
      </c>
      <c r="L31" s="27">
        <v>56.472799999999999</v>
      </c>
      <c r="M31" s="27">
        <f t="shared" si="5"/>
        <v>5.6472800000000003</v>
      </c>
      <c r="N31" s="27">
        <v>5.6966999999999999</v>
      </c>
      <c r="O31" s="27">
        <f t="shared" si="2"/>
        <v>243.52719999999999</v>
      </c>
      <c r="P31" s="27">
        <v>5.4272999999999998</v>
      </c>
      <c r="Q31" s="27">
        <f t="shared" si="6"/>
        <v>0.35277449999999999</v>
      </c>
      <c r="R31" s="27">
        <f t="shared" si="7"/>
        <v>243.17442549999998</v>
      </c>
      <c r="S31" s="27">
        <v>10000</v>
      </c>
      <c r="T31" s="27">
        <f t="shared" si="3"/>
        <v>661.92631578947362</v>
      </c>
      <c r="U31" s="29">
        <v>6.2882999999999996</v>
      </c>
      <c r="V31" s="34">
        <v>3.746</v>
      </c>
      <c r="W31" s="29">
        <f t="shared" si="8"/>
        <v>35558.054724901798</v>
      </c>
      <c r="X31" s="34"/>
    </row>
    <row r="32" spans="1:24">
      <c r="A32" s="38">
        <v>30</v>
      </c>
      <c r="B32" s="30">
        <v>74</v>
      </c>
      <c r="C32" s="30">
        <v>75</v>
      </c>
      <c r="D32" s="30">
        <v>76</v>
      </c>
      <c r="E32" s="30">
        <v>77</v>
      </c>
      <c r="F32" s="28">
        <f t="shared" si="0"/>
        <v>9.4999999999999998E-3</v>
      </c>
      <c r="G32" s="29" t="s">
        <v>18</v>
      </c>
      <c r="H32" s="27">
        <v>2</v>
      </c>
      <c r="I32" s="27">
        <v>500</v>
      </c>
      <c r="J32" s="27">
        <v>300</v>
      </c>
      <c r="K32" s="29">
        <v>300.8</v>
      </c>
      <c r="L32" s="27">
        <v>57.134900000000002</v>
      </c>
      <c r="M32" s="27">
        <f t="shared" si="5"/>
        <v>5.7134900000000002</v>
      </c>
      <c r="N32" s="27">
        <v>5.7366999999999999</v>
      </c>
      <c r="O32" s="27">
        <f t="shared" si="2"/>
        <v>243.6651</v>
      </c>
      <c r="P32" s="27">
        <v>5.4664000000000001</v>
      </c>
      <c r="Q32" s="27">
        <f t="shared" si="6"/>
        <v>0.35531600000000002</v>
      </c>
      <c r="R32" s="27">
        <f t="shared" si="7"/>
        <v>243.30978400000001</v>
      </c>
      <c r="S32" s="27">
        <v>10000</v>
      </c>
      <c r="T32" s="27">
        <f t="shared" si="3"/>
        <v>658.13684210526321</v>
      </c>
      <c r="U32" s="29">
        <v>6.2523</v>
      </c>
      <c r="V32" s="34">
        <v>3.782</v>
      </c>
      <c r="W32" s="29">
        <f t="shared" si="8"/>
        <v>36106.483198447822</v>
      </c>
      <c r="X32" s="34"/>
    </row>
    <row r="33" spans="1:24">
      <c r="A33" s="38">
        <v>31</v>
      </c>
      <c r="B33" s="30">
        <v>78</v>
      </c>
      <c r="C33" s="30">
        <v>79</v>
      </c>
      <c r="D33" s="30">
        <v>80</v>
      </c>
      <c r="E33" s="30">
        <v>81</v>
      </c>
      <c r="F33" s="28">
        <f t="shared" si="0"/>
        <v>9.4999999999999998E-3</v>
      </c>
      <c r="G33" s="29" t="s">
        <v>18</v>
      </c>
      <c r="H33" s="27">
        <v>2</v>
      </c>
      <c r="I33" s="27">
        <v>500</v>
      </c>
      <c r="J33" s="27">
        <v>300</v>
      </c>
      <c r="K33" s="29">
        <v>301.5</v>
      </c>
      <c r="L33" s="27">
        <v>57.1723</v>
      </c>
      <c r="M33" s="27">
        <f t="shared" si="5"/>
        <v>5.7172299999999998</v>
      </c>
      <c r="N33" s="27">
        <v>5.7752999999999997</v>
      </c>
      <c r="O33" s="27">
        <f t="shared" si="2"/>
        <v>244.32769999999999</v>
      </c>
      <c r="P33" s="27">
        <v>5.45</v>
      </c>
      <c r="Q33" s="27">
        <f t="shared" si="6"/>
        <v>0.35425000000000001</v>
      </c>
      <c r="R33" s="27">
        <f t="shared" si="7"/>
        <v>243.97344999999999</v>
      </c>
      <c r="S33" s="27">
        <v>10000</v>
      </c>
      <c r="T33" s="27">
        <f t="shared" si="3"/>
        <v>696.03157894736842</v>
      </c>
      <c r="U33" s="29">
        <v>6.6123000000000003</v>
      </c>
      <c r="V33" s="34">
        <v>3.782</v>
      </c>
      <c r="W33" s="29">
        <f t="shared" si="8"/>
        <v>34140.702161374313</v>
      </c>
      <c r="X33" s="34"/>
    </row>
    <row r="34" spans="1:24">
      <c r="A34" s="38">
        <v>32</v>
      </c>
      <c r="B34" s="30">
        <v>82</v>
      </c>
      <c r="C34" s="30">
        <v>83</v>
      </c>
      <c r="D34" s="30">
        <v>84</v>
      </c>
      <c r="E34" s="30">
        <v>85</v>
      </c>
      <c r="F34" s="28">
        <f t="shared" si="0"/>
        <v>9.4999999999999998E-3</v>
      </c>
      <c r="G34" s="29" t="s">
        <v>18</v>
      </c>
      <c r="H34" s="27">
        <v>2</v>
      </c>
      <c r="I34" s="27">
        <v>500</v>
      </c>
      <c r="J34" s="27">
        <v>300</v>
      </c>
      <c r="K34" s="29">
        <v>302.2</v>
      </c>
      <c r="L34" s="27">
        <v>57.840800000000002</v>
      </c>
      <c r="M34" s="27">
        <f t="shared" si="5"/>
        <v>5.7840800000000003</v>
      </c>
      <c r="N34" s="27">
        <v>5.8608000000000002</v>
      </c>
      <c r="O34" s="27">
        <f t="shared" si="2"/>
        <v>244.35919999999999</v>
      </c>
      <c r="P34" s="27">
        <v>5.5696000000000003</v>
      </c>
      <c r="Q34" s="27">
        <f t="shared" si="6"/>
        <v>0.36202400000000001</v>
      </c>
      <c r="R34" s="27">
        <f t="shared" si="7"/>
        <v>243.997176</v>
      </c>
      <c r="S34" s="27">
        <v>10000</v>
      </c>
      <c r="T34" s="27">
        <f t="shared" si="3"/>
        <v>908.48421052631579</v>
      </c>
      <c r="U34" s="29">
        <v>8.6305999999999994</v>
      </c>
      <c r="V34" s="34">
        <v>3.9340000000000002</v>
      </c>
      <c r="W34" s="29">
        <f t="shared" si="8"/>
        <v>27208.013867543705</v>
      </c>
      <c r="X34" s="34"/>
    </row>
    <row r="35" spans="1:24">
      <c r="A35" s="38">
        <v>33</v>
      </c>
      <c r="B35" s="30">
        <v>86</v>
      </c>
      <c r="C35" s="30">
        <v>87</v>
      </c>
      <c r="D35" s="30">
        <v>88</v>
      </c>
      <c r="E35" s="30">
        <v>89</v>
      </c>
      <c r="F35" s="28">
        <f t="shared" si="0"/>
        <v>9.4999999999999998E-3</v>
      </c>
      <c r="G35" s="29" t="s">
        <v>18</v>
      </c>
      <c r="H35" s="27">
        <v>2</v>
      </c>
      <c r="I35" s="27">
        <v>500</v>
      </c>
      <c r="J35" s="27">
        <v>300</v>
      </c>
      <c r="K35" s="29">
        <v>303.10000000000002</v>
      </c>
      <c r="L35" s="27">
        <v>59.146599999999999</v>
      </c>
      <c r="M35" s="27">
        <f t="shared" si="5"/>
        <v>5.9146599999999996</v>
      </c>
      <c r="N35" s="27">
        <v>5.9463999999999997</v>
      </c>
      <c r="O35" s="27">
        <f t="shared" si="2"/>
        <v>243.95340000000002</v>
      </c>
      <c r="P35" s="27">
        <v>5.6493000000000002</v>
      </c>
      <c r="Q35" s="27">
        <f t="shared" si="6"/>
        <v>0.36720449999999999</v>
      </c>
      <c r="R35" s="27">
        <f t="shared" si="7"/>
        <v>243.5861955</v>
      </c>
      <c r="S35" s="27">
        <v>10000</v>
      </c>
      <c r="T35" s="27">
        <f t="shared" si="3"/>
        <v>1052.6315789473686</v>
      </c>
      <c r="U35" s="29">
        <v>10</v>
      </c>
      <c r="V35" s="34">
        <v>3.7549999999999999</v>
      </c>
      <c r="W35" s="29">
        <f t="shared" si="8"/>
        <v>22413.692787036372</v>
      </c>
      <c r="X35" s="34"/>
    </row>
    <row r="36" spans="1:24">
      <c r="A36" s="38">
        <v>34</v>
      </c>
      <c r="B36" s="30">
        <v>90</v>
      </c>
      <c r="C36" s="30">
        <v>91</v>
      </c>
      <c r="D36" s="30">
        <v>92</v>
      </c>
      <c r="E36" s="30">
        <v>93</v>
      </c>
      <c r="F36" s="28">
        <f t="shared" si="0"/>
        <v>9.4999999999999998E-3</v>
      </c>
      <c r="G36" s="29" t="s">
        <v>18</v>
      </c>
      <c r="H36" s="27">
        <v>2</v>
      </c>
      <c r="I36" s="27">
        <v>500</v>
      </c>
      <c r="J36" s="27">
        <v>300</v>
      </c>
      <c r="K36" s="29">
        <v>303.8</v>
      </c>
      <c r="L36" s="27">
        <v>59.720599999999997</v>
      </c>
      <c r="M36" s="27">
        <f t="shared" si="5"/>
        <v>5.9720599999999999</v>
      </c>
      <c r="N36" s="27">
        <v>6.0206</v>
      </c>
      <c r="O36" s="27">
        <f t="shared" si="2"/>
        <v>244.07940000000002</v>
      </c>
      <c r="P36" s="27">
        <v>5.7195999999999998</v>
      </c>
      <c r="Q36" s="27">
        <f t="shared" si="6"/>
        <v>0.37177399999999999</v>
      </c>
      <c r="R36" s="27">
        <f t="shared" si="7"/>
        <v>243.70762600000003</v>
      </c>
      <c r="S36" s="27">
        <v>10000</v>
      </c>
      <c r="T36" s="27">
        <f t="shared" si="3"/>
        <v>1162.6315789473686</v>
      </c>
      <c r="U36" s="29">
        <v>11.045</v>
      </c>
      <c r="V36" s="34">
        <v>3.6429999999999998</v>
      </c>
      <c r="W36" s="29">
        <f t="shared" si="8"/>
        <v>19687.788022048411</v>
      </c>
      <c r="X36" s="34"/>
    </row>
    <row r="37" spans="1:24">
      <c r="A37" s="38">
        <v>35</v>
      </c>
      <c r="B37" s="30">
        <v>94</v>
      </c>
      <c r="C37" s="30">
        <v>95</v>
      </c>
      <c r="D37" s="30">
        <v>96</v>
      </c>
      <c r="E37" s="30">
        <v>97</v>
      </c>
      <c r="F37" s="28">
        <f t="shared" si="0"/>
        <v>9.4999999999999998E-3</v>
      </c>
      <c r="G37" s="29" t="s">
        <v>18</v>
      </c>
      <c r="H37" s="27">
        <v>2</v>
      </c>
      <c r="I37" s="27">
        <v>500</v>
      </c>
      <c r="J37" s="27">
        <v>300</v>
      </c>
      <c r="K37" s="29">
        <v>304.60000000000002</v>
      </c>
      <c r="L37" s="27">
        <v>60.176299999999998</v>
      </c>
      <c r="M37" s="27">
        <f t="shared" si="5"/>
        <v>6.0176299999999996</v>
      </c>
      <c r="N37" s="27">
        <v>6.0724</v>
      </c>
      <c r="O37" s="27">
        <f t="shared" si="2"/>
        <v>244.42370000000003</v>
      </c>
      <c r="P37" s="27">
        <v>5.7615999999999996</v>
      </c>
      <c r="Q37" s="27">
        <f t="shared" si="6"/>
        <v>0.37450399999999995</v>
      </c>
      <c r="R37" s="27">
        <f t="shared" si="7"/>
        <v>244.04919600000002</v>
      </c>
      <c r="S37" s="27">
        <v>10000</v>
      </c>
      <c r="T37" s="27">
        <f t="shared" si="3"/>
        <v>1329.5368421052631</v>
      </c>
      <c r="U37" s="29">
        <v>12.630599999999999</v>
      </c>
      <c r="V37" s="34">
        <v>3.278</v>
      </c>
      <c r="W37" s="29">
        <f t="shared" si="8"/>
        <v>15491.320574705835</v>
      </c>
      <c r="X37" s="34"/>
    </row>
    <row r="38" spans="1:24">
      <c r="A38" s="38">
        <v>36</v>
      </c>
      <c r="B38" s="30">
        <v>98</v>
      </c>
      <c r="C38" s="30">
        <v>99</v>
      </c>
      <c r="D38" s="30">
        <v>100</v>
      </c>
      <c r="E38" s="30">
        <v>101</v>
      </c>
      <c r="F38" s="28">
        <f t="shared" si="0"/>
        <v>9.4999999999999998E-3</v>
      </c>
      <c r="G38" s="29" t="s">
        <v>18</v>
      </c>
      <c r="H38" s="27">
        <v>2</v>
      </c>
      <c r="I38" s="27">
        <v>500</v>
      </c>
      <c r="J38" s="27">
        <v>300</v>
      </c>
      <c r="K38" s="29">
        <v>305.2</v>
      </c>
      <c r="L38" s="27">
        <v>60.206899999999997</v>
      </c>
      <c r="M38" s="27">
        <f t="shared" si="5"/>
        <v>6.0206899999999992</v>
      </c>
      <c r="N38" s="27">
        <v>6.0960000000000001</v>
      </c>
      <c r="O38" s="27">
        <f t="shared" si="2"/>
        <v>244.9931</v>
      </c>
      <c r="P38" s="27">
        <v>5.7877000000000001</v>
      </c>
      <c r="Q38" s="27">
        <f t="shared" si="6"/>
        <v>0.37620049999999999</v>
      </c>
      <c r="R38" s="27">
        <f t="shared" si="7"/>
        <v>244.61689949999999</v>
      </c>
      <c r="S38" s="27">
        <v>10000</v>
      </c>
      <c r="T38" s="27">
        <f t="shared" si="3"/>
        <v>1261.2631578947369</v>
      </c>
      <c r="U38" s="29">
        <v>11.981999999999999</v>
      </c>
      <c r="V38" s="34">
        <v>3.7109999999999999</v>
      </c>
      <c r="W38" s="29">
        <f t="shared" si="8"/>
        <v>18486.943449504484</v>
      </c>
      <c r="X38" s="34"/>
    </row>
    <row r="39" spans="1:24">
      <c r="A39" s="38">
        <v>37</v>
      </c>
      <c r="B39" s="30">
        <v>102</v>
      </c>
      <c r="C39" s="30">
        <v>103</v>
      </c>
      <c r="D39" s="30">
        <v>104</v>
      </c>
      <c r="E39" s="30">
        <v>105</v>
      </c>
      <c r="F39" s="28">
        <f t="shared" si="0"/>
        <v>9.4999999999999998E-3</v>
      </c>
      <c r="G39" s="29" t="s">
        <v>18</v>
      </c>
      <c r="H39" s="27">
        <v>2</v>
      </c>
      <c r="I39" s="27">
        <v>500</v>
      </c>
      <c r="J39" s="27">
        <v>300</v>
      </c>
      <c r="K39" s="29">
        <v>305.89999999999998</v>
      </c>
      <c r="L39" s="27">
        <v>60.606999999999999</v>
      </c>
      <c r="M39" s="27">
        <f t="shared" si="5"/>
        <v>6.0606999999999998</v>
      </c>
      <c r="N39" s="27">
        <v>6.1639999999999997</v>
      </c>
      <c r="O39" s="27">
        <f t="shared" si="2"/>
        <v>245.29299999999998</v>
      </c>
      <c r="P39" s="27">
        <v>5.8468999999999998</v>
      </c>
      <c r="Q39" s="27">
        <f t="shared" si="6"/>
        <v>0.38004850000000001</v>
      </c>
      <c r="R39" s="27">
        <f t="shared" si="7"/>
        <v>244.91295149999999</v>
      </c>
      <c r="S39" s="27">
        <v>10000</v>
      </c>
      <c r="T39" s="27">
        <f t="shared" si="3"/>
        <v>1416.7894736842106</v>
      </c>
      <c r="U39" s="29">
        <v>13.4595</v>
      </c>
      <c r="V39" s="34">
        <v>3.49</v>
      </c>
      <c r="W39" s="29">
        <f t="shared" si="8"/>
        <v>15477.470103610027</v>
      </c>
      <c r="X39" s="34"/>
    </row>
    <row r="40" spans="1:24">
      <c r="A40" s="38">
        <v>38</v>
      </c>
      <c r="B40" s="30">
        <v>106</v>
      </c>
      <c r="C40" s="30">
        <v>107</v>
      </c>
      <c r="D40" s="30">
        <v>108</v>
      </c>
      <c r="E40" s="30">
        <v>109</v>
      </c>
      <c r="F40" s="28">
        <f t="shared" si="0"/>
        <v>9.4999999999999998E-3</v>
      </c>
      <c r="G40" s="29" t="s">
        <v>18</v>
      </c>
      <c r="H40" s="27">
        <v>2</v>
      </c>
      <c r="I40" s="27">
        <v>500</v>
      </c>
      <c r="J40" s="27">
        <v>300</v>
      </c>
      <c r="K40" s="29">
        <v>306.8</v>
      </c>
      <c r="L40" s="27">
        <v>61.446899999999999</v>
      </c>
      <c r="M40" s="27">
        <f t="shared" si="5"/>
        <v>6.1446899999999998</v>
      </c>
      <c r="N40" s="27">
        <v>6.2648000000000001</v>
      </c>
      <c r="O40" s="27">
        <f t="shared" si="2"/>
        <v>245.35310000000001</v>
      </c>
      <c r="P40" s="27">
        <v>5.9283999999999999</v>
      </c>
      <c r="Q40" s="27">
        <f t="shared" si="6"/>
        <v>0.38534600000000002</v>
      </c>
      <c r="R40" s="27">
        <f t="shared" si="7"/>
        <v>244.96775400000001</v>
      </c>
      <c r="S40" s="27">
        <v>10000</v>
      </c>
      <c r="T40" s="27">
        <f t="shared" si="3"/>
        <v>1560.9263157894736</v>
      </c>
      <c r="U40" s="29">
        <v>14.828799999999999</v>
      </c>
      <c r="V40" s="34">
        <v>3.6709999999999998</v>
      </c>
      <c r="W40" s="29">
        <f t="shared" si="8"/>
        <v>14776.849508742078</v>
      </c>
      <c r="X40" s="34"/>
    </row>
    <row r="41" spans="1:24">
      <c r="A41" s="38">
        <v>39</v>
      </c>
      <c r="B41" s="30">
        <v>110</v>
      </c>
      <c r="C41" s="30">
        <v>111</v>
      </c>
      <c r="D41" s="30">
        <v>112</v>
      </c>
      <c r="E41" s="30">
        <v>113</v>
      </c>
      <c r="F41" s="28">
        <f t="shared" si="0"/>
        <v>9.4999999999999998E-3</v>
      </c>
      <c r="G41" s="29" t="s">
        <v>18</v>
      </c>
      <c r="H41" s="27">
        <v>2</v>
      </c>
      <c r="I41" s="27">
        <v>500</v>
      </c>
      <c r="J41" s="27">
        <v>300</v>
      </c>
      <c r="K41" s="29">
        <v>307.5</v>
      </c>
      <c r="L41" s="27">
        <v>61.729900000000001</v>
      </c>
      <c r="M41" s="27">
        <f t="shared" si="5"/>
        <v>6.1729899999999995</v>
      </c>
      <c r="N41" s="27">
        <v>6.2835000000000001</v>
      </c>
      <c r="O41" s="27">
        <f t="shared" si="2"/>
        <v>245.77010000000001</v>
      </c>
      <c r="P41" s="27">
        <v>5.9412000000000003</v>
      </c>
      <c r="Q41" s="27">
        <f t="shared" si="6"/>
        <v>0.38617800000000002</v>
      </c>
      <c r="R41" s="27">
        <f t="shared" si="7"/>
        <v>245.38392200000001</v>
      </c>
      <c r="S41" s="27">
        <v>10000</v>
      </c>
      <c r="T41" s="27">
        <f t="shared" si="3"/>
        <v>1602.6526315789474</v>
      </c>
      <c r="U41" s="29">
        <v>15.225199999999999</v>
      </c>
      <c r="V41" s="34">
        <v>3.589</v>
      </c>
      <c r="W41" s="29">
        <f t="shared" si="8"/>
        <v>14070.642398191259</v>
      </c>
      <c r="X41" s="34"/>
    </row>
    <row r="42" spans="1:24">
      <c r="A42" s="38">
        <v>40</v>
      </c>
      <c r="B42" s="30">
        <v>114</v>
      </c>
      <c r="C42" s="30">
        <v>115</v>
      </c>
      <c r="D42" s="30">
        <v>116</v>
      </c>
      <c r="E42" s="30">
        <v>117</v>
      </c>
      <c r="F42" s="28">
        <f t="shared" si="0"/>
        <v>9.4999999999999998E-3</v>
      </c>
      <c r="G42" s="29" t="s">
        <v>18</v>
      </c>
      <c r="H42" s="27">
        <v>2</v>
      </c>
      <c r="I42" s="27">
        <v>500</v>
      </c>
      <c r="J42" s="27">
        <v>300</v>
      </c>
      <c r="K42" s="29">
        <v>308.3</v>
      </c>
      <c r="L42" s="27">
        <v>62.072299999999998</v>
      </c>
      <c r="M42" s="27">
        <f t="shared" si="5"/>
        <v>6.20723</v>
      </c>
      <c r="N42" s="27">
        <v>6.3457999999999997</v>
      </c>
      <c r="O42" s="27">
        <f t="shared" si="2"/>
        <v>246.22770000000003</v>
      </c>
      <c r="P42" s="27">
        <v>5.9934000000000003</v>
      </c>
      <c r="Q42" s="27">
        <f t="shared" si="6"/>
        <v>0.389571</v>
      </c>
      <c r="R42" s="27">
        <f t="shared" si="7"/>
        <v>245.83812900000004</v>
      </c>
      <c r="S42" s="27">
        <v>10000</v>
      </c>
      <c r="T42" s="27">
        <f t="shared" si="3"/>
        <v>1682.3157894736842</v>
      </c>
      <c r="U42" s="29">
        <v>15.981999999999999</v>
      </c>
      <c r="V42" s="34">
        <v>3.4649999999999999</v>
      </c>
      <c r="W42" s="29">
        <f t="shared" si="8"/>
        <v>12941.23090658766</v>
      </c>
      <c r="X42" s="34"/>
    </row>
    <row r="43" spans="1:24">
      <c r="A43" s="38">
        <v>41</v>
      </c>
      <c r="B43" s="30">
        <v>118</v>
      </c>
      <c r="C43" s="30">
        <v>119</v>
      </c>
      <c r="D43" s="30">
        <v>120</v>
      </c>
      <c r="E43" s="30">
        <v>121</v>
      </c>
      <c r="F43" s="28">
        <f t="shared" si="0"/>
        <v>9.4999999999999998E-3</v>
      </c>
      <c r="G43" s="29" t="s">
        <v>18</v>
      </c>
      <c r="H43" s="27">
        <v>2</v>
      </c>
      <c r="I43" s="27">
        <v>500</v>
      </c>
      <c r="J43" s="27">
        <v>300</v>
      </c>
      <c r="K43" s="29">
        <v>309</v>
      </c>
      <c r="L43" s="27">
        <v>63.16</v>
      </c>
      <c r="M43" s="27">
        <f t="shared" si="5"/>
        <v>6.3159999999999998</v>
      </c>
      <c r="N43" s="27">
        <v>6.4150999999999998</v>
      </c>
      <c r="O43" s="27">
        <f t="shared" si="2"/>
        <v>245.84</v>
      </c>
      <c r="P43" s="27">
        <v>6.0628000000000002</v>
      </c>
      <c r="Q43" s="27">
        <f t="shared" si="6"/>
        <v>0.39408199999999999</v>
      </c>
      <c r="R43" s="27">
        <f t="shared" si="7"/>
        <v>245.44591800000001</v>
      </c>
      <c r="S43" s="27">
        <v>10000</v>
      </c>
      <c r="T43" s="27">
        <f t="shared" si="3"/>
        <v>1674.7263157894738</v>
      </c>
      <c r="U43" s="29">
        <v>15.9099</v>
      </c>
      <c r="V43" s="34">
        <v>3.5910000000000002</v>
      </c>
      <c r="W43" s="29">
        <f t="shared" si="8"/>
        <v>13472.600403634087</v>
      </c>
      <c r="X43" s="34"/>
    </row>
    <row r="44" spans="1:24">
      <c r="A44" s="38">
        <v>42</v>
      </c>
      <c r="B44" s="30">
        <v>122</v>
      </c>
      <c r="C44" s="30">
        <v>123</v>
      </c>
      <c r="D44" s="30">
        <v>124</v>
      </c>
      <c r="E44" s="30">
        <v>125</v>
      </c>
      <c r="F44" s="28">
        <f t="shared" si="0"/>
        <v>9.4999999999999998E-3</v>
      </c>
      <c r="G44" s="29" t="s">
        <v>18</v>
      </c>
      <c r="H44" s="27">
        <v>2</v>
      </c>
      <c r="I44" s="27">
        <v>500</v>
      </c>
      <c r="J44" s="27">
        <v>300</v>
      </c>
      <c r="K44" s="29">
        <v>309.8</v>
      </c>
      <c r="L44" s="27">
        <v>64.328999999999994</v>
      </c>
      <c r="M44" s="27">
        <f t="shared" si="5"/>
        <v>6.4328999999999992</v>
      </c>
      <c r="N44" s="27">
        <v>6.4610000000000003</v>
      </c>
      <c r="O44" s="27">
        <f t="shared" si="2"/>
        <v>245.471</v>
      </c>
      <c r="P44" s="27">
        <v>6.0857999999999999</v>
      </c>
      <c r="Q44" s="27">
        <f t="shared" si="6"/>
        <v>0.39557700000000001</v>
      </c>
      <c r="R44" s="27">
        <f t="shared" si="7"/>
        <v>245.075423</v>
      </c>
      <c r="S44" s="27">
        <v>10000</v>
      </c>
      <c r="T44" s="27">
        <f t="shared" si="3"/>
        <v>1856.8000000000002</v>
      </c>
      <c r="U44" s="29">
        <v>17.639600000000002</v>
      </c>
      <c r="V44" s="34">
        <v>3.5379999999999998</v>
      </c>
      <c r="W44" s="29">
        <f t="shared" si="8"/>
        <v>11972.161577338095</v>
      </c>
      <c r="X44" s="34"/>
    </row>
    <row r="45" spans="1:24">
      <c r="A45" s="38">
        <v>43</v>
      </c>
      <c r="B45" s="30">
        <v>126</v>
      </c>
      <c r="C45" s="30">
        <v>127</v>
      </c>
      <c r="D45" s="30">
        <v>128</v>
      </c>
      <c r="E45" s="30">
        <v>129</v>
      </c>
      <c r="F45" s="28">
        <f t="shared" si="0"/>
        <v>9.4999999999999998E-3</v>
      </c>
      <c r="G45" s="29" t="s">
        <v>18</v>
      </c>
      <c r="H45" s="27">
        <v>2</v>
      </c>
      <c r="I45" s="27">
        <v>500</v>
      </c>
      <c r="J45" s="27">
        <v>300</v>
      </c>
      <c r="K45" s="29">
        <v>310.60000000000002</v>
      </c>
      <c r="L45" s="27">
        <v>64.432000000000002</v>
      </c>
      <c r="M45" s="27">
        <f t="shared" si="5"/>
        <v>6.4432000000000009</v>
      </c>
      <c r="N45" s="27">
        <v>6.5208000000000004</v>
      </c>
      <c r="O45" s="27">
        <f t="shared" si="2"/>
        <v>246.16800000000001</v>
      </c>
      <c r="P45" s="27">
        <v>6.1391999999999998</v>
      </c>
      <c r="Q45" s="27">
        <f t="shared" si="6"/>
        <v>0.39904800000000001</v>
      </c>
      <c r="R45" s="27">
        <f t="shared" si="7"/>
        <v>245.76895200000001</v>
      </c>
      <c r="S45" s="27">
        <v>10000</v>
      </c>
      <c r="T45" s="27">
        <f t="shared" si="3"/>
        <v>1834.042105263158</v>
      </c>
      <c r="U45" s="29">
        <v>17.423400000000001</v>
      </c>
      <c r="V45" s="34">
        <v>3.452</v>
      </c>
      <c r="W45" s="29">
        <f t="shared" si="8"/>
        <v>11826.094732580745</v>
      </c>
      <c r="X45" s="34"/>
    </row>
    <row r="46" spans="1:24">
      <c r="A46" s="38">
        <v>44</v>
      </c>
      <c r="B46" s="30">
        <v>130</v>
      </c>
      <c r="C46" s="30">
        <v>131</v>
      </c>
      <c r="D46" s="30">
        <v>132</v>
      </c>
      <c r="E46" s="30">
        <v>133</v>
      </c>
      <c r="F46" s="28">
        <f t="shared" si="0"/>
        <v>9.4999999999999998E-3</v>
      </c>
      <c r="G46" s="29" t="s">
        <v>18</v>
      </c>
      <c r="H46" s="27">
        <v>2</v>
      </c>
      <c r="I46" s="27">
        <v>500</v>
      </c>
      <c r="J46" s="27">
        <v>300</v>
      </c>
      <c r="K46" s="29">
        <v>311.5</v>
      </c>
      <c r="L46" s="27">
        <v>65.586600000000004</v>
      </c>
      <c r="M46" s="27">
        <f t="shared" si="5"/>
        <v>6.5586599999999997</v>
      </c>
      <c r="N46" s="27">
        <v>6.6371000000000002</v>
      </c>
      <c r="O46" s="27">
        <f t="shared" si="2"/>
        <v>245.9134</v>
      </c>
      <c r="P46" s="27">
        <v>6.2633000000000001</v>
      </c>
      <c r="Q46" s="27">
        <f t="shared" si="6"/>
        <v>0.40711450000000005</v>
      </c>
      <c r="R46" s="27">
        <f t="shared" si="7"/>
        <v>245.50628549999999</v>
      </c>
      <c r="S46" s="27">
        <v>10000</v>
      </c>
      <c r="T46" s="27">
        <f t="shared" si="3"/>
        <v>1761.9684210526318</v>
      </c>
      <c r="U46" s="29">
        <v>16.738700000000001</v>
      </c>
      <c r="V46" s="34">
        <v>3.4460000000000002</v>
      </c>
      <c r="W46" s="29">
        <f t="shared" si="8"/>
        <v>12288.44757365495</v>
      </c>
      <c r="X46" s="34"/>
    </row>
    <row r="47" spans="1:24">
      <c r="A47" s="38">
        <v>45</v>
      </c>
      <c r="B47" s="30">
        <v>134</v>
      </c>
      <c r="C47" s="30">
        <v>135</v>
      </c>
      <c r="D47" s="30">
        <v>136</v>
      </c>
      <c r="E47" s="30">
        <v>137</v>
      </c>
      <c r="F47" s="28">
        <f t="shared" si="0"/>
        <v>9.4999999999999998E-3</v>
      </c>
      <c r="G47" s="29" t="s">
        <v>18</v>
      </c>
      <c r="H47" s="27">
        <v>2</v>
      </c>
      <c r="I47" s="27">
        <v>500</v>
      </c>
      <c r="J47" s="27">
        <v>300</v>
      </c>
      <c r="K47" s="29">
        <v>312.5</v>
      </c>
      <c r="L47" s="27">
        <v>66.297799999999995</v>
      </c>
      <c r="M47" s="27">
        <f t="shared" si="5"/>
        <v>6.6297799999999993</v>
      </c>
      <c r="N47" s="27">
        <v>6.6700999999999997</v>
      </c>
      <c r="O47" s="27">
        <f t="shared" si="2"/>
        <v>246.2022</v>
      </c>
      <c r="P47" s="27">
        <v>6.2859999999999996</v>
      </c>
      <c r="Q47" s="27">
        <f t="shared" si="6"/>
        <v>0.40858999999999995</v>
      </c>
      <c r="R47" s="27">
        <f t="shared" si="7"/>
        <v>245.79361</v>
      </c>
      <c r="S47" s="27">
        <v>10000</v>
      </c>
      <c r="T47" s="27">
        <f t="shared" si="3"/>
        <v>-1299.1894736842105</v>
      </c>
      <c r="U47" s="29">
        <v>-12.3423</v>
      </c>
      <c r="V47" s="34">
        <v>2.7189999999999999</v>
      </c>
      <c r="W47" s="29">
        <f t="shared" si="8"/>
        <v>-13149.722343250634</v>
      </c>
      <c r="X47" s="34"/>
    </row>
    <row r="48" spans="1:24">
      <c r="A48" s="38">
        <v>46</v>
      </c>
      <c r="B48" s="30">
        <v>138</v>
      </c>
      <c r="C48" s="30">
        <v>139</v>
      </c>
      <c r="D48" s="30">
        <v>140</v>
      </c>
      <c r="E48" s="30">
        <v>141</v>
      </c>
      <c r="F48" s="28">
        <f t="shared" si="0"/>
        <v>9.4999999999999998E-3</v>
      </c>
      <c r="G48" s="29" t="s">
        <v>18</v>
      </c>
      <c r="H48" s="27">
        <v>2</v>
      </c>
      <c r="I48" s="27">
        <v>500</v>
      </c>
      <c r="J48" s="27">
        <v>300</v>
      </c>
      <c r="K48" s="29">
        <v>311</v>
      </c>
      <c r="L48" s="27">
        <v>64.255799999999994</v>
      </c>
      <c r="M48" s="27">
        <f t="shared" si="5"/>
        <v>6.4255799999999992</v>
      </c>
      <c r="N48" s="27">
        <v>6.4757999999999996</v>
      </c>
      <c r="O48" s="27">
        <f t="shared" si="2"/>
        <v>246.74420000000001</v>
      </c>
      <c r="P48" s="27">
        <v>6.1017999999999999</v>
      </c>
      <c r="Q48" s="27">
        <f t="shared" si="6"/>
        <v>0.396617</v>
      </c>
      <c r="R48" s="27">
        <f t="shared" si="7"/>
        <v>246.34758300000001</v>
      </c>
      <c r="S48" s="27">
        <v>10000</v>
      </c>
      <c r="T48" s="27">
        <f t="shared" si="3"/>
        <v>1731.6315789473686</v>
      </c>
      <c r="U48" s="29">
        <v>16.450500000000002</v>
      </c>
      <c r="V48" s="34">
        <v>3.5910000000000002</v>
      </c>
      <c r="W48" s="29">
        <f t="shared" si="8"/>
        <v>13029.860804338958</v>
      </c>
      <c r="X48" s="34"/>
    </row>
    <row r="49" spans="1:25">
      <c r="A49" s="38">
        <v>47</v>
      </c>
      <c r="B49" s="30">
        <v>142</v>
      </c>
      <c r="C49" s="30">
        <v>143</v>
      </c>
      <c r="D49" s="30">
        <v>144</v>
      </c>
      <c r="E49" s="30">
        <v>145</v>
      </c>
      <c r="F49" s="28">
        <f t="shared" si="0"/>
        <v>9.4999999999999998E-3</v>
      </c>
      <c r="G49" s="29" t="s">
        <v>18</v>
      </c>
      <c r="H49" s="27">
        <v>2</v>
      </c>
      <c r="I49" s="27">
        <v>500</v>
      </c>
      <c r="J49" s="27">
        <v>300</v>
      </c>
      <c r="K49" s="29">
        <v>310</v>
      </c>
      <c r="L49" s="27">
        <v>63.629899999999999</v>
      </c>
      <c r="M49" s="27">
        <f t="shared" si="5"/>
        <v>6.3629899999999999</v>
      </c>
      <c r="N49" s="27">
        <v>6.4028</v>
      </c>
      <c r="O49" s="27">
        <f t="shared" si="2"/>
        <v>246.37010000000001</v>
      </c>
      <c r="P49" s="27">
        <v>6.0598999999999998</v>
      </c>
      <c r="Q49" s="27">
        <f t="shared" si="6"/>
        <v>0.39389350000000001</v>
      </c>
      <c r="R49" s="27">
        <f t="shared" si="7"/>
        <v>245.97620650000002</v>
      </c>
      <c r="S49" s="27">
        <v>10000</v>
      </c>
      <c r="T49" s="27">
        <f t="shared" si="3"/>
        <v>1564.7263157894738</v>
      </c>
      <c r="U49" s="29">
        <v>14.8649</v>
      </c>
      <c r="V49" s="34">
        <v>3.7240000000000002</v>
      </c>
      <c r="W49" s="29">
        <f t="shared" si="8"/>
        <v>14953.78575014964</v>
      </c>
      <c r="X49" s="34"/>
    </row>
    <row r="50" spans="1:25">
      <c r="A50" s="38">
        <v>48</v>
      </c>
      <c r="B50" s="30">
        <v>146</v>
      </c>
      <c r="C50" s="30">
        <v>147</v>
      </c>
      <c r="D50" s="30">
        <v>148</v>
      </c>
      <c r="E50" s="30">
        <v>149</v>
      </c>
      <c r="F50" s="28">
        <f t="shared" si="0"/>
        <v>9.4999999999999998E-3</v>
      </c>
      <c r="G50" s="29" t="s">
        <v>18</v>
      </c>
      <c r="H50" s="27">
        <v>2</v>
      </c>
      <c r="I50" s="27">
        <v>500</v>
      </c>
      <c r="J50" s="27">
        <v>300</v>
      </c>
      <c r="K50" s="29">
        <v>309</v>
      </c>
      <c r="L50" s="27">
        <v>61.847000000000001</v>
      </c>
      <c r="M50" s="27">
        <f t="shared" si="5"/>
        <v>6.1847000000000003</v>
      </c>
      <c r="N50" s="27">
        <v>6.2592999999999996</v>
      </c>
      <c r="O50" s="27">
        <f t="shared" si="2"/>
        <v>247.15299999999999</v>
      </c>
      <c r="P50" s="27">
        <v>5.9374000000000002</v>
      </c>
      <c r="Q50" s="27">
        <f t="shared" si="6"/>
        <v>0.38593100000000002</v>
      </c>
      <c r="R50" s="27">
        <f t="shared" si="7"/>
        <v>246.76706899999999</v>
      </c>
      <c r="S50" s="27">
        <v>10000</v>
      </c>
      <c r="T50" s="27">
        <f t="shared" si="3"/>
        <v>1329.5368421052631</v>
      </c>
      <c r="U50" s="29">
        <v>12.630599999999999</v>
      </c>
      <c r="V50" s="34">
        <v>3.5630000000000002</v>
      </c>
      <c r="W50" s="29">
        <f t="shared" si="8"/>
        <v>16838.186457497526</v>
      </c>
      <c r="X50" s="34"/>
    </row>
    <row r="51" spans="1:25">
      <c r="A51" s="38">
        <v>49</v>
      </c>
      <c r="B51" s="30">
        <v>150</v>
      </c>
      <c r="C51" s="30">
        <v>151</v>
      </c>
      <c r="D51" s="30">
        <v>152</v>
      </c>
      <c r="E51" s="30">
        <v>153</v>
      </c>
      <c r="F51" s="28">
        <f t="shared" si="0"/>
        <v>9.4999999999999998E-3</v>
      </c>
      <c r="G51" s="29" t="s">
        <v>18</v>
      </c>
      <c r="H51" s="27">
        <v>2</v>
      </c>
      <c r="I51" s="27">
        <v>500</v>
      </c>
      <c r="J51" s="27">
        <v>300</v>
      </c>
      <c r="K51" s="29">
        <v>308.2</v>
      </c>
      <c r="L51" s="27">
        <v>61.108199999999997</v>
      </c>
      <c r="M51" s="27">
        <f t="shared" si="5"/>
        <v>6.1108199999999995</v>
      </c>
      <c r="N51" s="27">
        <v>6.1470000000000002</v>
      </c>
      <c r="O51" s="27">
        <f t="shared" ref="O51:O83" si="9">K51-L51</f>
        <v>247.09179999999998</v>
      </c>
      <c r="P51" s="27">
        <v>5.8375000000000004</v>
      </c>
      <c r="Q51" s="27">
        <f t="shared" si="6"/>
        <v>0.37943749999999998</v>
      </c>
      <c r="R51" s="27">
        <f t="shared" si="7"/>
        <v>246.71236249999998</v>
      </c>
      <c r="S51" s="27">
        <v>10000</v>
      </c>
      <c r="T51" s="27">
        <f t="shared" si="3"/>
        <v>1067.8</v>
      </c>
      <c r="U51" s="29">
        <v>10.1441</v>
      </c>
      <c r="V51" s="34">
        <v>3.4750000000000001</v>
      </c>
      <c r="W51" s="29">
        <f t="shared" si="8"/>
        <v>20447.713937487417</v>
      </c>
      <c r="X51" s="34"/>
    </row>
    <row r="52" spans="1:25">
      <c r="A52" s="38">
        <v>50</v>
      </c>
      <c r="B52" s="30">
        <v>154</v>
      </c>
      <c r="C52" s="30">
        <v>155</v>
      </c>
      <c r="D52" s="30">
        <v>156</v>
      </c>
      <c r="E52" s="30">
        <v>157</v>
      </c>
      <c r="F52" s="28">
        <f t="shared" si="0"/>
        <v>9.4999999999999998E-3</v>
      </c>
      <c r="G52" s="29" t="s">
        <v>18</v>
      </c>
      <c r="H52" s="27">
        <v>2</v>
      </c>
      <c r="I52" s="27">
        <v>500</v>
      </c>
      <c r="J52" s="27">
        <v>300</v>
      </c>
      <c r="K52" s="29">
        <v>307.5</v>
      </c>
      <c r="L52" s="27">
        <v>60.200499999999998</v>
      </c>
      <c r="M52" s="27">
        <f t="shared" si="5"/>
        <v>6.0200499999999995</v>
      </c>
      <c r="N52" s="27">
        <v>6.0747</v>
      </c>
      <c r="O52" s="27">
        <f t="shared" si="9"/>
        <v>247.29949999999999</v>
      </c>
      <c r="P52" s="27">
        <v>5.7716000000000003</v>
      </c>
      <c r="Q52" s="27">
        <f t="shared" si="6"/>
        <v>0.37515399999999999</v>
      </c>
      <c r="R52" s="27">
        <f t="shared" si="7"/>
        <v>246.92434599999999</v>
      </c>
      <c r="S52" s="27">
        <v>10000</v>
      </c>
      <c r="T52" s="27">
        <f t="shared" si="3"/>
        <v>741.57894736842104</v>
      </c>
      <c r="U52" s="29">
        <v>7.0449999999999999</v>
      </c>
      <c r="V52" s="34">
        <v>3.7759999999999998</v>
      </c>
      <c r="W52" s="29">
        <f t="shared" si="8"/>
        <v>31992.962858643881</v>
      </c>
      <c r="X52" s="34"/>
    </row>
    <row r="53" spans="1:25">
      <c r="A53" s="38">
        <v>51</v>
      </c>
      <c r="B53" s="30">
        <v>158</v>
      </c>
      <c r="C53" s="30">
        <v>159</v>
      </c>
      <c r="D53" s="30">
        <v>160</v>
      </c>
      <c r="E53" s="30">
        <v>161</v>
      </c>
      <c r="F53" s="28">
        <f t="shared" si="0"/>
        <v>9.4999999999999998E-3</v>
      </c>
      <c r="G53" s="29" t="s">
        <v>18</v>
      </c>
      <c r="H53" s="27">
        <v>2</v>
      </c>
      <c r="I53" s="27">
        <v>500</v>
      </c>
      <c r="J53" s="27">
        <v>300</v>
      </c>
      <c r="K53" s="29">
        <v>307.10000000000002</v>
      </c>
      <c r="L53" s="27">
        <v>59.017600000000002</v>
      </c>
      <c r="M53" s="27">
        <f t="shared" si="5"/>
        <v>5.9017599999999995</v>
      </c>
      <c r="N53" s="27">
        <v>6.0216000000000003</v>
      </c>
      <c r="O53" s="27">
        <f t="shared" si="9"/>
        <v>248.08240000000001</v>
      </c>
      <c r="P53" s="27">
        <v>5.7191000000000001</v>
      </c>
      <c r="Q53" s="27">
        <f t="shared" si="6"/>
        <v>0.37174150000000006</v>
      </c>
      <c r="R53" s="27">
        <f t="shared" si="7"/>
        <v>247.71065849999999</v>
      </c>
      <c r="S53" s="27">
        <v>10000</v>
      </c>
      <c r="T53" s="27">
        <f t="shared" si="3"/>
        <v>680.8947368421052</v>
      </c>
      <c r="U53" s="29">
        <v>6.4684999999999997</v>
      </c>
      <c r="V53" s="34">
        <v>3.66</v>
      </c>
      <c r="W53" s="29">
        <f t="shared" si="8"/>
        <v>33773.88160015989</v>
      </c>
      <c r="X53" s="34"/>
    </row>
    <row r="54" spans="1:25">
      <c r="A54" s="38">
        <v>52</v>
      </c>
      <c r="B54" s="30">
        <v>162</v>
      </c>
      <c r="C54" s="30">
        <v>163</v>
      </c>
      <c r="D54" s="30">
        <v>164</v>
      </c>
      <c r="E54" s="30">
        <v>165</v>
      </c>
      <c r="F54" s="28">
        <f t="shared" si="0"/>
        <v>9.4999999999999998E-3</v>
      </c>
      <c r="G54" s="29" t="s">
        <v>18</v>
      </c>
      <c r="H54" s="27">
        <v>2</v>
      </c>
      <c r="I54" s="27">
        <v>500</v>
      </c>
      <c r="J54" s="27">
        <v>300</v>
      </c>
      <c r="K54" s="29">
        <v>306.5</v>
      </c>
      <c r="L54" s="27">
        <v>60.098399999999998</v>
      </c>
      <c r="M54" s="27">
        <f t="shared" si="5"/>
        <v>6.0098399999999996</v>
      </c>
      <c r="N54" s="27">
        <v>6.0233999999999996</v>
      </c>
      <c r="O54" s="27">
        <f t="shared" si="9"/>
        <v>246.4016</v>
      </c>
      <c r="P54" s="27">
        <v>5.7260999999999997</v>
      </c>
      <c r="Q54" s="27">
        <f t="shared" si="6"/>
        <v>0.37219649999999993</v>
      </c>
      <c r="R54" s="27">
        <f t="shared" si="7"/>
        <v>246.0294035</v>
      </c>
      <c r="S54" s="27">
        <v>10000</v>
      </c>
      <c r="T54" s="27">
        <f t="shared" si="3"/>
        <v>650.53684210526319</v>
      </c>
      <c r="U54" s="29">
        <v>6.1801000000000004</v>
      </c>
      <c r="V54" s="34">
        <v>3.387</v>
      </c>
      <c r="W54" s="29">
        <f t="shared" si="8"/>
        <v>32713.210471750288</v>
      </c>
      <c r="X54" s="34"/>
    </row>
    <row r="55" spans="1:25">
      <c r="A55" s="38">
        <v>53</v>
      </c>
      <c r="B55" s="30">
        <v>166</v>
      </c>
      <c r="C55" s="30">
        <v>167</v>
      </c>
      <c r="D55" s="30">
        <v>168</v>
      </c>
      <c r="E55" s="30">
        <v>169</v>
      </c>
      <c r="F55" s="28">
        <f t="shared" si="0"/>
        <v>9.4999999999999998E-3</v>
      </c>
      <c r="G55" s="29" t="s">
        <v>18</v>
      </c>
      <c r="H55" s="27">
        <v>2</v>
      </c>
      <c r="I55" s="27">
        <v>500</v>
      </c>
      <c r="J55" s="27">
        <v>300</v>
      </c>
      <c r="K55" s="29">
        <v>305.8</v>
      </c>
      <c r="L55" s="27">
        <v>58.0261</v>
      </c>
      <c r="M55" s="27">
        <f t="shared" si="5"/>
        <v>5.8026099999999996</v>
      </c>
      <c r="N55" s="27">
        <v>5.8921999999999999</v>
      </c>
      <c r="O55" s="27">
        <f t="shared" si="9"/>
        <v>247.77390000000003</v>
      </c>
      <c r="P55" s="27">
        <v>5.62</v>
      </c>
      <c r="Q55" s="27">
        <f t="shared" si="6"/>
        <v>0.36530000000000001</v>
      </c>
      <c r="R55" s="27">
        <f t="shared" si="7"/>
        <v>247.40860000000004</v>
      </c>
      <c r="S55" s="27">
        <v>10000</v>
      </c>
      <c r="T55" s="27">
        <f t="shared" si="3"/>
        <v>320.5263157894737</v>
      </c>
      <c r="U55" s="29">
        <v>3.0449999999999999</v>
      </c>
      <c r="V55" s="34">
        <v>4.0679999999999996</v>
      </c>
      <c r="W55" s="29">
        <f t="shared" si="8"/>
        <v>79743.835593189579</v>
      </c>
      <c r="X55" s="34"/>
    </row>
    <row r="56" spans="1:25">
      <c r="A56" s="38">
        <v>54</v>
      </c>
      <c r="B56" s="30">
        <v>170</v>
      </c>
      <c r="C56" s="30">
        <v>171</v>
      </c>
      <c r="D56" s="30">
        <v>172</v>
      </c>
      <c r="E56" s="30">
        <v>173</v>
      </c>
      <c r="F56" s="28">
        <f t="shared" si="0"/>
        <v>9.4999999999999998E-3</v>
      </c>
      <c r="G56" s="29" t="s">
        <v>18</v>
      </c>
      <c r="H56" s="27">
        <v>2</v>
      </c>
      <c r="I56" s="27">
        <v>500</v>
      </c>
      <c r="J56" s="27">
        <v>300</v>
      </c>
      <c r="K56" s="29">
        <v>305</v>
      </c>
      <c r="L56" s="27">
        <v>54.84704</v>
      </c>
      <c r="M56" s="27">
        <f t="shared" si="5"/>
        <v>5.4847039999999998</v>
      </c>
      <c r="N56" s="27">
        <v>5.7013999999999996</v>
      </c>
      <c r="O56" s="27">
        <f t="shared" si="9"/>
        <v>250.15296000000001</v>
      </c>
      <c r="P56" s="27">
        <v>5.4455999999999998</v>
      </c>
      <c r="Q56" s="27">
        <f t="shared" si="6"/>
        <v>0.353964</v>
      </c>
      <c r="R56" s="27">
        <f t="shared" si="7"/>
        <v>249.79899600000002</v>
      </c>
      <c r="S56" s="27">
        <v>10000</v>
      </c>
      <c r="T56" s="27">
        <f t="shared" si="3"/>
        <v>233.26315789473688</v>
      </c>
      <c r="U56" s="29">
        <v>2.2160000000000002</v>
      </c>
      <c r="V56" s="34">
        <v>3.9630000000000001</v>
      </c>
      <c r="W56" s="29">
        <f t="shared" si="8"/>
        <v>106747.51896992355</v>
      </c>
      <c r="X56" s="34"/>
    </row>
    <row r="57" spans="1:25">
      <c r="A57" s="38">
        <v>55</v>
      </c>
      <c r="B57" s="30">
        <v>175</v>
      </c>
      <c r="C57" s="30">
        <v>176</v>
      </c>
      <c r="D57" s="30">
        <v>177</v>
      </c>
      <c r="E57" s="30">
        <v>178</v>
      </c>
      <c r="F57" s="28">
        <f t="shared" si="0"/>
        <v>9.4999999999999998E-3</v>
      </c>
      <c r="G57" s="29" t="s">
        <v>18</v>
      </c>
      <c r="H57" s="27">
        <v>2</v>
      </c>
      <c r="I57" s="27">
        <v>500</v>
      </c>
      <c r="J57" s="27">
        <v>300</v>
      </c>
      <c r="K57" s="29">
        <v>304.2</v>
      </c>
      <c r="L57" s="27">
        <v>55.502400000000002</v>
      </c>
      <c r="M57" s="27">
        <f t="shared" si="5"/>
        <v>5.5502400000000005</v>
      </c>
      <c r="N57" s="27">
        <v>5.6238000000000001</v>
      </c>
      <c r="O57" s="27">
        <f t="shared" si="9"/>
        <v>248.69759999999999</v>
      </c>
      <c r="P57" s="27">
        <v>5.3792</v>
      </c>
      <c r="Q57" s="27">
        <f t="shared" si="6"/>
        <v>0.34964800000000001</v>
      </c>
      <c r="R57" s="27">
        <f t="shared" si="7"/>
        <v>248.34795199999999</v>
      </c>
      <c r="S57" s="27">
        <v>10000</v>
      </c>
      <c r="T57" s="27">
        <f t="shared" si="3"/>
        <v>218.1157894736842</v>
      </c>
      <c r="U57" s="29">
        <v>2.0720999999999998</v>
      </c>
      <c r="V57" s="34">
        <v>3.8370000000000002</v>
      </c>
      <c r="W57" s="29">
        <f t="shared" si="8"/>
        <v>110531.11781509421</v>
      </c>
      <c r="X57" s="34"/>
    </row>
    <row r="58" spans="1:25">
      <c r="A58" s="38">
        <v>56</v>
      </c>
      <c r="B58" s="30">
        <v>179</v>
      </c>
      <c r="C58" s="30">
        <v>180</v>
      </c>
      <c r="D58" s="30">
        <v>181</v>
      </c>
      <c r="E58" s="30">
        <v>182</v>
      </c>
      <c r="F58" s="28">
        <f t="shared" si="0"/>
        <v>9.4999999999999998E-3</v>
      </c>
      <c r="G58" s="29" t="s">
        <v>18</v>
      </c>
      <c r="H58" s="27">
        <v>2</v>
      </c>
      <c r="I58" s="27">
        <v>500</v>
      </c>
      <c r="J58" s="27">
        <v>300</v>
      </c>
      <c r="K58" s="29">
        <v>303.60000000000002</v>
      </c>
      <c r="L58" s="27">
        <v>53.7502</v>
      </c>
      <c r="M58" s="27">
        <f t="shared" si="5"/>
        <v>5.3750200000000001</v>
      </c>
      <c r="N58" s="27">
        <v>5.5544000000000002</v>
      </c>
      <c r="O58" s="27">
        <f t="shared" si="9"/>
        <v>249.84980000000002</v>
      </c>
      <c r="P58" s="27">
        <v>5.3202999999999996</v>
      </c>
      <c r="Q58" s="27">
        <f t="shared" si="6"/>
        <v>0.34581949999999995</v>
      </c>
      <c r="R58" s="27">
        <f t="shared" si="7"/>
        <v>249.50398050000001</v>
      </c>
      <c r="S58" s="27">
        <v>10000</v>
      </c>
      <c r="T58" s="27">
        <f t="shared" si="3"/>
        <v>225.69473684210527</v>
      </c>
      <c r="U58" s="29">
        <v>2.1440999999999999</v>
      </c>
      <c r="V58" s="34">
        <v>4.0919999999999996</v>
      </c>
      <c r="W58" s="29">
        <f t="shared" si="8"/>
        <v>113918.44859442153</v>
      </c>
      <c r="X58" s="34"/>
    </row>
    <row r="59" spans="1:25">
      <c r="A59" s="38">
        <v>57</v>
      </c>
      <c r="B59" s="30">
        <v>183</v>
      </c>
      <c r="C59" s="30">
        <v>184</v>
      </c>
      <c r="D59" s="30">
        <v>185</v>
      </c>
      <c r="E59" s="30">
        <v>186</v>
      </c>
      <c r="F59" s="28">
        <f t="shared" si="0"/>
        <v>9.4999999999999998E-3</v>
      </c>
      <c r="G59" s="29" t="s">
        <v>18</v>
      </c>
      <c r="H59" s="27">
        <v>2</v>
      </c>
      <c r="I59" s="27">
        <v>500</v>
      </c>
      <c r="J59" s="27">
        <v>300</v>
      </c>
      <c r="K59" s="29">
        <v>302.8</v>
      </c>
      <c r="L59" s="27">
        <v>53.343400000000003</v>
      </c>
      <c r="M59" s="27">
        <f t="shared" si="5"/>
        <v>5.3343400000000001</v>
      </c>
      <c r="N59" s="27">
        <v>5.4791999999999996</v>
      </c>
      <c r="O59" s="27">
        <f t="shared" si="9"/>
        <v>249.45660000000001</v>
      </c>
      <c r="P59" s="27">
        <v>5.25</v>
      </c>
      <c r="Q59" s="27">
        <f t="shared" si="6"/>
        <v>0.34125</v>
      </c>
      <c r="R59" s="27">
        <f t="shared" si="7"/>
        <v>249.11535000000001</v>
      </c>
      <c r="S59" s="27">
        <v>10000</v>
      </c>
      <c r="T59" s="27">
        <f t="shared" si="3"/>
        <v>214.31578947368422</v>
      </c>
      <c r="U59" s="29">
        <v>2.036</v>
      </c>
      <c r="V59" s="34">
        <v>3.9079999999999999</v>
      </c>
      <c r="W59" s="29">
        <f t="shared" si="8"/>
        <v>114572.4644962423</v>
      </c>
      <c r="X59" s="34"/>
    </row>
    <row r="60" spans="1:25">
      <c r="A60" s="38">
        <v>58</v>
      </c>
      <c r="B60" s="30">
        <v>187</v>
      </c>
      <c r="C60" s="30">
        <v>188</v>
      </c>
      <c r="D60" s="30">
        <v>189</v>
      </c>
      <c r="E60" s="30">
        <v>190</v>
      </c>
      <c r="F60" s="28">
        <f t="shared" si="0"/>
        <v>9.4999999999999998E-3</v>
      </c>
      <c r="G60" s="29" t="s">
        <v>18</v>
      </c>
      <c r="H60" s="27">
        <v>2</v>
      </c>
      <c r="I60" s="27">
        <v>500</v>
      </c>
      <c r="J60" s="27">
        <v>300</v>
      </c>
      <c r="K60" s="29">
        <v>301.89999999999998</v>
      </c>
      <c r="L60" s="27">
        <v>53.093600000000002</v>
      </c>
      <c r="M60" s="27">
        <f t="shared" si="5"/>
        <v>5.3093599999999999</v>
      </c>
      <c r="N60" s="27">
        <v>5.3973000000000004</v>
      </c>
      <c r="O60" s="27">
        <f t="shared" si="9"/>
        <v>248.80639999999997</v>
      </c>
      <c r="P60" s="27">
        <v>5.1703999999999999</v>
      </c>
      <c r="Q60" s="27">
        <f t="shared" si="6"/>
        <v>0.33607599999999999</v>
      </c>
      <c r="R60" s="27">
        <f t="shared" si="7"/>
        <v>248.47032399999998</v>
      </c>
      <c r="S60" s="27">
        <v>10000</v>
      </c>
      <c r="T60" s="27">
        <f t="shared" si="3"/>
        <v>199.14736842105262</v>
      </c>
      <c r="U60" s="29">
        <v>1.8918999999999999</v>
      </c>
      <c r="V60" s="34">
        <v>4.0490000000000004</v>
      </c>
      <c r="W60" s="29">
        <f t="shared" si="8"/>
        <v>127747.69513891665</v>
      </c>
      <c r="X60" s="34"/>
    </row>
    <row r="61" spans="1:25">
      <c r="A61" s="38">
        <v>59</v>
      </c>
      <c r="B61" s="30">
        <v>192</v>
      </c>
      <c r="C61" s="30">
        <v>193</v>
      </c>
      <c r="D61" s="30">
        <v>194</v>
      </c>
      <c r="E61" s="30">
        <v>195</v>
      </c>
      <c r="F61" s="28">
        <f t="shared" si="0"/>
        <v>9.4999999999999998E-3</v>
      </c>
      <c r="G61" s="29" t="s">
        <v>18</v>
      </c>
      <c r="H61" s="27">
        <v>2</v>
      </c>
      <c r="I61" s="27">
        <v>500</v>
      </c>
      <c r="J61" s="27">
        <v>300</v>
      </c>
      <c r="K61" s="29">
        <v>300.60000000000002</v>
      </c>
      <c r="L61" s="27">
        <v>50.778739999999999</v>
      </c>
      <c r="M61" s="27">
        <f t="shared" si="5"/>
        <v>5.0778739999999996</v>
      </c>
      <c r="N61" s="27">
        <v>5.1349999999999998</v>
      </c>
      <c r="O61" s="27">
        <f t="shared" si="9"/>
        <v>249.82126000000002</v>
      </c>
      <c r="P61" s="27">
        <v>4.9269999999999996</v>
      </c>
      <c r="Q61" s="27">
        <f t="shared" si="6"/>
        <v>0.32025500000000001</v>
      </c>
      <c r="R61" s="27">
        <f t="shared" si="7"/>
        <v>249.50100500000002</v>
      </c>
      <c r="S61" s="27">
        <v>10000</v>
      </c>
      <c r="T61" s="27">
        <f t="shared" si="3"/>
        <v>358.46315789473687</v>
      </c>
      <c r="U61" s="29">
        <v>3.4054000000000002</v>
      </c>
      <c r="V61" s="34">
        <v>3.871</v>
      </c>
      <c r="W61" s="29">
        <f t="shared" si="8"/>
        <v>67851.353168166926</v>
      </c>
      <c r="X61" s="34"/>
      <c r="Y61">
        <v>3.4</v>
      </c>
    </row>
    <row r="62" spans="1:25">
      <c r="A62" s="38">
        <v>60</v>
      </c>
      <c r="B62" s="30">
        <v>196</v>
      </c>
      <c r="C62" s="30">
        <v>197</v>
      </c>
      <c r="D62" s="30">
        <v>198</v>
      </c>
      <c r="E62" s="30">
        <v>199</v>
      </c>
      <c r="F62" s="28">
        <f t="shared" si="0"/>
        <v>9.4999999999999998E-3</v>
      </c>
      <c r="G62" s="29" t="s">
        <v>18</v>
      </c>
      <c r="H62" s="27">
        <v>2</v>
      </c>
      <c r="I62" s="27">
        <v>500</v>
      </c>
      <c r="J62" s="27">
        <v>300</v>
      </c>
      <c r="K62" s="29">
        <v>299.60000000000002</v>
      </c>
      <c r="L62" s="27">
        <v>50.134599999999999</v>
      </c>
      <c r="M62" s="27">
        <f t="shared" si="5"/>
        <v>5.0134600000000002</v>
      </c>
      <c r="N62" s="27">
        <v>5.0854999999999997</v>
      </c>
      <c r="O62" s="27">
        <f t="shared" si="9"/>
        <v>249.46540000000002</v>
      </c>
      <c r="P62" s="27">
        <v>4.8860000000000001</v>
      </c>
      <c r="Q62" s="27">
        <f t="shared" si="6"/>
        <v>0.31759000000000004</v>
      </c>
      <c r="R62" s="27">
        <f t="shared" si="7"/>
        <v>249.14781000000002</v>
      </c>
      <c r="S62" s="27">
        <v>10000</v>
      </c>
      <c r="T62" s="27">
        <f t="shared" si="3"/>
        <v>476.0526315789474</v>
      </c>
      <c r="U62" s="29">
        <v>4.5225</v>
      </c>
      <c r="V62" s="34">
        <v>3.8370000000000002</v>
      </c>
      <c r="W62" s="29">
        <f t="shared" si="8"/>
        <v>50642.681973390085</v>
      </c>
      <c r="X62" s="34"/>
    </row>
    <row r="63" spans="1:25">
      <c r="A63" s="38">
        <v>61</v>
      </c>
      <c r="B63" s="30"/>
      <c r="C63" s="30"/>
      <c r="D63" s="30"/>
      <c r="E63" s="30">
        <v>202</v>
      </c>
      <c r="F63" s="28">
        <f t="shared" si="0"/>
        <v>9.4999999999999998E-3</v>
      </c>
      <c r="G63" s="29" t="s">
        <v>18</v>
      </c>
      <c r="H63" s="27">
        <v>2</v>
      </c>
      <c r="I63" s="27">
        <v>500</v>
      </c>
      <c r="J63" s="27">
        <v>300</v>
      </c>
      <c r="K63" s="29">
        <v>296.39999999999998</v>
      </c>
      <c r="L63" s="27"/>
      <c r="M63" s="27">
        <f t="shared" si="5"/>
        <v>0</v>
      </c>
      <c r="N63" s="27"/>
      <c r="O63" s="27">
        <f t="shared" si="9"/>
        <v>296.39999999999998</v>
      </c>
      <c r="P63" s="27"/>
      <c r="Q63" s="27"/>
      <c r="R63" s="27"/>
      <c r="S63" s="27">
        <v>10000</v>
      </c>
      <c r="T63" s="27">
        <f t="shared" si="3"/>
        <v>0</v>
      </c>
      <c r="V63" s="34"/>
      <c r="W63" s="29" t="e">
        <f t="shared" si="8"/>
        <v>#DIV/0!</v>
      </c>
      <c r="X63" s="34"/>
    </row>
    <row r="64" spans="1:25">
      <c r="A64" s="38">
        <v>62</v>
      </c>
      <c r="B64" s="30"/>
      <c r="C64" s="30"/>
      <c r="D64" s="30"/>
      <c r="E64" s="30">
        <v>203</v>
      </c>
      <c r="F64" s="28">
        <f t="shared" si="0"/>
        <v>9.4999999999999998E-3</v>
      </c>
      <c r="G64" s="29" t="s">
        <v>18</v>
      </c>
      <c r="H64" s="27">
        <v>2</v>
      </c>
      <c r="I64" s="27">
        <v>500</v>
      </c>
      <c r="J64" s="27">
        <v>300</v>
      </c>
      <c r="K64" s="29">
        <v>292.7</v>
      </c>
      <c r="L64" s="27"/>
      <c r="M64" s="27">
        <f t="shared" si="5"/>
        <v>0</v>
      </c>
      <c r="N64" s="27"/>
      <c r="O64" s="27">
        <f t="shared" si="9"/>
        <v>292.7</v>
      </c>
      <c r="P64" s="27"/>
      <c r="Q64" s="27"/>
      <c r="R64" s="27"/>
      <c r="S64" s="27">
        <v>10000</v>
      </c>
      <c r="T64" s="27">
        <f t="shared" si="3"/>
        <v>0</v>
      </c>
      <c r="V64" s="34"/>
      <c r="W64" s="29" t="e">
        <f t="shared" si="8"/>
        <v>#DIV/0!</v>
      </c>
      <c r="X64" s="34"/>
    </row>
    <row r="65" spans="1:24">
      <c r="A65" s="38">
        <v>63</v>
      </c>
      <c r="B65" s="30"/>
      <c r="C65" s="30"/>
      <c r="D65" s="30"/>
      <c r="E65" s="30">
        <v>204</v>
      </c>
      <c r="F65" s="28">
        <f t="shared" si="0"/>
        <v>9.4999999999999998E-3</v>
      </c>
      <c r="G65" s="29" t="s">
        <v>18</v>
      </c>
      <c r="H65" s="27">
        <v>2</v>
      </c>
      <c r="I65" s="27">
        <v>500</v>
      </c>
      <c r="J65" s="27">
        <v>300</v>
      </c>
      <c r="K65" s="29">
        <v>289.39999999999998</v>
      </c>
      <c r="L65" s="27"/>
      <c r="M65" s="27">
        <f t="shared" si="5"/>
        <v>0</v>
      </c>
      <c r="N65" s="27"/>
      <c r="O65" s="27">
        <f t="shared" si="9"/>
        <v>289.39999999999998</v>
      </c>
      <c r="P65" s="27"/>
      <c r="Q65" s="27"/>
      <c r="R65" s="27"/>
      <c r="S65" s="27">
        <v>10000</v>
      </c>
      <c r="T65" s="27">
        <f t="shared" si="3"/>
        <v>0</v>
      </c>
      <c r="V65" s="34"/>
      <c r="W65" s="29" t="e">
        <f t="shared" si="8"/>
        <v>#DIV/0!</v>
      </c>
      <c r="X65" s="34"/>
    </row>
    <row r="66" spans="1:24">
      <c r="A66" s="38">
        <v>64</v>
      </c>
      <c r="B66" s="30"/>
      <c r="C66" s="30"/>
      <c r="D66" s="30"/>
      <c r="E66" s="30">
        <v>205</v>
      </c>
      <c r="F66" s="28">
        <f t="shared" si="0"/>
        <v>9.4999999999999998E-3</v>
      </c>
      <c r="G66" s="29" t="s">
        <v>18</v>
      </c>
      <c r="H66" s="27">
        <v>2</v>
      </c>
      <c r="I66" s="27">
        <v>500</v>
      </c>
      <c r="J66" s="27">
        <v>300</v>
      </c>
      <c r="K66" s="29">
        <v>282.8</v>
      </c>
      <c r="L66" s="27"/>
      <c r="M66" s="27">
        <f t="shared" si="5"/>
        <v>0</v>
      </c>
      <c r="N66" s="27"/>
      <c r="O66" s="27">
        <f t="shared" si="9"/>
        <v>282.8</v>
      </c>
      <c r="P66" s="27"/>
      <c r="Q66" s="27"/>
      <c r="R66" s="27"/>
      <c r="S66" s="27">
        <v>10000</v>
      </c>
      <c r="T66" s="27">
        <f t="shared" si="3"/>
        <v>0</v>
      </c>
      <c r="V66" s="34"/>
      <c r="W66" s="29" t="e">
        <f t="shared" si="8"/>
        <v>#DIV/0!</v>
      </c>
      <c r="X66" s="34"/>
    </row>
    <row r="67" spans="1:24">
      <c r="A67" s="38">
        <v>65</v>
      </c>
      <c r="B67" s="30"/>
      <c r="C67" s="30"/>
      <c r="D67" s="30"/>
      <c r="E67" s="30">
        <v>206</v>
      </c>
      <c r="F67" s="28">
        <f t="shared" si="0"/>
        <v>9.4999999999999998E-3</v>
      </c>
      <c r="G67" s="29" t="s">
        <v>18</v>
      </c>
      <c r="H67" s="27">
        <v>2</v>
      </c>
      <c r="I67" s="27">
        <v>500</v>
      </c>
      <c r="J67" s="27">
        <v>300</v>
      </c>
      <c r="K67" s="29">
        <v>277.3</v>
      </c>
      <c r="L67" s="27"/>
      <c r="M67" s="27">
        <f t="shared" si="5"/>
        <v>0</v>
      </c>
      <c r="N67" s="27"/>
      <c r="O67" s="27">
        <f t="shared" si="9"/>
        <v>277.3</v>
      </c>
      <c r="P67" s="27"/>
      <c r="Q67" s="27"/>
      <c r="R67" s="27"/>
      <c r="S67" s="27">
        <v>10000</v>
      </c>
      <c r="T67" s="27">
        <f t="shared" si="3"/>
        <v>0</v>
      </c>
      <c r="V67" s="34"/>
      <c r="W67" s="29" t="e">
        <f t="shared" si="8"/>
        <v>#DIV/0!</v>
      </c>
      <c r="X67" s="34"/>
    </row>
    <row r="68" spans="1:24">
      <c r="A68" s="38">
        <v>66</v>
      </c>
      <c r="B68" s="30"/>
      <c r="C68" s="30"/>
      <c r="D68" s="30"/>
      <c r="E68" s="30">
        <v>207</v>
      </c>
      <c r="F68" s="28">
        <f t="shared" ref="F68" si="10">19/2/1000</f>
        <v>9.4999999999999998E-3</v>
      </c>
      <c r="G68" s="29" t="s">
        <v>18</v>
      </c>
      <c r="H68" s="27">
        <v>2</v>
      </c>
      <c r="I68" s="27">
        <v>500</v>
      </c>
      <c r="J68" s="27">
        <v>300</v>
      </c>
      <c r="K68" s="29">
        <v>271</v>
      </c>
      <c r="L68" s="27"/>
      <c r="M68" s="27">
        <f t="shared" si="5"/>
        <v>0</v>
      </c>
      <c r="N68" s="27"/>
      <c r="O68" s="27">
        <f t="shared" si="9"/>
        <v>271</v>
      </c>
      <c r="P68" s="27"/>
      <c r="Q68" s="27"/>
      <c r="R68" s="27"/>
      <c r="S68" s="27">
        <v>10000</v>
      </c>
      <c r="T68" s="27">
        <f t="shared" ref="T68" si="11">U68/F68</f>
        <v>0</v>
      </c>
      <c r="V68" s="34"/>
      <c r="W68" s="29" t="e">
        <f t="shared" si="8"/>
        <v>#DIV/0!</v>
      </c>
      <c r="X68" s="34"/>
    </row>
    <row r="69" spans="1:24">
      <c r="A69" s="38">
        <v>67</v>
      </c>
      <c r="B69" s="30"/>
      <c r="C69" s="30"/>
      <c r="D69" s="30"/>
      <c r="E69" s="30"/>
      <c r="F69" s="30"/>
      <c r="G69" s="29"/>
      <c r="H69" s="27"/>
      <c r="I69" s="27"/>
      <c r="J69" s="27"/>
      <c r="K69" s="29"/>
      <c r="L69" s="27"/>
      <c r="M69" s="27"/>
      <c r="N69" s="27"/>
      <c r="O69" s="27">
        <f t="shared" si="9"/>
        <v>0</v>
      </c>
      <c r="P69" s="27"/>
      <c r="Q69" s="27"/>
      <c r="R69" s="27"/>
      <c r="S69" s="27">
        <v>10000</v>
      </c>
      <c r="T69" s="27" t="e">
        <f t="shared" ref="T69:T83" si="12">U69/$AC$32</f>
        <v>#DIV/0!</v>
      </c>
      <c r="V69" s="34"/>
      <c r="W69" s="29" t="e">
        <f t="shared" si="8"/>
        <v>#DIV/0!</v>
      </c>
      <c r="X69" s="34"/>
    </row>
    <row r="70" spans="1:24">
      <c r="A70" s="38">
        <v>68</v>
      </c>
      <c r="B70" s="30"/>
      <c r="C70" s="30"/>
      <c r="D70" s="30"/>
      <c r="E70" s="30"/>
      <c r="F70" s="30"/>
      <c r="G70" s="29"/>
      <c r="H70" s="27"/>
      <c r="I70" s="27"/>
      <c r="J70" s="27"/>
      <c r="K70" s="29"/>
      <c r="L70" s="27"/>
      <c r="M70" s="27"/>
      <c r="N70" s="27"/>
      <c r="O70" s="27">
        <f t="shared" si="9"/>
        <v>0</v>
      </c>
      <c r="P70" s="27"/>
      <c r="Q70" s="27"/>
      <c r="R70" s="27"/>
      <c r="S70" s="27">
        <v>10000</v>
      </c>
      <c r="T70" s="27" t="e">
        <f t="shared" si="12"/>
        <v>#DIV/0!</v>
      </c>
      <c r="V70" s="34"/>
      <c r="W70" s="29" t="e">
        <f t="shared" si="8"/>
        <v>#DIV/0!</v>
      </c>
      <c r="X70" s="34"/>
    </row>
    <row r="71" spans="1:24">
      <c r="A71" s="38">
        <v>69</v>
      </c>
      <c r="B71" s="30"/>
      <c r="C71" s="30"/>
      <c r="D71" s="30"/>
      <c r="E71" s="30"/>
      <c r="F71" s="30"/>
      <c r="G71" s="29"/>
      <c r="H71" s="27"/>
      <c r="I71" s="27"/>
      <c r="J71" s="27"/>
      <c r="K71" s="29"/>
      <c r="L71" s="27"/>
      <c r="M71" s="27"/>
      <c r="N71" s="27"/>
      <c r="O71" s="27">
        <f t="shared" si="9"/>
        <v>0</v>
      </c>
      <c r="P71" s="27"/>
      <c r="Q71" s="27"/>
      <c r="R71" s="27"/>
      <c r="S71" s="27">
        <v>10000</v>
      </c>
      <c r="T71" s="27" t="e">
        <f t="shared" si="12"/>
        <v>#DIV/0!</v>
      </c>
      <c r="V71" s="34"/>
      <c r="W71" s="29" t="e">
        <f t="shared" si="8"/>
        <v>#DIV/0!</v>
      </c>
      <c r="X71" s="34"/>
    </row>
    <row r="72" spans="1:24">
      <c r="A72" s="38">
        <v>70</v>
      </c>
      <c r="B72" s="30"/>
      <c r="C72" s="30"/>
      <c r="D72" s="30"/>
      <c r="E72" s="30"/>
      <c r="F72" s="30"/>
      <c r="G72" s="29"/>
      <c r="H72" s="27"/>
      <c r="I72" s="27"/>
      <c r="J72" s="27"/>
      <c r="K72" s="29"/>
      <c r="L72" s="27"/>
      <c r="M72" s="27"/>
      <c r="N72" s="27"/>
      <c r="O72" s="27">
        <f t="shared" si="9"/>
        <v>0</v>
      </c>
      <c r="P72" s="27"/>
      <c r="Q72" s="27"/>
      <c r="R72" s="27"/>
      <c r="S72" s="27">
        <v>10000</v>
      </c>
      <c r="T72" s="27" t="e">
        <f t="shared" si="12"/>
        <v>#DIV/0!</v>
      </c>
      <c r="V72" s="34"/>
      <c r="W72" s="29" t="e">
        <f t="shared" si="8"/>
        <v>#DIV/0!</v>
      </c>
      <c r="X72" s="34"/>
    </row>
    <row r="73" spans="1:24">
      <c r="A73" s="38">
        <v>71</v>
      </c>
      <c r="B73" s="30"/>
      <c r="C73" s="30"/>
      <c r="D73" s="30"/>
      <c r="E73" s="30"/>
      <c r="F73" s="30"/>
      <c r="G73" s="29"/>
      <c r="H73" s="27"/>
      <c r="I73" s="27"/>
      <c r="J73" s="27"/>
      <c r="K73" s="29"/>
      <c r="L73" s="27"/>
      <c r="M73" s="27"/>
      <c r="N73" s="27"/>
      <c r="O73" s="27">
        <f t="shared" si="9"/>
        <v>0</v>
      </c>
      <c r="P73" s="27"/>
      <c r="Q73" s="27"/>
      <c r="R73" s="27"/>
      <c r="S73" s="27">
        <v>10000</v>
      </c>
      <c r="T73" s="27" t="e">
        <f t="shared" si="12"/>
        <v>#DIV/0!</v>
      </c>
      <c r="V73" s="34"/>
      <c r="W73" s="29" t="e">
        <f t="shared" si="8"/>
        <v>#DIV/0!</v>
      </c>
      <c r="X73" s="34"/>
    </row>
    <row r="74" spans="1:24">
      <c r="A74" s="38">
        <v>72</v>
      </c>
      <c r="B74" s="30"/>
      <c r="C74" s="30"/>
      <c r="D74" s="30"/>
      <c r="E74" s="30"/>
      <c r="F74" s="30"/>
      <c r="G74" s="29"/>
      <c r="H74" s="27"/>
      <c r="I74" s="27"/>
      <c r="J74" s="27"/>
      <c r="K74" s="29"/>
      <c r="L74" s="27"/>
      <c r="M74" s="27"/>
      <c r="N74" s="27"/>
      <c r="O74" s="27">
        <f t="shared" si="9"/>
        <v>0</v>
      </c>
      <c r="P74" s="27"/>
      <c r="Q74" s="27"/>
      <c r="R74" s="27"/>
      <c r="S74" s="27">
        <v>10000</v>
      </c>
      <c r="T74" s="27" t="e">
        <f t="shared" si="12"/>
        <v>#DIV/0!</v>
      </c>
      <c r="V74" s="34"/>
      <c r="W74" s="29" t="e">
        <f t="shared" si="8"/>
        <v>#DIV/0!</v>
      </c>
      <c r="X74" s="34"/>
    </row>
    <row r="75" spans="1:24">
      <c r="A75" s="38">
        <v>73</v>
      </c>
      <c r="B75" s="30"/>
      <c r="C75" s="30"/>
      <c r="D75" s="30"/>
      <c r="E75" s="30"/>
      <c r="F75" s="30"/>
      <c r="G75" s="29"/>
      <c r="H75" s="27"/>
      <c r="I75" s="27"/>
      <c r="J75" s="27"/>
      <c r="K75" s="29"/>
      <c r="L75" s="27"/>
      <c r="M75" s="27"/>
      <c r="N75" s="27"/>
      <c r="O75" s="27">
        <f t="shared" si="9"/>
        <v>0</v>
      </c>
      <c r="P75" s="27"/>
      <c r="Q75" s="27"/>
      <c r="R75" s="27"/>
      <c r="S75" s="27">
        <v>10000</v>
      </c>
      <c r="T75" s="27" t="e">
        <f t="shared" si="12"/>
        <v>#DIV/0!</v>
      </c>
      <c r="V75" s="34"/>
      <c r="W75" s="29" t="e">
        <f t="shared" si="8"/>
        <v>#DIV/0!</v>
      </c>
      <c r="X75" s="34"/>
    </row>
    <row r="76" spans="1:24">
      <c r="A76" s="38">
        <v>74</v>
      </c>
      <c r="B76" s="30"/>
      <c r="C76" s="30"/>
      <c r="D76" s="30"/>
      <c r="E76" s="30"/>
      <c r="F76" s="30"/>
      <c r="G76" s="29"/>
      <c r="H76" s="27"/>
      <c r="I76" s="27"/>
      <c r="J76" s="27"/>
      <c r="K76" s="29"/>
      <c r="L76" s="27"/>
      <c r="M76" s="27"/>
      <c r="N76" s="27"/>
      <c r="O76" s="27">
        <f t="shared" si="9"/>
        <v>0</v>
      </c>
      <c r="P76" s="27"/>
      <c r="Q76" s="27"/>
      <c r="R76" s="27"/>
      <c r="S76" s="27">
        <v>10000</v>
      </c>
      <c r="T76" s="27" t="e">
        <f t="shared" si="12"/>
        <v>#DIV/0!</v>
      </c>
      <c r="V76" s="34"/>
      <c r="W76" s="29" t="e">
        <f t="shared" si="8"/>
        <v>#DIV/0!</v>
      </c>
      <c r="X76" s="34"/>
    </row>
    <row r="77" spans="1:24">
      <c r="A77" s="38">
        <v>75</v>
      </c>
      <c r="B77" s="30"/>
      <c r="C77" s="30"/>
      <c r="D77" s="30"/>
      <c r="E77" s="30"/>
      <c r="F77" s="30"/>
      <c r="G77" s="29"/>
      <c r="H77" s="27"/>
      <c r="I77" s="27"/>
      <c r="J77" s="27"/>
      <c r="K77" s="29"/>
      <c r="L77" s="27"/>
      <c r="M77" s="27"/>
      <c r="N77" s="27"/>
      <c r="O77" s="27">
        <f t="shared" si="9"/>
        <v>0</v>
      </c>
      <c r="P77" s="27"/>
      <c r="Q77" s="27"/>
      <c r="R77" s="27"/>
      <c r="S77" s="27">
        <v>10000</v>
      </c>
      <c r="T77" s="27" t="e">
        <f t="shared" si="12"/>
        <v>#DIV/0!</v>
      </c>
      <c r="V77" s="34"/>
      <c r="W77" s="29" t="e">
        <f t="shared" si="8"/>
        <v>#DIV/0!</v>
      </c>
      <c r="X77" s="34"/>
    </row>
    <row r="78" spans="1:24">
      <c r="A78" s="38">
        <v>76</v>
      </c>
      <c r="B78" s="30"/>
      <c r="C78" s="30"/>
      <c r="D78" s="30"/>
      <c r="E78" s="30"/>
      <c r="F78" s="30"/>
      <c r="G78" s="29"/>
      <c r="H78" s="27"/>
      <c r="I78" s="27"/>
      <c r="J78" s="27"/>
      <c r="K78" s="29"/>
      <c r="L78" s="27"/>
      <c r="M78" s="27"/>
      <c r="N78" s="27"/>
      <c r="O78" s="27">
        <f t="shared" si="9"/>
        <v>0</v>
      </c>
      <c r="P78" s="27"/>
      <c r="Q78" s="27"/>
      <c r="R78" s="27"/>
      <c r="S78" s="27">
        <v>10000</v>
      </c>
      <c r="T78" s="27" t="e">
        <f t="shared" si="12"/>
        <v>#DIV/0!</v>
      </c>
      <c r="V78" s="34"/>
      <c r="W78" s="29" t="e">
        <f t="shared" si="8"/>
        <v>#DIV/0!</v>
      </c>
      <c r="X78" s="34"/>
    </row>
    <row r="79" spans="1:24">
      <c r="A79" s="38">
        <v>77</v>
      </c>
      <c r="B79" s="30"/>
      <c r="C79" s="30"/>
      <c r="D79" s="30"/>
      <c r="E79" s="30"/>
      <c r="F79" s="30"/>
      <c r="G79" s="29"/>
      <c r="H79" s="27"/>
      <c r="I79" s="27"/>
      <c r="J79" s="27"/>
      <c r="K79" s="29"/>
      <c r="L79" s="27"/>
      <c r="M79" s="27"/>
      <c r="N79" s="27"/>
      <c r="O79" s="27">
        <f t="shared" si="9"/>
        <v>0</v>
      </c>
      <c r="P79" s="27"/>
      <c r="Q79" s="27"/>
      <c r="R79" s="27"/>
      <c r="S79" s="27">
        <v>10000</v>
      </c>
      <c r="T79" s="27" t="e">
        <f t="shared" si="12"/>
        <v>#DIV/0!</v>
      </c>
      <c r="V79" s="34"/>
      <c r="W79" s="29" t="e">
        <f t="shared" si="8"/>
        <v>#DIV/0!</v>
      </c>
      <c r="X79" s="34"/>
    </row>
    <row r="80" spans="1:24">
      <c r="A80" s="38">
        <v>78</v>
      </c>
      <c r="B80" s="30"/>
      <c r="C80" s="30"/>
      <c r="D80" s="30"/>
      <c r="E80" s="30"/>
      <c r="F80" s="30"/>
      <c r="G80" s="29"/>
      <c r="H80" s="27"/>
      <c r="I80" s="27"/>
      <c r="J80" s="27"/>
      <c r="K80" s="29"/>
      <c r="L80" s="27"/>
      <c r="M80" s="27"/>
      <c r="N80" s="27"/>
      <c r="O80" s="27">
        <f t="shared" si="9"/>
        <v>0</v>
      </c>
      <c r="P80" s="27"/>
      <c r="Q80" s="27"/>
      <c r="R80" s="27"/>
      <c r="S80" s="27">
        <v>10000</v>
      </c>
      <c r="T80" s="27" t="e">
        <f t="shared" si="12"/>
        <v>#DIV/0!</v>
      </c>
      <c r="V80" s="34"/>
      <c r="W80" s="29" t="e">
        <f t="shared" si="8"/>
        <v>#DIV/0!</v>
      </c>
      <c r="X80" s="34"/>
    </row>
    <row r="81" spans="1:24">
      <c r="A81" s="38">
        <v>79</v>
      </c>
      <c r="B81" s="30"/>
      <c r="C81" s="30"/>
      <c r="D81" s="30"/>
      <c r="E81" s="30"/>
      <c r="F81" s="30"/>
      <c r="G81" s="29"/>
      <c r="H81" s="27"/>
      <c r="I81" s="27"/>
      <c r="J81" s="27"/>
      <c r="K81" s="29"/>
      <c r="L81" s="27"/>
      <c r="M81" s="27"/>
      <c r="N81" s="27"/>
      <c r="O81" s="27">
        <f t="shared" si="9"/>
        <v>0</v>
      </c>
      <c r="P81" s="27"/>
      <c r="Q81" s="27"/>
      <c r="R81" s="27"/>
      <c r="S81" s="27">
        <v>10000</v>
      </c>
      <c r="T81" s="27" t="e">
        <f t="shared" si="12"/>
        <v>#DIV/0!</v>
      </c>
      <c r="V81" s="34"/>
      <c r="W81" s="29" t="e">
        <f t="shared" si="8"/>
        <v>#DIV/0!</v>
      </c>
      <c r="X81" s="34"/>
    </row>
    <row r="82" spans="1:24">
      <c r="A82" s="38">
        <v>80</v>
      </c>
      <c r="B82" s="30"/>
      <c r="C82" s="30"/>
      <c r="D82" s="30"/>
      <c r="E82" s="30"/>
      <c r="F82" s="30"/>
      <c r="G82" s="29"/>
      <c r="H82" s="27"/>
      <c r="I82" s="27"/>
      <c r="J82" s="27"/>
      <c r="K82" s="29"/>
      <c r="L82" s="27"/>
      <c r="M82" s="27"/>
      <c r="N82" s="27"/>
      <c r="O82" s="27">
        <f t="shared" si="9"/>
        <v>0</v>
      </c>
      <c r="P82" s="27"/>
      <c r="Q82" s="27"/>
      <c r="R82" s="27"/>
      <c r="S82" s="27">
        <v>10000</v>
      </c>
      <c r="T82" s="27" t="e">
        <f t="shared" si="12"/>
        <v>#DIV/0!</v>
      </c>
      <c r="V82" s="34"/>
      <c r="W82" s="29" t="e">
        <f t="shared" si="8"/>
        <v>#DIV/0!</v>
      </c>
      <c r="X82" s="34"/>
    </row>
    <row r="83" spans="1:24">
      <c r="A83" s="38">
        <v>81</v>
      </c>
      <c r="B83" s="30"/>
      <c r="C83" s="30"/>
      <c r="D83" s="30"/>
      <c r="E83" s="30"/>
      <c r="F83" s="30"/>
      <c r="G83" s="29"/>
      <c r="H83" s="27"/>
      <c r="I83" s="27"/>
      <c r="J83" s="27"/>
      <c r="K83" s="29"/>
      <c r="L83" s="27"/>
      <c r="M83" s="27"/>
      <c r="N83" s="27"/>
      <c r="O83" s="27">
        <f t="shared" si="9"/>
        <v>0</v>
      </c>
      <c r="P83" s="27"/>
      <c r="Q83" s="27"/>
      <c r="R83" s="27"/>
      <c r="S83" s="27">
        <v>10000</v>
      </c>
      <c r="T83" s="27" t="e">
        <f t="shared" si="12"/>
        <v>#DIV/0!</v>
      </c>
      <c r="V83" s="34"/>
      <c r="W83" s="29" t="e">
        <f t="shared" ref="W83" si="13">V83/T83*1000000*2*PI()</f>
        <v>#DIV/0!</v>
      </c>
      <c r="X83" s="3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45A0A-0226-4BD6-B312-F97CDF74174D}">
  <dimension ref="A1:AC83"/>
  <sheetViews>
    <sheetView zoomScaleNormal="100" workbookViewId="0">
      <selection activeCell="D22" sqref="D22"/>
    </sheetView>
  </sheetViews>
  <sheetFormatPr defaultRowHeight="14.4"/>
  <cols>
    <col min="8" max="8" width="9.6640625" customWidth="1"/>
    <col min="12" max="12" width="16" customWidth="1"/>
    <col min="13" max="13" width="13.33203125" customWidth="1"/>
    <col min="17" max="17" width="10.21875" customWidth="1"/>
    <col min="18" max="18" width="9.88671875" customWidth="1"/>
    <col min="20" max="20" width="8.88671875" style="29"/>
    <col min="21" max="21" width="8.88671875" style="41"/>
    <col min="22" max="22" width="11.109375" customWidth="1"/>
    <col min="27" max="27" width="12" bestFit="1" customWidth="1"/>
    <col min="28" max="28" width="10" bestFit="1" customWidth="1"/>
  </cols>
  <sheetData>
    <row r="1" spans="1:29" ht="43.8" thickBot="1">
      <c r="A1" s="23" t="s">
        <v>39</v>
      </c>
      <c r="B1" s="24" t="s">
        <v>1</v>
      </c>
      <c r="C1" s="24" t="s">
        <v>2</v>
      </c>
      <c r="D1" s="24" t="s">
        <v>19</v>
      </c>
      <c r="E1" s="24" t="s">
        <v>28</v>
      </c>
      <c r="F1" s="24" t="s">
        <v>3</v>
      </c>
      <c r="G1" s="24" t="s">
        <v>4</v>
      </c>
      <c r="H1" s="24" t="s">
        <v>63</v>
      </c>
      <c r="I1" s="24" t="s">
        <v>5</v>
      </c>
      <c r="J1" s="24" t="s">
        <v>6</v>
      </c>
      <c r="K1" s="24" t="s">
        <v>40</v>
      </c>
      <c r="L1" s="24" t="s">
        <v>99</v>
      </c>
      <c r="M1" s="24" t="s">
        <v>100</v>
      </c>
      <c r="N1" s="24" t="s">
        <v>91</v>
      </c>
      <c r="O1" s="24" t="s">
        <v>96</v>
      </c>
      <c r="P1" s="24" t="s">
        <v>95</v>
      </c>
      <c r="Q1" s="24" t="s">
        <v>98</v>
      </c>
      <c r="R1" s="24" t="s">
        <v>93</v>
      </c>
      <c r="S1" s="24" t="s">
        <v>88</v>
      </c>
      <c r="T1" s="24" t="s">
        <v>66</v>
      </c>
      <c r="U1" s="39" t="s">
        <v>90</v>
      </c>
      <c r="V1" s="40" t="s">
        <v>67</v>
      </c>
      <c r="X1" s="35"/>
      <c r="Y1" s="35"/>
      <c r="Z1" s="35"/>
      <c r="AA1" s="35"/>
      <c r="AB1" s="35"/>
    </row>
    <row r="2" spans="1:29">
      <c r="A2" s="25" t="s">
        <v>10</v>
      </c>
      <c r="B2" s="26" t="s">
        <v>29</v>
      </c>
      <c r="C2" s="26" t="s">
        <v>30</v>
      </c>
      <c r="D2" s="26" t="s">
        <v>31</v>
      </c>
      <c r="E2" s="26" t="s">
        <v>32</v>
      </c>
      <c r="F2" s="26" t="s">
        <v>12</v>
      </c>
      <c r="G2" s="26" t="s">
        <v>13</v>
      </c>
      <c r="H2" s="26" t="s">
        <v>12</v>
      </c>
      <c r="I2" s="26" t="s">
        <v>14</v>
      </c>
      <c r="J2" s="26" t="s">
        <v>15</v>
      </c>
      <c r="K2" s="26" t="s">
        <v>15</v>
      </c>
      <c r="L2" s="26" t="s">
        <v>97</v>
      </c>
      <c r="M2" s="26" t="s">
        <v>97</v>
      </c>
      <c r="N2" s="26" t="s">
        <v>15</v>
      </c>
      <c r="O2" s="26" t="s">
        <v>97</v>
      </c>
      <c r="P2" s="26" t="s">
        <v>15</v>
      </c>
      <c r="Q2" s="26" t="s">
        <v>15</v>
      </c>
      <c r="R2" s="26" t="s">
        <v>16</v>
      </c>
      <c r="S2" s="26"/>
      <c r="T2" s="26" t="s">
        <v>12</v>
      </c>
      <c r="U2" s="26"/>
      <c r="V2" s="26" t="s">
        <v>89</v>
      </c>
    </row>
    <row r="3" spans="1:29">
      <c r="A3" s="38">
        <v>1</v>
      </c>
      <c r="B3" s="28">
        <v>1</v>
      </c>
      <c r="C3" s="28">
        <v>2</v>
      </c>
      <c r="D3" s="28">
        <v>3</v>
      </c>
      <c r="E3" s="28">
        <v>4</v>
      </c>
      <c r="F3" s="29" t="s">
        <v>18</v>
      </c>
      <c r="G3" s="27">
        <v>2</v>
      </c>
      <c r="H3" s="27">
        <v>500</v>
      </c>
      <c r="I3" s="27">
        <v>300</v>
      </c>
      <c r="J3" s="27">
        <v>276.2</v>
      </c>
      <c r="K3" s="27">
        <v>26.075700000000001</v>
      </c>
      <c r="L3" s="27">
        <f>K3/R3*1000</f>
        <v>2.6075699999999999</v>
      </c>
      <c r="M3" s="27">
        <v>2.5396999999999998</v>
      </c>
      <c r="N3" s="27">
        <f>J3-K3</f>
        <v>250.12429999999998</v>
      </c>
      <c r="O3" s="27">
        <v>2.3780999999999999</v>
      </c>
      <c r="P3" s="27">
        <f>O3*$Z$5/1000</f>
        <v>0.15457649999999998</v>
      </c>
      <c r="Q3" s="27">
        <f>N3-P3</f>
        <v>249.96972349999999</v>
      </c>
      <c r="R3" s="27">
        <v>10000</v>
      </c>
      <c r="S3" s="27" t="e">
        <f>T3/$AA$32</f>
        <v>#DIV/0!</v>
      </c>
      <c r="T3" s="29">
        <v>4.9188999999999998</v>
      </c>
      <c r="U3" s="29"/>
      <c r="V3" s="29">
        <v>3.0720000000000001</v>
      </c>
    </row>
    <row r="4" spans="1:29">
      <c r="A4" s="38">
        <v>2</v>
      </c>
      <c r="B4" s="30">
        <v>5</v>
      </c>
      <c r="C4" s="30">
        <v>6</v>
      </c>
      <c r="D4" s="30">
        <v>7</v>
      </c>
      <c r="E4" s="28">
        <v>8</v>
      </c>
      <c r="F4" s="29" t="s">
        <v>18</v>
      </c>
      <c r="G4" s="27">
        <v>2</v>
      </c>
      <c r="H4" s="27">
        <v>500</v>
      </c>
      <c r="I4" s="27">
        <v>300</v>
      </c>
      <c r="J4" s="27">
        <v>278.2</v>
      </c>
      <c r="K4" s="27">
        <v>27.561599999999999</v>
      </c>
      <c r="L4" s="27">
        <f t="shared" ref="L4:L16" si="0">K4/R4*1000</f>
        <v>2.7561599999999995</v>
      </c>
      <c r="M4" s="27">
        <v>2.7603</v>
      </c>
      <c r="N4" s="27">
        <f t="shared" ref="N4:N16" si="1">J4-K4</f>
        <v>250.63839999999999</v>
      </c>
      <c r="O4" s="27">
        <v>2.5703999999999998</v>
      </c>
      <c r="P4" s="27">
        <f t="shared" ref="P4:P16" si="2">O4*$Z$5/1000</f>
        <v>0.167076</v>
      </c>
      <c r="Q4" s="27">
        <f t="shared" ref="Q4:Q16" si="3">N4-P4</f>
        <v>250.47132399999998</v>
      </c>
      <c r="R4" s="27">
        <v>10000</v>
      </c>
      <c r="S4" s="27"/>
      <c r="T4" s="29">
        <v>4.5945999999999998</v>
      </c>
      <c r="U4" s="29"/>
      <c r="V4" s="29">
        <v>3.2029999999999998</v>
      </c>
    </row>
    <row r="5" spans="1:29">
      <c r="A5" s="38">
        <v>3</v>
      </c>
      <c r="B5" s="30">
        <v>9</v>
      </c>
      <c r="C5" s="30">
        <v>10</v>
      </c>
      <c r="D5" s="30">
        <v>11</v>
      </c>
      <c r="E5" s="28">
        <v>12</v>
      </c>
      <c r="F5" s="29" t="s">
        <v>18</v>
      </c>
      <c r="G5" s="27">
        <v>2</v>
      </c>
      <c r="H5" s="27">
        <v>500</v>
      </c>
      <c r="I5" s="27">
        <v>300</v>
      </c>
      <c r="J5" s="27">
        <v>279.8</v>
      </c>
      <c r="K5" s="27">
        <v>29.2669</v>
      </c>
      <c r="L5" s="27">
        <f t="shared" si="0"/>
        <v>2.9266900000000002</v>
      </c>
      <c r="M5" s="27">
        <v>2.9169999999999998</v>
      </c>
      <c r="N5" s="27">
        <f t="shared" si="1"/>
        <v>250.53310000000002</v>
      </c>
      <c r="O5" s="27">
        <v>2.7054</v>
      </c>
      <c r="P5" s="27">
        <f t="shared" si="2"/>
        <v>0.17585100000000001</v>
      </c>
      <c r="Q5" s="27">
        <f t="shared" si="3"/>
        <v>250.35724900000002</v>
      </c>
      <c r="R5" s="27">
        <v>10000</v>
      </c>
      <c r="S5" s="27"/>
      <c r="T5" s="29">
        <v>4.4865000000000004</v>
      </c>
      <c r="U5" s="29"/>
      <c r="V5" s="29">
        <v>3.109</v>
      </c>
      <c r="Y5" t="s">
        <v>94</v>
      </c>
      <c r="Z5">
        <f>65</f>
        <v>65</v>
      </c>
    </row>
    <row r="6" spans="1:29">
      <c r="A6" s="38">
        <v>4</v>
      </c>
      <c r="B6" s="30">
        <v>13</v>
      </c>
      <c r="C6" s="30">
        <v>14</v>
      </c>
      <c r="D6" s="30">
        <v>15</v>
      </c>
      <c r="E6" s="28">
        <v>16</v>
      </c>
      <c r="F6" s="29" t="s">
        <v>18</v>
      </c>
      <c r="G6" s="27">
        <v>2</v>
      </c>
      <c r="H6" s="27">
        <v>500</v>
      </c>
      <c r="I6" s="27">
        <v>300</v>
      </c>
      <c r="J6" s="27">
        <v>281.39999999999998</v>
      </c>
      <c r="K6" s="27">
        <v>31.018999999999998</v>
      </c>
      <c r="L6" s="27">
        <f t="shared" si="0"/>
        <v>3.1019000000000001</v>
      </c>
      <c r="M6" s="27">
        <v>3.0832000000000002</v>
      </c>
      <c r="N6" s="27">
        <f t="shared" si="1"/>
        <v>250.38099999999997</v>
      </c>
      <c r="O6" s="27">
        <v>2.8523999999999998</v>
      </c>
      <c r="P6" s="27">
        <f t="shared" si="2"/>
        <v>0.18540599999999999</v>
      </c>
      <c r="Q6" s="27">
        <f t="shared" si="3"/>
        <v>250.19559399999997</v>
      </c>
      <c r="R6" s="27">
        <v>10000</v>
      </c>
      <c r="S6" s="27"/>
      <c r="T6" s="29">
        <v>4.4143999999999997</v>
      </c>
      <c r="U6" s="29"/>
      <c r="V6" s="29">
        <v>3.165</v>
      </c>
      <c r="W6">
        <f>1</f>
        <v>1</v>
      </c>
    </row>
    <row r="7" spans="1:29">
      <c r="A7" s="38">
        <v>5</v>
      </c>
      <c r="B7" s="30">
        <v>17</v>
      </c>
      <c r="C7" s="30">
        <v>18</v>
      </c>
      <c r="D7" s="30">
        <v>19</v>
      </c>
      <c r="E7" s="28">
        <v>20</v>
      </c>
      <c r="F7" s="29" t="s">
        <v>18</v>
      </c>
      <c r="G7" s="27">
        <v>2</v>
      </c>
      <c r="H7" s="27">
        <v>500</v>
      </c>
      <c r="I7" s="27">
        <v>300</v>
      </c>
      <c r="J7" s="27">
        <v>282.60000000000002</v>
      </c>
      <c r="K7" s="27">
        <v>31.938099999999999</v>
      </c>
      <c r="L7" s="27">
        <f t="shared" si="0"/>
        <v>3.19381</v>
      </c>
      <c r="M7" s="27">
        <v>3.1882000000000001</v>
      </c>
      <c r="N7" s="27">
        <f t="shared" si="1"/>
        <v>250.66190000000003</v>
      </c>
      <c r="O7" s="27">
        <v>2.944</v>
      </c>
      <c r="P7" s="27">
        <f t="shared" si="2"/>
        <v>0.19135999999999997</v>
      </c>
      <c r="Q7" s="27">
        <f t="shared" si="3"/>
        <v>250.47054000000003</v>
      </c>
      <c r="R7" s="27">
        <v>10000</v>
      </c>
      <c r="S7" s="27"/>
      <c r="T7" s="29">
        <v>4.4504999999999999</v>
      </c>
      <c r="U7" s="29"/>
      <c r="V7" s="29">
        <v>3.165</v>
      </c>
    </row>
    <row r="8" spans="1:29">
      <c r="A8" s="38">
        <v>6</v>
      </c>
      <c r="B8" s="30">
        <v>21</v>
      </c>
      <c r="C8" s="30">
        <v>22</v>
      </c>
      <c r="D8" s="30">
        <v>23</v>
      </c>
      <c r="E8" s="28">
        <v>24</v>
      </c>
      <c r="F8" s="29" t="s">
        <v>18</v>
      </c>
      <c r="G8" s="27">
        <v>2</v>
      </c>
      <c r="H8" s="27">
        <v>500</v>
      </c>
      <c r="I8" s="27">
        <v>300</v>
      </c>
      <c r="J8" s="27">
        <v>284.10000000000002</v>
      </c>
      <c r="K8" s="27">
        <v>33.698599999999999</v>
      </c>
      <c r="L8" s="27">
        <f t="shared" si="0"/>
        <v>3.3698599999999996</v>
      </c>
      <c r="M8" s="27">
        <v>3.3395999999999999</v>
      </c>
      <c r="N8" s="27">
        <f t="shared" si="1"/>
        <v>250.40140000000002</v>
      </c>
      <c r="O8" s="27">
        <v>3.0775000000000001</v>
      </c>
      <c r="P8" s="27">
        <f t="shared" si="2"/>
        <v>0.20003750000000001</v>
      </c>
      <c r="Q8" s="27">
        <f t="shared" si="3"/>
        <v>250.20136250000002</v>
      </c>
      <c r="R8" s="27">
        <v>10000</v>
      </c>
      <c r="S8" s="27"/>
      <c r="T8" s="29">
        <v>4.6306000000000003</v>
      </c>
      <c r="U8" s="29"/>
      <c r="V8" s="29">
        <v>3.4</v>
      </c>
    </row>
    <row r="9" spans="1:29">
      <c r="A9" s="38">
        <v>7</v>
      </c>
      <c r="B9" s="30">
        <v>25</v>
      </c>
      <c r="C9" s="30">
        <v>26</v>
      </c>
      <c r="D9" s="30">
        <v>27</v>
      </c>
      <c r="E9" s="28">
        <v>28</v>
      </c>
      <c r="F9" s="29" t="s">
        <v>18</v>
      </c>
      <c r="G9" s="27">
        <v>2</v>
      </c>
      <c r="H9" s="27">
        <v>500</v>
      </c>
      <c r="I9" s="27">
        <v>300</v>
      </c>
      <c r="J9" s="27">
        <v>285</v>
      </c>
      <c r="K9" s="27">
        <v>34.073099999999997</v>
      </c>
      <c r="L9" s="27">
        <f t="shared" si="0"/>
        <v>3.4073099999999998</v>
      </c>
      <c r="M9" s="27">
        <v>3.4453999999999998</v>
      </c>
      <c r="N9" s="27">
        <f t="shared" si="1"/>
        <v>250.92689999999999</v>
      </c>
      <c r="O9" s="27">
        <v>3.1680000000000001</v>
      </c>
      <c r="P9" s="27">
        <f t="shared" si="2"/>
        <v>0.20592000000000002</v>
      </c>
      <c r="Q9" s="27">
        <f t="shared" si="3"/>
        <v>250.72098</v>
      </c>
      <c r="R9" s="27">
        <v>10000</v>
      </c>
      <c r="S9" s="27"/>
      <c r="T9" s="29">
        <v>4.9909999999999997</v>
      </c>
      <c r="U9" s="29"/>
      <c r="V9" s="29">
        <v>3.38</v>
      </c>
    </row>
    <row r="10" spans="1:29">
      <c r="A10" s="38">
        <v>8</v>
      </c>
      <c r="B10" s="31">
        <v>29</v>
      </c>
      <c r="C10" s="31">
        <v>30</v>
      </c>
      <c r="D10" s="31">
        <v>31</v>
      </c>
      <c r="E10" s="28">
        <v>32</v>
      </c>
      <c r="F10" s="29" t="s">
        <v>18</v>
      </c>
      <c r="G10" s="27">
        <v>2</v>
      </c>
      <c r="H10" s="27">
        <v>500</v>
      </c>
      <c r="I10" s="27">
        <v>300</v>
      </c>
      <c r="J10" s="27">
        <v>285.7</v>
      </c>
      <c r="K10" s="27">
        <v>34.764200000000002</v>
      </c>
      <c r="L10" s="27">
        <f t="shared" si="0"/>
        <v>3.4764200000000001</v>
      </c>
      <c r="M10" s="27">
        <v>3.5</v>
      </c>
      <c r="N10" s="27">
        <f t="shared" si="1"/>
        <v>250.93579999999997</v>
      </c>
      <c r="O10" s="27">
        <v>3.2191999999999998</v>
      </c>
      <c r="P10" s="27">
        <f t="shared" si="2"/>
        <v>0.20924799999999999</v>
      </c>
      <c r="Q10" s="27">
        <f t="shared" si="3"/>
        <v>250.72655199999997</v>
      </c>
      <c r="R10" s="27">
        <v>10000</v>
      </c>
      <c r="S10" s="27"/>
      <c r="T10" s="29">
        <v>5.0631000000000004</v>
      </c>
      <c r="U10" s="29"/>
      <c r="V10" s="29">
        <v>3.5449999999999999</v>
      </c>
      <c r="W10" t="s">
        <v>92</v>
      </c>
    </row>
    <row r="11" spans="1:29">
      <c r="A11" s="38">
        <v>9</v>
      </c>
      <c r="B11" s="30">
        <v>33</v>
      </c>
      <c r="C11" s="30">
        <v>34</v>
      </c>
      <c r="D11" s="30">
        <v>35</v>
      </c>
      <c r="E11" s="28">
        <v>36</v>
      </c>
      <c r="F11" s="29" t="s">
        <v>18</v>
      </c>
      <c r="G11" s="27">
        <v>2</v>
      </c>
      <c r="H11" s="27">
        <v>500</v>
      </c>
      <c r="I11" s="27">
        <v>300</v>
      </c>
      <c r="J11" s="27">
        <v>286.60000000000002</v>
      </c>
      <c r="K11" s="27">
        <v>35.216999999999999</v>
      </c>
      <c r="L11" s="27">
        <f t="shared" si="0"/>
        <v>3.5217000000000001</v>
      </c>
      <c r="M11" s="27">
        <v>3.5215999999999998</v>
      </c>
      <c r="N11" s="27">
        <f t="shared" si="1"/>
        <v>251.38300000000004</v>
      </c>
      <c r="O11" s="27">
        <v>3.2332999999999998</v>
      </c>
      <c r="P11" s="27">
        <f t="shared" si="2"/>
        <v>0.21016449999999998</v>
      </c>
      <c r="Q11" s="27">
        <f t="shared" si="3"/>
        <v>251.17283550000005</v>
      </c>
      <c r="R11" s="27">
        <v>10000</v>
      </c>
      <c r="S11" s="27"/>
      <c r="T11" s="29">
        <v>5.3513999999999999</v>
      </c>
      <c r="U11" s="29"/>
      <c r="V11" s="29">
        <v>3.5449999999999999</v>
      </c>
    </row>
    <row r="12" spans="1:29">
      <c r="A12" s="38">
        <v>10</v>
      </c>
      <c r="B12" s="30">
        <v>37</v>
      </c>
      <c r="C12" s="30">
        <v>38</v>
      </c>
      <c r="D12" s="30">
        <v>39</v>
      </c>
      <c r="E12" s="28">
        <v>40</v>
      </c>
      <c r="F12" s="29" t="s">
        <v>18</v>
      </c>
      <c r="G12" s="27">
        <v>2</v>
      </c>
      <c r="H12" s="27">
        <v>500</v>
      </c>
      <c r="I12" s="27">
        <v>300</v>
      </c>
      <c r="J12" s="27">
        <v>288</v>
      </c>
      <c r="K12" s="27">
        <v>39.480800000000002</v>
      </c>
      <c r="L12" s="27">
        <f t="shared" si="0"/>
        <v>3.9480800000000005</v>
      </c>
      <c r="M12" s="27">
        <v>3.9603000000000002</v>
      </c>
      <c r="N12" s="27">
        <f t="shared" si="1"/>
        <v>248.51920000000001</v>
      </c>
      <c r="O12" s="27">
        <v>3.6812999999999998</v>
      </c>
      <c r="P12" s="27">
        <f t="shared" si="2"/>
        <v>0.23928449999999998</v>
      </c>
      <c r="Q12" s="27">
        <f t="shared" si="3"/>
        <v>248.27991550000002</v>
      </c>
      <c r="R12" s="27">
        <v>10000</v>
      </c>
      <c r="S12" s="27"/>
      <c r="T12" s="29">
        <v>6.4324000000000003</v>
      </c>
      <c r="U12" s="29"/>
      <c r="V12" s="29">
        <v>3.524</v>
      </c>
    </row>
    <row r="13" spans="1:29">
      <c r="A13" s="38">
        <v>11</v>
      </c>
      <c r="B13" s="30">
        <v>41</v>
      </c>
      <c r="C13" s="30">
        <v>42</v>
      </c>
      <c r="D13" s="30">
        <v>43</v>
      </c>
      <c r="E13" s="28">
        <v>44</v>
      </c>
      <c r="F13" s="29" t="s">
        <v>18</v>
      </c>
      <c r="G13" s="27">
        <v>2</v>
      </c>
      <c r="H13" s="27">
        <v>500</v>
      </c>
      <c r="I13" s="27">
        <v>300</v>
      </c>
      <c r="J13" s="27">
        <v>289.10000000000002</v>
      </c>
      <c r="K13" s="27">
        <v>41.365400000000001</v>
      </c>
      <c r="L13" s="27">
        <f t="shared" si="0"/>
        <v>4.1365400000000001</v>
      </c>
      <c r="M13" s="27">
        <v>4.1322000000000001</v>
      </c>
      <c r="N13" s="27">
        <f t="shared" si="1"/>
        <v>247.73460000000003</v>
      </c>
      <c r="O13" s="27">
        <v>3.8517000000000001</v>
      </c>
      <c r="P13" s="27">
        <f t="shared" si="2"/>
        <v>0.25036049999999999</v>
      </c>
      <c r="Q13" s="27">
        <f t="shared" si="3"/>
        <v>247.48423950000003</v>
      </c>
      <c r="R13" s="27">
        <v>10000</v>
      </c>
      <c r="S13" s="27"/>
      <c r="T13" s="29">
        <v>7.4050000000000002</v>
      </c>
      <c r="U13" s="29"/>
      <c r="V13" s="29">
        <v>3.7410000000000001</v>
      </c>
    </row>
    <row r="14" spans="1:29">
      <c r="A14" s="38">
        <v>12</v>
      </c>
      <c r="B14" s="30">
        <v>45</v>
      </c>
      <c r="C14" s="30">
        <v>46</v>
      </c>
      <c r="D14" s="30">
        <v>47</v>
      </c>
      <c r="E14" s="30">
        <v>48</v>
      </c>
      <c r="F14" s="29" t="s">
        <v>18</v>
      </c>
      <c r="G14" s="27">
        <v>2</v>
      </c>
      <c r="H14" s="27">
        <v>500</v>
      </c>
      <c r="I14" s="27">
        <v>300</v>
      </c>
      <c r="J14" s="27">
        <v>290.60000000000002</v>
      </c>
      <c r="K14" s="27">
        <v>43.590200000000003</v>
      </c>
      <c r="L14" s="27">
        <f t="shared" si="0"/>
        <v>4.3590200000000001</v>
      </c>
      <c r="M14" s="27">
        <v>4.2119999999999997</v>
      </c>
      <c r="N14" s="27">
        <f t="shared" si="1"/>
        <v>247.00980000000001</v>
      </c>
      <c r="O14" s="27">
        <v>4.1546000000000003</v>
      </c>
      <c r="P14" s="27">
        <f t="shared" si="2"/>
        <v>0.27004900000000004</v>
      </c>
      <c r="Q14" s="27">
        <f t="shared" si="3"/>
        <v>246.73975100000001</v>
      </c>
      <c r="R14" s="27">
        <v>10000</v>
      </c>
      <c r="S14" s="27"/>
      <c r="T14" s="29">
        <v>8.2703000000000007</v>
      </c>
      <c r="U14" s="29"/>
      <c r="V14" s="29">
        <v>3.7189999999999999</v>
      </c>
    </row>
    <row r="15" spans="1:29">
      <c r="A15" s="38">
        <v>13</v>
      </c>
      <c r="B15" s="30">
        <v>49</v>
      </c>
      <c r="C15" s="30">
        <v>50</v>
      </c>
      <c r="D15" s="30">
        <v>51</v>
      </c>
      <c r="E15" s="30">
        <v>52</v>
      </c>
      <c r="F15" s="29" t="s">
        <v>18</v>
      </c>
      <c r="G15" s="27">
        <v>2</v>
      </c>
      <c r="H15" s="27">
        <v>500</v>
      </c>
      <c r="I15" s="27">
        <v>300</v>
      </c>
      <c r="J15" s="27">
        <v>292.10000000000002</v>
      </c>
      <c r="K15" s="27">
        <v>45.531799999999997</v>
      </c>
      <c r="L15" s="27">
        <f t="shared" si="0"/>
        <v>4.5531799999999993</v>
      </c>
      <c r="M15" s="27">
        <v>4.5796000000000001</v>
      </c>
      <c r="N15" s="27">
        <f t="shared" si="1"/>
        <v>246.56820000000002</v>
      </c>
      <c r="O15" s="27">
        <v>4.3189000000000002</v>
      </c>
      <c r="P15" s="27">
        <f t="shared" si="2"/>
        <v>0.28072849999999999</v>
      </c>
      <c r="Q15" s="27">
        <f t="shared" si="3"/>
        <v>246.28747150000001</v>
      </c>
      <c r="R15" s="27">
        <v>10000</v>
      </c>
      <c r="S15" s="27"/>
      <c r="T15" s="29">
        <v>5.6757</v>
      </c>
      <c r="U15" s="29"/>
      <c r="V15" s="29">
        <v>3.28</v>
      </c>
      <c r="AC15" t="s">
        <v>101</v>
      </c>
    </row>
    <row r="16" spans="1:29">
      <c r="A16" s="38">
        <v>14</v>
      </c>
      <c r="B16" s="30">
        <v>53</v>
      </c>
      <c r="C16" s="30">
        <v>54</v>
      </c>
      <c r="D16" s="30">
        <v>55</v>
      </c>
      <c r="E16" s="30">
        <v>56</v>
      </c>
      <c r="F16" s="29" t="s">
        <v>18</v>
      </c>
      <c r="G16" s="27">
        <v>2</v>
      </c>
      <c r="H16" s="27">
        <v>500</v>
      </c>
      <c r="I16" s="27">
        <v>300</v>
      </c>
      <c r="J16" s="27">
        <v>293.7</v>
      </c>
      <c r="K16" s="27">
        <v>47.036999999999999</v>
      </c>
      <c r="L16" s="27">
        <f t="shared" si="0"/>
        <v>4.7036999999999995</v>
      </c>
      <c r="M16" s="27">
        <v>4.7336</v>
      </c>
      <c r="N16" s="27">
        <f t="shared" si="1"/>
        <v>246.66299999999998</v>
      </c>
      <c r="O16" s="27">
        <v>4.4494999999999996</v>
      </c>
      <c r="P16" s="27">
        <f t="shared" si="2"/>
        <v>0.28921749999999996</v>
      </c>
      <c r="Q16" s="27">
        <f t="shared" si="3"/>
        <v>246.37378249999998</v>
      </c>
      <c r="R16" s="27">
        <v>10000</v>
      </c>
      <c r="S16" s="27"/>
      <c r="T16" s="29">
        <v>8.2341999999999995</v>
      </c>
      <c r="U16" s="29"/>
      <c r="V16" s="29">
        <v>2.5830000000000002</v>
      </c>
    </row>
    <row r="17" spans="1:22">
      <c r="A17" s="38">
        <v>15</v>
      </c>
      <c r="B17" s="30"/>
      <c r="C17" s="30"/>
      <c r="D17" s="30"/>
      <c r="E17" s="30"/>
      <c r="F17" s="29" t="s">
        <v>18</v>
      </c>
      <c r="G17" s="27">
        <v>2</v>
      </c>
      <c r="H17" s="27">
        <v>500</v>
      </c>
      <c r="I17" s="27">
        <v>300</v>
      </c>
      <c r="J17" s="27"/>
      <c r="K17" s="27"/>
      <c r="L17" s="27"/>
      <c r="M17" s="27"/>
      <c r="N17" s="27"/>
      <c r="O17" s="27"/>
      <c r="P17" s="27"/>
      <c r="Q17" s="27"/>
      <c r="R17" s="27">
        <v>10000</v>
      </c>
      <c r="S17" s="27"/>
      <c r="U17" s="29"/>
      <c r="V17" s="29"/>
    </row>
    <row r="18" spans="1:22">
      <c r="A18" s="38">
        <v>16</v>
      </c>
      <c r="B18" s="30"/>
      <c r="C18" s="30"/>
      <c r="D18" s="30"/>
      <c r="E18" s="30"/>
      <c r="F18" s="29" t="s">
        <v>18</v>
      </c>
      <c r="G18" s="27">
        <v>2</v>
      </c>
      <c r="H18" s="27">
        <v>500</v>
      </c>
      <c r="I18" s="27">
        <v>300</v>
      </c>
      <c r="J18" s="27"/>
      <c r="K18" s="27"/>
      <c r="L18" s="27"/>
      <c r="M18" s="27"/>
      <c r="N18" s="27"/>
      <c r="O18" s="27"/>
      <c r="P18" s="27"/>
      <c r="Q18" s="27"/>
      <c r="R18" s="27">
        <v>10000</v>
      </c>
      <c r="S18" s="27"/>
      <c r="U18" s="29"/>
      <c r="V18" s="29"/>
    </row>
    <row r="19" spans="1:22">
      <c r="A19" s="38">
        <v>17</v>
      </c>
      <c r="B19" s="30"/>
      <c r="C19" s="30"/>
      <c r="D19" s="30"/>
      <c r="E19" s="30"/>
      <c r="F19" s="29" t="s">
        <v>18</v>
      </c>
      <c r="G19" s="27">
        <v>2</v>
      </c>
      <c r="H19" s="27">
        <v>500</v>
      </c>
      <c r="I19" s="27">
        <v>300</v>
      </c>
      <c r="J19" s="27"/>
      <c r="K19" s="27"/>
      <c r="L19" s="27"/>
      <c r="M19" s="27"/>
      <c r="N19" s="27"/>
      <c r="O19" s="27"/>
      <c r="P19" s="27"/>
      <c r="Q19" s="27"/>
      <c r="R19" s="27">
        <v>10000</v>
      </c>
      <c r="S19" s="27"/>
      <c r="U19" s="29"/>
      <c r="V19" s="29"/>
    </row>
    <row r="20" spans="1:22">
      <c r="A20" s="38">
        <v>18</v>
      </c>
      <c r="B20" s="30"/>
      <c r="C20" s="30"/>
      <c r="D20" s="30"/>
      <c r="E20" s="30"/>
      <c r="F20" s="29" t="s">
        <v>18</v>
      </c>
      <c r="G20" s="27">
        <v>2</v>
      </c>
      <c r="H20" s="27">
        <v>500</v>
      </c>
      <c r="I20" s="27">
        <v>300</v>
      </c>
      <c r="J20" s="27"/>
      <c r="K20" s="27"/>
      <c r="L20" s="27"/>
      <c r="M20" s="27"/>
      <c r="N20" s="27"/>
      <c r="O20" s="27"/>
      <c r="P20" s="27"/>
      <c r="Q20" s="27"/>
      <c r="R20" s="27">
        <v>10000</v>
      </c>
      <c r="S20" s="27"/>
      <c r="U20" s="29"/>
      <c r="V20" s="29"/>
    </row>
    <row r="21" spans="1:22">
      <c r="A21" s="38">
        <v>19</v>
      </c>
      <c r="B21" s="30"/>
      <c r="C21" s="30"/>
      <c r="D21" s="30"/>
      <c r="E21" s="30"/>
      <c r="F21" s="29" t="s">
        <v>18</v>
      </c>
      <c r="G21" s="27">
        <v>2</v>
      </c>
      <c r="H21" s="27">
        <v>500</v>
      </c>
      <c r="I21" s="27">
        <v>300</v>
      </c>
      <c r="J21" s="27"/>
      <c r="K21" s="27"/>
      <c r="L21" s="27"/>
      <c r="M21" s="27"/>
      <c r="N21" s="27"/>
      <c r="O21" s="27"/>
      <c r="P21" s="27"/>
      <c r="Q21" s="27"/>
      <c r="R21" s="27">
        <v>10000</v>
      </c>
      <c r="S21" s="27"/>
      <c r="U21" s="29"/>
      <c r="V21" s="29"/>
    </row>
    <row r="22" spans="1:22">
      <c r="A22" s="38">
        <v>20</v>
      </c>
      <c r="B22" s="30"/>
      <c r="C22" s="30"/>
      <c r="D22" s="30"/>
      <c r="E22" s="30"/>
      <c r="F22" s="29" t="s">
        <v>18</v>
      </c>
      <c r="G22" s="27">
        <v>2</v>
      </c>
      <c r="H22" s="27">
        <v>500</v>
      </c>
      <c r="I22" s="27">
        <v>300</v>
      </c>
      <c r="J22" s="27"/>
      <c r="K22" s="27"/>
      <c r="L22" s="27"/>
      <c r="M22" s="27"/>
      <c r="N22" s="27"/>
      <c r="O22" s="27"/>
      <c r="P22" s="27"/>
      <c r="Q22" s="27"/>
      <c r="R22" s="27">
        <v>10000</v>
      </c>
      <c r="S22" s="27"/>
      <c r="U22" s="29"/>
      <c r="V22" s="29"/>
    </row>
    <row r="23" spans="1:22">
      <c r="A23" s="38">
        <v>21</v>
      </c>
      <c r="B23" s="30"/>
      <c r="C23" s="30"/>
      <c r="D23" s="30"/>
      <c r="E23" s="30"/>
      <c r="F23" s="29" t="s">
        <v>18</v>
      </c>
      <c r="G23" s="27">
        <v>2</v>
      </c>
      <c r="H23" s="27">
        <v>500</v>
      </c>
      <c r="I23" s="27">
        <v>300</v>
      </c>
      <c r="J23" s="27"/>
      <c r="K23" s="27"/>
      <c r="L23" s="27"/>
      <c r="M23" s="27"/>
      <c r="N23" s="27"/>
      <c r="O23" s="27"/>
      <c r="P23" s="27"/>
      <c r="Q23" s="27"/>
      <c r="R23" s="27">
        <v>10000</v>
      </c>
      <c r="S23" s="27"/>
      <c r="U23" s="29"/>
      <c r="V23" s="29"/>
    </row>
    <row r="24" spans="1:22">
      <c r="A24" s="38">
        <v>22</v>
      </c>
      <c r="B24" s="30"/>
      <c r="C24" s="30"/>
      <c r="D24" s="30"/>
      <c r="E24" s="30"/>
      <c r="F24" s="29" t="s">
        <v>18</v>
      </c>
      <c r="G24" s="27">
        <v>2</v>
      </c>
      <c r="H24" s="27">
        <v>500</v>
      </c>
      <c r="I24" s="27">
        <v>300</v>
      </c>
      <c r="J24" s="27"/>
      <c r="K24" s="27"/>
      <c r="L24" s="27"/>
      <c r="M24" s="27"/>
      <c r="N24" s="27"/>
      <c r="O24" s="27"/>
      <c r="P24" s="27"/>
      <c r="Q24" s="27"/>
      <c r="R24" s="27">
        <v>10000</v>
      </c>
      <c r="S24" s="27"/>
      <c r="U24" s="29"/>
      <c r="V24" s="29"/>
    </row>
    <row r="25" spans="1:22">
      <c r="A25" s="38">
        <v>23</v>
      </c>
      <c r="B25" s="30"/>
      <c r="C25" s="30"/>
      <c r="D25" s="30"/>
      <c r="E25" s="30"/>
      <c r="F25" s="29" t="s">
        <v>18</v>
      </c>
      <c r="G25" s="27">
        <v>2</v>
      </c>
      <c r="H25" s="27">
        <v>500</v>
      </c>
      <c r="I25" s="27">
        <v>300</v>
      </c>
      <c r="J25" s="27"/>
      <c r="K25" s="27"/>
      <c r="L25" s="27"/>
      <c r="M25" s="27"/>
      <c r="N25" s="27"/>
      <c r="O25" s="27"/>
      <c r="P25" s="27"/>
      <c r="Q25" s="27"/>
      <c r="R25" s="27">
        <v>10000</v>
      </c>
      <c r="S25" s="27"/>
      <c r="U25" s="29"/>
      <c r="V25" s="29"/>
    </row>
    <row r="26" spans="1:22">
      <c r="A26" s="38">
        <v>24</v>
      </c>
      <c r="B26" s="30"/>
      <c r="C26" s="30"/>
      <c r="D26" s="30"/>
      <c r="E26" s="30"/>
      <c r="F26" s="29" t="s">
        <v>18</v>
      </c>
      <c r="G26" s="27">
        <v>2</v>
      </c>
      <c r="H26" s="27">
        <v>500</v>
      </c>
      <c r="I26" s="27">
        <v>300</v>
      </c>
      <c r="J26" s="27"/>
      <c r="K26" s="27"/>
      <c r="L26" s="27"/>
      <c r="M26" s="27"/>
      <c r="N26" s="27"/>
      <c r="O26" s="27"/>
      <c r="P26" s="27"/>
      <c r="Q26" s="27"/>
      <c r="R26" s="27">
        <v>10000</v>
      </c>
      <c r="S26" s="27"/>
      <c r="U26" s="29"/>
      <c r="V26" s="29"/>
    </row>
    <row r="27" spans="1:22">
      <c r="A27" s="38">
        <v>25</v>
      </c>
      <c r="B27" s="30"/>
      <c r="C27" s="30"/>
      <c r="D27" s="30"/>
      <c r="E27" s="30"/>
      <c r="F27" s="29" t="s">
        <v>18</v>
      </c>
      <c r="G27" s="27">
        <v>2</v>
      </c>
      <c r="H27" s="27">
        <v>500</v>
      </c>
      <c r="I27" s="27">
        <v>300</v>
      </c>
      <c r="J27" s="27"/>
      <c r="K27" s="27"/>
      <c r="L27" s="27"/>
      <c r="M27" s="27"/>
      <c r="N27" s="27"/>
      <c r="O27" s="27"/>
      <c r="P27" s="27"/>
      <c r="Q27" s="27"/>
      <c r="R27" s="27">
        <v>10000</v>
      </c>
      <c r="S27" s="27"/>
      <c r="U27" s="29"/>
      <c r="V27" s="29"/>
    </row>
    <row r="28" spans="1:22">
      <c r="A28" s="38">
        <v>26</v>
      </c>
      <c r="B28" s="30"/>
      <c r="C28" s="30"/>
      <c r="D28" s="30"/>
      <c r="E28" s="30"/>
      <c r="F28" s="29" t="s">
        <v>18</v>
      </c>
      <c r="G28" s="27">
        <v>2</v>
      </c>
      <c r="H28" s="27">
        <v>500</v>
      </c>
      <c r="I28" s="27">
        <v>300</v>
      </c>
      <c r="J28" s="27"/>
      <c r="K28" s="27"/>
      <c r="L28" s="27"/>
      <c r="M28" s="27"/>
      <c r="N28" s="27"/>
      <c r="O28" s="27"/>
      <c r="P28" s="27"/>
      <c r="Q28" s="27"/>
      <c r="R28" s="27">
        <v>10000</v>
      </c>
      <c r="S28" s="27"/>
      <c r="U28" s="29"/>
      <c r="V28" s="29"/>
    </row>
    <row r="29" spans="1:22">
      <c r="A29" s="38">
        <v>27</v>
      </c>
      <c r="B29" s="30"/>
      <c r="C29" s="30"/>
      <c r="D29" s="30"/>
      <c r="E29" s="30"/>
      <c r="F29" s="29" t="s">
        <v>18</v>
      </c>
      <c r="G29" s="27">
        <v>2</v>
      </c>
      <c r="H29" s="27">
        <v>500</v>
      </c>
      <c r="I29" s="27">
        <v>300</v>
      </c>
      <c r="J29" s="27"/>
      <c r="K29" s="27"/>
      <c r="L29" s="27"/>
      <c r="M29" s="27"/>
      <c r="N29" s="27"/>
      <c r="O29" s="27"/>
      <c r="P29" s="27"/>
      <c r="Q29" s="27"/>
      <c r="R29" s="27">
        <v>10000</v>
      </c>
      <c r="S29" s="27"/>
      <c r="U29" s="29"/>
      <c r="V29" s="29"/>
    </row>
    <row r="30" spans="1:22">
      <c r="A30" s="38">
        <v>28</v>
      </c>
      <c r="B30" s="30"/>
      <c r="C30" s="30"/>
      <c r="D30" s="30"/>
      <c r="E30" s="30"/>
      <c r="F30" s="29" t="s">
        <v>18</v>
      </c>
      <c r="G30" s="27">
        <v>2</v>
      </c>
      <c r="H30" s="27">
        <v>500</v>
      </c>
      <c r="I30" s="27">
        <v>300</v>
      </c>
      <c r="J30" s="27"/>
      <c r="K30" s="27"/>
      <c r="L30" s="27"/>
      <c r="M30" s="27"/>
      <c r="N30" s="27"/>
      <c r="O30" s="27"/>
      <c r="P30" s="27"/>
      <c r="Q30" s="27"/>
      <c r="R30" s="27">
        <v>10000</v>
      </c>
      <c r="S30" s="27"/>
      <c r="U30" s="29"/>
      <c r="V30" s="34"/>
    </row>
    <row r="31" spans="1:22">
      <c r="A31" s="38">
        <v>29</v>
      </c>
      <c r="B31" s="30"/>
      <c r="C31" s="30"/>
      <c r="D31" s="30"/>
      <c r="E31" s="30"/>
      <c r="F31" s="29" t="s">
        <v>18</v>
      </c>
      <c r="G31" s="27">
        <v>2</v>
      </c>
      <c r="H31" s="27">
        <v>500</v>
      </c>
      <c r="I31" s="27">
        <v>300</v>
      </c>
      <c r="J31" s="29"/>
      <c r="K31" s="27"/>
      <c r="L31" s="27"/>
      <c r="M31" s="27"/>
      <c r="N31" s="27"/>
      <c r="O31" s="27"/>
      <c r="P31" s="27"/>
      <c r="Q31" s="27"/>
      <c r="R31" s="27">
        <v>10000</v>
      </c>
      <c r="S31" s="27"/>
      <c r="U31" s="29"/>
      <c r="V31" s="34"/>
    </row>
    <row r="32" spans="1:22">
      <c r="A32" s="38">
        <v>30</v>
      </c>
      <c r="B32" s="30"/>
      <c r="C32" s="30"/>
      <c r="D32" s="30"/>
      <c r="E32" s="30"/>
      <c r="F32" s="29" t="s">
        <v>18</v>
      </c>
      <c r="G32" s="27">
        <v>2</v>
      </c>
      <c r="H32" s="27">
        <v>500</v>
      </c>
      <c r="I32" s="27">
        <v>300</v>
      </c>
      <c r="J32" s="29"/>
      <c r="K32" s="27"/>
      <c r="L32" s="27"/>
      <c r="M32" s="27"/>
      <c r="N32" s="27"/>
      <c r="O32" s="27"/>
      <c r="P32" s="27"/>
      <c r="Q32" s="27"/>
      <c r="R32" s="27">
        <v>10000</v>
      </c>
      <c r="S32" s="27"/>
      <c r="U32" s="29"/>
      <c r="V32" s="34"/>
    </row>
    <row r="33" spans="1:22">
      <c r="A33" s="38">
        <v>31</v>
      </c>
      <c r="B33" s="30"/>
      <c r="C33" s="30"/>
      <c r="D33" s="30"/>
      <c r="E33" s="30"/>
      <c r="F33" s="29" t="s">
        <v>18</v>
      </c>
      <c r="G33" s="27">
        <v>2</v>
      </c>
      <c r="H33" s="27">
        <v>500</v>
      </c>
      <c r="I33" s="27">
        <v>300</v>
      </c>
      <c r="J33" s="29"/>
      <c r="K33" s="27"/>
      <c r="L33" s="27"/>
      <c r="M33" s="27"/>
      <c r="N33" s="27"/>
      <c r="O33" s="27"/>
      <c r="P33" s="27"/>
      <c r="Q33" s="27"/>
      <c r="R33" s="27">
        <v>10000</v>
      </c>
      <c r="S33" s="27"/>
      <c r="U33" s="29"/>
      <c r="V33" s="34"/>
    </row>
    <row r="34" spans="1:22">
      <c r="A34" s="38">
        <v>32</v>
      </c>
      <c r="B34" s="30"/>
      <c r="C34" s="30"/>
      <c r="D34" s="30"/>
      <c r="E34" s="30"/>
      <c r="F34" s="29" t="s">
        <v>18</v>
      </c>
      <c r="G34" s="27">
        <v>2</v>
      </c>
      <c r="H34" s="27">
        <v>500</v>
      </c>
      <c r="I34" s="27">
        <v>300</v>
      </c>
      <c r="J34" s="29"/>
      <c r="K34" s="27"/>
      <c r="L34" s="27"/>
      <c r="M34" s="27"/>
      <c r="N34" s="27"/>
      <c r="O34" s="27"/>
      <c r="P34" s="27"/>
      <c r="Q34" s="27"/>
      <c r="R34" s="27">
        <v>10000</v>
      </c>
      <c r="S34" s="27"/>
      <c r="U34" s="29"/>
      <c r="V34" s="34"/>
    </row>
    <row r="35" spans="1:22">
      <c r="A35" s="38">
        <v>33</v>
      </c>
      <c r="B35" s="30"/>
      <c r="C35" s="30"/>
      <c r="D35" s="30"/>
      <c r="E35" s="30"/>
      <c r="F35" s="29" t="s">
        <v>18</v>
      </c>
      <c r="G35" s="27">
        <v>2</v>
      </c>
      <c r="H35" s="27">
        <v>500</v>
      </c>
      <c r="I35" s="27">
        <v>300</v>
      </c>
      <c r="J35" s="29"/>
      <c r="K35" s="27"/>
      <c r="L35" s="27"/>
      <c r="M35" s="27"/>
      <c r="N35" s="27"/>
      <c r="O35" s="27"/>
      <c r="P35" s="27"/>
      <c r="Q35" s="27"/>
      <c r="R35" s="27">
        <v>10000</v>
      </c>
      <c r="S35" s="27"/>
      <c r="U35" s="29"/>
      <c r="V35" s="34"/>
    </row>
    <row r="36" spans="1:22">
      <c r="A36" s="38">
        <v>34</v>
      </c>
      <c r="B36" s="30"/>
      <c r="C36" s="30"/>
      <c r="D36" s="30"/>
      <c r="E36" s="30"/>
      <c r="F36" s="29" t="s">
        <v>18</v>
      </c>
      <c r="G36" s="27">
        <v>2</v>
      </c>
      <c r="H36" s="27">
        <v>500</v>
      </c>
      <c r="I36" s="27">
        <v>300</v>
      </c>
      <c r="J36" s="29"/>
      <c r="K36" s="27"/>
      <c r="L36" s="27"/>
      <c r="M36" s="27"/>
      <c r="N36" s="27"/>
      <c r="O36" s="27"/>
      <c r="P36" s="27"/>
      <c r="Q36" s="27"/>
      <c r="R36" s="27">
        <v>10000</v>
      </c>
      <c r="S36" s="27"/>
      <c r="U36" s="29"/>
      <c r="V36" s="34"/>
    </row>
    <row r="37" spans="1:22">
      <c r="A37" s="38">
        <v>35</v>
      </c>
      <c r="B37" s="30"/>
      <c r="C37" s="30"/>
      <c r="D37" s="30"/>
      <c r="E37" s="30"/>
      <c r="F37" s="29" t="s">
        <v>18</v>
      </c>
      <c r="G37" s="27">
        <v>2</v>
      </c>
      <c r="H37" s="27">
        <v>500</v>
      </c>
      <c r="I37" s="27">
        <v>300</v>
      </c>
      <c r="J37" s="29"/>
      <c r="K37" s="27"/>
      <c r="L37" s="27"/>
      <c r="M37" s="27"/>
      <c r="N37" s="27"/>
      <c r="O37" s="27"/>
      <c r="P37" s="27"/>
      <c r="Q37" s="27"/>
      <c r="R37" s="27">
        <v>10000</v>
      </c>
      <c r="S37" s="27"/>
      <c r="U37" s="29"/>
      <c r="V37" s="34"/>
    </row>
    <row r="38" spans="1:22">
      <c r="A38" s="38">
        <v>36</v>
      </c>
      <c r="B38" s="30"/>
      <c r="C38" s="30"/>
      <c r="D38" s="30"/>
      <c r="E38" s="30"/>
      <c r="F38" s="29" t="s">
        <v>18</v>
      </c>
      <c r="G38" s="27">
        <v>2</v>
      </c>
      <c r="H38" s="27">
        <v>500</v>
      </c>
      <c r="I38" s="27">
        <v>300</v>
      </c>
      <c r="J38" s="29"/>
      <c r="K38" s="27"/>
      <c r="L38" s="27"/>
      <c r="M38" s="27"/>
      <c r="N38" s="27"/>
      <c r="O38" s="27"/>
      <c r="P38" s="27"/>
      <c r="Q38" s="27"/>
      <c r="R38" s="27">
        <v>10000</v>
      </c>
      <c r="S38" s="27"/>
      <c r="U38" s="29"/>
      <c r="V38" s="34"/>
    </row>
    <row r="39" spans="1:22">
      <c r="A39" s="38">
        <v>37</v>
      </c>
      <c r="B39" s="30"/>
      <c r="C39" s="30"/>
      <c r="D39" s="30"/>
      <c r="E39" s="30"/>
      <c r="F39" s="29" t="s">
        <v>18</v>
      </c>
      <c r="G39" s="27">
        <v>2</v>
      </c>
      <c r="H39" s="27">
        <v>500</v>
      </c>
      <c r="I39" s="27">
        <v>300</v>
      </c>
      <c r="J39" s="29"/>
      <c r="K39" s="27"/>
      <c r="L39" s="27"/>
      <c r="M39" s="27"/>
      <c r="N39" s="27"/>
      <c r="O39" s="27"/>
      <c r="P39" s="27"/>
      <c r="Q39" s="27"/>
      <c r="R39" s="27">
        <v>10000</v>
      </c>
      <c r="S39" s="27"/>
      <c r="U39" s="29"/>
      <c r="V39" s="34"/>
    </row>
    <row r="40" spans="1:22">
      <c r="A40" s="38">
        <v>38</v>
      </c>
      <c r="B40" s="30"/>
      <c r="C40" s="30"/>
      <c r="D40" s="30"/>
      <c r="E40" s="30"/>
      <c r="F40" s="29" t="s">
        <v>18</v>
      </c>
      <c r="G40" s="27">
        <v>2</v>
      </c>
      <c r="H40" s="27">
        <v>500</v>
      </c>
      <c r="I40" s="27">
        <v>300</v>
      </c>
      <c r="J40" s="29"/>
      <c r="K40" s="27"/>
      <c r="L40" s="27"/>
      <c r="M40" s="27"/>
      <c r="N40" s="27"/>
      <c r="O40" s="27"/>
      <c r="P40" s="27"/>
      <c r="Q40" s="27"/>
      <c r="R40" s="27">
        <v>10000</v>
      </c>
      <c r="S40" s="27"/>
      <c r="U40" s="29"/>
      <c r="V40" s="34"/>
    </row>
    <row r="41" spans="1:22">
      <c r="A41" s="38">
        <v>39</v>
      </c>
      <c r="B41" s="30"/>
      <c r="C41" s="30"/>
      <c r="D41" s="30"/>
      <c r="E41" s="30"/>
      <c r="F41" s="29" t="s">
        <v>18</v>
      </c>
      <c r="G41" s="27">
        <v>2</v>
      </c>
      <c r="H41" s="27">
        <v>500</v>
      </c>
      <c r="I41" s="27">
        <v>300</v>
      </c>
      <c r="J41" s="29"/>
      <c r="K41" s="27"/>
      <c r="L41" s="27"/>
      <c r="M41" s="27"/>
      <c r="N41" s="27"/>
      <c r="O41" s="27"/>
      <c r="P41" s="27"/>
      <c r="Q41" s="27"/>
      <c r="R41" s="27">
        <v>10000</v>
      </c>
      <c r="S41" s="27"/>
      <c r="U41" s="29"/>
      <c r="V41" s="34"/>
    </row>
    <row r="42" spans="1:22">
      <c r="A42" s="38">
        <v>40</v>
      </c>
      <c r="B42" s="30"/>
      <c r="C42" s="30"/>
      <c r="D42" s="30"/>
      <c r="E42" s="30"/>
      <c r="F42" s="29" t="s">
        <v>18</v>
      </c>
      <c r="G42" s="27">
        <v>2</v>
      </c>
      <c r="H42" s="27">
        <v>500</v>
      </c>
      <c r="I42" s="27">
        <v>300</v>
      </c>
      <c r="J42" s="29"/>
      <c r="K42" s="27"/>
      <c r="L42" s="27"/>
      <c r="M42" s="27"/>
      <c r="N42" s="27"/>
      <c r="O42" s="27"/>
      <c r="P42" s="27"/>
      <c r="Q42" s="27"/>
      <c r="R42" s="27">
        <v>10000</v>
      </c>
      <c r="S42" s="27"/>
      <c r="U42" s="29"/>
      <c r="V42" s="34"/>
    </row>
    <row r="43" spans="1:22">
      <c r="A43" s="38">
        <v>41</v>
      </c>
      <c r="B43" s="30"/>
      <c r="C43" s="30"/>
      <c r="D43" s="30"/>
      <c r="E43" s="30"/>
      <c r="F43" s="29" t="s">
        <v>18</v>
      </c>
      <c r="G43" s="27">
        <v>2</v>
      </c>
      <c r="H43" s="27">
        <v>500</v>
      </c>
      <c r="I43" s="27">
        <v>300</v>
      </c>
      <c r="J43" s="29"/>
      <c r="K43" s="27"/>
      <c r="L43" s="27"/>
      <c r="M43" s="27"/>
      <c r="N43" s="27"/>
      <c r="O43" s="27"/>
      <c r="P43" s="27"/>
      <c r="Q43" s="27"/>
      <c r="R43" s="27">
        <v>10000</v>
      </c>
      <c r="S43" s="27"/>
      <c r="U43" s="29"/>
      <c r="V43" s="34"/>
    </row>
    <row r="44" spans="1:22">
      <c r="A44" s="38">
        <v>42</v>
      </c>
      <c r="B44" s="30"/>
      <c r="C44" s="30"/>
      <c r="D44" s="30"/>
      <c r="E44" s="30"/>
      <c r="F44" s="29" t="s">
        <v>18</v>
      </c>
      <c r="G44" s="27">
        <v>2</v>
      </c>
      <c r="H44" s="27">
        <v>500</v>
      </c>
      <c r="I44" s="27">
        <v>300</v>
      </c>
      <c r="J44" s="29"/>
      <c r="K44" s="27"/>
      <c r="L44" s="27"/>
      <c r="M44" s="27"/>
      <c r="N44" s="27"/>
      <c r="O44" s="27"/>
      <c r="P44" s="27"/>
      <c r="Q44" s="27"/>
      <c r="R44" s="27">
        <v>10000</v>
      </c>
      <c r="S44" s="27"/>
      <c r="U44" s="29"/>
      <c r="V44" s="34"/>
    </row>
    <row r="45" spans="1:22">
      <c r="A45" s="38">
        <v>43</v>
      </c>
      <c r="B45" s="30"/>
      <c r="C45" s="30"/>
      <c r="D45" s="30"/>
      <c r="E45" s="30"/>
      <c r="F45" s="29" t="s">
        <v>18</v>
      </c>
      <c r="G45" s="27">
        <v>2</v>
      </c>
      <c r="H45" s="27">
        <v>500</v>
      </c>
      <c r="I45" s="27">
        <v>300</v>
      </c>
      <c r="J45" s="29"/>
      <c r="K45" s="27"/>
      <c r="L45" s="27"/>
      <c r="M45" s="27"/>
      <c r="N45" s="27"/>
      <c r="O45" s="27"/>
      <c r="P45" s="27"/>
      <c r="Q45" s="27"/>
      <c r="R45" s="27">
        <v>10000</v>
      </c>
      <c r="S45" s="27"/>
      <c r="U45" s="29"/>
      <c r="V45" s="34"/>
    </row>
    <row r="46" spans="1:22">
      <c r="A46" s="38">
        <v>44</v>
      </c>
      <c r="B46" s="30"/>
      <c r="C46" s="30"/>
      <c r="D46" s="30"/>
      <c r="E46" s="30"/>
      <c r="F46" s="29" t="s">
        <v>18</v>
      </c>
      <c r="G46" s="27">
        <v>2</v>
      </c>
      <c r="H46" s="27">
        <v>500</v>
      </c>
      <c r="I46" s="27">
        <v>300</v>
      </c>
      <c r="J46" s="29"/>
      <c r="K46" s="27"/>
      <c r="L46" s="27"/>
      <c r="M46" s="27"/>
      <c r="N46" s="27"/>
      <c r="O46" s="27"/>
      <c r="P46" s="27"/>
      <c r="Q46" s="27"/>
      <c r="R46" s="27">
        <v>10000</v>
      </c>
      <c r="S46" s="27"/>
      <c r="U46" s="29"/>
      <c r="V46" s="34"/>
    </row>
    <row r="47" spans="1:22">
      <c r="A47" s="38">
        <v>45</v>
      </c>
      <c r="B47" s="30"/>
      <c r="C47" s="30"/>
      <c r="D47" s="30"/>
      <c r="E47" s="30"/>
      <c r="F47" s="29" t="s">
        <v>18</v>
      </c>
      <c r="G47" s="27">
        <v>2</v>
      </c>
      <c r="H47" s="27">
        <v>500</v>
      </c>
      <c r="I47" s="27">
        <v>300</v>
      </c>
      <c r="J47" s="29"/>
      <c r="K47" s="27"/>
      <c r="L47" s="27"/>
      <c r="M47" s="27"/>
      <c r="N47" s="27"/>
      <c r="O47" s="27"/>
      <c r="P47" s="27"/>
      <c r="Q47" s="27"/>
      <c r="R47" s="27">
        <v>10000</v>
      </c>
      <c r="S47" s="27"/>
      <c r="U47" s="29"/>
      <c r="V47" s="34"/>
    </row>
    <row r="48" spans="1:22">
      <c r="A48" s="38">
        <v>46</v>
      </c>
      <c r="B48" s="30"/>
      <c r="C48" s="30"/>
      <c r="D48" s="30"/>
      <c r="E48" s="30"/>
      <c r="F48" s="29" t="s">
        <v>18</v>
      </c>
      <c r="G48" s="27">
        <v>2</v>
      </c>
      <c r="H48" s="27">
        <v>500</v>
      </c>
      <c r="I48" s="27">
        <v>300</v>
      </c>
      <c r="J48" s="29"/>
      <c r="K48" s="27"/>
      <c r="L48" s="27"/>
      <c r="M48" s="27"/>
      <c r="N48" s="27"/>
      <c r="O48" s="27"/>
      <c r="P48" s="27"/>
      <c r="Q48" s="27"/>
      <c r="R48" s="27">
        <v>10000</v>
      </c>
      <c r="S48" s="27"/>
      <c r="U48" s="29"/>
      <c r="V48" s="34"/>
    </row>
    <row r="49" spans="1:23">
      <c r="A49" s="38">
        <v>47</v>
      </c>
      <c r="B49" s="30"/>
      <c r="C49" s="30"/>
      <c r="D49" s="30"/>
      <c r="E49" s="30"/>
      <c r="F49" s="29" t="s">
        <v>18</v>
      </c>
      <c r="G49" s="27">
        <v>2</v>
      </c>
      <c r="H49" s="27">
        <v>500</v>
      </c>
      <c r="I49" s="27">
        <v>300</v>
      </c>
      <c r="J49" s="29"/>
      <c r="K49" s="27"/>
      <c r="L49" s="27"/>
      <c r="M49" s="27"/>
      <c r="N49" s="27"/>
      <c r="O49" s="27"/>
      <c r="P49" s="27"/>
      <c r="Q49" s="27"/>
      <c r="R49" s="27">
        <v>10000</v>
      </c>
      <c r="S49" s="27"/>
      <c r="U49" s="29"/>
      <c r="V49" s="34"/>
    </row>
    <row r="50" spans="1:23">
      <c r="A50" s="38">
        <v>48</v>
      </c>
      <c r="B50" s="30"/>
      <c r="C50" s="30"/>
      <c r="D50" s="30"/>
      <c r="E50" s="30"/>
      <c r="F50" s="29" t="s">
        <v>18</v>
      </c>
      <c r="G50" s="27">
        <v>2</v>
      </c>
      <c r="H50" s="27">
        <v>500</v>
      </c>
      <c r="I50" s="27">
        <v>300</v>
      </c>
      <c r="J50" s="29"/>
      <c r="K50" s="27"/>
      <c r="L50" s="27"/>
      <c r="M50" s="27"/>
      <c r="N50" s="27"/>
      <c r="O50" s="27"/>
      <c r="P50" s="27"/>
      <c r="Q50" s="27"/>
      <c r="R50" s="27">
        <v>10000</v>
      </c>
      <c r="S50" s="27"/>
      <c r="U50" s="29"/>
      <c r="V50" s="34"/>
    </row>
    <row r="51" spans="1:23">
      <c r="A51" s="38">
        <v>49</v>
      </c>
      <c r="B51" s="30"/>
      <c r="C51" s="30"/>
      <c r="D51" s="30"/>
      <c r="E51" s="30"/>
      <c r="F51" s="29" t="s">
        <v>18</v>
      </c>
      <c r="G51" s="27">
        <v>2</v>
      </c>
      <c r="H51" s="27">
        <v>500</v>
      </c>
      <c r="I51" s="27">
        <v>300</v>
      </c>
      <c r="J51" s="29"/>
      <c r="K51" s="27"/>
      <c r="L51" s="27"/>
      <c r="M51" s="27"/>
      <c r="N51" s="27"/>
      <c r="O51" s="27"/>
      <c r="P51" s="27"/>
      <c r="Q51" s="27"/>
      <c r="R51" s="27">
        <v>10000</v>
      </c>
      <c r="S51" s="27"/>
      <c r="U51" s="29"/>
      <c r="V51" s="34"/>
    </row>
    <row r="52" spans="1:23">
      <c r="A52" s="38">
        <v>50</v>
      </c>
      <c r="B52" s="30"/>
      <c r="C52" s="30"/>
      <c r="D52" s="30"/>
      <c r="E52" s="30"/>
      <c r="F52" s="29" t="s">
        <v>18</v>
      </c>
      <c r="G52" s="27">
        <v>2</v>
      </c>
      <c r="H52" s="27">
        <v>500</v>
      </c>
      <c r="I52" s="27">
        <v>300</v>
      </c>
      <c r="J52" s="29"/>
      <c r="K52" s="27"/>
      <c r="L52" s="27"/>
      <c r="M52" s="27"/>
      <c r="N52" s="27"/>
      <c r="O52" s="27"/>
      <c r="P52" s="27"/>
      <c r="Q52" s="27"/>
      <c r="R52" s="27">
        <v>10000</v>
      </c>
      <c r="S52" s="27"/>
      <c r="U52" s="29"/>
      <c r="V52" s="34"/>
    </row>
    <row r="53" spans="1:23">
      <c r="A53" s="38">
        <v>51</v>
      </c>
      <c r="B53" s="30"/>
      <c r="C53" s="30"/>
      <c r="D53" s="30"/>
      <c r="E53" s="30"/>
      <c r="F53" s="29" t="s">
        <v>18</v>
      </c>
      <c r="G53" s="27">
        <v>2</v>
      </c>
      <c r="H53" s="27">
        <v>500</v>
      </c>
      <c r="I53" s="27">
        <v>300</v>
      </c>
      <c r="J53" s="29"/>
      <c r="K53" s="27"/>
      <c r="L53" s="27"/>
      <c r="M53" s="27"/>
      <c r="N53" s="27"/>
      <c r="O53" s="27"/>
      <c r="P53" s="27"/>
      <c r="Q53" s="27"/>
      <c r="R53" s="27">
        <v>10000</v>
      </c>
      <c r="S53" s="27"/>
      <c r="U53" s="29"/>
      <c r="V53" s="34"/>
    </row>
    <row r="54" spans="1:23">
      <c r="A54" s="38">
        <v>52</v>
      </c>
      <c r="B54" s="30"/>
      <c r="C54" s="30"/>
      <c r="D54" s="30"/>
      <c r="E54" s="30"/>
      <c r="F54" s="29" t="s">
        <v>18</v>
      </c>
      <c r="G54" s="27">
        <v>2</v>
      </c>
      <c r="H54" s="27">
        <v>500</v>
      </c>
      <c r="I54" s="27">
        <v>300</v>
      </c>
      <c r="J54" s="29"/>
      <c r="K54" s="27"/>
      <c r="L54" s="27"/>
      <c r="M54" s="27"/>
      <c r="N54" s="27"/>
      <c r="O54" s="27"/>
      <c r="P54" s="27"/>
      <c r="Q54" s="27"/>
      <c r="R54" s="27">
        <v>10000</v>
      </c>
      <c r="S54" s="27"/>
      <c r="U54" s="29"/>
      <c r="V54" s="34"/>
    </row>
    <row r="55" spans="1:23">
      <c r="A55" s="38">
        <v>53</v>
      </c>
      <c r="B55" s="30"/>
      <c r="C55" s="30"/>
      <c r="D55" s="30"/>
      <c r="E55" s="30"/>
      <c r="F55" s="29" t="s">
        <v>18</v>
      </c>
      <c r="G55" s="27">
        <v>2</v>
      </c>
      <c r="H55" s="27">
        <v>500</v>
      </c>
      <c r="I55" s="27">
        <v>300</v>
      </c>
      <c r="J55" s="29"/>
      <c r="K55" s="27"/>
      <c r="L55" s="27"/>
      <c r="M55" s="27"/>
      <c r="N55" s="27"/>
      <c r="O55" s="27"/>
      <c r="P55" s="27"/>
      <c r="Q55" s="27"/>
      <c r="R55" s="27">
        <v>10000</v>
      </c>
      <c r="S55" s="27"/>
      <c r="U55" s="29"/>
      <c r="V55" s="34"/>
    </row>
    <row r="56" spans="1:23">
      <c r="A56" s="38">
        <v>54</v>
      </c>
      <c r="B56" s="30"/>
      <c r="C56" s="30"/>
      <c r="D56" s="30"/>
      <c r="E56" s="30"/>
      <c r="F56" s="29" t="s">
        <v>18</v>
      </c>
      <c r="G56" s="27">
        <v>2</v>
      </c>
      <c r="H56" s="27">
        <v>500</v>
      </c>
      <c r="I56" s="27">
        <v>300</v>
      </c>
      <c r="J56" s="29"/>
      <c r="K56" s="27"/>
      <c r="L56" s="27"/>
      <c r="M56" s="27"/>
      <c r="N56" s="27"/>
      <c r="O56" s="27"/>
      <c r="P56" s="27"/>
      <c r="Q56" s="27"/>
      <c r="R56" s="27">
        <v>10000</v>
      </c>
      <c r="S56" s="27"/>
      <c r="U56" s="29"/>
      <c r="V56" s="34"/>
    </row>
    <row r="57" spans="1:23">
      <c r="A57" s="38">
        <v>55</v>
      </c>
      <c r="B57" s="30"/>
      <c r="C57" s="30"/>
      <c r="D57" s="30"/>
      <c r="E57" s="30"/>
      <c r="F57" s="29" t="s">
        <v>18</v>
      </c>
      <c r="G57" s="27">
        <v>2</v>
      </c>
      <c r="H57" s="27">
        <v>500</v>
      </c>
      <c r="I57" s="27">
        <v>300</v>
      </c>
      <c r="J57" s="29"/>
      <c r="K57" s="27"/>
      <c r="L57" s="27"/>
      <c r="M57" s="27"/>
      <c r="N57" s="27"/>
      <c r="O57" s="27"/>
      <c r="P57" s="27"/>
      <c r="Q57" s="27"/>
      <c r="R57" s="27">
        <v>10000</v>
      </c>
      <c r="S57" s="27"/>
      <c r="U57" s="29"/>
      <c r="V57" s="34"/>
    </row>
    <row r="58" spans="1:23">
      <c r="A58" s="38">
        <v>56</v>
      </c>
      <c r="B58" s="30"/>
      <c r="C58" s="30"/>
      <c r="D58" s="30"/>
      <c r="E58" s="30"/>
      <c r="F58" s="29" t="s">
        <v>18</v>
      </c>
      <c r="G58" s="27">
        <v>2</v>
      </c>
      <c r="H58" s="27">
        <v>500</v>
      </c>
      <c r="I58" s="27">
        <v>300</v>
      </c>
      <c r="J58" s="29"/>
      <c r="K58" s="27"/>
      <c r="L58" s="27"/>
      <c r="M58" s="27"/>
      <c r="N58" s="27"/>
      <c r="O58" s="27"/>
      <c r="P58" s="27"/>
      <c r="Q58" s="27"/>
      <c r="R58" s="27">
        <v>10000</v>
      </c>
      <c r="S58" s="27"/>
      <c r="U58" s="29"/>
      <c r="V58" s="34"/>
    </row>
    <row r="59" spans="1:23">
      <c r="A59" s="38">
        <v>57</v>
      </c>
      <c r="B59" s="30"/>
      <c r="C59" s="30"/>
      <c r="D59" s="30"/>
      <c r="E59" s="30"/>
      <c r="F59" s="29" t="s">
        <v>18</v>
      </c>
      <c r="G59" s="27">
        <v>2</v>
      </c>
      <c r="H59" s="27">
        <v>500</v>
      </c>
      <c r="I59" s="27">
        <v>300</v>
      </c>
      <c r="J59" s="29"/>
      <c r="K59" s="27"/>
      <c r="L59" s="27"/>
      <c r="M59" s="27"/>
      <c r="N59" s="27"/>
      <c r="O59" s="27"/>
      <c r="P59" s="27"/>
      <c r="Q59" s="27"/>
      <c r="R59" s="27">
        <v>10000</v>
      </c>
      <c r="S59" s="27"/>
      <c r="U59" s="29"/>
      <c r="V59" s="34"/>
    </row>
    <row r="60" spans="1:23">
      <c r="A60" s="38">
        <v>58</v>
      </c>
      <c r="B60" s="30"/>
      <c r="C60" s="30"/>
      <c r="D60" s="30"/>
      <c r="E60" s="30"/>
      <c r="F60" s="29" t="s">
        <v>18</v>
      </c>
      <c r="G60" s="27">
        <v>2</v>
      </c>
      <c r="H60" s="27">
        <v>500</v>
      </c>
      <c r="I60" s="27">
        <v>300</v>
      </c>
      <c r="J60" s="29"/>
      <c r="K60" s="27"/>
      <c r="L60" s="27"/>
      <c r="M60" s="27"/>
      <c r="N60" s="27"/>
      <c r="O60" s="27"/>
      <c r="P60" s="27"/>
      <c r="Q60" s="27"/>
      <c r="R60" s="27">
        <v>10000</v>
      </c>
      <c r="S60" s="27"/>
      <c r="U60" s="29"/>
      <c r="V60" s="34"/>
    </row>
    <row r="61" spans="1:23">
      <c r="A61" s="38">
        <v>59</v>
      </c>
      <c r="B61" s="30"/>
      <c r="C61" s="30"/>
      <c r="D61" s="30"/>
      <c r="E61" s="30"/>
      <c r="F61" s="29" t="s">
        <v>18</v>
      </c>
      <c r="G61" s="27">
        <v>2</v>
      </c>
      <c r="H61" s="27">
        <v>500</v>
      </c>
      <c r="I61" s="27">
        <v>300</v>
      </c>
      <c r="J61" s="29"/>
      <c r="K61" s="27"/>
      <c r="L61" s="27"/>
      <c r="M61" s="27"/>
      <c r="N61" s="27"/>
      <c r="O61" s="27"/>
      <c r="P61" s="27"/>
      <c r="Q61" s="27"/>
      <c r="R61" s="27">
        <v>10000</v>
      </c>
      <c r="S61" s="27"/>
      <c r="U61" s="29"/>
      <c r="V61" s="34"/>
      <c r="W61">
        <v>3.4</v>
      </c>
    </row>
    <row r="62" spans="1:23">
      <c r="A62" s="38">
        <v>60</v>
      </c>
      <c r="B62" s="30"/>
      <c r="C62" s="30"/>
      <c r="D62" s="30"/>
      <c r="E62" s="30"/>
      <c r="F62" s="29" t="s">
        <v>18</v>
      </c>
      <c r="G62" s="27">
        <v>2</v>
      </c>
      <c r="H62" s="27">
        <v>500</v>
      </c>
      <c r="I62" s="27">
        <v>300</v>
      </c>
      <c r="J62" s="29"/>
      <c r="K62" s="27"/>
      <c r="L62" s="27"/>
      <c r="M62" s="27"/>
      <c r="N62" s="27"/>
      <c r="O62" s="27"/>
      <c r="P62" s="27"/>
      <c r="Q62" s="27"/>
      <c r="R62" s="27">
        <v>10000</v>
      </c>
      <c r="S62" s="27"/>
      <c r="U62" s="29"/>
      <c r="V62" s="34"/>
    </row>
    <row r="63" spans="1:23">
      <c r="A63" s="38">
        <v>61</v>
      </c>
      <c r="B63" s="30"/>
      <c r="C63" s="30"/>
      <c r="D63" s="30"/>
      <c r="E63" s="30"/>
      <c r="F63" s="29" t="s">
        <v>18</v>
      </c>
      <c r="G63" s="27">
        <v>2</v>
      </c>
      <c r="H63" s="27">
        <v>500</v>
      </c>
      <c r="I63" s="27">
        <v>300</v>
      </c>
      <c r="J63" s="29"/>
      <c r="K63" s="27"/>
      <c r="L63" s="27"/>
      <c r="M63" s="27"/>
      <c r="N63" s="27"/>
      <c r="O63" s="27"/>
      <c r="P63" s="27"/>
      <c r="Q63" s="27"/>
      <c r="R63" s="27">
        <v>10000</v>
      </c>
      <c r="S63" s="27"/>
      <c r="U63" s="29"/>
      <c r="V63" s="34"/>
    </row>
    <row r="64" spans="1:23">
      <c r="A64" s="38">
        <v>62</v>
      </c>
      <c r="B64" s="30"/>
      <c r="C64" s="30"/>
      <c r="D64" s="30"/>
      <c r="E64" s="30"/>
      <c r="F64" s="29" t="s">
        <v>18</v>
      </c>
      <c r="G64" s="27">
        <v>2</v>
      </c>
      <c r="H64" s="27">
        <v>500</v>
      </c>
      <c r="I64" s="27">
        <v>300</v>
      </c>
      <c r="J64" s="29"/>
      <c r="K64" s="27"/>
      <c r="L64" s="27"/>
      <c r="M64" s="27"/>
      <c r="N64" s="27"/>
      <c r="O64" s="27"/>
      <c r="P64" s="27"/>
      <c r="Q64" s="27"/>
      <c r="R64" s="27">
        <v>10000</v>
      </c>
      <c r="S64" s="27"/>
      <c r="U64" s="29"/>
      <c r="V64" s="34"/>
    </row>
    <row r="65" spans="1:22">
      <c r="A65" s="38">
        <v>63</v>
      </c>
      <c r="B65" s="30"/>
      <c r="C65" s="30"/>
      <c r="D65" s="30"/>
      <c r="E65" s="30"/>
      <c r="F65" s="29" t="s">
        <v>18</v>
      </c>
      <c r="G65" s="27">
        <v>2</v>
      </c>
      <c r="H65" s="27">
        <v>500</v>
      </c>
      <c r="I65" s="27">
        <v>300</v>
      </c>
      <c r="J65" s="29"/>
      <c r="K65" s="27"/>
      <c r="L65" s="27"/>
      <c r="M65" s="27"/>
      <c r="N65" s="27"/>
      <c r="O65" s="27"/>
      <c r="P65" s="27"/>
      <c r="Q65" s="27"/>
      <c r="R65" s="27">
        <v>10000</v>
      </c>
      <c r="S65" s="27"/>
      <c r="U65" s="29"/>
      <c r="V65" s="34"/>
    </row>
    <row r="66" spans="1:22">
      <c r="A66" s="38">
        <v>64</v>
      </c>
      <c r="B66" s="30"/>
      <c r="C66" s="30"/>
      <c r="D66" s="30"/>
      <c r="E66" s="30"/>
      <c r="F66" s="29" t="s">
        <v>18</v>
      </c>
      <c r="G66" s="27">
        <v>2</v>
      </c>
      <c r="H66" s="27">
        <v>500</v>
      </c>
      <c r="I66" s="27">
        <v>300</v>
      </c>
      <c r="J66" s="29"/>
      <c r="K66" s="27"/>
      <c r="L66" s="27"/>
      <c r="M66" s="27"/>
      <c r="N66" s="27"/>
      <c r="O66" s="27"/>
      <c r="P66" s="27"/>
      <c r="Q66" s="27"/>
      <c r="R66" s="27">
        <v>10000</v>
      </c>
      <c r="S66" s="27"/>
      <c r="U66" s="29"/>
      <c r="V66" s="34"/>
    </row>
    <row r="67" spans="1:22">
      <c r="A67" s="38">
        <v>65</v>
      </c>
      <c r="B67" s="30"/>
      <c r="C67" s="30"/>
      <c r="D67" s="30"/>
      <c r="E67" s="30"/>
      <c r="F67" s="29" t="s">
        <v>18</v>
      </c>
      <c r="G67" s="27">
        <v>2</v>
      </c>
      <c r="H67" s="27">
        <v>500</v>
      </c>
      <c r="I67" s="27">
        <v>300</v>
      </c>
      <c r="J67" s="29"/>
      <c r="K67" s="27"/>
      <c r="L67" s="27"/>
      <c r="M67" s="27"/>
      <c r="N67" s="27"/>
      <c r="O67" s="27"/>
      <c r="P67" s="27"/>
      <c r="Q67" s="27"/>
      <c r="R67" s="27">
        <v>10000</v>
      </c>
      <c r="S67" s="27"/>
      <c r="U67" s="29"/>
      <c r="V67" s="34"/>
    </row>
    <row r="68" spans="1:22">
      <c r="A68" s="38">
        <v>66</v>
      </c>
      <c r="B68" s="30"/>
      <c r="C68" s="30"/>
      <c r="D68" s="30"/>
      <c r="E68" s="30"/>
      <c r="F68" s="29" t="s">
        <v>18</v>
      </c>
      <c r="G68" s="27">
        <v>2</v>
      </c>
      <c r="H68" s="27">
        <v>500</v>
      </c>
      <c r="I68" s="27">
        <v>300</v>
      </c>
      <c r="J68" s="29"/>
      <c r="K68" s="27"/>
      <c r="L68" s="27"/>
      <c r="M68" s="27"/>
      <c r="N68" s="27"/>
      <c r="O68" s="27"/>
      <c r="P68" s="27"/>
      <c r="Q68" s="27"/>
      <c r="R68" s="27">
        <v>10000</v>
      </c>
      <c r="S68" s="27"/>
      <c r="U68" s="29"/>
      <c r="V68" s="34"/>
    </row>
    <row r="69" spans="1:22">
      <c r="A69" s="38">
        <v>67</v>
      </c>
      <c r="B69" s="30"/>
      <c r="C69" s="30"/>
      <c r="D69" s="30"/>
      <c r="E69" s="30"/>
      <c r="F69" s="29" t="s">
        <v>18</v>
      </c>
      <c r="G69" s="27">
        <v>2</v>
      </c>
      <c r="H69" s="27">
        <v>500</v>
      </c>
      <c r="I69" s="27">
        <v>300</v>
      </c>
      <c r="J69" s="29"/>
      <c r="K69" s="27"/>
      <c r="L69" s="27"/>
      <c r="M69" s="27"/>
      <c r="N69" s="27"/>
      <c r="O69" s="27"/>
      <c r="P69" s="27"/>
      <c r="Q69" s="27"/>
      <c r="R69" s="27">
        <v>10000</v>
      </c>
      <c r="S69" s="27"/>
      <c r="U69" s="29"/>
      <c r="V69" s="34"/>
    </row>
    <row r="70" spans="1:22">
      <c r="A70" s="38">
        <v>68</v>
      </c>
      <c r="B70" s="30"/>
      <c r="C70" s="30"/>
      <c r="D70" s="30"/>
      <c r="E70" s="30"/>
      <c r="F70" s="29" t="s">
        <v>18</v>
      </c>
      <c r="G70" s="27">
        <v>2</v>
      </c>
      <c r="H70" s="27">
        <v>500</v>
      </c>
      <c r="I70" s="27">
        <v>300</v>
      </c>
      <c r="J70" s="29"/>
      <c r="K70" s="27"/>
      <c r="L70" s="27"/>
      <c r="M70" s="27"/>
      <c r="N70" s="27"/>
      <c r="O70" s="27"/>
      <c r="P70" s="27"/>
      <c r="Q70" s="27"/>
      <c r="R70" s="27">
        <v>10000</v>
      </c>
      <c r="S70" s="27"/>
      <c r="U70" s="29"/>
      <c r="V70" s="34"/>
    </row>
    <row r="71" spans="1:22">
      <c r="A71" s="38">
        <v>69</v>
      </c>
      <c r="B71" s="30"/>
      <c r="C71" s="30"/>
      <c r="D71" s="30"/>
      <c r="E71" s="30"/>
      <c r="F71" s="29" t="s">
        <v>18</v>
      </c>
      <c r="G71" s="27">
        <v>2</v>
      </c>
      <c r="H71" s="27">
        <v>500</v>
      </c>
      <c r="I71" s="27">
        <v>300</v>
      </c>
      <c r="J71" s="29"/>
      <c r="K71" s="27"/>
      <c r="L71" s="27"/>
      <c r="M71" s="27"/>
      <c r="N71" s="27"/>
      <c r="O71" s="27"/>
      <c r="P71" s="27"/>
      <c r="Q71" s="27"/>
      <c r="R71" s="27">
        <v>10000</v>
      </c>
      <c r="S71" s="27"/>
      <c r="U71" s="29"/>
      <c r="V71" s="34"/>
    </row>
    <row r="72" spans="1:22">
      <c r="A72" s="38">
        <v>70</v>
      </c>
      <c r="B72" s="30"/>
      <c r="C72" s="30"/>
      <c r="D72" s="30"/>
      <c r="E72" s="30"/>
      <c r="F72" s="29" t="s">
        <v>18</v>
      </c>
      <c r="G72" s="27">
        <v>2</v>
      </c>
      <c r="H72" s="27">
        <v>500</v>
      </c>
      <c r="I72" s="27">
        <v>300</v>
      </c>
      <c r="J72" s="29"/>
      <c r="K72" s="27"/>
      <c r="L72" s="27"/>
      <c r="M72" s="27"/>
      <c r="N72" s="27"/>
      <c r="O72" s="27"/>
      <c r="P72" s="27"/>
      <c r="Q72" s="27"/>
      <c r="R72" s="27">
        <v>10000</v>
      </c>
      <c r="S72" s="27"/>
      <c r="U72" s="29"/>
      <c r="V72" s="34"/>
    </row>
    <row r="73" spans="1:22">
      <c r="A73" s="38">
        <v>71</v>
      </c>
      <c r="B73" s="30"/>
      <c r="C73" s="30"/>
      <c r="D73" s="30"/>
      <c r="E73" s="30"/>
      <c r="F73" s="29" t="s">
        <v>18</v>
      </c>
      <c r="G73" s="27">
        <v>2</v>
      </c>
      <c r="H73" s="27">
        <v>500</v>
      </c>
      <c r="I73" s="27">
        <v>300</v>
      </c>
      <c r="J73" s="29"/>
      <c r="K73" s="27"/>
      <c r="L73" s="27"/>
      <c r="M73" s="27"/>
      <c r="N73" s="27"/>
      <c r="O73" s="27"/>
      <c r="P73" s="27"/>
      <c r="Q73" s="27"/>
      <c r="R73" s="27">
        <v>10000</v>
      </c>
      <c r="S73" s="27"/>
      <c r="U73" s="29"/>
      <c r="V73" s="34"/>
    </row>
    <row r="74" spans="1:22">
      <c r="A74" s="38">
        <v>72</v>
      </c>
      <c r="B74" s="30"/>
      <c r="C74" s="30"/>
      <c r="D74" s="30"/>
      <c r="E74" s="30"/>
      <c r="F74" s="29" t="s">
        <v>18</v>
      </c>
      <c r="G74" s="27">
        <v>2</v>
      </c>
      <c r="H74" s="27">
        <v>500</v>
      </c>
      <c r="I74" s="27">
        <v>300</v>
      </c>
      <c r="J74" s="29"/>
      <c r="K74" s="27"/>
      <c r="L74" s="27"/>
      <c r="M74" s="27"/>
      <c r="N74" s="27"/>
      <c r="O74" s="27"/>
      <c r="P74" s="27"/>
      <c r="Q74" s="27"/>
      <c r="R74" s="27">
        <v>10000</v>
      </c>
      <c r="S74" s="27"/>
      <c r="U74" s="29"/>
      <c r="V74" s="34"/>
    </row>
    <row r="75" spans="1:22">
      <c r="A75" s="38">
        <v>73</v>
      </c>
      <c r="B75" s="30"/>
      <c r="C75" s="30"/>
      <c r="D75" s="30"/>
      <c r="E75" s="30"/>
      <c r="F75" s="29" t="s">
        <v>18</v>
      </c>
      <c r="G75" s="27">
        <v>2</v>
      </c>
      <c r="H75" s="27">
        <v>500</v>
      </c>
      <c r="I75" s="27">
        <v>300</v>
      </c>
      <c r="J75" s="29"/>
      <c r="K75" s="27"/>
      <c r="L75" s="27"/>
      <c r="M75" s="27"/>
      <c r="N75" s="27"/>
      <c r="O75" s="27"/>
      <c r="P75" s="27"/>
      <c r="Q75" s="27"/>
      <c r="R75" s="27">
        <v>10000</v>
      </c>
      <c r="S75" s="27"/>
      <c r="U75" s="29"/>
      <c r="V75" s="34"/>
    </row>
    <row r="76" spans="1:22">
      <c r="A76" s="38">
        <v>74</v>
      </c>
      <c r="B76" s="30"/>
      <c r="C76" s="30"/>
      <c r="D76" s="30"/>
      <c r="E76" s="30"/>
      <c r="F76" s="29" t="s">
        <v>18</v>
      </c>
      <c r="G76" s="27">
        <v>2</v>
      </c>
      <c r="H76" s="27">
        <v>500</v>
      </c>
      <c r="I76" s="27">
        <v>300</v>
      </c>
      <c r="J76" s="29"/>
      <c r="K76" s="27"/>
      <c r="L76" s="27"/>
      <c r="M76" s="27"/>
      <c r="N76" s="27"/>
      <c r="O76" s="27"/>
      <c r="P76" s="27"/>
      <c r="Q76" s="27"/>
      <c r="R76" s="27">
        <v>10000</v>
      </c>
      <c r="S76" s="27"/>
      <c r="U76" s="29"/>
      <c r="V76" s="34"/>
    </row>
    <row r="77" spans="1:22">
      <c r="A77" s="38">
        <v>75</v>
      </c>
      <c r="B77" s="30"/>
      <c r="C77" s="30"/>
      <c r="D77" s="30"/>
      <c r="E77" s="30"/>
      <c r="F77" s="29" t="s">
        <v>18</v>
      </c>
      <c r="G77" s="27">
        <v>2</v>
      </c>
      <c r="H77" s="27">
        <v>500</v>
      </c>
      <c r="I77" s="27">
        <v>300</v>
      </c>
      <c r="J77" s="29"/>
      <c r="K77" s="27"/>
      <c r="L77" s="27"/>
      <c r="M77" s="27"/>
      <c r="N77" s="27"/>
      <c r="O77" s="27"/>
      <c r="P77" s="27"/>
      <c r="Q77" s="27"/>
      <c r="R77" s="27">
        <v>10000</v>
      </c>
      <c r="S77" s="27"/>
      <c r="U77" s="29"/>
      <c r="V77" s="34"/>
    </row>
    <row r="78" spans="1:22">
      <c r="A78" s="38">
        <v>76</v>
      </c>
      <c r="B78" s="30"/>
      <c r="C78" s="30"/>
      <c r="D78" s="30"/>
      <c r="E78" s="30"/>
      <c r="F78" s="29" t="s">
        <v>18</v>
      </c>
      <c r="G78" s="27">
        <v>2</v>
      </c>
      <c r="H78" s="27">
        <v>500</v>
      </c>
      <c r="I78" s="27">
        <v>300</v>
      </c>
      <c r="J78" s="29"/>
      <c r="K78" s="27"/>
      <c r="L78" s="27"/>
      <c r="M78" s="27"/>
      <c r="N78" s="27"/>
      <c r="O78" s="27"/>
      <c r="P78" s="27"/>
      <c r="Q78" s="27"/>
      <c r="R78" s="27">
        <v>10000</v>
      </c>
      <c r="S78" s="27"/>
      <c r="U78" s="29"/>
      <c r="V78" s="34"/>
    </row>
    <row r="79" spans="1:22">
      <c r="A79" s="38">
        <v>77</v>
      </c>
      <c r="B79" s="30"/>
      <c r="C79" s="30"/>
      <c r="D79" s="30"/>
      <c r="E79" s="30"/>
      <c r="F79" s="29" t="s">
        <v>18</v>
      </c>
      <c r="G79" s="27">
        <v>2</v>
      </c>
      <c r="H79" s="27">
        <v>500</v>
      </c>
      <c r="I79" s="27">
        <v>300</v>
      </c>
      <c r="J79" s="29"/>
      <c r="K79" s="27"/>
      <c r="L79" s="27"/>
      <c r="M79" s="27"/>
      <c r="N79" s="27"/>
      <c r="O79" s="27"/>
      <c r="P79" s="27"/>
      <c r="Q79" s="27"/>
      <c r="R79" s="27">
        <v>10000</v>
      </c>
      <c r="S79" s="27"/>
      <c r="U79" s="29"/>
      <c r="V79" s="34"/>
    </row>
    <row r="80" spans="1:22">
      <c r="A80" s="38">
        <v>78</v>
      </c>
      <c r="B80" s="30"/>
      <c r="C80" s="30"/>
      <c r="D80" s="30"/>
      <c r="E80" s="30"/>
      <c r="F80" s="29" t="s">
        <v>18</v>
      </c>
      <c r="G80" s="27">
        <v>2</v>
      </c>
      <c r="H80" s="27">
        <v>500</v>
      </c>
      <c r="I80" s="27">
        <v>300</v>
      </c>
      <c r="J80" s="29"/>
      <c r="K80" s="27"/>
      <c r="L80" s="27"/>
      <c r="M80" s="27"/>
      <c r="N80" s="27"/>
      <c r="O80" s="27"/>
      <c r="P80" s="27"/>
      <c r="Q80" s="27"/>
      <c r="R80" s="27">
        <v>10000</v>
      </c>
      <c r="S80" s="27"/>
      <c r="U80" s="29"/>
      <c r="V80" s="34"/>
    </row>
    <row r="81" spans="1:22">
      <c r="A81" s="38">
        <v>79</v>
      </c>
      <c r="B81" s="30"/>
      <c r="C81" s="30"/>
      <c r="D81" s="30"/>
      <c r="E81" s="30"/>
      <c r="F81" s="29" t="s">
        <v>18</v>
      </c>
      <c r="G81" s="27">
        <v>2</v>
      </c>
      <c r="H81" s="27">
        <v>500</v>
      </c>
      <c r="I81" s="27">
        <v>300</v>
      </c>
      <c r="J81" s="29"/>
      <c r="K81" s="27"/>
      <c r="L81" s="27"/>
      <c r="M81" s="27"/>
      <c r="N81" s="27"/>
      <c r="O81" s="27"/>
      <c r="P81" s="27"/>
      <c r="Q81" s="27"/>
      <c r="R81" s="27">
        <v>10000</v>
      </c>
      <c r="S81" s="27"/>
      <c r="U81" s="29"/>
      <c r="V81" s="34"/>
    </row>
    <row r="82" spans="1:22">
      <c r="A82" s="38">
        <v>80</v>
      </c>
      <c r="B82" s="30"/>
      <c r="C82" s="30"/>
      <c r="D82" s="30"/>
      <c r="E82" s="30"/>
      <c r="F82" s="29" t="s">
        <v>18</v>
      </c>
      <c r="G82" s="27">
        <v>2</v>
      </c>
      <c r="H82" s="27">
        <v>500</v>
      </c>
      <c r="I82" s="27">
        <v>300</v>
      </c>
      <c r="J82" s="29"/>
      <c r="K82" s="27"/>
      <c r="L82" s="27"/>
      <c r="M82" s="27"/>
      <c r="N82" s="27"/>
      <c r="O82" s="27"/>
      <c r="P82" s="27"/>
      <c r="Q82" s="27"/>
      <c r="R82" s="27">
        <v>10000</v>
      </c>
      <c r="S82" s="27"/>
      <c r="U82" s="29"/>
      <c r="V82" s="34"/>
    </row>
    <row r="83" spans="1:22">
      <c r="A83" s="38">
        <v>81</v>
      </c>
      <c r="B83" s="30"/>
      <c r="C83" s="30"/>
      <c r="D83" s="30"/>
      <c r="E83" s="30"/>
      <c r="F83" s="29" t="s">
        <v>18</v>
      </c>
      <c r="G83" s="27">
        <v>2</v>
      </c>
      <c r="H83" s="27">
        <v>500</v>
      </c>
      <c r="I83" s="27">
        <v>300</v>
      </c>
      <c r="J83" s="29"/>
      <c r="K83" s="27"/>
      <c r="L83" s="27"/>
      <c r="M83" s="27"/>
      <c r="N83" s="27"/>
      <c r="O83" s="27"/>
      <c r="P83" s="27"/>
      <c r="Q83" s="27"/>
      <c r="R83" s="27">
        <v>10000</v>
      </c>
      <c r="S83" s="27"/>
      <c r="U83" s="29"/>
      <c r="V83" s="34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A56D4-DDC7-4A85-BC19-2296D6F5011A}">
  <dimension ref="A1:AC83"/>
  <sheetViews>
    <sheetView workbookViewId="0">
      <selection activeCell="D22" sqref="D22"/>
    </sheetView>
  </sheetViews>
  <sheetFormatPr defaultRowHeight="14.4"/>
  <cols>
    <col min="8" max="8" width="9.6640625" customWidth="1"/>
    <col min="12" max="12" width="16" customWidth="1"/>
    <col min="13" max="13" width="13.33203125" customWidth="1"/>
    <col min="17" max="17" width="10.21875" customWidth="1"/>
    <col min="18" max="18" width="9.88671875" customWidth="1"/>
    <col min="20" max="20" width="8.88671875" style="29"/>
    <col min="21" max="21" width="8.88671875" style="41"/>
    <col min="22" max="22" width="11.109375" customWidth="1"/>
    <col min="27" max="27" width="12" bestFit="1" customWidth="1"/>
    <col min="28" max="28" width="10" bestFit="1" customWidth="1"/>
  </cols>
  <sheetData>
    <row r="1" spans="1:29" ht="43.8" thickBot="1">
      <c r="A1" s="23" t="s">
        <v>39</v>
      </c>
      <c r="B1" s="24" t="s">
        <v>1</v>
      </c>
      <c r="C1" s="24" t="s">
        <v>2</v>
      </c>
      <c r="D1" s="24" t="s">
        <v>19</v>
      </c>
      <c r="E1" s="24" t="s">
        <v>28</v>
      </c>
      <c r="F1" s="24" t="s">
        <v>3</v>
      </c>
      <c r="G1" s="24" t="s">
        <v>4</v>
      </c>
      <c r="H1" s="24" t="s">
        <v>63</v>
      </c>
      <c r="I1" s="24" t="s">
        <v>5</v>
      </c>
      <c r="J1" s="24" t="s">
        <v>6</v>
      </c>
      <c r="K1" s="24" t="s">
        <v>40</v>
      </c>
      <c r="L1" s="24" t="s">
        <v>99</v>
      </c>
      <c r="M1" s="24" t="s">
        <v>100</v>
      </c>
      <c r="N1" s="24" t="s">
        <v>91</v>
      </c>
      <c r="O1" s="24" t="s">
        <v>96</v>
      </c>
      <c r="P1" s="24" t="s">
        <v>95</v>
      </c>
      <c r="Q1" s="24" t="s">
        <v>98</v>
      </c>
      <c r="R1" s="24" t="s">
        <v>93</v>
      </c>
      <c r="S1" s="24" t="s">
        <v>88</v>
      </c>
      <c r="T1" s="24" t="s">
        <v>66</v>
      </c>
      <c r="U1" s="39" t="s">
        <v>90</v>
      </c>
      <c r="V1" s="40" t="s">
        <v>67</v>
      </c>
      <c r="X1" s="35"/>
      <c r="Y1" s="35"/>
      <c r="Z1" s="35"/>
      <c r="AA1" s="35"/>
      <c r="AB1" s="35"/>
    </row>
    <row r="2" spans="1:29">
      <c r="A2" s="25" t="s">
        <v>10</v>
      </c>
      <c r="B2" s="26" t="s">
        <v>29</v>
      </c>
      <c r="C2" s="26" t="s">
        <v>30</v>
      </c>
      <c r="D2" s="26" t="s">
        <v>31</v>
      </c>
      <c r="E2" s="26" t="s">
        <v>32</v>
      </c>
      <c r="F2" s="26" t="s">
        <v>12</v>
      </c>
      <c r="G2" s="26" t="s">
        <v>13</v>
      </c>
      <c r="H2" s="26" t="s">
        <v>12</v>
      </c>
      <c r="I2" s="26" t="s">
        <v>14</v>
      </c>
      <c r="J2" s="26" t="s">
        <v>15</v>
      </c>
      <c r="K2" s="26" t="s">
        <v>15</v>
      </c>
      <c r="L2" s="26" t="s">
        <v>97</v>
      </c>
      <c r="M2" s="26" t="s">
        <v>97</v>
      </c>
      <c r="N2" s="26" t="s">
        <v>15</v>
      </c>
      <c r="O2" s="26" t="s">
        <v>97</v>
      </c>
      <c r="P2" s="26" t="s">
        <v>15</v>
      </c>
      <c r="Q2" s="26" t="s">
        <v>15</v>
      </c>
      <c r="R2" s="26" t="s">
        <v>16</v>
      </c>
      <c r="S2" s="26"/>
      <c r="T2" s="26" t="s">
        <v>12</v>
      </c>
      <c r="U2" s="26"/>
      <c r="V2" s="26" t="s">
        <v>89</v>
      </c>
    </row>
    <row r="3" spans="1:29">
      <c r="A3" s="38">
        <v>1</v>
      </c>
      <c r="B3" s="28">
        <v>5</v>
      </c>
      <c r="C3" s="28">
        <v>6</v>
      </c>
      <c r="D3" s="28">
        <v>7</v>
      </c>
      <c r="E3" s="28">
        <v>8</v>
      </c>
      <c r="F3" s="29" t="s">
        <v>18</v>
      </c>
      <c r="G3" s="27">
        <v>2</v>
      </c>
      <c r="H3" s="27">
        <v>500</v>
      </c>
      <c r="I3" s="27">
        <v>300</v>
      </c>
      <c r="J3" s="27">
        <v>266.5</v>
      </c>
      <c r="K3" s="27">
        <v>13.1669</v>
      </c>
      <c r="L3" s="27">
        <f>K3/R3*1000</f>
        <v>2.6333799999999998</v>
      </c>
      <c r="M3" s="27">
        <v>2.6743000000000001</v>
      </c>
      <c r="N3" s="27">
        <f>J3-K3</f>
        <v>253.3331</v>
      </c>
      <c r="O3" s="27">
        <v>2.4967999999999999</v>
      </c>
      <c r="P3" s="27">
        <f>O3*$Z$5/1000</f>
        <v>0.16229199999999999</v>
      </c>
      <c r="Q3" s="27">
        <f>N3-P3</f>
        <v>253.17080799999999</v>
      </c>
      <c r="R3" s="27">
        <v>5000</v>
      </c>
      <c r="S3" s="27" t="e">
        <f>T3/$AA$32</f>
        <v>#DIV/0!</v>
      </c>
      <c r="T3" s="29">
        <v>4.0179999999999998</v>
      </c>
      <c r="U3" s="29"/>
      <c r="V3" s="29">
        <v>3.36</v>
      </c>
    </row>
    <row r="4" spans="1:29">
      <c r="A4" s="38">
        <v>2</v>
      </c>
      <c r="B4" s="30">
        <v>9</v>
      </c>
      <c r="C4" s="30">
        <v>10</v>
      </c>
      <c r="D4" s="30">
        <v>11</v>
      </c>
      <c r="E4" s="28">
        <v>12</v>
      </c>
      <c r="F4" s="29" t="s">
        <v>18</v>
      </c>
      <c r="G4" s="27">
        <v>2</v>
      </c>
      <c r="H4" s="27">
        <v>500</v>
      </c>
      <c r="I4" s="27">
        <v>300</v>
      </c>
      <c r="J4" s="27">
        <v>267.10000000000002</v>
      </c>
      <c r="K4" s="27">
        <v>13.9003</v>
      </c>
      <c r="L4" s="27">
        <f t="shared" ref="L4:L9" si="0">K4/R4*1000</f>
        <v>2.7800600000000002</v>
      </c>
      <c r="M4" s="27">
        <v>2.8567999999999998</v>
      </c>
      <c r="N4" s="27">
        <f t="shared" ref="N4:N9" si="1">J4-K4</f>
        <v>253.19970000000004</v>
      </c>
      <c r="O4" s="27">
        <v>2.6553</v>
      </c>
      <c r="P4" s="27">
        <f t="shared" ref="P4:P9" si="2">O4*$Z$5/1000</f>
        <v>0.17259450000000001</v>
      </c>
      <c r="Q4" s="27">
        <f t="shared" ref="Q4:Q9" si="3">N4-P4</f>
        <v>253.02710550000003</v>
      </c>
      <c r="R4" s="27">
        <v>5000</v>
      </c>
      <c r="S4" s="27"/>
      <c r="T4" s="29">
        <v>3.9459</v>
      </c>
      <c r="U4" s="29"/>
      <c r="V4" s="29">
        <v>3.165</v>
      </c>
    </row>
    <row r="5" spans="1:29">
      <c r="A5" s="38">
        <v>3</v>
      </c>
      <c r="B5" s="30">
        <v>13</v>
      </c>
      <c r="C5" s="30">
        <v>14</v>
      </c>
      <c r="D5" s="30">
        <v>15</v>
      </c>
      <c r="E5" s="28">
        <v>16</v>
      </c>
      <c r="F5" s="29" t="s">
        <v>18</v>
      </c>
      <c r="G5" s="27">
        <v>2</v>
      </c>
      <c r="H5" s="27">
        <v>500</v>
      </c>
      <c r="I5" s="27">
        <v>300</v>
      </c>
      <c r="J5" s="27">
        <v>267.89999999999998</v>
      </c>
      <c r="K5" s="27">
        <v>15.5083</v>
      </c>
      <c r="L5" s="27">
        <f t="shared" si="0"/>
        <v>3.1016599999999999</v>
      </c>
      <c r="M5" s="27">
        <v>3.1229</v>
      </c>
      <c r="N5" s="27">
        <f t="shared" si="1"/>
        <v>252.39169999999999</v>
      </c>
      <c r="O5" s="27">
        <v>2.8904000000000001</v>
      </c>
      <c r="P5" s="27">
        <f t="shared" si="2"/>
        <v>0.18787600000000002</v>
      </c>
      <c r="Q5" s="27">
        <f t="shared" si="3"/>
        <v>252.203824</v>
      </c>
      <c r="R5" s="27">
        <v>5000</v>
      </c>
      <c r="S5" s="27"/>
      <c r="T5" s="29">
        <v>4.1981999999999999</v>
      </c>
      <c r="U5" s="29"/>
      <c r="V5" s="29">
        <v>3.3</v>
      </c>
      <c r="Y5" t="s">
        <v>94</v>
      </c>
      <c r="Z5">
        <f>65</f>
        <v>65</v>
      </c>
    </row>
    <row r="6" spans="1:29">
      <c r="A6" s="38">
        <v>4</v>
      </c>
      <c r="B6" s="30">
        <v>17</v>
      </c>
      <c r="C6" s="30">
        <v>18</v>
      </c>
      <c r="D6" s="30">
        <v>19</v>
      </c>
      <c r="E6" s="28">
        <v>20</v>
      </c>
      <c r="F6" s="29" t="s">
        <v>18</v>
      </c>
      <c r="G6" s="27">
        <v>2</v>
      </c>
      <c r="H6" s="27">
        <v>500</v>
      </c>
      <c r="I6" s="27">
        <v>300</v>
      </c>
      <c r="J6" s="27">
        <v>268.3</v>
      </c>
      <c r="K6" s="27">
        <v>16.4573</v>
      </c>
      <c r="L6" s="27">
        <f t="shared" si="0"/>
        <v>3.2914599999999998</v>
      </c>
      <c r="M6" s="27">
        <v>3.3498000000000001</v>
      </c>
      <c r="N6" s="27">
        <f t="shared" si="1"/>
        <v>251.84270000000001</v>
      </c>
      <c r="O6" s="27">
        <v>3.0863</v>
      </c>
      <c r="P6" s="27">
        <f t="shared" si="2"/>
        <v>0.2006095</v>
      </c>
      <c r="Q6" s="27">
        <f t="shared" si="3"/>
        <v>251.64209049999999</v>
      </c>
      <c r="R6" s="27">
        <v>5000</v>
      </c>
      <c r="S6" s="27"/>
      <c r="T6" s="29">
        <v>4.9188999999999998</v>
      </c>
      <c r="U6" s="29"/>
      <c r="V6" s="29">
        <v>3.38</v>
      </c>
      <c r="W6">
        <f>1</f>
        <v>1</v>
      </c>
    </row>
    <row r="7" spans="1:29">
      <c r="A7" s="38">
        <v>5</v>
      </c>
      <c r="B7" s="30">
        <v>21</v>
      </c>
      <c r="C7" s="30">
        <v>22</v>
      </c>
      <c r="D7" s="30">
        <v>23</v>
      </c>
      <c r="E7" s="28">
        <v>24</v>
      </c>
      <c r="F7" s="29" t="s">
        <v>18</v>
      </c>
      <c r="G7" s="27">
        <v>2</v>
      </c>
      <c r="H7" s="27">
        <v>500</v>
      </c>
      <c r="I7" s="27">
        <v>300</v>
      </c>
      <c r="J7" s="27">
        <v>265.60000000000002</v>
      </c>
      <c r="K7" s="27">
        <v>13.6594</v>
      </c>
      <c r="L7" s="27">
        <f t="shared" si="0"/>
        <v>2.7318799999999999</v>
      </c>
      <c r="M7" s="27">
        <v>2.6530999999999998</v>
      </c>
      <c r="N7" s="27">
        <f t="shared" si="1"/>
        <v>251.94060000000002</v>
      </c>
      <c r="O7" s="27">
        <v>2.4740000000000002</v>
      </c>
      <c r="P7" s="27">
        <f t="shared" si="2"/>
        <v>0.16081000000000001</v>
      </c>
      <c r="Q7" s="27">
        <f t="shared" si="3"/>
        <v>251.77979000000002</v>
      </c>
      <c r="R7" s="27">
        <v>5000</v>
      </c>
      <c r="S7" s="27"/>
      <c r="T7" s="29">
        <v>3.9820000000000002</v>
      </c>
      <c r="U7" s="29"/>
      <c r="V7" s="29">
        <v>3.09</v>
      </c>
    </row>
    <row r="8" spans="1:29">
      <c r="A8" s="38">
        <v>6</v>
      </c>
      <c r="B8" s="30">
        <v>25</v>
      </c>
      <c r="C8" s="30">
        <v>26</v>
      </c>
      <c r="D8" s="30">
        <v>27</v>
      </c>
      <c r="E8" s="28">
        <v>28</v>
      </c>
      <c r="F8" s="29" t="s">
        <v>18</v>
      </c>
      <c r="G8" s="27">
        <v>2</v>
      </c>
      <c r="H8" s="27">
        <v>500</v>
      </c>
      <c r="I8" s="27">
        <v>300</v>
      </c>
      <c r="J8" s="27">
        <v>267.60000000000002</v>
      </c>
      <c r="K8" s="27">
        <v>15.536799999999999</v>
      </c>
      <c r="L8" s="27">
        <f t="shared" si="0"/>
        <v>3.1073599999999999</v>
      </c>
      <c r="M8" s="27">
        <v>3.1160000000000001</v>
      </c>
      <c r="N8" s="27">
        <f t="shared" si="1"/>
        <v>252.06320000000002</v>
      </c>
      <c r="O8" s="27">
        <v>2.8769</v>
      </c>
      <c r="P8" s="27">
        <f t="shared" si="2"/>
        <v>0.18699850000000001</v>
      </c>
      <c r="Q8" s="27">
        <f t="shared" si="3"/>
        <v>251.87620150000004</v>
      </c>
      <c r="R8" s="27">
        <v>5000</v>
      </c>
      <c r="S8" s="27"/>
      <c r="T8" s="29">
        <v>4.1981999999999999</v>
      </c>
      <c r="U8" s="29"/>
      <c r="V8" s="29">
        <v>3.28</v>
      </c>
    </row>
    <row r="9" spans="1:29">
      <c r="A9" s="38">
        <v>7</v>
      </c>
      <c r="B9" s="30">
        <v>29</v>
      </c>
      <c r="C9" s="30">
        <v>30</v>
      </c>
      <c r="D9" s="30">
        <v>31</v>
      </c>
      <c r="E9" s="28">
        <v>32</v>
      </c>
      <c r="F9" s="29" t="s">
        <v>18</v>
      </c>
      <c r="G9" s="27">
        <v>2</v>
      </c>
      <c r="H9" s="27">
        <v>500</v>
      </c>
      <c r="I9" s="27">
        <v>300</v>
      </c>
      <c r="J9" s="27">
        <v>269.60000000000002</v>
      </c>
      <c r="K9" s="27">
        <v>23.100300000000001</v>
      </c>
      <c r="L9" s="27">
        <f t="shared" si="0"/>
        <v>4.6200600000000005</v>
      </c>
      <c r="M9" s="27">
        <v>4.6913999999999998</v>
      </c>
      <c r="N9" s="27">
        <f t="shared" si="1"/>
        <v>246.49970000000002</v>
      </c>
      <c r="O9" s="27">
        <v>4.4116</v>
      </c>
      <c r="P9" s="27">
        <f t="shared" si="2"/>
        <v>0.28675400000000001</v>
      </c>
      <c r="Q9" s="27">
        <f t="shared" si="3"/>
        <v>246.21294600000002</v>
      </c>
      <c r="R9" s="27">
        <v>5000</v>
      </c>
      <c r="S9" s="27"/>
      <c r="T9" s="29">
        <v>7.4054000000000002</v>
      </c>
      <c r="U9" s="29"/>
      <c r="V9" s="29">
        <v>2.7919999999999998</v>
      </c>
    </row>
    <row r="10" spans="1:29">
      <c r="A10" s="38">
        <v>8</v>
      </c>
      <c r="B10" s="31"/>
      <c r="C10" s="31"/>
      <c r="D10" s="31"/>
      <c r="E10" s="28"/>
      <c r="F10" s="29" t="s">
        <v>18</v>
      </c>
      <c r="G10" s="27">
        <v>2</v>
      </c>
      <c r="H10" s="27">
        <v>500</v>
      </c>
      <c r="I10" s="27">
        <v>300</v>
      </c>
      <c r="J10" s="27"/>
      <c r="K10" s="27"/>
      <c r="L10" s="27"/>
      <c r="M10" s="27"/>
      <c r="N10" s="27"/>
      <c r="O10" s="27"/>
      <c r="P10" s="27"/>
      <c r="Q10" s="27"/>
      <c r="R10" s="27">
        <v>10000</v>
      </c>
      <c r="S10" s="27"/>
      <c r="U10" s="29"/>
      <c r="V10" s="29"/>
      <c r="W10" t="s">
        <v>92</v>
      </c>
    </row>
    <row r="11" spans="1:29">
      <c r="A11" s="38">
        <v>9</v>
      </c>
      <c r="B11" s="30"/>
      <c r="C11" s="30"/>
      <c r="D11" s="30"/>
      <c r="E11" s="28"/>
      <c r="F11" s="29" t="s">
        <v>18</v>
      </c>
      <c r="G11" s="27">
        <v>2</v>
      </c>
      <c r="H11" s="27">
        <v>500</v>
      </c>
      <c r="I11" s="27">
        <v>300</v>
      </c>
      <c r="J11" s="27"/>
      <c r="K11" s="27"/>
      <c r="L11" s="27"/>
      <c r="M11" s="27"/>
      <c r="N11" s="27"/>
      <c r="O11" s="27"/>
      <c r="P11" s="27"/>
      <c r="Q11" s="27"/>
      <c r="R11" s="27">
        <v>10000</v>
      </c>
      <c r="S11" s="27"/>
      <c r="U11" s="29"/>
      <c r="V11" s="29"/>
    </row>
    <row r="12" spans="1:29">
      <c r="A12" s="38">
        <v>10</v>
      </c>
      <c r="B12" s="30"/>
      <c r="C12" s="30"/>
      <c r="D12" s="30"/>
      <c r="E12" s="28"/>
      <c r="F12" s="29" t="s">
        <v>18</v>
      </c>
      <c r="G12" s="27">
        <v>2</v>
      </c>
      <c r="H12" s="27">
        <v>500</v>
      </c>
      <c r="I12" s="27">
        <v>300</v>
      </c>
      <c r="J12" s="27"/>
      <c r="K12" s="27"/>
      <c r="L12" s="27"/>
      <c r="M12" s="27"/>
      <c r="N12" s="27"/>
      <c r="O12" s="27"/>
      <c r="P12" s="27"/>
      <c r="Q12" s="27"/>
      <c r="R12" s="27">
        <v>10000</v>
      </c>
      <c r="S12" s="27"/>
      <c r="U12" s="29"/>
      <c r="V12" s="29"/>
    </row>
    <row r="13" spans="1:29">
      <c r="A13" s="38">
        <v>11</v>
      </c>
      <c r="B13" s="30"/>
      <c r="C13" s="30"/>
      <c r="D13" s="30"/>
      <c r="E13" s="28"/>
      <c r="F13" s="29" t="s">
        <v>18</v>
      </c>
      <c r="G13" s="27">
        <v>2</v>
      </c>
      <c r="H13" s="27">
        <v>500</v>
      </c>
      <c r="I13" s="27">
        <v>300</v>
      </c>
      <c r="J13" s="27"/>
      <c r="K13" s="27"/>
      <c r="L13" s="27"/>
      <c r="M13" s="27"/>
      <c r="N13" s="27"/>
      <c r="O13" s="27"/>
      <c r="P13" s="27"/>
      <c r="Q13" s="27"/>
      <c r="R13" s="27">
        <v>10000</v>
      </c>
      <c r="S13" s="27"/>
      <c r="U13" s="29"/>
      <c r="V13" s="29"/>
    </row>
    <row r="14" spans="1:29">
      <c r="A14" s="38">
        <v>12</v>
      </c>
      <c r="B14" s="30"/>
      <c r="C14" s="30"/>
      <c r="D14" s="30"/>
      <c r="E14" s="30"/>
      <c r="F14" s="29" t="s">
        <v>18</v>
      </c>
      <c r="G14" s="27">
        <v>2</v>
      </c>
      <c r="H14" s="27">
        <v>500</v>
      </c>
      <c r="I14" s="27">
        <v>300</v>
      </c>
      <c r="J14" s="27"/>
      <c r="K14" s="27"/>
      <c r="L14" s="27"/>
      <c r="M14" s="27"/>
      <c r="N14" s="27"/>
      <c r="O14" s="27"/>
      <c r="P14" s="27"/>
      <c r="Q14" s="27"/>
      <c r="R14" s="27">
        <v>10000</v>
      </c>
      <c r="S14" s="27"/>
      <c r="U14" s="29"/>
      <c r="V14" s="29"/>
    </row>
    <row r="15" spans="1:29">
      <c r="A15" s="38">
        <v>13</v>
      </c>
      <c r="B15" s="30"/>
      <c r="C15" s="30"/>
      <c r="D15" s="30"/>
      <c r="E15" s="30"/>
      <c r="F15" s="29" t="s">
        <v>18</v>
      </c>
      <c r="G15" s="27">
        <v>2</v>
      </c>
      <c r="H15" s="27">
        <v>500</v>
      </c>
      <c r="I15" s="27">
        <v>300</v>
      </c>
      <c r="J15" s="27"/>
      <c r="K15" s="27"/>
      <c r="L15" s="27"/>
      <c r="M15" s="27"/>
      <c r="N15" s="27"/>
      <c r="O15" s="27"/>
      <c r="P15" s="27"/>
      <c r="Q15" s="27"/>
      <c r="R15" s="27">
        <v>10000</v>
      </c>
      <c r="S15" s="27"/>
      <c r="U15" s="29"/>
      <c r="V15" s="29"/>
      <c r="AC15" t="s">
        <v>101</v>
      </c>
    </row>
    <row r="16" spans="1:29">
      <c r="A16" s="38">
        <v>14</v>
      </c>
      <c r="B16" s="30"/>
      <c r="C16" s="30"/>
      <c r="D16" s="30"/>
      <c r="E16" s="30"/>
      <c r="F16" s="29" t="s">
        <v>18</v>
      </c>
      <c r="G16" s="27">
        <v>2</v>
      </c>
      <c r="H16" s="27">
        <v>500</v>
      </c>
      <c r="I16" s="27">
        <v>300</v>
      </c>
      <c r="J16" s="27"/>
      <c r="K16" s="27"/>
      <c r="L16" s="27"/>
      <c r="M16" s="27"/>
      <c r="N16" s="27"/>
      <c r="O16" s="27"/>
      <c r="P16" s="27"/>
      <c r="Q16" s="27"/>
      <c r="R16" s="27">
        <v>10000</v>
      </c>
      <c r="S16" s="27"/>
      <c r="U16" s="29"/>
      <c r="V16" s="29"/>
    </row>
    <row r="17" spans="1:22">
      <c r="A17" s="38">
        <v>15</v>
      </c>
      <c r="B17" s="30"/>
      <c r="C17" s="30"/>
      <c r="D17" s="30"/>
      <c r="E17" s="30"/>
      <c r="F17" s="29" t="s">
        <v>18</v>
      </c>
      <c r="G17" s="27">
        <v>2</v>
      </c>
      <c r="H17" s="27">
        <v>500</v>
      </c>
      <c r="I17" s="27">
        <v>300</v>
      </c>
      <c r="J17" s="27"/>
      <c r="K17" s="27"/>
      <c r="L17" s="27"/>
      <c r="M17" s="27"/>
      <c r="N17" s="27"/>
      <c r="O17" s="27"/>
      <c r="P17" s="27"/>
      <c r="Q17" s="27"/>
      <c r="R17" s="27">
        <v>10000</v>
      </c>
      <c r="S17" s="27"/>
      <c r="U17" s="29"/>
      <c r="V17" s="29"/>
    </row>
    <row r="18" spans="1:22">
      <c r="A18" s="38">
        <v>16</v>
      </c>
      <c r="B18" s="30"/>
      <c r="C18" s="30"/>
      <c r="D18" s="30"/>
      <c r="E18" s="30"/>
      <c r="F18" s="29" t="s">
        <v>18</v>
      </c>
      <c r="G18" s="27">
        <v>2</v>
      </c>
      <c r="H18" s="27">
        <v>500</v>
      </c>
      <c r="I18" s="27">
        <v>300</v>
      </c>
      <c r="J18" s="27"/>
      <c r="K18" s="27"/>
      <c r="L18" s="27"/>
      <c r="M18" s="27"/>
      <c r="N18" s="27"/>
      <c r="O18" s="27"/>
      <c r="P18" s="27"/>
      <c r="Q18" s="27"/>
      <c r="R18" s="27">
        <v>10000</v>
      </c>
      <c r="S18" s="27"/>
      <c r="U18" s="29"/>
      <c r="V18" s="29"/>
    </row>
    <row r="19" spans="1:22">
      <c r="A19" s="38">
        <v>17</v>
      </c>
      <c r="B19" s="30"/>
      <c r="C19" s="30"/>
      <c r="D19" s="30"/>
      <c r="E19" s="30"/>
      <c r="F19" s="29" t="s">
        <v>18</v>
      </c>
      <c r="G19" s="27">
        <v>2</v>
      </c>
      <c r="H19" s="27">
        <v>500</v>
      </c>
      <c r="I19" s="27">
        <v>300</v>
      </c>
      <c r="J19" s="27"/>
      <c r="K19" s="27"/>
      <c r="L19" s="27"/>
      <c r="M19" s="27"/>
      <c r="N19" s="27"/>
      <c r="O19" s="27"/>
      <c r="P19" s="27"/>
      <c r="Q19" s="27"/>
      <c r="R19" s="27">
        <v>10000</v>
      </c>
      <c r="S19" s="27"/>
      <c r="U19" s="29"/>
      <c r="V19" s="29"/>
    </row>
    <row r="20" spans="1:22">
      <c r="A20" s="38">
        <v>18</v>
      </c>
      <c r="B20" s="30"/>
      <c r="C20" s="30"/>
      <c r="D20" s="30"/>
      <c r="E20" s="30"/>
      <c r="F20" s="29" t="s">
        <v>18</v>
      </c>
      <c r="G20" s="27">
        <v>2</v>
      </c>
      <c r="H20" s="27">
        <v>500</v>
      </c>
      <c r="I20" s="27">
        <v>300</v>
      </c>
      <c r="J20" s="27"/>
      <c r="K20" s="27"/>
      <c r="L20" s="27"/>
      <c r="M20" s="27"/>
      <c r="N20" s="27"/>
      <c r="O20" s="27"/>
      <c r="P20" s="27"/>
      <c r="Q20" s="27"/>
      <c r="R20" s="27">
        <v>10000</v>
      </c>
      <c r="S20" s="27"/>
      <c r="U20" s="29"/>
      <c r="V20" s="29"/>
    </row>
    <row r="21" spans="1:22">
      <c r="A21" s="38">
        <v>19</v>
      </c>
      <c r="B21" s="30"/>
      <c r="C21" s="30"/>
      <c r="D21" s="30"/>
      <c r="E21" s="30"/>
      <c r="F21" s="29" t="s">
        <v>18</v>
      </c>
      <c r="G21" s="27">
        <v>2</v>
      </c>
      <c r="H21" s="27">
        <v>500</v>
      </c>
      <c r="I21" s="27">
        <v>300</v>
      </c>
      <c r="J21" s="27"/>
      <c r="K21" s="27"/>
      <c r="L21" s="27"/>
      <c r="M21" s="27"/>
      <c r="N21" s="27"/>
      <c r="O21" s="27"/>
      <c r="P21" s="27"/>
      <c r="Q21" s="27"/>
      <c r="R21" s="27">
        <v>10000</v>
      </c>
      <c r="S21" s="27"/>
      <c r="U21" s="29"/>
      <c r="V21" s="29"/>
    </row>
    <row r="22" spans="1:22">
      <c r="A22" s="38">
        <v>20</v>
      </c>
      <c r="B22" s="30"/>
      <c r="C22" s="30"/>
      <c r="D22" s="30"/>
      <c r="E22" s="30"/>
      <c r="F22" s="29" t="s">
        <v>18</v>
      </c>
      <c r="G22" s="27">
        <v>2</v>
      </c>
      <c r="H22" s="27">
        <v>500</v>
      </c>
      <c r="I22" s="27">
        <v>300</v>
      </c>
      <c r="J22" s="27"/>
      <c r="K22" s="27"/>
      <c r="L22" s="27"/>
      <c r="M22" s="27"/>
      <c r="N22" s="27"/>
      <c r="O22" s="27"/>
      <c r="P22" s="27"/>
      <c r="Q22" s="27"/>
      <c r="R22" s="27">
        <v>10000</v>
      </c>
      <c r="S22" s="27"/>
      <c r="U22" s="29"/>
      <c r="V22" s="29"/>
    </row>
    <row r="23" spans="1:22">
      <c r="A23" s="38">
        <v>21</v>
      </c>
      <c r="B23" s="30"/>
      <c r="C23" s="30"/>
      <c r="D23" s="30"/>
      <c r="E23" s="30"/>
      <c r="F23" s="29" t="s">
        <v>18</v>
      </c>
      <c r="G23" s="27">
        <v>2</v>
      </c>
      <c r="H23" s="27">
        <v>500</v>
      </c>
      <c r="I23" s="27">
        <v>300</v>
      </c>
      <c r="J23" s="27"/>
      <c r="K23" s="27"/>
      <c r="L23" s="27"/>
      <c r="M23" s="27"/>
      <c r="N23" s="27"/>
      <c r="O23" s="27"/>
      <c r="P23" s="27"/>
      <c r="Q23" s="27"/>
      <c r="R23" s="27">
        <v>10000</v>
      </c>
      <c r="S23" s="27"/>
      <c r="U23" s="29"/>
      <c r="V23" s="29"/>
    </row>
    <row r="24" spans="1:22">
      <c r="A24" s="38">
        <v>22</v>
      </c>
      <c r="B24" s="30"/>
      <c r="C24" s="30"/>
      <c r="D24" s="30"/>
      <c r="E24" s="30"/>
      <c r="F24" s="29" t="s">
        <v>18</v>
      </c>
      <c r="G24" s="27">
        <v>2</v>
      </c>
      <c r="H24" s="27">
        <v>500</v>
      </c>
      <c r="I24" s="27">
        <v>300</v>
      </c>
      <c r="J24" s="27"/>
      <c r="K24" s="27"/>
      <c r="L24" s="27"/>
      <c r="M24" s="27"/>
      <c r="N24" s="27"/>
      <c r="O24" s="27"/>
      <c r="P24" s="27"/>
      <c r="Q24" s="27"/>
      <c r="R24" s="27">
        <v>10000</v>
      </c>
      <c r="S24" s="27"/>
      <c r="U24" s="29"/>
      <c r="V24" s="29"/>
    </row>
    <row r="25" spans="1:22">
      <c r="A25" s="38">
        <v>23</v>
      </c>
      <c r="B25" s="30"/>
      <c r="C25" s="30"/>
      <c r="D25" s="30"/>
      <c r="E25" s="30"/>
      <c r="F25" s="29" t="s">
        <v>18</v>
      </c>
      <c r="G25" s="27">
        <v>2</v>
      </c>
      <c r="H25" s="27">
        <v>500</v>
      </c>
      <c r="I25" s="27">
        <v>300</v>
      </c>
      <c r="J25" s="27"/>
      <c r="K25" s="27"/>
      <c r="L25" s="27"/>
      <c r="M25" s="27"/>
      <c r="N25" s="27"/>
      <c r="O25" s="27"/>
      <c r="P25" s="27"/>
      <c r="Q25" s="27"/>
      <c r="R25" s="27">
        <v>10000</v>
      </c>
      <c r="S25" s="27"/>
      <c r="U25" s="29"/>
      <c r="V25" s="29"/>
    </row>
    <row r="26" spans="1:22">
      <c r="A26" s="38">
        <v>24</v>
      </c>
      <c r="B26" s="30"/>
      <c r="C26" s="30"/>
      <c r="D26" s="30"/>
      <c r="E26" s="30"/>
      <c r="F26" s="29" t="s">
        <v>18</v>
      </c>
      <c r="G26" s="27">
        <v>2</v>
      </c>
      <c r="H26" s="27">
        <v>500</v>
      </c>
      <c r="I26" s="27">
        <v>300</v>
      </c>
      <c r="J26" s="27"/>
      <c r="K26" s="27"/>
      <c r="L26" s="27"/>
      <c r="M26" s="27"/>
      <c r="N26" s="27"/>
      <c r="O26" s="27"/>
      <c r="P26" s="27"/>
      <c r="Q26" s="27"/>
      <c r="R26" s="27">
        <v>10000</v>
      </c>
      <c r="S26" s="27"/>
      <c r="U26" s="29"/>
      <c r="V26" s="29"/>
    </row>
    <row r="27" spans="1:22">
      <c r="A27" s="38">
        <v>25</v>
      </c>
      <c r="B27" s="30"/>
      <c r="C27" s="30"/>
      <c r="D27" s="30"/>
      <c r="E27" s="30"/>
      <c r="F27" s="29" t="s">
        <v>18</v>
      </c>
      <c r="G27" s="27">
        <v>2</v>
      </c>
      <c r="H27" s="27">
        <v>500</v>
      </c>
      <c r="I27" s="27">
        <v>300</v>
      </c>
      <c r="J27" s="27"/>
      <c r="K27" s="27"/>
      <c r="L27" s="27"/>
      <c r="M27" s="27"/>
      <c r="N27" s="27"/>
      <c r="O27" s="27"/>
      <c r="P27" s="27"/>
      <c r="Q27" s="27"/>
      <c r="R27" s="27">
        <v>10000</v>
      </c>
      <c r="S27" s="27"/>
      <c r="U27" s="29"/>
      <c r="V27" s="29"/>
    </row>
    <row r="28" spans="1:22">
      <c r="A28" s="38">
        <v>26</v>
      </c>
      <c r="B28" s="30"/>
      <c r="C28" s="30"/>
      <c r="D28" s="30"/>
      <c r="E28" s="30"/>
      <c r="F28" s="29" t="s">
        <v>18</v>
      </c>
      <c r="G28" s="27">
        <v>2</v>
      </c>
      <c r="H28" s="27">
        <v>500</v>
      </c>
      <c r="I28" s="27">
        <v>300</v>
      </c>
      <c r="J28" s="27"/>
      <c r="K28" s="27"/>
      <c r="L28" s="27"/>
      <c r="M28" s="27"/>
      <c r="N28" s="27"/>
      <c r="O28" s="27"/>
      <c r="P28" s="27"/>
      <c r="Q28" s="27"/>
      <c r="R28" s="27">
        <v>10000</v>
      </c>
      <c r="S28" s="27"/>
      <c r="U28" s="29"/>
      <c r="V28" s="29"/>
    </row>
    <row r="29" spans="1:22">
      <c r="A29" s="38">
        <v>27</v>
      </c>
      <c r="B29" s="30"/>
      <c r="C29" s="30"/>
      <c r="D29" s="30"/>
      <c r="E29" s="30"/>
      <c r="F29" s="29" t="s">
        <v>18</v>
      </c>
      <c r="G29" s="27">
        <v>2</v>
      </c>
      <c r="H29" s="27">
        <v>500</v>
      </c>
      <c r="I29" s="27">
        <v>300</v>
      </c>
      <c r="J29" s="27"/>
      <c r="K29" s="27"/>
      <c r="L29" s="27"/>
      <c r="M29" s="27"/>
      <c r="N29" s="27"/>
      <c r="O29" s="27"/>
      <c r="P29" s="27"/>
      <c r="Q29" s="27"/>
      <c r="R29" s="27">
        <v>10000</v>
      </c>
      <c r="S29" s="27"/>
      <c r="U29" s="29"/>
      <c r="V29" s="29"/>
    </row>
    <row r="30" spans="1:22">
      <c r="A30" s="38">
        <v>28</v>
      </c>
      <c r="B30" s="30"/>
      <c r="C30" s="30"/>
      <c r="D30" s="30"/>
      <c r="E30" s="30"/>
      <c r="F30" s="29" t="s">
        <v>18</v>
      </c>
      <c r="G30" s="27">
        <v>2</v>
      </c>
      <c r="H30" s="27">
        <v>500</v>
      </c>
      <c r="I30" s="27">
        <v>300</v>
      </c>
      <c r="J30" s="27"/>
      <c r="K30" s="27"/>
      <c r="L30" s="27"/>
      <c r="M30" s="27"/>
      <c r="N30" s="27"/>
      <c r="O30" s="27"/>
      <c r="P30" s="27"/>
      <c r="Q30" s="27"/>
      <c r="R30" s="27">
        <v>10000</v>
      </c>
      <c r="S30" s="27"/>
      <c r="U30" s="29"/>
      <c r="V30" s="34"/>
    </row>
    <row r="31" spans="1:22">
      <c r="A31" s="38">
        <v>29</v>
      </c>
      <c r="B31" s="30"/>
      <c r="C31" s="30"/>
      <c r="D31" s="30"/>
      <c r="E31" s="30"/>
      <c r="F31" s="29" t="s">
        <v>18</v>
      </c>
      <c r="G31" s="27">
        <v>2</v>
      </c>
      <c r="H31" s="27">
        <v>500</v>
      </c>
      <c r="I31" s="27">
        <v>300</v>
      </c>
      <c r="J31" s="29"/>
      <c r="K31" s="27"/>
      <c r="L31" s="27"/>
      <c r="M31" s="27"/>
      <c r="N31" s="27"/>
      <c r="O31" s="27"/>
      <c r="P31" s="27"/>
      <c r="Q31" s="27"/>
      <c r="R31" s="27">
        <v>10000</v>
      </c>
      <c r="S31" s="27"/>
      <c r="U31" s="29"/>
      <c r="V31" s="34"/>
    </row>
    <row r="32" spans="1:22">
      <c r="A32" s="38">
        <v>30</v>
      </c>
      <c r="B32" s="30"/>
      <c r="C32" s="30"/>
      <c r="D32" s="30"/>
      <c r="E32" s="30"/>
      <c r="F32" s="29" t="s">
        <v>18</v>
      </c>
      <c r="G32" s="27">
        <v>2</v>
      </c>
      <c r="H32" s="27">
        <v>500</v>
      </c>
      <c r="I32" s="27">
        <v>300</v>
      </c>
      <c r="J32" s="29"/>
      <c r="K32" s="27"/>
      <c r="L32" s="27"/>
      <c r="M32" s="27"/>
      <c r="N32" s="27"/>
      <c r="O32" s="27"/>
      <c r="P32" s="27"/>
      <c r="Q32" s="27"/>
      <c r="R32" s="27">
        <v>10000</v>
      </c>
      <c r="S32" s="27"/>
      <c r="U32" s="29"/>
      <c r="V32" s="34"/>
    </row>
    <row r="33" spans="1:22">
      <c r="A33" s="38">
        <v>31</v>
      </c>
      <c r="B33" s="30"/>
      <c r="C33" s="30"/>
      <c r="D33" s="30"/>
      <c r="E33" s="30"/>
      <c r="F33" s="29" t="s">
        <v>18</v>
      </c>
      <c r="G33" s="27">
        <v>2</v>
      </c>
      <c r="H33" s="27">
        <v>500</v>
      </c>
      <c r="I33" s="27">
        <v>300</v>
      </c>
      <c r="J33" s="29"/>
      <c r="K33" s="27"/>
      <c r="L33" s="27"/>
      <c r="M33" s="27"/>
      <c r="N33" s="27"/>
      <c r="O33" s="27"/>
      <c r="P33" s="27"/>
      <c r="Q33" s="27"/>
      <c r="R33" s="27">
        <v>10000</v>
      </c>
      <c r="S33" s="27"/>
      <c r="U33" s="29"/>
      <c r="V33" s="34"/>
    </row>
    <row r="34" spans="1:22">
      <c r="A34" s="38">
        <v>32</v>
      </c>
      <c r="B34" s="30"/>
      <c r="C34" s="30"/>
      <c r="D34" s="30"/>
      <c r="E34" s="30"/>
      <c r="F34" s="29" t="s">
        <v>18</v>
      </c>
      <c r="G34" s="27">
        <v>2</v>
      </c>
      <c r="H34" s="27">
        <v>500</v>
      </c>
      <c r="I34" s="27">
        <v>300</v>
      </c>
      <c r="J34" s="29"/>
      <c r="K34" s="27"/>
      <c r="L34" s="27"/>
      <c r="M34" s="27"/>
      <c r="N34" s="27"/>
      <c r="O34" s="27"/>
      <c r="P34" s="27"/>
      <c r="Q34" s="27"/>
      <c r="R34" s="27">
        <v>10000</v>
      </c>
      <c r="S34" s="27"/>
      <c r="U34" s="29"/>
      <c r="V34" s="34"/>
    </row>
    <row r="35" spans="1:22">
      <c r="A35" s="38">
        <v>33</v>
      </c>
      <c r="B35" s="30"/>
      <c r="C35" s="30"/>
      <c r="D35" s="30"/>
      <c r="E35" s="30"/>
      <c r="F35" s="29" t="s">
        <v>18</v>
      </c>
      <c r="G35" s="27">
        <v>2</v>
      </c>
      <c r="H35" s="27">
        <v>500</v>
      </c>
      <c r="I35" s="27">
        <v>300</v>
      </c>
      <c r="J35" s="29"/>
      <c r="K35" s="27"/>
      <c r="L35" s="27"/>
      <c r="M35" s="27"/>
      <c r="N35" s="27"/>
      <c r="O35" s="27"/>
      <c r="P35" s="27"/>
      <c r="Q35" s="27"/>
      <c r="R35" s="27">
        <v>10000</v>
      </c>
      <c r="S35" s="27"/>
      <c r="U35" s="29"/>
      <c r="V35" s="34"/>
    </row>
    <row r="36" spans="1:22">
      <c r="A36" s="38">
        <v>34</v>
      </c>
      <c r="B36" s="30"/>
      <c r="C36" s="30"/>
      <c r="D36" s="30"/>
      <c r="E36" s="30"/>
      <c r="F36" s="29" t="s">
        <v>18</v>
      </c>
      <c r="G36" s="27">
        <v>2</v>
      </c>
      <c r="H36" s="27">
        <v>500</v>
      </c>
      <c r="I36" s="27">
        <v>300</v>
      </c>
      <c r="J36" s="29"/>
      <c r="K36" s="27"/>
      <c r="L36" s="27"/>
      <c r="M36" s="27"/>
      <c r="N36" s="27"/>
      <c r="O36" s="27"/>
      <c r="P36" s="27"/>
      <c r="Q36" s="27"/>
      <c r="R36" s="27">
        <v>10000</v>
      </c>
      <c r="S36" s="27"/>
      <c r="U36" s="29"/>
      <c r="V36" s="34"/>
    </row>
    <row r="37" spans="1:22">
      <c r="A37" s="38">
        <v>35</v>
      </c>
      <c r="B37" s="30"/>
      <c r="C37" s="30"/>
      <c r="D37" s="30"/>
      <c r="E37" s="30"/>
      <c r="F37" s="29" t="s">
        <v>18</v>
      </c>
      <c r="G37" s="27">
        <v>2</v>
      </c>
      <c r="H37" s="27">
        <v>500</v>
      </c>
      <c r="I37" s="27">
        <v>300</v>
      </c>
      <c r="J37" s="29"/>
      <c r="K37" s="27"/>
      <c r="L37" s="27"/>
      <c r="M37" s="27"/>
      <c r="N37" s="27"/>
      <c r="O37" s="27"/>
      <c r="P37" s="27"/>
      <c r="Q37" s="27"/>
      <c r="R37" s="27">
        <v>10000</v>
      </c>
      <c r="S37" s="27"/>
      <c r="U37" s="29"/>
      <c r="V37" s="34"/>
    </row>
    <row r="38" spans="1:22">
      <c r="A38" s="38">
        <v>36</v>
      </c>
      <c r="B38" s="30"/>
      <c r="C38" s="30"/>
      <c r="D38" s="30"/>
      <c r="E38" s="30"/>
      <c r="F38" s="29" t="s">
        <v>18</v>
      </c>
      <c r="G38" s="27">
        <v>2</v>
      </c>
      <c r="H38" s="27">
        <v>500</v>
      </c>
      <c r="I38" s="27">
        <v>300</v>
      </c>
      <c r="J38" s="29"/>
      <c r="K38" s="27"/>
      <c r="L38" s="27"/>
      <c r="M38" s="27"/>
      <c r="N38" s="27"/>
      <c r="O38" s="27"/>
      <c r="P38" s="27"/>
      <c r="Q38" s="27"/>
      <c r="R38" s="27">
        <v>10000</v>
      </c>
      <c r="S38" s="27"/>
      <c r="U38" s="29"/>
      <c r="V38" s="34"/>
    </row>
    <row r="39" spans="1:22">
      <c r="A39" s="38">
        <v>37</v>
      </c>
      <c r="B39" s="30"/>
      <c r="C39" s="30"/>
      <c r="D39" s="30"/>
      <c r="E39" s="30"/>
      <c r="F39" s="29" t="s">
        <v>18</v>
      </c>
      <c r="G39" s="27">
        <v>2</v>
      </c>
      <c r="H39" s="27">
        <v>500</v>
      </c>
      <c r="I39" s="27">
        <v>300</v>
      </c>
      <c r="J39" s="29"/>
      <c r="K39" s="27"/>
      <c r="L39" s="27"/>
      <c r="M39" s="27"/>
      <c r="N39" s="27"/>
      <c r="O39" s="27"/>
      <c r="P39" s="27"/>
      <c r="Q39" s="27"/>
      <c r="R39" s="27">
        <v>10000</v>
      </c>
      <c r="S39" s="27"/>
      <c r="U39" s="29"/>
      <c r="V39" s="34"/>
    </row>
    <row r="40" spans="1:22">
      <c r="A40" s="38">
        <v>38</v>
      </c>
      <c r="B40" s="30"/>
      <c r="C40" s="30"/>
      <c r="D40" s="30"/>
      <c r="E40" s="30"/>
      <c r="F40" s="29" t="s">
        <v>18</v>
      </c>
      <c r="G40" s="27">
        <v>2</v>
      </c>
      <c r="H40" s="27">
        <v>500</v>
      </c>
      <c r="I40" s="27">
        <v>300</v>
      </c>
      <c r="J40" s="29"/>
      <c r="K40" s="27"/>
      <c r="L40" s="27"/>
      <c r="M40" s="27"/>
      <c r="N40" s="27"/>
      <c r="O40" s="27"/>
      <c r="P40" s="27"/>
      <c r="Q40" s="27"/>
      <c r="R40" s="27">
        <v>10000</v>
      </c>
      <c r="S40" s="27"/>
      <c r="U40" s="29"/>
      <c r="V40" s="34"/>
    </row>
    <row r="41" spans="1:22">
      <c r="A41" s="38">
        <v>39</v>
      </c>
      <c r="B41" s="30"/>
      <c r="C41" s="30"/>
      <c r="D41" s="30"/>
      <c r="E41" s="30"/>
      <c r="F41" s="29" t="s">
        <v>18</v>
      </c>
      <c r="G41" s="27">
        <v>2</v>
      </c>
      <c r="H41" s="27">
        <v>500</v>
      </c>
      <c r="I41" s="27">
        <v>300</v>
      </c>
      <c r="J41" s="29"/>
      <c r="K41" s="27"/>
      <c r="L41" s="27"/>
      <c r="M41" s="27"/>
      <c r="N41" s="27"/>
      <c r="O41" s="27"/>
      <c r="P41" s="27"/>
      <c r="Q41" s="27"/>
      <c r="R41" s="27">
        <v>10000</v>
      </c>
      <c r="S41" s="27"/>
      <c r="U41" s="29"/>
      <c r="V41" s="34"/>
    </row>
    <row r="42" spans="1:22">
      <c r="A42" s="38">
        <v>40</v>
      </c>
      <c r="B42" s="30"/>
      <c r="C42" s="30"/>
      <c r="D42" s="30"/>
      <c r="E42" s="30"/>
      <c r="F42" s="29" t="s">
        <v>18</v>
      </c>
      <c r="G42" s="27">
        <v>2</v>
      </c>
      <c r="H42" s="27">
        <v>500</v>
      </c>
      <c r="I42" s="27">
        <v>300</v>
      </c>
      <c r="J42" s="29"/>
      <c r="K42" s="27"/>
      <c r="L42" s="27"/>
      <c r="M42" s="27"/>
      <c r="N42" s="27"/>
      <c r="O42" s="27"/>
      <c r="P42" s="27"/>
      <c r="Q42" s="27"/>
      <c r="R42" s="27">
        <v>10000</v>
      </c>
      <c r="S42" s="27"/>
      <c r="U42" s="29"/>
      <c r="V42" s="34"/>
    </row>
    <row r="43" spans="1:22">
      <c r="A43" s="38">
        <v>41</v>
      </c>
      <c r="B43" s="30"/>
      <c r="C43" s="30"/>
      <c r="D43" s="30"/>
      <c r="E43" s="30"/>
      <c r="F43" s="29" t="s">
        <v>18</v>
      </c>
      <c r="G43" s="27">
        <v>2</v>
      </c>
      <c r="H43" s="27">
        <v>500</v>
      </c>
      <c r="I43" s="27">
        <v>300</v>
      </c>
      <c r="J43" s="29"/>
      <c r="K43" s="27"/>
      <c r="L43" s="27"/>
      <c r="M43" s="27"/>
      <c r="N43" s="27"/>
      <c r="O43" s="27"/>
      <c r="P43" s="27"/>
      <c r="Q43" s="27"/>
      <c r="R43" s="27">
        <v>10000</v>
      </c>
      <c r="S43" s="27"/>
      <c r="U43" s="29"/>
      <c r="V43" s="34"/>
    </row>
    <row r="44" spans="1:22">
      <c r="A44" s="38">
        <v>42</v>
      </c>
      <c r="B44" s="30"/>
      <c r="C44" s="30"/>
      <c r="D44" s="30"/>
      <c r="E44" s="30"/>
      <c r="F44" s="29" t="s">
        <v>18</v>
      </c>
      <c r="G44" s="27">
        <v>2</v>
      </c>
      <c r="H44" s="27">
        <v>500</v>
      </c>
      <c r="I44" s="27">
        <v>300</v>
      </c>
      <c r="J44" s="29"/>
      <c r="K44" s="27"/>
      <c r="L44" s="27"/>
      <c r="M44" s="27"/>
      <c r="N44" s="27"/>
      <c r="O44" s="27"/>
      <c r="P44" s="27"/>
      <c r="Q44" s="27"/>
      <c r="R44" s="27">
        <v>10000</v>
      </c>
      <c r="S44" s="27"/>
      <c r="U44" s="29"/>
      <c r="V44" s="34"/>
    </row>
    <row r="45" spans="1:22">
      <c r="A45" s="38">
        <v>43</v>
      </c>
      <c r="B45" s="30"/>
      <c r="C45" s="30"/>
      <c r="D45" s="30"/>
      <c r="E45" s="30"/>
      <c r="F45" s="29" t="s">
        <v>18</v>
      </c>
      <c r="G45" s="27">
        <v>2</v>
      </c>
      <c r="H45" s="27">
        <v>500</v>
      </c>
      <c r="I45" s="27">
        <v>300</v>
      </c>
      <c r="J45" s="29"/>
      <c r="K45" s="27"/>
      <c r="L45" s="27"/>
      <c r="M45" s="27"/>
      <c r="N45" s="27"/>
      <c r="O45" s="27"/>
      <c r="P45" s="27"/>
      <c r="Q45" s="27"/>
      <c r="R45" s="27">
        <v>10000</v>
      </c>
      <c r="S45" s="27"/>
      <c r="U45" s="29"/>
      <c r="V45" s="34"/>
    </row>
    <row r="46" spans="1:22">
      <c r="A46" s="38">
        <v>44</v>
      </c>
      <c r="B46" s="30"/>
      <c r="C46" s="30"/>
      <c r="D46" s="30"/>
      <c r="E46" s="30"/>
      <c r="F46" s="29" t="s">
        <v>18</v>
      </c>
      <c r="G46" s="27">
        <v>2</v>
      </c>
      <c r="H46" s="27">
        <v>500</v>
      </c>
      <c r="I46" s="27">
        <v>300</v>
      </c>
      <c r="J46" s="29"/>
      <c r="K46" s="27"/>
      <c r="L46" s="27"/>
      <c r="M46" s="27"/>
      <c r="N46" s="27"/>
      <c r="O46" s="27"/>
      <c r="P46" s="27"/>
      <c r="Q46" s="27"/>
      <c r="R46" s="27">
        <v>10000</v>
      </c>
      <c r="S46" s="27"/>
      <c r="U46" s="29"/>
      <c r="V46" s="34"/>
    </row>
    <row r="47" spans="1:22">
      <c r="A47" s="38">
        <v>45</v>
      </c>
      <c r="B47" s="30"/>
      <c r="C47" s="30"/>
      <c r="D47" s="30"/>
      <c r="E47" s="30"/>
      <c r="F47" s="29" t="s">
        <v>18</v>
      </c>
      <c r="G47" s="27">
        <v>2</v>
      </c>
      <c r="H47" s="27">
        <v>500</v>
      </c>
      <c r="I47" s="27">
        <v>300</v>
      </c>
      <c r="J47" s="29"/>
      <c r="K47" s="27"/>
      <c r="L47" s="27"/>
      <c r="M47" s="27"/>
      <c r="N47" s="27"/>
      <c r="O47" s="27"/>
      <c r="P47" s="27"/>
      <c r="Q47" s="27"/>
      <c r="R47" s="27">
        <v>10000</v>
      </c>
      <c r="S47" s="27"/>
      <c r="U47" s="29"/>
      <c r="V47" s="34"/>
    </row>
    <row r="48" spans="1:22">
      <c r="A48" s="38">
        <v>46</v>
      </c>
      <c r="B48" s="30"/>
      <c r="C48" s="30"/>
      <c r="D48" s="30"/>
      <c r="E48" s="30"/>
      <c r="F48" s="29" t="s">
        <v>18</v>
      </c>
      <c r="G48" s="27">
        <v>2</v>
      </c>
      <c r="H48" s="27">
        <v>500</v>
      </c>
      <c r="I48" s="27">
        <v>300</v>
      </c>
      <c r="J48" s="29"/>
      <c r="K48" s="27"/>
      <c r="L48" s="27"/>
      <c r="M48" s="27"/>
      <c r="N48" s="27"/>
      <c r="O48" s="27"/>
      <c r="P48" s="27"/>
      <c r="Q48" s="27"/>
      <c r="R48" s="27">
        <v>10000</v>
      </c>
      <c r="S48" s="27"/>
      <c r="U48" s="29"/>
      <c r="V48" s="34"/>
    </row>
    <row r="49" spans="1:23">
      <c r="A49" s="38">
        <v>47</v>
      </c>
      <c r="B49" s="30"/>
      <c r="C49" s="30"/>
      <c r="D49" s="30"/>
      <c r="E49" s="30"/>
      <c r="F49" s="29" t="s">
        <v>18</v>
      </c>
      <c r="G49" s="27">
        <v>2</v>
      </c>
      <c r="H49" s="27">
        <v>500</v>
      </c>
      <c r="I49" s="27">
        <v>300</v>
      </c>
      <c r="J49" s="29"/>
      <c r="K49" s="27"/>
      <c r="L49" s="27"/>
      <c r="M49" s="27"/>
      <c r="N49" s="27"/>
      <c r="O49" s="27"/>
      <c r="P49" s="27"/>
      <c r="Q49" s="27"/>
      <c r="R49" s="27">
        <v>10000</v>
      </c>
      <c r="S49" s="27"/>
      <c r="U49" s="29"/>
      <c r="V49" s="34"/>
    </row>
    <row r="50" spans="1:23">
      <c r="A50" s="38">
        <v>48</v>
      </c>
      <c r="B50" s="30"/>
      <c r="C50" s="30"/>
      <c r="D50" s="30"/>
      <c r="E50" s="30"/>
      <c r="F50" s="29" t="s">
        <v>18</v>
      </c>
      <c r="G50" s="27">
        <v>2</v>
      </c>
      <c r="H50" s="27">
        <v>500</v>
      </c>
      <c r="I50" s="27">
        <v>300</v>
      </c>
      <c r="J50" s="29"/>
      <c r="K50" s="27"/>
      <c r="L50" s="27"/>
      <c r="M50" s="27"/>
      <c r="N50" s="27"/>
      <c r="O50" s="27"/>
      <c r="P50" s="27"/>
      <c r="Q50" s="27"/>
      <c r="R50" s="27">
        <v>10000</v>
      </c>
      <c r="S50" s="27"/>
      <c r="U50" s="29"/>
      <c r="V50" s="34"/>
    </row>
    <row r="51" spans="1:23">
      <c r="A51" s="38">
        <v>49</v>
      </c>
      <c r="B51" s="30"/>
      <c r="C51" s="30"/>
      <c r="D51" s="30"/>
      <c r="E51" s="30"/>
      <c r="F51" s="29" t="s">
        <v>18</v>
      </c>
      <c r="G51" s="27">
        <v>2</v>
      </c>
      <c r="H51" s="27">
        <v>500</v>
      </c>
      <c r="I51" s="27">
        <v>300</v>
      </c>
      <c r="J51" s="29"/>
      <c r="K51" s="27"/>
      <c r="L51" s="27"/>
      <c r="M51" s="27"/>
      <c r="N51" s="27"/>
      <c r="O51" s="27"/>
      <c r="P51" s="27"/>
      <c r="Q51" s="27"/>
      <c r="R51" s="27">
        <v>10000</v>
      </c>
      <c r="S51" s="27"/>
      <c r="U51" s="29"/>
      <c r="V51" s="34"/>
    </row>
    <row r="52" spans="1:23">
      <c r="A52" s="38">
        <v>50</v>
      </c>
      <c r="B52" s="30"/>
      <c r="C52" s="30"/>
      <c r="D52" s="30"/>
      <c r="E52" s="30"/>
      <c r="F52" s="29" t="s">
        <v>18</v>
      </c>
      <c r="G52" s="27">
        <v>2</v>
      </c>
      <c r="H52" s="27">
        <v>500</v>
      </c>
      <c r="I52" s="27">
        <v>300</v>
      </c>
      <c r="J52" s="29"/>
      <c r="K52" s="27"/>
      <c r="L52" s="27"/>
      <c r="M52" s="27"/>
      <c r="N52" s="27"/>
      <c r="O52" s="27"/>
      <c r="P52" s="27"/>
      <c r="Q52" s="27"/>
      <c r="R52" s="27">
        <v>10000</v>
      </c>
      <c r="S52" s="27"/>
      <c r="U52" s="29"/>
      <c r="V52" s="34"/>
    </row>
    <row r="53" spans="1:23">
      <c r="A53" s="38">
        <v>51</v>
      </c>
      <c r="B53" s="30"/>
      <c r="C53" s="30"/>
      <c r="D53" s="30"/>
      <c r="E53" s="30"/>
      <c r="F53" s="29" t="s">
        <v>18</v>
      </c>
      <c r="G53" s="27">
        <v>2</v>
      </c>
      <c r="H53" s="27">
        <v>500</v>
      </c>
      <c r="I53" s="27">
        <v>300</v>
      </c>
      <c r="J53" s="29"/>
      <c r="K53" s="27"/>
      <c r="L53" s="27"/>
      <c r="M53" s="27"/>
      <c r="N53" s="27"/>
      <c r="O53" s="27"/>
      <c r="P53" s="27"/>
      <c r="Q53" s="27"/>
      <c r="R53" s="27">
        <v>10000</v>
      </c>
      <c r="S53" s="27"/>
      <c r="U53" s="29"/>
      <c r="V53" s="34"/>
    </row>
    <row r="54" spans="1:23">
      <c r="A54" s="38">
        <v>52</v>
      </c>
      <c r="B54" s="30"/>
      <c r="C54" s="30"/>
      <c r="D54" s="30"/>
      <c r="E54" s="30"/>
      <c r="F54" s="29" t="s">
        <v>18</v>
      </c>
      <c r="G54" s="27">
        <v>2</v>
      </c>
      <c r="H54" s="27">
        <v>500</v>
      </c>
      <c r="I54" s="27">
        <v>300</v>
      </c>
      <c r="J54" s="29"/>
      <c r="K54" s="27"/>
      <c r="L54" s="27"/>
      <c r="M54" s="27"/>
      <c r="N54" s="27"/>
      <c r="O54" s="27"/>
      <c r="P54" s="27"/>
      <c r="Q54" s="27"/>
      <c r="R54" s="27">
        <v>10000</v>
      </c>
      <c r="S54" s="27"/>
      <c r="U54" s="29"/>
      <c r="V54" s="34"/>
    </row>
    <row r="55" spans="1:23">
      <c r="A55" s="38">
        <v>53</v>
      </c>
      <c r="B55" s="30"/>
      <c r="C55" s="30"/>
      <c r="D55" s="30"/>
      <c r="E55" s="30"/>
      <c r="F55" s="29" t="s">
        <v>18</v>
      </c>
      <c r="G55" s="27">
        <v>2</v>
      </c>
      <c r="H55" s="27">
        <v>500</v>
      </c>
      <c r="I55" s="27">
        <v>300</v>
      </c>
      <c r="J55" s="29"/>
      <c r="K55" s="27"/>
      <c r="L55" s="27"/>
      <c r="M55" s="27"/>
      <c r="N55" s="27"/>
      <c r="O55" s="27"/>
      <c r="P55" s="27"/>
      <c r="Q55" s="27"/>
      <c r="R55" s="27">
        <v>10000</v>
      </c>
      <c r="S55" s="27"/>
      <c r="U55" s="29"/>
      <c r="V55" s="34"/>
    </row>
    <row r="56" spans="1:23">
      <c r="A56" s="38">
        <v>54</v>
      </c>
      <c r="B56" s="30"/>
      <c r="C56" s="30"/>
      <c r="D56" s="30"/>
      <c r="E56" s="30"/>
      <c r="F56" s="29" t="s">
        <v>18</v>
      </c>
      <c r="G56" s="27">
        <v>2</v>
      </c>
      <c r="H56" s="27">
        <v>500</v>
      </c>
      <c r="I56" s="27">
        <v>300</v>
      </c>
      <c r="J56" s="29"/>
      <c r="K56" s="27"/>
      <c r="L56" s="27"/>
      <c r="M56" s="27"/>
      <c r="N56" s="27"/>
      <c r="O56" s="27"/>
      <c r="P56" s="27"/>
      <c r="Q56" s="27"/>
      <c r="R56" s="27">
        <v>10000</v>
      </c>
      <c r="S56" s="27"/>
      <c r="U56" s="29"/>
      <c r="V56" s="34"/>
    </row>
    <row r="57" spans="1:23">
      <c r="A57" s="38">
        <v>55</v>
      </c>
      <c r="B57" s="30"/>
      <c r="C57" s="30"/>
      <c r="D57" s="30"/>
      <c r="E57" s="30"/>
      <c r="F57" s="29" t="s">
        <v>18</v>
      </c>
      <c r="G57" s="27">
        <v>2</v>
      </c>
      <c r="H57" s="27">
        <v>500</v>
      </c>
      <c r="I57" s="27">
        <v>300</v>
      </c>
      <c r="J57" s="29"/>
      <c r="K57" s="27"/>
      <c r="L57" s="27"/>
      <c r="M57" s="27"/>
      <c r="N57" s="27"/>
      <c r="O57" s="27"/>
      <c r="P57" s="27"/>
      <c r="Q57" s="27"/>
      <c r="R57" s="27">
        <v>10000</v>
      </c>
      <c r="S57" s="27"/>
      <c r="U57" s="29"/>
      <c r="V57" s="34"/>
    </row>
    <row r="58" spans="1:23">
      <c r="A58" s="38">
        <v>56</v>
      </c>
      <c r="B58" s="30"/>
      <c r="C58" s="30"/>
      <c r="D58" s="30"/>
      <c r="E58" s="30"/>
      <c r="F58" s="29" t="s">
        <v>18</v>
      </c>
      <c r="G58" s="27">
        <v>2</v>
      </c>
      <c r="H58" s="27">
        <v>500</v>
      </c>
      <c r="I58" s="27">
        <v>300</v>
      </c>
      <c r="J58" s="29"/>
      <c r="K58" s="27"/>
      <c r="L58" s="27"/>
      <c r="M58" s="27"/>
      <c r="N58" s="27"/>
      <c r="O58" s="27"/>
      <c r="P58" s="27"/>
      <c r="Q58" s="27"/>
      <c r="R58" s="27">
        <v>10000</v>
      </c>
      <c r="S58" s="27"/>
      <c r="U58" s="29"/>
      <c r="V58" s="34"/>
    </row>
    <row r="59" spans="1:23">
      <c r="A59" s="38">
        <v>57</v>
      </c>
      <c r="B59" s="30"/>
      <c r="C59" s="30"/>
      <c r="D59" s="30"/>
      <c r="E59" s="30"/>
      <c r="F59" s="29" t="s">
        <v>18</v>
      </c>
      <c r="G59" s="27">
        <v>2</v>
      </c>
      <c r="H59" s="27">
        <v>500</v>
      </c>
      <c r="I59" s="27">
        <v>300</v>
      </c>
      <c r="J59" s="29"/>
      <c r="K59" s="27"/>
      <c r="L59" s="27"/>
      <c r="M59" s="27"/>
      <c r="N59" s="27"/>
      <c r="O59" s="27"/>
      <c r="P59" s="27"/>
      <c r="Q59" s="27"/>
      <c r="R59" s="27">
        <v>10000</v>
      </c>
      <c r="S59" s="27"/>
      <c r="U59" s="29"/>
      <c r="V59" s="34"/>
    </row>
    <row r="60" spans="1:23">
      <c r="A60" s="38">
        <v>58</v>
      </c>
      <c r="B60" s="30"/>
      <c r="C60" s="30"/>
      <c r="D60" s="30"/>
      <c r="E60" s="30"/>
      <c r="F60" s="29" t="s">
        <v>18</v>
      </c>
      <c r="G60" s="27">
        <v>2</v>
      </c>
      <c r="H60" s="27">
        <v>500</v>
      </c>
      <c r="I60" s="27">
        <v>300</v>
      </c>
      <c r="J60" s="29"/>
      <c r="K60" s="27"/>
      <c r="L60" s="27"/>
      <c r="M60" s="27"/>
      <c r="N60" s="27"/>
      <c r="O60" s="27"/>
      <c r="P60" s="27"/>
      <c r="Q60" s="27"/>
      <c r="R60" s="27">
        <v>10000</v>
      </c>
      <c r="S60" s="27"/>
      <c r="U60" s="29"/>
      <c r="V60" s="34"/>
    </row>
    <row r="61" spans="1:23">
      <c r="A61" s="38">
        <v>59</v>
      </c>
      <c r="B61" s="30"/>
      <c r="C61" s="30"/>
      <c r="D61" s="30"/>
      <c r="E61" s="30"/>
      <c r="F61" s="29" t="s">
        <v>18</v>
      </c>
      <c r="G61" s="27">
        <v>2</v>
      </c>
      <c r="H61" s="27">
        <v>500</v>
      </c>
      <c r="I61" s="27">
        <v>300</v>
      </c>
      <c r="J61" s="29"/>
      <c r="K61" s="27"/>
      <c r="L61" s="27"/>
      <c r="M61" s="27"/>
      <c r="N61" s="27"/>
      <c r="O61" s="27"/>
      <c r="P61" s="27"/>
      <c r="Q61" s="27"/>
      <c r="R61" s="27">
        <v>10000</v>
      </c>
      <c r="S61" s="27"/>
      <c r="U61" s="29"/>
      <c r="V61" s="34"/>
      <c r="W61">
        <v>3.4</v>
      </c>
    </row>
    <row r="62" spans="1:23">
      <c r="A62" s="38">
        <v>60</v>
      </c>
      <c r="B62" s="30"/>
      <c r="C62" s="30"/>
      <c r="D62" s="30"/>
      <c r="E62" s="30"/>
      <c r="F62" s="29" t="s">
        <v>18</v>
      </c>
      <c r="G62" s="27">
        <v>2</v>
      </c>
      <c r="H62" s="27">
        <v>500</v>
      </c>
      <c r="I62" s="27">
        <v>300</v>
      </c>
      <c r="J62" s="29"/>
      <c r="K62" s="27"/>
      <c r="L62" s="27"/>
      <c r="M62" s="27"/>
      <c r="N62" s="27"/>
      <c r="O62" s="27"/>
      <c r="P62" s="27"/>
      <c r="Q62" s="27"/>
      <c r="R62" s="27">
        <v>10000</v>
      </c>
      <c r="S62" s="27"/>
      <c r="U62" s="29"/>
      <c r="V62" s="34"/>
    </row>
    <row r="63" spans="1:23">
      <c r="A63" s="38">
        <v>61</v>
      </c>
      <c r="B63" s="30"/>
      <c r="C63" s="30"/>
      <c r="D63" s="30"/>
      <c r="E63" s="30"/>
      <c r="F63" s="29" t="s">
        <v>18</v>
      </c>
      <c r="G63" s="27">
        <v>2</v>
      </c>
      <c r="H63" s="27">
        <v>500</v>
      </c>
      <c r="I63" s="27">
        <v>300</v>
      </c>
      <c r="J63" s="29"/>
      <c r="K63" s="27"/>
      <c r="L63" s="27"/>
      <c r="M63" s="27"/>
      <c r="N63" s="27"/>
      <c r="O63" s="27"/>
      <c r="P63" s="27"/>
      <c r="Q63" s="27"/>
      <c r="R63" s="27">
        <v>10000</v>
      </c>
      <c r="S63" s="27"/>
      <c r="U63" s="29"/>
      <c r="V63" s="34"/>
    </row>
    <row r="64" spans="1:23">
      <c r="A64" s="38">
        <v>62</v>
      </c>
      <c r="B64" s="30"/>
      <c r="C64" s="30"/>
      <c r="D64" s="30"/>
      <c r="E64" s="30"/>
      <c r="F64" s="29" t="s">
        <v>18</v>
      </c>
      <c r="G64" s="27">
        <v>2</v>
      </c>
      <c r="H64" s="27">
        <v>500</v>
      </c>
      <c r="I64" s="27">
        <v>300</v>
      </c>
      <c r="J64" s="29"/>
      <c r="K64" s="27"/>
      <c r="L64" s="27"/>
      <c r="M64" s="27"/>
      <c r="N64" s="27"/>
      <c r="O64" s="27"/>
      <c r="P64" s="27"/>
      <c r="Q64" s="27"/>
      <c r="R64" s="27">
        <v>10000</v>
      </c>
      <c r="S64" s="27"/>
      <c r="U64" s="29"/>
      <c r="V64" s="34"/>
    </row>
    <row r="65" spans="1:22">
      <c r="A65" s="38">
        <v>63</v>
      </c>
      <c r="B65" s="30"/>
      <c r="C65" s="30"/>
      <c r="D65" s="30"/>
      <c r="E65" s="30"/>
      <c r="F65" s="29" t="s">
        <v>18</v>
      </c>
      <c r="G65" s="27">
        <v>2</v>
      </c>
      <c r="H65" s="27">
        <v>500</v>
      </c>
      <c r="I65" s="27">
        <v>300</v>
      </c>
      <c r="J65" s="29"/>
      <c r="K65" s="27"/>
      <c r="L65" s="27"/>
      <c r="M65" s="27"/>
      <c r="N65" s="27"/>
      <c r="O65" s="27"/>
      <c r="P65" s="27"/>
      <c r="Q65" s="27"/>
      <c r="R65" s="27">
        <v>10000</v>
      </c>
      <c r="S65" s="27"/>
      <c r="U65" s="29"/>
      <c r="V65" s="34"/>
    </row>
    <row r="66" spans="1:22">
      <c r="A66" s="38">
        <v>64</v>
      </c>
      <c r="B66" s="30"/>
      <c r="C66" s="30"/>
      <c r="D66" s="30"/>
      <c r="E66" s="30"/>
      <c r="F66" s="29" t="s">
        <v>18</v>
      </c>
      <c r="G66" s="27">
        <v>2</v>
      </c>
      <c r="H66" s="27">
        <v>500</v>
      </c>
      <c r="I66" s="27">
        <v>300</v>
      </c>
      <c r="J66" s="29"/>
      <c r="K66" s="27"/>
      <c r="L66" s="27"/>
      <c r="M66" s="27"/>
      <c r="N66" s="27"/>
      <c r="O66" s="27"/>
      <c r="P66" s="27"/>
      <c r="Q66" s="27"/>
      <c r="R66" s="27">
        <v>10000</v>
      </c>
      <c r="S66" s="27"/>
      <c r="U66" s="29"/>
      <c r="V66" s="34"/>
    </row>
    <row r="67" spans="1:22">
      <c r="A67" s="38">
        <v>65</v>
      </c>
      <c r="B67" s="30"/>
      <c r="C67" s="30"/>
      <c r="D67" s="30"/>
      <c r="E67" s="30"/>
      <c r="F67" s="29" t="s">
        <v>18</v>
      </c>
      <c r="G67" s="27">
        <v>2</v>
      </c>
      <c r="H67" s="27">
        <v>500</v>
      </c>
      <c r="I67" s="27">
        <v>300</v>
      </c>
      <c r="J67" s="29"/>
      <c r="K67" s="27"/>
      <c r="L67" s="27"/>
      <c r="M67" s="27"/>
      <c r="N67" s="27"/>
      <c r="O67" s="27"/>
      <c r="P67" s="27"/>
      <c r="Q67" s="27"/>
      <c r="R67" s="27">
        <v>10000</v>
      </c>
      <c r="S67" s="27"/>
      <c r="U67" s="29"/>
      <c r="V67" s="34"/>
    </row>
    <row r="68" spans="1:22">
      <c r="A68" s="38">
        <v>66</v>
      </c>
      <c r="B68" s="30"/>
      <c r="C68" s="30"/>
      <c r="D68" s="30"/>
      <c r="E68" s="30"/>
      <c r="F68" s="29" t="s">
        <v>18</v>
      </c>
      <c r="G68" s="27">
        <v>2</v>
      </c>
      <c r="H68" s="27">
        <v>500</v>
      </c>
      <c r="I68" s="27">
        <v>300</v>
      </c>
      <c r="J68" s="29"/>
      <c r="K68" s="27"/>
      <c r="L68" s="27"/>
      <c r="M68" s="27"/>
      <c r="N68" s="27"/>
      <c r="O68" s="27"/>
      <c r="P68" s="27"/>
      <c r="Q68" s="27"/>
      <c r="R68" s="27">
        <v>10000</v>
      </c>
      <c r="S68" s="27"/>
      <c r="U68" s="29"/>
      <c r="V68" s="34"/>
    </row>
    <row r="69" spans="1:22">
      <c r="A69" s="38">
        <v>67</v>
      </c>
      <c r="B69" s="30"/>
      <c r="C69" s="30"/>
      <c r="D69" s="30"/>
      <c r="E69" s="30"/>
      <c r="F69" s="29" t="s">
        <v>18</v>
      </c>
      <c r="G69" s="27">
        <v>2</v>
      </c>
      <c r="H69" s="27">
        <v>500</v>
      </c>
      <c r="I69" s="27">
        <v>300</v>
      </c>
      <c r="J69" s="29"/>
      <c r="K69" s="27"/>
      <c r="L69" s="27"/>
      <c r="M69" s="27"/>
      <c r="N69" s="27"/>
      <c r="O69" s="27"/>
      <c r="P69" s="27"/>
      <c r="Q69" s="27"/>
      <c r="R69" s="27">
        <v>10000</v>
      </c>
      <c r="S69" s="27"/>
      <c r="U69" s="29"/>
      <c r="V69" s="34"/>
    </row>
    <row r="70" spans="1:22">
      <c r="A70" s="38">
        <v>68</v>
      </c>
      <c r="B70" s="30"/>
      <c r="C70" s="30"/>
      <c r="D70" s="30"/>
      <c r="E70" s="30"/>
      <c r="F70" s="29" t="s">
        <v>18</v>
      </c>
      <c r="G70" s="27">
        <v>2</v>
      </c>
      <c r="H70" s="27">
        <v>500</v>
      </c>
      <c r="I70" s="27">
        <v>300</v>
      </c>
      <c r="J70" s="29"/>
      <c r="K70" s="27"/>
      <c r="L70" s="27"/>
      <c r="M70" s="27"/>
      <c r="N70" s="27"/>
      <c r="O70" s="27"/>
      <c r="P70" s="27"/>
      <c r="Q70" s="27"/>
      <c r="R70" s="27">
        <v>10000</v>
      </c>
      <c r="S70" s="27"/>
      <c r="U70" s="29"/>
      <c r="V70" s="34"/>
    </row>
    <row r="71" spans="1:22">
      <c r="A71" s="38">
        <v>69</v>
      </c>
      <c r="B71" s="30"/>
      <c r="C71" s="30"/>
      <c r="D71" s="30"/>
      <c r="E71" s="30"/>
      <c r="F71" s="29" t="s">
        <v>18</v>
      </c>
      <c r="G71" s="27">
        <v>2</v>
      </c>
      <c r="H71" s="27">
        <v>500</v>
      </c>
      <c r="I71" s="27">
        <v>300</v>
      </c>
      <c r="J71" s="29"/>
      <c r="K71" s="27"/>
      <c r="L71" s="27"/>
      <c r="M71" s="27"/>
      <c r="N71" s="27"/>
      <c r="O71" s="27"/>
      <c r="P71" s="27"/>
      <c r="Q71" s="27"/>
      <c r="R71" s="27">
        <v>10000</v>
      </c>
      <c r="S71" s="27"/>
      <c r="U71" s="29"/>
      <c r="V71" s="34"/>
    </row>
    <row r="72" spans="1:22">
      <c r="A72" s="38">
        <v>70</v>
      </c>
      <c r="B72" s="30"/>
      <c r="C72" s="30"/>
      <c r="D72" s="30"/>
      <c r="E72" s="30"/>
      <c r="F72" s="29" t="s">
        <v>18</v>
      </c>
      <c r="G72" s="27">
        <v>2</v>
      </c>
      <c r="H72" s="27">
        <v>500</v>
      </c>
      <c r="I72" s="27">
        <v>300</v>
      </c>
      <c r="J72" s="29"/>
      <c r="K72" s="27"/>
      <c r="L72" s="27"/>
      <c r="M72" s="27"/>
      <c r="N72" s="27"/>
      <c r="O72" s="27"/>
      <c r="P72" s="27"/>
      <c r="Q72" s="27"/>
      <c r="R72" s="27">
        <v>10000</v>
      </c>
      <c r="S72" s="27"/>
      <c r="U72" s="29"/>
      <c r="V72" s="34"/>
    </row>
    <row r="73" spans="1:22">
      <c r="A73" s="38">
        <v>71</v>
      </c>
      <c r="B73" s="30"/>
      <c r="C73" s="30"/>
      <c r="D73" s="30"/>
      <c r="E73" s="30"/>
      <c r="F73" s="29" t="s">
        <v>18</v>
      </c>
      <c r="G73" s="27">
        <v>2</v>
      </c>
      <c r="H73" s="27">
        <v>500</v>
      </c>
      <c r="I73" s="27">
        <v>300</v>
      </c>
      <c r="J73" s="29"/>
      <c r="K73" s="27"/>
      <c r="L73" s="27"/>
      <c r="M73" s="27"/>
      <c r="N73" s="27"/>
      <c r="O73" s="27"/>
      <c r="P73" s="27"/>
      <c r="Q73" s="27"/>
      <c r="R73" s="27">
        <v>10000</v>
      </c>
      <c r="S73" s="27"/>
      <c r="U73" s="29"/>
      <c r="V73" s="34"/>
    </row>
    <row r="74" spans="1:22">
      <c r="A74" s="38">
        <v>72</v>
      </c>
      <c r="B74" s="30"/>
      <c r="C74" s="30"/>
      <c r="D74" s="30"/>
      <c r="E74" s="30"/>
      <c r="F74" s="29" t="s">
        <v>18</v>
      </c>
      <c r="G74" s="27">
        <v>2</v>
      </c>
      <c r="H74" s="27">
        <v>500</v>
      </c>
      <c r="I74" s="27">
        <v>300</v>
      </c>
      <c r="J74" s="29"/>
      <c r="K74" s="27"/>
      <c r="L74" s="27"/>
      <c r="M74" s="27"/>
      <c r="N74" s="27"/>
      <c r="O74" s="27"/>
      <c r="P74" s="27"/>
      <c r="Q74" s="27"/>
      <c r="R74" s="27">
        <v>10000</v>
      </c>
      <c r="S74" s="27"/>
      <c r="U74" s="29"/>
      <c r="V74" s="34"/>
    </row>
    <row r="75" spans="1:22">
      <c r="A75" s="38">
        <v>73</v>
      </c>
      <c r="B75" s="30"/>
      <c r="C75" s="30"/>
      <c r="D75" s="30"/>
      <c r="E75" s="30"/>
      <c r="F75" s="29" t="s">
        <v>18</v>
      </c>
      <c r="G75" s="27">
        <v>2</v>
      </c>
      <c r="H75" s="27">
        <v>500</v>
      </c>
      <c r="I75" s="27">
        <v>300</v>
      </c>
      <c r="J75" s="29"/>
      <c r="K75" s="27"/>
      <c r="L75" s="27"/>
      <c r="M75" s="27"/>
      <c r="N75" s="27"/>
      <c r="O75" s="27"/>
      <c r="P75" s="27"/>
      <c r="Q75" s="27"/>
      <c r="R75" s="27">
        <v>10000</v>
      </c>
      <c r="S75" s="27"/>
      <c r="U75" s="29"/>
      <c r="V75" s="34"/>
    </row>
    <row r="76" spans="1:22">
      <c r="A76" s="38">
        <v>74</v>
      </c>
      <c r="B76" s="30"/>
      <c r="C76" s="30"/>
      <c r="D76" s="30"/>
      <c r="E76" s="30"/>
      <c r="F76" s="29" t="s">
        <v>18</v>
      </c>
      <c r="G76" s="27">
        <v>2</v>
      </c>
      <c r="H76" s="27">
        <v>500</v>
      </c>
      <c r="I76" s="27">
        <v>300</v>
      </c>
      <c r="J76" s="29"/>
      <c r="K76" s="27"/>
      <c r="L76" s="27"/>
      <c r="M76" s="27"/>
      <c r="N76" s="27"/>
      <c r="O76" s="27"/>
      <c r="P76" s="27"/>
      <c r="Q76" s="27"/>
      <c r="R76" s="27">
        <v>10000</v>
      </c>
      <c r="S76" s="27"/>
      <c r="U76" s="29"/>
      <c r="V76" s="34"/>
    </row>
    <row r="77" spans="1:22">
      <c r="A77" s="38">
        <v>75</v>
      </c>
      <c r="B77" s="30"/>
      <c r="C77" s="30"/>
      <c r="D77" s="30"/>
      <c r="E77" s="30"/>
      <c r="F77" s="29" t="s">
        <v>18</v>
      </c>
      <c r="G77" s="27">
        <v>2</v>
      </c>
      <c r="H77" s="27">
        <v>500</v>
      </c>
      <c r="I77" s="27">
        <v>300</v>
      </c>
      <c r="J77" s="29"/>
      <c r="K77" s="27"/>
      <c r="L77" s="27"/>
      <c r="M77" s="27"/>
      <c r="N77" s="27"/>
      <c r="O77" s="27"/>
      <c r="P77" s="27"/>
      <c r="Q77" s="27"/>
      <c r="R77" s="27">
        <v>10000</v>
      </c>
      <c r="S77" s="27"/>
      <c r="U77" s="29"/>
      <c r="V77" s="34"/>
    </row>
    <row r="78" spans="1:22">
      <c r="A78" s="38">
        <v>76</v>
      </c>
      <c r="B78" s="30"/>
      <c r="C78" s="30"/>
      <c r="D78" s="30"/>
      <c r="E78" s="30"/>
      <c r="F78" s="29" t="s">
        <v>18</v>
      </c>
      <c r="G78" s="27">
        <v>2</v>
      </c>
      <c r="H78" s="27">
        <v>500</v>
      </c>
      <c r="I78" s="27">
        <v>300</v>
      </c>
      <c r="J78" s="29"/>
      <c r="K78" s="27"/>
      <c r="L78" s="27"/>
      <c r="M78" s="27"/>
      <c r="N78" s="27"/>
      <c r="O78" s="27"/>
      <c r="P78" s="27"/>
      <c r="Q78" s="27"/>
      <c r="R78" s="27">
        <v>10000</v>
      </c>
      <c r="S78" s="27"/>
      <c r="U78" s="29"/>
      <c r="V78" s="34"/>
    </row>
    <row r="79" spans="1:22">
      <c r="A79" s="38">
        <v>77</v>
      </c>
      <c r="B79" s="30"/>
      <c r="C79" s="30"/>
      <c r="D79" s="30"/>
      <c r="E79" s="30"/>
      <c r="F79" s="29" t="s">
        <v>18</v>
      </c>
      <c r="G79" s="27">
        <v>2</v>
      </c>
      <c r="H79" s="27">
        <v>500</v>
      </c>
      <c r="I79" s="27">
        <v>300</v>
      </c>
      <c r="J79" s="29"/>
      <c r="K79" s="27"/>
      <c r="L79" s="27"/>
      <c r="M79" s="27"/>
      <c r="N79" s="27"/>
      <c r="O79" s="27"/>
      <c r="P79" s="27"/>
      <c r="Q79" s="27"/>
      <c r="R79" s="27">
        <v>10000</v>
      </c>
      <c r="S79" s="27"/>
      <c r="U79" s="29"/>
      <c r="V79" s="34"/>
    </row>
    <row r="80" spans="1:22">
      <c r="A80" s="38">
        <v>78</v>
      </c>
      <c r="B80" s="30"/>
      <c r="C80" s="30"/>
      <c r="D80" s="30"/>
      <c r="E80" s="30"/>
      <c r="F80" s="29" t="s">
        <v>18</v>
      </c>
      <c r="G80" s="27">
        <v>2</v>
      </c>
      <c r="H80" s="27">
        <v>500</v>
      </c>
      <c r="I80" s="27">
        <v>300</v>
      </c>
      <c r="J80" s="29"/>
      <c r="K80" s="27"/>
      <c r="L80" s="27"/>
      <c r="M80" s="27"/>
      <c r="N80" s="27"/>
      <c r="O80" s="27"/>
      <c r="P80" s="27"/>
      <c r="Q80" s="27"/>
      <c r="R80" s="27">
        <v>10000</v>
      </c>
      <c r="S80" s="27"/>
      <c r="U80" s="29"/>
      <c r="V80" s="34"/>
    </row>
    <row r="81" spans="1:22">
      <c r="A81" s="38">
        <v>79</v>
      </c>
      <c r="B81" s="30"/>
      <c r="C81" s="30"/>
      <c r="D81" s="30"/>
      <c r="E81" s="30"/>
      <c r="F81" s="29" t="s">
        <v>18</v>
      </c>
      <c r="G81" s="27">
        <v>2</v>
      </c>
      <c r="H81" s="27">
        <v>500</v>
      </c>
      <c r="I81" s="27">
        <v>300</v>
      </c>
      <c r="J81" s="29"/>
      <c r="K81" s="27"/>
      <c r="L81" s="27"/>
      <c r="M81" s="27"/>
      <c r="N81" s="27"/>
      <c r="O81" s="27"/>
      <c r="P81" s="27"/>
      <c r="Q81" s="27"/>
      <c r="R81" s="27">
        <v>10000</v>
      </c>
      <c r="S81" s="27"/>
      <c r="U81" s="29"/>
      <c r="V81" s="34"/>
    </row>
    <row r="82" spans="1:22">
      <c r="A82" s="38">
        <v>80</v>
      </c>
      <c r="B82" s="30"/>
      <c r="C82" s="30"/>
      <c r="D82" s="30"/>
      <c r="E82" s="30"/>
      <c r="F82" s="29" t="s">
        <v>18</v>
      </c>
      <c r="G82" s="27">
        <v>2</v>
      </c>
      <c r="H82" s="27">
        <v>500</v>
      </c>
      <c r="I82" s="27">
        <v>300</v>
      </c>
      <c r="J82" s="29"/>
      <c r="K82" s="27"/>
      <c r="L82" s="27"/>
      <c r="M82" s="27"/>
      <c r="N82" s="27"/>
      <c r="O82" s="27"/>
      <c r="P82" s="27"/>
      <c r="Q82" s="27"/>
      <c r="R82" s="27">
        <v>10000</v>
      </c>
      <c r="S82" s="27"/>
      <c r="U82" s="29"/>
      <c r="V82" s="34"/>
    </row>
    <row r="83" spans="1:22">
      <c r="A83" s="38">
        <v>81</v>
      </c>
      <c r="B83" s="30"/>
      <c r="C83" s="30"/>
      <c r="D83" s="30"/>
      <c r="E83" s="30"/>
      <c r="F83" s="29" t="s">
        <v>18</v>
      </c>
      <c r="G83" s="27">
        <v>2</v>
      </c>
      <c r="H83" s="27">
        <v>500</v>
      </c>
      <c r="I83" s="27">
        <v>300</v>
      </c>
      <c r="J83" s="29"/>
      <c r="K83" s="27"/>
      <c r="L83" s="27"/>
      <c r="M83" s="27"/>
      <c r="N83" s="27"/>
      <c r="O83" s="27"/>
      <c r="P83" s="27"/>
      <c r="Q83" s="27"/>
      <c r="R83" s="27">
        <v>10000</v>
      </c>
      <c r="S83" s="27"/>
      <c r="U83" s="29"/>
      <c r="V83" s="34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AC4B0-C053-4B18-B3AB-09C248CA849F}">
  <dimension ref="A1:AA83"/>
  <sheetViews>
    <sheetView topLeftCell="K1" zoomScaleNormal="100" workbookViewId="0">
      <selection activeCell="D22" sqref="D22"/>
    </sheetView>
  </sheetViews>
  <sheetFormatPr defaultRowHeight="14.4"/>
  <cols>
    <col min="8" max="8" width="9.6640625" customWidth="1"/>
    <col min="12" max="12" width="16" customWidth="1"/>
    <col min="13" max="13" width="13.33203125" customWidth="1"/>
    <col min="17" max="17" width="10.21875" customWidth="1"/>
    <col min="18" max="18" width="9.88671875" customWidth="1"/>
    <col min="20" max="20" width="8.88671875" style="29"/>
    <col min="21" max="21" width="11.109375" customWidth="1"/>
    <col min="26" max="26" width="12" bestFit="1" customWidth="1"/>
    <col min="27" max="27" width="10" bestFit="1" customWidth="1"/>
  </cols>
  <sheetData>
    <row r="1" spans="1:27" ht="43.8" thickBot="1">
      <c r="A1" s="23" t="s">
        <v>39</v>
      </c>
      <c r="B1" s="24" t="s">
        <v>1</v>
      </c>
      <c r="C1" s="24" t="s">
        <v>2</v>
      </c>
      <c r="D1" s="24" t="s">
        <v>19</v>
      </c>
      <c r="E1" s="24" t="s">
        <v>28</v>
      </c>
      <c r="F1" s="24" t="s">
        <v>3</v>
      </c>
      <c r="G1" s="24" t="s">
        <v>4</v>
      </c>
      <c r="H1" s="24" t="s">
        <v>63</v>
      </c>
      <c r="I1" s="24" t="s">
        <v>5</v>
      </c>
      <c r="J1" s="24" t="s">
        <v>6</v>
      </c>
      <c r="K1" s="24" t="s">
        <v>40</v>
      </c>
      <c r="L1" s="24" t="s">
        <v>99</v>
      </c>
      <c r="M1" s="24" t="s">
        <v>100</v>
      </c>
      <c r="N1" s="24" t="s">
        <v>91</v>
      </c>
      <c r="O1" s="24" t="s">
        <v>96</v>
      </c>
      <c r="P1" s="24" t="s">
        <v>95</v>
      </c>
      <c r="Q1" s="24" t="s">
        <v>98</v>
      </c>
      <c r="R1" s="24" t="s">
        <v>93</v>
      </c>
      <c r="S1" s="24" t="s">
        <v>88</v>
      </c>
      <c r="T1" s="24" t="s">
        <v>66</v>
      </c>
      <c r="U1" s="40" t="s">
        <v>67</v>
      </c>
      <c r="W1" s="35"/>
      <c r="X1" s="35"/>
      <c r="Y1" s="35"/>
      <c r="Z1" s="35"/>
      <c r="AA1" s="35"/>
    </row>
    <row r="2" spans="1:27">
      <c r="A2" s="25" t="s">
        <v>10</v>
      </c>
      <c r="B2" s="26" t="s">
        <v>29</v>
      </c>
      <c r="C2" s="26" t="s">
        <v>30</v>
      </c>
      <c r="D2" s="26" t="s">
        <v>31</v>
      </c>
      <c r="E2" s="26" t="s">
        <v>32</v>
      </c>
      <c r="F2" s="26" t="s">
        <v>12</v>
      </c>
      <c r="G2" s="26" t="s">
        <v>13</v>
      </c>
      <c r="H2" s="26" t="s">
        <v>12</v>
      </c>
      <c r="I2" s="26" t="s">
        <v>14</v>
      </c>
      <c r="J2" s="26" t="s">
        <v>15</v>
      </c>
      <c r="K2" s="26" t="s">
        <v>15</v>
      </c>
      <c r="L2" s="26" t="s">
        <v>97</v>
      </c>
      <c r="M2" s="26" t="s">
        <v>97</v>
      </c>
      <c r="N2" s="26" t="s">
        <v>15</v>
      </c>
      <c r="O2" s="26" t="s">
        <v>97</v>
      </c>
      <c r="P2" s="26" t="s">
        <v>15</v>
      </c>
      <c r="Q2" s="26" t="s">
        <v>15</v>
      </c>
      <c r="R2" s="26" t="s">
        <v>16</v>
      </c>
      <c r="S2" s="26"/>
      <c r="T2" s="26" t="s">
        <v>12</v>
      </c>
      <c r="U2" s="26" t="s">
        <v>89</v>
      </c>
    </row>
    <row r="3" spans="1:27">
      <c r="A3" s="38">
        <v>1</v>
      </c>
      <c r="B3" s="30"/>
      <c r="C3" s="30"/>
      <c r="D3" s="30"/>
      <c r="E3" s="28"/>
      <c r="F3" s="29" t="s">
        <v>18</v>
      </c>
      <c r="G3" s="27">
        <v>3.5</v>
      </c>
      <c r="H3" s="27">
        <v>500</v>
      </c>
      <c r="I3" s="27">
        <v>300</v>
      </c>
      <c r="J3" s="27">
        <v>302.5</v>
      </c>
      <c r="K3" s="27">
        <v>29.6</v>
      </c>
      <c r="L3" s="27">
        <f>K3/R3*1000</f>
        <v>2.96</v>
      </c>
      <c r="M3" s="27"/>
      <c r="N3" s="27">
        <f>J3-K3</f>
        <v>272.89999999999998</v>
      </c>
      <c r="O3" s="27"/>
      <c r="P3" s="27">
        <f>O3*$Y$5/1000</f>
        <v>0</v>
      </c>
      <c r="Q3" s="27"/>
      <c r="R3" s="27">
        <v>10000</v>
      </c>
      <c r="S3" s="27" t="e">
        <f>T3/$Z$32</f>
        <v>#DIV/0!</v>
      </c>
      <c r="U3" s="29">
        <v>3.0674999999999999</v>
      </c>
    </row>
    <row r="4" spans="1:27">
      <c r="A4" s="38">
        <v>2</v>
      </c>
      <c r="B4" s="30"/>
      <c r="C4" s="30"/>
      <c r="D4" s="30"/>
      <c r="E4" s="28"/>
      <c r="F4" s="29" t="s">
        <v>18</v>
      </c>
      <c r="G4" s="27">
        <v>3.5</v>
      </c>
      <c r="H4" s="27">
        <v>500</v>
      </c>
      <c r="I4" s="27">
        <v>300</v>
      </c>
      <c r="J4" s="27">
        <v>300.10000000000002</v>
      </c>
      <c r="K4" s="27">
        <v>27.1</v>
      </c>
      <c r="L4" s="27">
        <f t="shared" ref="L4:L19" si="0">K4/R4*1000</f>
        <v>2.71</v>
      </c>
      <c r="M4" s="27"/>
      <c r="N4" s="27">
        <f t="shared" ref="N4:N19" si="1">J4-K4</f>
        <v>273</v>
      </c>
      <c r="O4" s="27"/>
      <c r="P4" s="27">
        <f t="shared" ref="P4:P19" si="2">O4*$Y$5/1000</f>
        <v>0</v>
      </c>
      <c r="Q4" s="27"/>
      <c r="R4" s="27">
        <v>10000</v>
      </c>
      <c r="S4" s="27"/>
      <c r="U4" s="29"/>
    </row>
    <row r="5" spans="1:27">
      <c r="A5" s="38">
        <v>3</v>
      </c>
      <c r="B5" s="30"/>
      <c r="C5" s="30"/>
      <c r="D5" s="30"/>
      <c r="E5" s="28"/>
      <c r="F5" s="29" t="s">
        <v>18</v>
      </c>
      <c r="G5" s="27">
        <v>3.5</v>
      </c>
      <c r="H5" s="27">
        <v>500</v>
      </c>
      <c r="I5" s="27">
        <v>300</v>
      </c>
      <c r="J5" s="27">
        <v>297.7</v>
      </c>
      <c r="K5" s="27">
        <v>24.7</v>
      </c>
      <c r="L5" s="27">
        <f t="shared" si="0"/>
        <v>2.4699999999999998</v>
      </c>
      <c r="M5" s="27"/>
      <c r="N5" s="27">
        <f t="shared" si="1"/>
        <v>273</v>
      </c>
      <c r="O5" s="27"/>
      <c r="P5" s="27">
        <f t="shared" si="2"/>
        <v>0</v>
      </c>
      <c r="Q5" s="27"/>
      <c r="R5" s="27">
        <v>10000</v>
      </c>
      <c r="S5" s="27"/>
      <c r="U5" s="29"/>
      <c r="X5" t="s">
        <v>94</v>
      </c>
      <c r="Y5">
        <f>65</f>
        <v>65</v>
      </c>
    </row>
    <row r="6" spans="1:27">
      <c r="A6" s="38">
        <v>4</v>
      </c>
      <c r="B6" s="30"/>
      <c r="C6" s="30"/>
      <c r="D6" s="30"/>
      <c r="E6" s="28"/>
      <c r="F6" s="29" t="s">
        <v>18</v>
      </c>
      <c r="G6" s="27">
        <v>3.5</v>
      </c>
      <c r="H6" s="27">
        <v>500</v>
      </c>
      <c r="I6" s="27">
        <v>300</v>
      </c>
      <c r="J6" s="27">
        <v>294.2</v>
      </c>
      <c r="K6" s="27">
        <v>20</v>
      </c>
      <c r="L6" s="27">
        <f t="shared" si="0"/>
        <v>2</v>
      </c>
      <c r="M6" s="27"/>
      <c r="N6" s="27">
        <f t="shared" si="1"/>
        <v>274.2</v>
      </c>
      <c r="O6" s="27"/>
      <c r="P6" s="27">
        <f t="shared" si="2"/>
        <v>0</v>
      </c>
      <c r="Q6" s="27"/>
      <c r="R6" s="27">
        <v>10000</v>
      </c>
      <c r="S6" s="27"/>
      <c r="U6" s="29"/>
      <c r="V6">
        <f>1</f>
        <v>1</v>
      </c>
    </row>
    <row r="7" spans="1:27">
      <c r="A7" s="38">
        <v>5</v>
      </c>
      <c r="B7" s="30"/>
      <c r="C7" s="30"/>
      <c r="D7" s="30"/>
      <c r="E7" s="28"/>
      <c r="F7" s="29" t="s">
        <v>18</v>
      </c>
      <c r="G7" s="27">
        <v>1.5</v>
      </c>
      <c r="H7" s="27">
        <v>500</v>
      </c>
      <c r="I7" s="27">
        <v>300</v>
      </c>
      <c r="J7" s="27">
        <v>346.6</v>
      </c>
      <c r="K7" s="27">
        <v>69.2</v>
      </c>
      <c r="L7" s="27">
        <f t="shared" si="0"/>
        <v>6.92</v>
      </c>
      <c r="M7" s="27"/>
      <c r="N7" s="27">
        <f t="shared" si="1"/>
        <v>277.40000000000003</v>
      </c>
      <c r="O7" s="27"/>
      <c r="P7" s="27">
        <f t="shared" si="2"/>
        <v>0</v>
      </c>
      <c r="Q7" s="27"/>
      <c r="R7" s="27">
        <v>10000</v>
      </c>
      <c r="S7" s="27"/>
      <c r="U7" s="29"/>
    </row>
    <row r="8" spans="1:27">
      <c r="A8" s="38">
        <v>6</v>
      </c>
      <c r="B8" s="30"/>
      <c r="C8" s="30"/>
      <c r="D8" s="30"/>
      <c r="E8" s="28"/>
      <c r="F8" s="29" t="s">
        <v>18</v>
      </c>
      <c r="G8" s="27">
        <v>1.5</v>
      </c>
      <c r="H8" s="27">
        <v>500</v>
      </c>
      <c r="I8" s="27">
        <v>300</v>
      </c>
      <c r="J8" s="27">
        <v>353.4</v>
      </c>
      <c r="K8" s="27">
        <v>76</v>
      </c>
      <c r="L8" s="27">
        <f t="shared" si="0"/>
        <v>7.6</v>
      </c>
      <c r="M8" s="27"/>
      <c r="N8" s="27">
        <f t="shared" si="1"/>
        <v>277.39999999999998</v>
      </c>
      <c r="O8" s="27"/>
      <c r="P8" s="27">
        <f t="shared" si="2"/>
        <v>0</v>
      </c>
      <c r="Q8" s="27"/>
      <c r="R8" s="27">
        <v>10000</v>
      </c>
      <c r="S8" s="27"/>
      <c r="U8" s="29"/>
    </row>
    <row r="9" spans="1:27">
      <c r="A9" s="38">
        <v>7</v>
      </c>
      <c r="B9" s="30"/>
      <c r="C9" s="30"/>
      <c r="D9" s="30"/>
      <c r="E9" s="28"/>
      <c r="F9" s="29" t="s">
        <v>18</v>
      </c>
      <c r="G9" s="27">
        <v>1.5</v>
      </c>
      <c r="H9" s="27">
        <v>500</v>
      </c>
      <c r="I9" s="27">
        <v>300</v>
      </c>
      <c r="J9" s="27">
        <v>360.6</v>
      </c>
      <c r="K9" s="27">
        <v>82.9</v>
      </c>
      <c r="L9" s="27">
        <f t="shared" si="0"/>
        <v>8.2900000000000009</v>
      </c>
      <c r="M9" s="27" t="s">
        <v>104</v>
      </c>
      <c r="N9" s="27">
        <f t="shared" si="1"/>
        <v>277.70000000000005</v>
      </c>
      <c r="O9" s="27"/>
      <c r="P9" s="27">
        <f t="shared" si="2"/>
        <v>0</v>
      </c>
      <c r="Q9" s="27"/>
      <c r="R9" s="27">
        <v>10000</v>
      </c>
      <c r="S9" s="27"/>
      <c r="U9" s="29"/>
    </row>
    <row r="10" spans="1:27">
      <c r="A10" s="38">
        <v>8</v>
      </c>
      <c r="B10" s="31"/>
      <c r="C10" s="31"/>
      <c r="D10" s="31"/>
      <c r="E10" s="28"/>
      <c r="F10" s="29" t="s">
        <v>18</v>
      </c>
      <c r="G10" s="27">
        <v>1.5</v>
      </c>
      <c r="H10" s="27">
        <v>500</v>
      </c>
      <c r="I10" s="27">
        <v>300</v>
      </c>
      <c r="J10" s="27">
        <v>370.5</v>
      </c>
      <c r="K10" s="27">
        <v>92.3</v>
      </c>
      <c r="L10" s="27">
        <f t="shared" si="0"/>
        <v>9.23</v>
      </c>
      <c r="M10" s="27"/>
      <c r="N10" s="27">
        <f t="shared" si="1"/>
        <v>278.2</v>
      </c>
      <c r="O10" s="27"/>
      <c r="P10" s="27">
        <f t="shared" si="2"/>
        <v>0</v>
      </c>
      <c r="Q10" s="27"/>
      <c r="R10" s="27">
        <v>10000</v>
      </c>
      <c r="S10" s="27"/>
      <c r="U10" s="29"/>
      <c r="V10" t="s">
        <v>92</v>
      </c>
    </row>
    <row r="11" spans="1:27">
      <c r="A11" s="38">
        <v>9</v>
      </c>
      <c r="B11" s="30"/>
      <c r="C11" s="30"/>
      <c r="D11" s="30"/>
      <c r="E11" s="28"/>
      <c r="F11" s="29" t="s">
        <v>18</v>
      </c>
      <c r="G11" s="27">
        <v>1.5</v>
      </c>
      <c r="H11" s="27">
        <v>500</v>
      </c>
      <c r="I11" s="27">
        <v>300</v>
      </c>
      <c r="J11" s="27">
        <v>377.1</v>
      </c>
      <c r="K11" s="27">
        <v>97.8</v>
      </c>
      <c r="L11" s="27">
        <f t="shared" si="0"/>
        <v>9.7800000000000011</v>
      </c>
      <c r="M11" s="27"/>
      <c r="N11" s="27">
        <f t="shared" si="1"/>
        <v>279.3</v>
      </c>
      <c r="O11" s="27"/>
      <c r="P11" s="27">
        <f t="shared" si="2"/>
        <v>0</v>
      </c>
      <c r="Q11" s="27"/>
      <c r="R11" s="27">
        <v>10000</v>
      </c>
      <c r="S11" s="27"/>
      <c r="U11" s="29"/>
    </row>
    <row r="12" spans="1:27">
      <c r="A12" s="38">
        <v>10</v>
      </c>
      <c r="B12" s="28">
        <v>686201</v>
      </c>
      <c r="C12" s="28">
        <v>686202</v>
      </c>
      <c r="D12" s="28">
        <v>686203</v>
      </c>
      <c r="E12" s="28">
        <v>686204</v>
      </c>
      <c r="F12" s="29" t="s">
        <v>18</v>
      </c>
      <c r="G12" s="27">
        <v>1.5</v>
      </c>
      <c r="H12" s="27">
        <v>500</v>
      </c>
      <c r="I12" s="27">
        <v>300</v>
      </c>
      <c r="J12" s="27">
        <v>356.6</v>
      </c>
      <c r="K12" s="27"/>
      <c r="L12" s="27">
        <f t="shared" si="0"/>
        <v>0</v>
      </c>
      <c r="M12" s="27"/>
      <c r="N12" s="27">
        <f t="shared" si="1"/>
        <v>356.6</v>
      </c>
      <c r="O12" s="27"/>
      <c r="P12" s="27">
        <f t="shared" si="2"/>
        <v>0</v>
      </c>
      <c r="Q12" s="27"/>
      <c r="R12" s="27">
        <v>10000</v>
      </c>
      <c r="S12" s="27"/>
      <c r="U12" s="29"/>
    </row>
    <row r="13" spans="1:27">
      <c r="A13" s="38">
        <v>11</v>
      </c>
      <c r="B13" s="30">
        <v>1</v>
      </c>
      <c r="C13" s="30">
        <v>2</v>
      </c>
      <c r="D13" s="30">
        <v>3</v>
      </c>
      <c r="E13" s="28">
        <v>4</v>
      </c>
      <c r="F13" s="29" t="s">
        <v>18</v>
      </c>
      <c r="G13" s="27">
        <v>1.5</v>
      </c>
      <c r="H13" s="27">
        <v>500</v>
      </c>
      <c r="I13" s="27">
        <v>300</v>
      </c>
      <c r="J13" s="27">
        <v>349</v>
      </c>
      <c r="K13" s="27"/>
      <c r="L13" s="27">
        <f t="shared" si="0"/>
        <v>0</v>
      </c>
      <c r="M13" s="27"/>
      <c r="N13" s="27">
        <f t="shared" si="1"/>
        <v>349</v>
      </c>
      <c r="O13" s="27"/>
      <c r="P13" s="27">
        <f t="shared" si="2"/>
        <v>0</v>
      </c>
      <c r="Q13" s="27"/>
      <c r="R13" s="27">
        <v>10000</v>
      </c>
      <c r="S13" s="27"/>
      <c r="U13" s="29"/>
    </row>
    <row r="14" spans="1:27">
      <c r="A14" s="38">
        <v>12</v>
      </c>
      <c r="B14" s="30">
        <v>5</v>
      </c>
      <c r="C14" s="30">
        <v>6</v>
      </c>
      <c r="D14" s="30">
        <v>7</v>
      </c>
      <c r="E14" s="30">
        <v>8</v>
      </c>
      <c r="F14" s="29" t="s">
        <v>18</v>
      </c>
      <c r="G14" s="27">
        <v>1.5</v>
      </c>
      <c r="H14" s="27">
        <v>500</v>
      </c>
      <c r="I14" s="27">
        <v>300</v>
      </c>
      <c r="J14" s="27">
        <v>353.5</v>
      </c>
      <c r="K14" s="27"/>
      <c r="L14" s="27">
        <f t="shared" si="0"/>
        <v>0</v>
      </c>
      <c r="M14" s="27"/>
      <c r="N14" s="27">
        <f t="shared" si="1"/>
        <v>353.5</v>
      </c>
      <c r="O14" s="27"/>
      <c r="P14" s="27">
        <f t="shared" si="2"/>
        <v>0</v>
      </c>
      <c r="Q14" s="27"/>
      <c r="R14" s="27">
        <v>10000</v>
      </c>
      <c r="S14" s="27"/>
      <c r="U14" s="29"/>
    </row>
    <row r="15" spans="1:27">
      <c r="A15" s="38">
        <v>13</v>
      </c>
      <c r="B15" s="30">
        <v>9</v>
      </c>
      <c r="C15" s="30">
        <v>10</v>
      </c>
      <c r="D15" s="30">
        <v>11</v>
      </c>
      <c r="E15" s="30">
        <v>12</v>
      </c>
      <c r="F15" s="29" t="s">
        <v>18</v>
      </c>
      <c r="G15" s="27">
        <v>1.5</v>
      </c>
      <c r="H15" s="27">
        <v>500</v>
      </c>
      <c r="I15" s="27">
        <v>300</v>
      </c>
      <c r="J15" s="27">
        <v>361.2</v>
      </c>
      <c r="K15" s="27">
        <v>78.233000000000004</v>
      </c>
      <c r="L15" s="27">
        <f t="shared" si="0"/>
        <v>7.8232999999999997</v>
      </c>
      <c r="M15" s="27">
        <v>5.5103</v>
      </c>
      <c r="N15" s="27">
        <f t="shared" si="1"/>
        <v>282.96699999999998</v>
      </c>
      <c r="O15" s="27">
        <v>5.0999999999999996</v>
      </c>
      <c r="P15" s="27">
        <f t="shared" si="2"/>
        <v>0.33150000000000002</v>
      </c>
      <c r="Q15" s="27">
        <f>N15-P15</f>
        <v>282.63549999999998</v>
      </c>
      <c r="R15" s="27">
        <v>10000</v>
      </c>
      <c r="S15" s="27"/>
      <c r="T15" s="29">
        <v>-12.918900000000001</v>
      </c>
      <c r="U15" s="29">
        <v>2.8283999999999998</v>
      </c>
    </row>
    <row r="16" spans="1:27">
      <c r="A16" s="38">
        <v>14</v>
      </c>
      <c r="B16" s="30">
        <v>13</v>
      </c>
      <c r="C16" s="30">
        <v>14</v>
      </c>
      <c r="D16" s="30">
        <v>15</v>
      </c>
      <c r="E16" s="30">
        <v>16</v>
      </c>
      <c r="F16" s="29" t="s">
        <v>18</v>
      </c>
      <c r="G16" s="27">
        <v>1.5</v>
      </c>
      <c r="H16" s="27">
        <v>500</v>
      </c>
      <c r="I16" s="27">
        <v>300</v>
      </c>
      <c r="J16" s="27">
        <v>367.2</v>
      </c>
      <c r="K16" s="27">
        <v>83.603200000000001</v>
      </c>
      <c r="L16" s="27">
        <f t="shared" si="0"/>
        <v>8.3603200000000015</v>
      </c>
      <c r="M16" s="27">
        <v>5.5434999999999999</v>
      </c>
      <c r="N16" s="27">
        <f t="shared" si="1"/>
        <v>283.59679999999997</v>
      </c>
      <c r="O16" s="27">
        <v>5.0999999999999996</v>
      </c>
      <c r="P16" s="27">
        <f t="shared" si="2"/>
        <v>0.33150000000000002</v>
      </c>
      <c r="Q16" s="27">
        <f t="shared" ref="Q16:Q19" si="3">N16-P16</f>
        <v>283.26529999999997</v>
      </c>
      <c r="R16" s="27">
        <v>10000</v>
      </c>
      <c r="S16" s="27"/>
      <c r="T16" s="29">
        <v>-10</v>
      </c>
      <c r="U16" s="29">
        <v>2.4937</v>
      </c>
    </row>
    <row r="17" spans="1:21">
      <c r="A17" s="38">
        <v>15</v>
      </c>
      <c r="B17" s="30">
        <v>17</v>
      </c>
      <c r="C17" s="30">
        <v>18</v>
      </c>
      <c r="D17" s="30">
        <v>19</v>
      </c>
      <c r="E17" s="30">
        <v>20</v>
      </c>
      <c r="F17" s="29" t="s">
        <v>18</v>
      </c>
      <c r="G17" s="27">
        <v>1.5</v>
      </c>
      <c r="H17" s="27">
        <v>500</v>
      </c>
      <c r="I17" s="27">
        <v>300</v>
      </c>
      <c r="J17" s="27">
        <v>374.8</v>
      </c>
      <c r="K17" s="27">
        <v>90.8352</v>
      </c>
      <c r="L17" s="27">
        <f t="shared" si="0"/>
        <v>9.08352</v>
      </c>
      <c r="M17" s="27">
        <v>5.6</v>
      </c>
      <c r="N17" s="27">
        <f t="shared" si="1"/>
        <v>283.96480000000003</v>
      </c>
      <c r="O17" s="27">
        <v>5.0999999999999996</v>
      </c>
      <c r="P17" s="27">
        <f t="shared" si="2"/>
        <v>0.33150000000000002</v>
      </c>
      <c r="Q17" s="27">
        <f t="shared" si="3"/>
        <v>283.63330000000002</v>
      </c>
      <c r="R17" s="27">
        <v>10000</v>
      </c>
      <c r="S17" s="27"/>
      <c r="U17" s="29"/>
    </row>
    <row r="18" spans="1:21">
      <c r="A18" s="38">
        <v>16</v>
      </c>
      <c r="B18" s="30">
        <v>21</v>
      </c>
      <c r="C18" s="30">
        <v>22</v>
      </c>
      <c r="D18" s="30">
        <v>23</v>
      </c>
      <c r="E18" s="30">
        <v>24</v>
      </c>
      <c r="F18" s="29" t="s">
        <v>18</v>
      </c>
      <c r="G18" s="27">
        <v>1.5</v>
      </c>
      <c r="H18" s="27">
        <v>500</v>
      </c>
      <c r="I18" s="27">
        <v>300</v>
      </c>
      <c r="J18" s="27">
        <v>381.5</v>
      </c>
      <c r="K18" s="27">
        <v>97.430400000000006</v>
      </c>
      <c r="L18" s="27">
        <f t="shared" si="0"/>
        <v>9.7430400000000006</v>
      </c>
      <c r="M18" s="27">
        <v>5.6551</v>
      </c>
      <c r="N18" s="27">
        <f t="shared" si="1"/>
        <v>284.06959999999998</v>
      </c>
      <c r="O18" s="27">
        <v>5.0999999999999996</v>
      </c>
      <c r="P18" s="27">
        <f t="shared" si="2"/>
        <v>0.33150000000000002</v>
      </c>
      <c r="Q18" s="27">
        <f t="shared" si="3"/>
        <v>283.73809999999997</v>
      </c>
      <c r="R18" s="27">
        <v>10000</v>
      </c>
      <c r="S18" s="27"/>
      <c r="T18" s="29">
        <v>-11.26</v>
      </c>
      <c r="U18" s="29">
        <v>1.6828000000000001</v>
      </c>
    </row>
    <row r="19" spans="1:21">
      <c r="A19" s="38">
        <v>17</v>
      </c>
      <c r="B19" s="30">
        <v>25</v>
      </c>
      <c r="C19" s="30">
        <v>26</v>
      </c>
      <c r="D19" s="30">
        <v>27</v>
      </c>
      <c r="E19" s="30">
        <v>28</v>
      </c>
      <c r="F19" s="29" t="s">
        <v>18</v>
      </c>
      <c r="G19" s="27">
        <v>1.5</v>
      </c>
      <c r="H19" s="27">
        <v>500</v>
      </c>
      <c r="I19" s="27">
        <v>300</v>
      </c>
      <c r="J19" s="27">
        <v>394.3</v>
      </c>
      <c r="K19" s="27">
        <v>108.3117</v>
      </c>
      <c r="L19" s="27">
        <f t="shared" si="0"/>
        <v>10.83117</v>
      </c>
      <c r="M19" s="27">
        <v>5.77</v>
      </c>
      <c r="N19" s="27">
        <f t="shared" si="1"/>
        <v>285.98829999999998</v>
      </c>
      <c r="O19" s="27">
        <v>5.0999999999999996</v>
      </c>
      <c r="P19" s="27">
        <f t="shared" si="2"/>
        <v>0.33150000000000002</v>
      </c>
      <c r="Q19" s="27">
        <f t="shared" si="3"/>
        <v>285.65679999999998</v>
      </c>
      <c r="R19" s="27">
        <v>10000</v>
      </c>
      <c r="S19" s="27"/>
      <c r="T19" s="29" t="s">
        <v>107</v>
      </c>
      <c r="U19" s="29" t="s">
        <v>107</v>
      </c>
    </row>
    <row r="20" spans="1:21">
      <c r="A20" s="38">
        <v>18</v>
      </c>
      <c r="B20" s="30"/>
      <c r="C20" s="30"/>
      <c r="D20" s="30"/>
      <c r="E20" s="30"/>
      <c r="F20" s="29" t="s">
        <v>18</v>
      </c>
      <c r="G20" s="27">
        <v>1.5</v>
      </c>
      <c r="H20" s="27">
        <v>500</v>
      </c>
      <c r="I20" s="27">
        <v>300</v>
      </c>
      <c r="J20" s="27"/>
      <c r="K20" s="27"/>
      <c r="L20" s="27"/>
      <c r="M20" s="27"/>
      <c r="N20" s="27"/>
      <c r="O20" s="27"/>
      <c r="P20" s="27"/>
      <c r="Q20" s="27"/>
      <c r="R20" s="27">
        <v>10000</v>
      </c>
      <c r="S20" s="27"/>
      <c r="U20" s="29"/>
    </row>
    <row r="21" spans="1:21">
      <c r="A21" s="38">
        <v>19</v>
      </c>
      <c r="B21" s="30"/>
      <c r="C21" s="30"/>
      <c r="D21" s="30"/>
      <c r="E21" s="30"/>
      <c r="F21" s="29" t="s">
        <v>18</v>
      </c>
      <c r="G21" s="27">
        <v>1.5</v>
      </c>
      <c r="H21" s="27">
        <v>500</v>
      </c>
      <c r="I21" s="27">
        <v>300</v>
      </c>
      <c r="J21" s="27"/>
      <c r="K21" s="27"/>
      <c r="L21" s="27"/>
      <c r="M21" s="27"/>
      <c r="N21" s="27"/>
      <c r="O21" s="27"/>
      <c r="P21" s="27"/>
      <c r="Q21" s="27"/>
      <c r="R21" s="27">
        <v>10000</v>
      </c>
      <c r="S21" s="27"/>
      <c r="U21" s="29"/>
    </row>
    <row r="22" spans="1:21">
      <c r="A22" s="38">
        <v>20</v>
      </c>
      <c r="B22" s="30"/>
      <c r="C22" s="30"/>
      <c r="D22" s="30"/>
      <c r="E22" s="30"/>
      <c r="F22" s="29" t="s">
        <v>18</v>
      </c>
      <c r="G22" s="27">
        <v>1.5</v>
      </c>
      <c r="H22" s="27">
        <v>500</v>
      </c>
      <c r="I22" s="27">
        <v>300</v>
      </c>
      <c r="J22" s="27"/>
      <c r="K22" s="27"/>
      <c r="L22" s="27" t="s">
        <v>109</v>
      </c>
      <c r="M22" s="27" t="s">
        <v>109</v>
      </c>
      <c r="N22" s="27"/>
      <c r="O22" s="27" t="s">
        <v>109</v>
      </c>
      <c r="P22" s="27"/>
      <c r="Q22" s="27"/>
      <c r="R22" s="27">
        <v>10000</v>
      </c>
      <c r="S22" s="27"/>
      <c r="U22" s="29"/>
    </row>
    <row r="23" spans="1:21">
      <c r="A23" s="38">
        <v>21</v>
      </c>
      <c r="B23" s="30"/>
      <c r="C23" s="30"/>
      <c r="D23" s="30"/>
      <c r="E23" s="30"/>
      <c r="F23" s="29" t="s">
        <v>18</v>
      </c>
      <c r="G23" s="27">
        <v>1.5</v>
      </c>
      <c r="H23" s="27">
        <v>500</v>
      </c>
      <c r="I23" s="27">
        <v>300</v>
      </c>
      <c r="J23" s="27"/>
      <c r="K23" s="27"/>
      <c r="L23" s="27" t="s">
        <v>110</v>
      </c>
      <c r="M23" s="27" t="s">
        <v>111</v>
      </c>
      <c r="N23" s="27"/>
      <c r="O23" s="27" t="s">
        <v>108</v>
      </c>
      <c r="P23" s="27"/>
      <c r="Q23" s="27"/>
      <c r="R23" s="27">
        <v>10000</v>
      </c>
      <c r="S23" s="27"/>
      <c r="U23" s="29"/>
    </row>
    <row r="24" spans="1:21">
      <c r="A24" s="38">
        <v>22</v>
      </c>
      <c r="B24" s="30"/>
      <c r="C24" s="30"/>
      <c r="D24" s="30"/>
      <c r="E24" s="30"/>
      <c r="F24" s="29" t="s">
        <v>18</v>
      </c>
      <c r="G24" s="27">
        <v>1.5</v>
      </c>
      <c r="H24" s="27">
        <v>500</v>
      </c>
      <c r="I24" s="27">
        <v>300</v>
      </c>
      <c r="J24" s="27"/>
      <c r="K24" s="27"/>
      <c r="L24" s="27"/>
      <c r="M24" s="27"/>
      <c r="N24" s="27"/>
      <c r="O24" s="27"/>
      <c r="P24" s="27"/>
      <c r="Q24" s="27"/>
      <c r="R24" s="27">
        <v>10000</v>
      </c>
      <c r="S24" s="27"/>
      <c r="U24" s="29"/>
    </row>
    <row r="25" spans="1:21">
      <c r="A25" s="38">
        <v>23</v>
      </c>
      <c r="B25" s="30"/>
      <c r="C25" s="30"/>
      <c r="D25" s="30"/>
      <c r="E25" s="30"/>
      <c r="F25" s="29" t="s">
        <v>18</v>
      </c>
      <c r="G25" s="27">
        <v>1.5</v>
      </c>
      <c r="H25" s="27">
        <v>500</v>
      </c>
      <c r="I25" s="27">
        <v>300</v>
      </c>
      <c r="J25" s="27"/>
      <c r="K25" s="27"/>
      <c r="L25" s="27"/>
      <c r="M25" s="27"/>
      <c r="N25" s="27"/>
      <c r="O25" s="27"/>
      <c r="P25" s="27"/>
      <c r="Q25" s="27"/>
      <c r="R25" s="27">
        <v>10000</v>
      </c>
      <c r="S25" s="27"/>
      <c r="U25" s="29"/>
    </row>
    <row r="26" spans="1:21">
      <c r="A26" s="38">
        <v>24</v>
      </c>
      <c r="B26" s="30"/>
      <c r="C26" s="30"/>
      <c r="D26" s="30"/>
      <c r="E26" s="30"/>
      <c r="F26" s="29" t="s">
        <v>18</v>
      </c>
      <c r="G26" s="27">
        <v>1.5</v>
      </c>
      <c r="H26" s="27">
        <v>500</v>
      </c>
      <c r="I26" s="27">
        <v>300</v>
      </c>
      <c r="J26" s="27"/>
      <c r="K26" s="27"/>
      <c r="L26" s="27"/>
      <c r="M26" s="27"/>
      <c r="N26" s="27"/>
      <c r="O26" s="27"/>
      <c r="P26" s="27"/>
      <c r="Q26" s="27"/>
      <c r="R26" s="27">
        <v>10000</v>
      </c>
      <c r="S26" s="27"/>
      <c r="U26" s="29"/>
    </row>
    <row r="27" spans="1:21">
      <c r="A27" s="38">
        <v>25</v>
      </c>
      <c r="B27" s="30"/>
      <c r="C27" s="30"/>
      <c r="D27" s="30"/>
      <c r="E27" s="30"/>
      <c r="F27" s="29" t="s">
        <v>18</v>
      </c>
      <c r="G27" s="27">
        <v>1.5</v>
      </c>
      <c r="H27" s="27">
        <v>500</v>
      </c>
      <c r="I27" s="27">
        <v>300</v>
      </c>
      <c r="J27" s="27"/>
      <c r="K27" s="27"/>
      <c r="L27" s="27"/>
      <c r="M27" s="27"/>
      <c r="N27" s="27"/>
      <c r="O27" s="27"/>
      <c r="P27" s="27"/>
      <c r="Q27" s="27"/>
      <c r="R27" s="27">
        <v>10000</v>
      </c>
      <c r="S27" s="27"/>
      <c r="U27" s="29"/>
    </row>
    <row r="28" spans="1:21">
      <c r="A28" s="38">
        <v>26</v>
      </c>
      <c r="B28" s="30"/>
      <c r="C28" s="30"/>
      <c r="D28" s="30"/>
      <c r="E28" s="30"/>
      <c r="F28" s="29" t="s">
        <v>18</v>
      </c>
      <c r="G28" s="27">
        <v>1.5</v>
      </c>
      <c r="H28" s="27">
        <v>500</v>
      </c>
      <c r="I28" s="27">
        <v>300</v>
      </c>
      <c r="J28" s="27"/>
      <c r="K28" s="27"/>
      <c r="L28" s="27"/>
      <c r="M28" s="27"/>
      <c r="N28" s="27"/>
      <c r="O28" s="27"/>
      <c r="P28" s="27"/>
      <c r="Q28" s="27"/>
      <c r="R28" s="27">
        <v>10000</v>
      </c>
      <c r="S28" s="27"/>
      <c r="U28" s="29"/>
    </row>
    <row r="29" spans="1:21">
      <c r="A29" s="38">
        <v>27</v>
      </c>
      <c r="B29" s="30"/>
      <c r="C29" s="30"/>
      <c r="D29" s="30"/>
      <c r="E29" s="30"/>
      <c r="F29" s="29" t="s">
        <v>18</v>
      </c>
      <c r="G29" s="27">
        <v>1.5</v>
      </c>
      <c r="H29" s="27">
        <v>500</v>
      </c>
      <c r="I29" s="27">
        <v>300</v>
      </c>
      <c r="J29" s="27"/>
      <c r="K29" s="27"/>
      <c r="L29" s="27"/>
      <c r="M29" s="27"/>
      <c r="N29" s="27"/>
      <c r="O29" s="27"/>
      <c r="P29" s="27"/>
      <c r="Q29" s="27"/>
      <c r="R29" s="27">
        <v>10000</v>
      </c>
      <c r="S29" s="27"/>
      <c r="U29" s="29"/>
    </row>
    <row r="30" spans="1:21">
      <c r="A30" s="38">
        <v>28</v>
      </c>
      <c r="B30" s="30"/>
      <c r="C30" s="30"/>
      <c r="D30" s="30"/>
      <c r="E30" s="30"/>
      <c r="F30" s="29" t="s">
        <v>18</v>
      </c>
      <c r="G30" s="27">
        <v>1.5</v>
      </c>
      <c r="H30" s="27">
        <v>500</v>
      </c>
      <c r="I30" s="27">
        <v>300</v>
      </c>
      <c r="J30" s="27"/>
      <c r="K30" s="27"/>
      <c r="L30" s="27"/>
      <c r="M30" s="27"/>
      <c r="N30" s="27"/>
      <c r="O30" s="27"/>
      <c r="P30" s="27"/>
      <c r="Q30" s="27"/>
      <c r="R30" s="27">
        <v>10000</v>
      </c>
      <c r="S30" s="27"/>
      <c r="U30" s="34"/>
    </row>
    <row r="31" spans="1:21">
      <c r="A31" s="38">
        <v>29</v>
      </c>
      <c r="B31" s="30"/>
      <c r="C31" s="30"/>
      <c r="D31" s="30"/>
      <c r="E31" s="30"/>
      <c r="F31" s="29" t="s">
        <v>18</v>
      </c>
      <c r="G31" s="27">
        <v>1.5</v>
      </c>
      <c r="H31" s="27">
        <v>500</v>
      </c>
      <c r="I31" s="27">
        <v>300</v>
      </c>
      <c r="J31" s="29"/>
      <c r="K31" s="27"/>
      <c r="L31" s="27"/>
      <c r="M31" s="27"/>
      <c r="N31" s="27"/>
      <c r="O31" s="27"/>
      <c r="P31" s="27"/>
      <c r="Q31" s="27"/>
      <c r="R31" s="27">
        <v>10000</v>
      </c>
      <c r="S31" s="27"/>
      <c r="U31" s="34"/>
    </row>
    <row r="32" spans="1:21">
      <c r="A32" s="38">
        <v>30</v>
      </c>
      <c r="B32" s="30"/>
      <c r="C32" s="30"/>
      <c r="D32" s="30"/>
      <c r="E32" s="30"/>
      <c r="F32" s="29" t="s">
        <v>18</v>
      </c>
      <c r="G32" s="27">
        <v>1.5</v>
      </c>
      <c r="H32" s="27">
        <v>500</v>
      </c>
      <c r="I32" s="27">
        <v>300</v>
      </c>
      <c r="J32" s="29"/>
      <c r="K32" s="27"/>
      <c r="L32" s="27"/>
      <c r="M32" s="27"/>
      <c r="N32" s="27"/>
      <c r="O32" s="27"/>
      <c r="P32" s="27"/>
      <c r="Q32" s="27"/>
      <c r="R32" s="27">
        <v>10000</v>
      </c>
      <c r="S32" s="27"/>
      <c r="U32" s="34"/>
    </row>
    <row r="33" spans="1:21">
      <c r="A33" s="38">
        <v>31</v>
      </c>
      <c r="B33" s="30"/>
      <c r="C33" s="30"/>
      <c r="D33" s="30"/>
      <c r="E33" s="30"/>
      <c r="F33" s="29" t="s">
        <v>18</v>
      </c>
      <c r="G33" s="27">
        <v>1.5</v>
      </c>
      <c r="H33" s="27">
        <v>500</v>
      </c>
      <c r="I33" s="27">
        <v>300</v>
      </c>
      <c r="J33" s="29"/>
      <c r="K33" s="27"/>
      <c r="L33" s="27"/>
      <c r="M33" s="27"/>
      <c r="N33" s="27"/>
      <c r="O33" s="27"/>
      <c r="P33" s="27"/>
      <c r="Q33" s="27"/>
      <c r="R33" s="27">
        <v>10000</v>
      </c>
      <c r="S33" s="27"/>
      <c r="U33" s="34"/>
    </row>
    <row r="34" spans="1:21">
      <c r="A34" s="38">
        <v>32</v>
      </c>
      <c r="B34" s="30"/>
      <c r="C34" s="30"/>
      <c r="D34" s="30"/>
      <c r="E34" s="30"/>
      <c r="F34" s="29" t="s">
        <v>18</v>
      </c>
      <c r="G34" s="27">
        <v>1.5</v>
      </c>
      <c r="H34" s="27">
        <v>500</v>
      </c>
      <c r="I34" s="27">
        <v>300</v>
      </c>
      <c r="J34" s="29"/>
      <c r="K34" s="27"/>
      <c r="L34" s="27"/>
      <c r="M34" s="27"/>
      <c r="N34" s="27"/>
      <c r="O34" s="27"/>
      <c r="P34" s="27"/>
      <c r="Q34" s="27"/>
      <c r="R34" s="27">
        <v>10000</v>
      </c>
      <c r="S34" s="27"/>
      <c r="U34" s="34"/>
    </row>
    <row r="35" spans="1:21">
      <c r="A35" s="38">
        <v>33</v>
      </c>
      <c r="B35" s="30"/>
      <c r="C35" s="30"/>
      <c r="D35" s="30"/>
      <c r="E35" s="30"/>
      <c r="F35" s="29" t="s">
        <v>18</v>
      </c>
      <c r="G35" s="27">
        <v>1.5</v>
      </c>
      <c r="H35" s="27">
        <v>500</v>
      </c>
      <c r="I35" s="27">
        <v>300</v>
      </c>
      <c r="J35" s="29"/>
      <c r="K35" s="27"/>
      <c r="L35" s="27"/>
      <c r="M35" s="27"/>
      <c r="N35" s="27"/>
      <c r="O35" s="27"/>
      <c r="P35" s="27"/>
      <c r="Q35" s="27"/>
      <c r="R35" s="27">
        <v>10000</v>
      </c>
      <c r="S35" s="27"/>
      <c r="U35" s="34"/>
    </row>
    <row r="36" spans="1:21">
      <c r="A36" s="38">
        <v>34</v>
      </c>
      <c r="B36" s="30"/>
      <c r="C36" s="30"/>
      <c r="D36" s="30"/>
      <c r="E36" s="30"/>
      <c r="F36" s="29" t="s">
        <v>18</v>
      </c>
      <c r="G36" s="27">
        <v>1.5</v>
      </c>
      <c r="H36" s="27">
        <v>500</v>
      </c>
      <c r="I36" s="27">
        <v>300</v>
      </c>
      <c r="J36" s="29"/>
      <c r="K36" s="27"/>
      <c r="L36" s="27"/>
      <c r="M36" s="27"/>
      <c r="N36" s="27"/>
      <c r="O36" s="27"/>
      <c r="P36" s="27"/>
      <c r="Q36" s="27"/>
      <c r="R36" s="27">
        <v>10000</v>
      </c>
      <c r="S36" s="27"/>
      <c r="U36" s="34"/>
    </row>
    <row r="37" spans="1:21">
      <c r="A37" s="38">
        <v>35</v>
      </c>
      <c r="B37" s="30"/>
      <c r="C37" s="30"/>
      <c r="D37" s="30"/>
      <c r="E37" s="30"/>
      <c r="F37" s="29" t="s">
        <v>18</v>
      </c>
      <c r="G37" s="27">
        <v>1.5</v>
      </c>
      <c r="H37" s="27">
        <v>500</v>
      </c>
      <c r="I37" s="27">
        <v>300</v>
      </c>
      <c r="J37" s="29"/>
      <c r="K37" s="27"/>
      <c r="L37" s="27"/>
      <c r="M37" s="27"/>
      <c r="N37" s="27"/>
      <c r="O37" s="27"/>
      <c r="P37" s="27"/>
      <c r="Q37" s="27"/>
      <c r="R37" s="27">
        <v>10000</v>
      </c>
      <c r="S37" s="27"/>
      <c r="U37" s="34"/>
    </row>
    <row r="38" spans="1:21">
      <c r="A38" s="38">
        <v>36</v>
      </c>
      <c r="B38" s="30"/>
      <c r="C38" s="30"/>
      <c r="D38" s="30"/>
      <c r="E38" s="30"/>
      <c r="F38" s="29" t="s">
        <v>18</v>
      </c>
      <c r="G38" s="27">
        <v>1.5</v>
      </c>
      <c r="H38" s="27">
        <v>500</v>
      </c>
      <c r="I38" s="27">
        <v>300</v>
      </c>
      <c r="J38" s="29"/>
      <c r="K38" s="27"/>
      <c r="L38" s="27"/>
      <c r="M38" s="27"/>
      <c r="N38" s="27"/>
      <c r="O38" s="27"/>
      <c r="P38" s="27"/>
      <c r="Q38" s="27"/>
      <c r="R38" s="27">
        <v>10000</v>
      </c>
      <c r="S38" s="27"/>
      <c r="U38" s="34"/>
    </row>
    <row r="39" spans="1:21">
      <c r="A39" s="38">
        <v>37</v>
      </c>
      <c r="B39" s="30"/>
      <c r="C39" s="30"/>
      <c r="D39" s="30"/>
      <c r="E39" s="30"/>
      <c r="F39" s="29" t="s">
        <v>18</v>
      </c>
      <c r="G39" s="27">
        <v>1.5</v>
      </c>
      <c r="H39" s="27">
        <v>500</v>
      </c>
      <c r="I39" s="27">
        <v>300</v>
      </c>
      <c r="J39" s="29"/>
      <c r="K39" s="27"/>
      <c r="L39" s="27"/>
      <c r="M39" s="27"/>
      <c r="N39" s="27"/>
      <c r="O39" s="27"/>
      <c r="P39" s="27"/>
      <c r="Q39" s="27"/>
      <c r="R39" s="27">
        <v>10000</v>
      </c>
      <c r="S39" s="27"/>
      <c r="U39" s="34"/>
    </row>
    <row r="40" spans="1:21">
      <c r="A40" s="38">
        <v>38</v>
      </c>
      <c r="B40" s="30"/>
      <c r="C40" s="30"/>
      <c r="D40" s="30"/>
      <c r="E40" s="30"/>
      <c r="F40" s="29" t="s">
        <v>18</v>
      </c>
      <c r="G40" s="27">
        <v>1.5</v>
      </c>
      <c r="H40" s="27">
        <v>500</v>
      </c>
      <c r="I40" s="27">
        <v>300</v>
      </c>
      <c r="J40" s="29"/>
      <c r="K40" s="27"/>
      <c r="L40" s="27"/>
      <c r="M40" s="27"/>
      <c r="N40" s="27"/>
      <c r="O40" s="27"/>
      <c r="P40" s="27"/>
      <c r="Q40" s="27"/>
      <c r="R40" s="27">
        <v>10000</v>
      </c>
      <c r="S40" s="27"/>
      <c r="U40" s="34"/>
    </row>
    <row r="41" spans="1:21">
      <c r="A41" s="38">
        <v>39</v>
      </c>
      <c r="B41" s="30"/>
      <c r="C41" s="30"/>
      <c r="D41" s="30"/>
      <c r="E41" s="30"/>
      <c r="F41" s="29" t="s">
        <v>18</v>
      </c>
      <c r="G41" s="27">
        <v>1.5</v>
      </c>
      <c r="H41" s="27">
        <v>500</v>
      </c>
      <c r="I41" s="27">
        <v>300</v>
      </c>
      <c r="J41" s="29"/>
      <c r="K41" s="27"/>
      <c r="L41" s="27"/>
      <c r="M41" s="27"/>
      <c r="N41" s="27"/>
      <c r="O41" s="27"/>
      <c r="P41" s="27"/>
      <c r="Q41" s="27"/>
      <c r="R41" s="27">
        <v>10000</v>
      </c>
      <c r="S41" s="27"/>
      <c r="U41" s="34"/>
    </row>
    <row r="42" spans="1:21">
      <c r="A42" s="38">
        <v>40</v>
      </c>
      <c r="B42" s="30"/>
      <c r="C42" s="30"/>
      <c r="D42" s="30"/>
      <c r="E42" s="30"/>
      <c r="F42" s="29" t="s">
        <v>18</v>
      </c>
      <c r="G42" s="27">
        <v>1.5</v>
      </c>
      <c r="H42" s="27">
        <v>500</v>
      </c>
      <c r="I42" s="27">
        <v>300</v>
      </c>
      <c r="J42" s="29"/>
      <c r="K42" s="27"/>
      <c r="L42" s="27"/>
      <c r="M42" s="27"/>
      <c r="N42" s="27"/>
      <c r="O42" s="27"/>
      <c r="P42" s="27"/>
      <c r="Q42" s="27"/>
      <c r="R42" s="27">
        <v>10000</v>
      </c>
      <c r="S42" s="27"/>
      <c r="U42" s="34"/>
    </row>
    <row r="43" spans="1:21">
      <c r="A43" s="38">
        <v>41</v>
      </c>
      <c r="B43" s="30"/>
      <c r="C43" s="30"/>
      <c r="D43" s="30"/>
      <c r="E43" s="30"/>
      <c r="F43" s="29" t="s">
        <v>18</v>
      </c>
      <c r="G43" s="27">
        <v>1.5</v>
      </c>
      <c r="H43" s="27">
        <v>500</v>
      </c>
      <c r="I43" s="27">
        <v>300</v>
      </c>
      <c r="J43" s="29"/>
      <c r="K43" s="27"/>
      <c r="L43" s="27"/>
      <c r="M43" s="27"/>
      <c r="N43" s="27"/>
      <c r="O43" s="27"/>
      <c r="P43" s="27"/>
      <c r="Q43" s="27"/>
      <c r="R43" s="27">
        <v>10000</v>
      </c>
      <c r="S43" s="27"/>
      <c r="U43" s="34"/>
    </row>
    <row r="44" spans="1:21">
      <c r="A44" s="38">
        <v>42</v>
      </c>
      <c r="B44" s="30"/>
      <c r="C44" s="30"/>
      <c r="D44" s="30"/>
      <c r="E44" s="30"/>
      <c r="F44" s="29" t="s">
        <v>18</v>
      </c>
      <c r="G44" s="27">
        <v>1.5</v>
      </c>
      <c r="H44" s="27">
        <v>500</v>
      </c>
      <c r="I44" s="27">
        <v>300</v>
      </c>
      <c r="J44" s="29"/>
      <c r="K44" s="27"/>
      <c r="L44" s="27"/>
      <c r="M44" s="27"/>
      <c r="N44" s="27"/>
      <c r="O44" s="27"/>
      <c r="P44" s="27"/>
      <c r="Q44" s="27"/>
      <c r="R44" s="27">
        <v>10000</v>
      </c>
      <c r="S44" s="27"/>
      <c r="U44" s="34"/>
    </row>
    <row r="45" spans="1:21">
      <c r="A45" s="38">
        <v>43</v>
      </c>
      <c r="B45" s="30"/>
      <c r="C45" s="30"/>
      <c r="D45" s="30"/>
      <c r="E45" s="30"/>
      <c r="F45" s="29" t="s">
        <v>18</v>
      </c>
      <c r="G45" s="27">
        <v>1.5</v>
      </c>
      <c r="H45" s="27">
        <v>500</v>
      </c>
      <c r="I45" s="27">
        <v>300</v>
      </c>
      <c r="J45" s="29"/>
      <c r="K45" s="27"/>
      <c r="L45" s="27"/>
      <c r="M45" s="27"/>
      <c r="N45" s="27"/>
      <c r="O45" s="27"/>
      <c r="P45" s="27"/>
      <c r="Q45" s="27"/>
      <c r="R45" s="27">
        <v>10000</v>
      </c>
      <c r="S45" s="27"/>
      <c r="U45" s="34"/>
    </row>
    <row r="46" spans="1:21">
      <c r="A46" s="38">
        <v>44</v>
      </c>
      <c r="B46" s="30"/>
      <c r="C46" s="30"/>
      <c r="D46" s="30"/>
      <c r="E46" s="30"/>
      <c r="F46" s="29" t="s">
        <v>18</v>
      </c>
      <c r="G46" s="27">
        <v>1.5</v>
      </c>
      <c r="H46" s="27">
        <v>500</v>
      </c>
      <c r="I46" s="27">
        <v>300</v>
      </c>
      <c r="J46" s="29"/>
      <c r="K46" s="27"/>
      <c r="L46" s="27"/>
      <c r="M46" s="27"/>
      <c r="N46" s="27"/>
      <c r="O46" s="27"/>
      <c r="P46" s="27"/>
      <c r="Q46" s="27"/>
      <c r="R46" s="27">
        <v>10000</v>
      </c>
      <c r="S46" s="27"/>
      <c r="U46" s="34"/>
    </row>
    <row r="47" spans="1:21">
      <c r="A47" s="38">
        <v>45</v>
      </c>
      <c r="B47" s="30"/>
      <c r="C47" s="30"/>
      <c r="D47" s="30"/>
      <c r="E47" s="30"/>
      <c r="F47" s="29" t="s">
        <v>18</v>
      </c>
      <c r="G47" s="27">
        <v>1.5</v>
      </c>
      <c r="H47" s="27">
        <v>500</v>
      </c>
      <c r="I47" s="27">
        <v>300</v>
      </c>
      <c r="J47" s="29"/>
      <c r="K47" s="27"/>
      <c r="L47" s="27"/>
      <c r="M47" s="27"/>
      <c r="N47" s="27"/>
      <c r="O47" s="27"/>
      <c r="P47" s="27"/>
      <c r="Q47" s="27"/>
      <c r="R47" s="27">
        <v>10000</v>
      </c>
      <c r="S47" s="27"/>
      <c r="U47" s="34"/>
    </row>
    <row r="48" spans="1:21">
      <c r="A48" s="38">
        <v>46</v>
      </c>
      <c r="B48" s="30"/>
      <c r="C48" s="30"/>
      <c r="D48" s="30"/>
      <c r="E48" s="30"/>
      <c r="F48" s="29" t="s">
        <v>18</v>
      </c>
      <c r="G48" s="27">
        <v>1.5</v>
      </c>
      <c r="H48" s="27">
        <v>500</v>
      </c>
      <c r="I48" s="27">
        <v>300</v>
      </c>
      <c r="J48" s="29"/>
      <c r="K48" s="27"/>
      <c r="L48" s="27"/>
      <c r="M48" s="27"/>
      <c r="N48" s="27"/>
      <c r="O48" s="27"/>
      <c r="P48" s="27"/>
      <c r="Q48" s="27"/>
      <c r="R48" s="27">
        <v>10000</v>
      </c>
      <c r="S48" s="27"/>
      <c r="U48" s="34"/>
    </row>
    <row r="49" spans="1:22">
      <c r="A49" s="38">
        <v>47</v>
      </c>
      <c r="B49" s="30"/>
      <c r="C49" s="30"/>
      <c r="D49" s="30"/>
      <c r="E49" s="30"/>
      <c r="F49" s="29" t="s">
        <v>18</v>
      </c>
      <c r="G49" s="27">
        <v>1.5</v>
      </c>
      <c r="H49" s="27">
        <v>500</v>
      </c>
      <c r="I49" s="27">
        <v>300</v>
      </c>
      <c r="J49" s="29"/>
      <c r="K49" s="27"/>
      <c r="L49" s="27"/>
      <c r="M49" s="27"/>
      <c r="N49" s="27"/>
      <c r="O49" s="27"/>
      <c r="P49" s="27"/>
      <c r="Q49" s="27"/>
      <c r="R49" s="27">
        <v>10000</v>
      </c>
      <c r="S49" s="27"/>
      <c r="U49" s="34"/>
    </row>
    <row r="50" spans="1:22">
      <c r="A50" s="38">
        <v>48</v>
      </c>
      <c r="B50" s="30"/>
      <c r="C50" s="30"/>
      <c r="D50" s="30"/>
      <c r="E50" s="30"/>
      <c r="F50" s="29" t="s">
        <v>18</v>
      </c>
      <c r="G50" s="27">
        <v>1.5</v>
      </c>
      <c r="H50" s="27">
        <v>500</v>
      </c>
      <c r="I50" s="27">
        <v>300</v>
      </c>
      <c r="J50" s="29"/>
      <c r="K50" s="27"/>
      <c r="L50" s="27"/>
      <c r="M50" s="27"/>
      <c r="N50" s="27"/>
      <c r="O50" s="27"/>
      <c r="P50" s="27"/>
      <c r="Q50" s="27"/>
      <c r="R50" s="27">
        <v>10000</v>
      </c>
      <c r="S50" s="27"/>
      <c r="U50" s="34"/>
    </row>
    <row r="51" spans="1:22">
      <c r="A51" s="38">
        <v>49</v>
      </c>
      <c r="B51" s="30"/>
      <c r="C51" s="30"/>
      <c r="D51" s="30"/>
      <c r="E51" s="30"/>
      <c r="F51" s="29" t="s">
        <v>18</v>
      </c>
      <c r="G51" s="27">
        <v>1.5</v>
      </c>
      <c r="H51" s="27">
        <v>500</v>
      </c>
      <c r="I51" s="27">
        <v>300</v>
      </c>
      <c r="J51" s="29"/>
      <c r="K51" s="27"/>
      <c r="L51" s="27"/>
      <c r="M51" s="27"/>
      <c r="N51" s="27"/>
      <c r="O51" s="27"/>
      <c r="P51" s="27"/>
      <c r="Q51" s="27"/>
      <c r="R51" s="27">
        <v>10000</v>
      </c>
      <c r="S51" s="27"/>
      <c r="U51" s="34"/>
    </row>
    <row r="52" spans="1:22">
      <c r="A52" s="38">
        <v>50</v>
      </c>
      <c r="B52" s="30"/>
      <c r="C52" s="30"/>
      <c r="D52" s="30"/>
      <c r="E52" s="30"/>
      <c r="F52" s="29" t="s">
        <v>18</v>
      </c>
      <c r="G52" s="27">
        <v>1.5</v>
      </c>
      <c r="H52" s="27">
        <v>500</v>
      </c>
      <c r="I52" s="27">
        <v>300</v>
      </c>
      <c r="J52" s="29"/>
      <c r="K52" s="27"/>
      <c r="L52" s="27"/>
      <c r="M52" s="27"/>
      <c r="N52" s="27"/>
      <c r="O52" s="27"/>
      <c r="P52" s="27"/>
      <c r="Q52" s="27"/>
      <c r="R52" s="27">
        <v>10000</v>
      </c>
      <c r="S52" s="27"/>
      <c r="U52" s="34"/>
    </row>
    <row r="53" spans="1:22">
      <c r="A53" s="38">
        <v>51</v>
      </c>
      <c r="B53" s="30"/>
      <c r="C53" s="30"/>
      <c r="D53" s="30"/>
      <c r="E53" s="30"/>
      <c r="F53" s="29" t="s">
        <v>18</v>
      </c>
      <c r="G53" s="27">
        <v>1.5</v>
      </c>
      <c r="H53" s="27">
        <v>500</v>
      </c>
      <c r="I53" s="27">
        <v>300</v>
      </c>
      <c r="J53" s="29"/>
      <c r="K53" s="27"/>
      <c r="L53" s="27"/>
      <c r="M53" s="27"/>
      <c r="N53" s="27"/>
      <c r="O53" s="27"/>
      <c r="P53" s="27"/>
      <c r="Q53" s="27"/>
      <c r="R53" s="27">
        <v>10000</v>
      </c>
      <c r="S53" s="27"/>
      <c r="U53" s="34"/>
    </row>
    <row r="54" spans="1:22">
      <c r="A54" s="38">
        <v>52</v>
      </c>
      <c r="B54" s="30"/>
      <c r="C54" s="30"/>
      <c r="D54" s="30"/>
      <c r="E54" s="30"/>
      <c r="F54" s="29" t="s">
        <v>18</v>
      </c>
      <c r="G54" s="27">
        <v>1.5</v>
      </c>
      <c r="H54" s="27">
        <v>500</v>
      </c>
      <c r="I54" s="27">
        <v>300</v>
      </c>
      <c r="J54" s="29"/>
      <c r="K54" s="27"/>
      <c r="L54" s="27"/>
      <c r="M54" s="27"/>
      <c r="N54" s="27"/>
      <c r="O54" s="27"/>
      <c r="P54" s="27"/>
      <c r="Q54" s="27"/>
      <c r="R54" s="27">
        <v>10000</v>
      </c>
      <c r="S54" s="27"/>
      <c r="U54" s="34"/>
    </row>
    <row r="55" spans="1:22">
      <c r="A55" s="38">
        <v>53</v>
      </c>
      <c r="B55" s="30"/>
      <c r="C55" s="30"/>
      <c r="D55" s="30"/>
      <c r="E55" s="30"/>
      <c r="F55" s="29" t="s">
        <v>18</v>
      </c>
      <c r="G55" s="27">
        <v>1.5</v>
      </c>
      <c r="H55" s="27">
        <v>500</v>
      </c>
      <c r="I55" s="27">
        <v>300</v>
      </c>
      <c r="J55" s="29"/>
      <c r="K55" s="27"/>
      <c r="L55" s="27"/>
      <c r="M55" s="27"/>
      <c r="N55" s="27"/>
      <c r="O55" s="27"/>
      <c r="P55" s="27"/>
      <c r="Q55" s="27"/>
      <c r="R55" s="27">
        <v>10000</v>
      </c>
      <c r="S55" s="27"/>
      <c r="U55" s="34"/>
    </row>
    <row r="56" spans="1:22">
      <c r="A56" s="38">
        <v>54</v>
      </c>
      <c r="B56" s="30"/>
      <c r="C56" s="30"/>
      <c r="D56" s="30"/>
      <c r="E56" s="30"/>
      <c r="F56" s="29" t="s">
        <v>18</v>
      </c>
      <c r="G56" s="27">
        <v>1.5</v>
      </c>
      <c r="H56" s="27">
        <v>500</v>
      </c>
      <c r="I56" s="27">
        <v>300</v>
      </c>
      <c r="J56" s="29"/>
      <c r="K56" s="27"/>
      <c r="L56" s="27"/>
      <c r="M56" s="27"/>
      <c r="N56" s="27"/>
      <c r="O56" s="27"/>
      <c r="P56" s="27"/>
      <c r="Q56" s="27"/>
      <c r="R56" s="27">
        <v>10000</v>
      </c>
      <c r="S56" s="27"/>
      <c r="U56" s="34"/>
    </row>
    <row r="57" spans="1:22">
      <c r="A57" s="38">
        <v>55</v>
      </c>
      <c r="B57" s="30"/>
      <c r="C57" s="30"/>
      <c r="D57" s="30"/>
      <c r="E57" s="30"/>
      <c r="F57" s="29" t="s">
        <v>18</v>
      </c>
      <c r="G57" s="27">
        <v>1.5</v>
      </c>
      <c r="H57" s="27">
        <v>500</v>
      </c>
      <c r="I57" s="27">
        <v>300</v>
      </c>
      <c r="J57" s="29"/>
      <c r="K57" s="27"/>
      <c r="L57" s="27"/>
      <c r="M57" s="27"/>
      <c r="N57" s="27"/>
      <c r="O57" s="27"/>
      <c r="P57" s="27"/>
      <c r="Q57" s="27"/>
      <c r="R57" s="27">
        <v>10000</v>
      </c>
      <c r="S57" s="27"/>
      <c r="U57" s="34"/>
    </row>
    <row r="58" spans="1:22">
      <c r="A58" s="38">
        <v>56</v>
      </c>
      <c r="B58" s="30"/>
      <c r="C58" s="30"/>
      <c r="D58" s="30"/>
      <c r="E58" s="30"/>
      <c r="F58" s="29" t="s">
        <v>18</v>
      </c>
      <c r="G58" s="27">
        <v>1.5</v>
      </c>
      <c r="H58" s="27">
        <v>500</v>
      </c>
      <c r="I58" s="27">
        <v>300</v>
      </c>
      <c r="J58" s="29"/>
      <c r="K58" s="27"/>
      <c r="L58" s="27"/>
      <c r="M58" s="27"/>
      <c r="N58" s="27"/>
      <c r="O58" s="27"/>
      <c r="P58" s="27"/>
      <c r="Q58" s="27"/>
      <c r="R58" s="27">
        <v>10000</v>
      </c>
      <c r="S58" s="27"/>
      <c r="U58" s="34"/>
    </row>
    <row r="59" spans="1:22">
      <c r="A59" s="38">
        <v>57</v>
      </c>
      <c r="B59" s="30"/>
      <c r="C59" s="30"/>
      <c r="D59" s="30"/>
      <c r="E59" s="30"/>
      <c r="F59" s="29" t="s">
        <v>18</v>
      </c>
      <c r="G59" s="27">
        <v>1.5</v>
      </c>
      <c r="H59" s="27">
        <v>500</v>
      </c>
      <c r="I59" s="27">
        <v>300</v>
      </c>
      <c r="J59" s="29"/>
      <c r="K59" s="27"/>
      <c r="L59" s="27"/>
      <c r="M59" s="27"/>
      <c r="N59" s="27"/>
      <c r="O59" s="27"/>
      <c r="P59" s="27"/>
      <c r="Q59" s="27"/>
      <c r="R59" s="27">
        <v>10000</v>
      </c>
      <c r="S59" s="27"/>
      <c r="U59" s="34"/>
    </row>
    <row r="60" spans="1:22">
      <c r="A60" s="38">
        <v>58</v>
      </c>
      <c r="B60" s="30"/>
      <c r="C60" s="30"/>
      <c r="D60" s="30"/>
      <c r="E60" s="30"/>
      <c r="F60" s="29" t="s">
        <v>18</v>
      </c>
      <c r="G60" s="27">
        <v>1.5</v>
      </c>
      <c r="H60" s="27">
        <v>500</v>
      </c>
      <c r="I60" s="27">
        <v>300</v>
      </c>
      <c r="J60" s="29"/>
      <c r="K60" s="27"/>
      <c r="L60" s="27"/>
      <c r="M60" s="27"/>
      <c r="N60" s="27"/>
      <c r="O60" s="27"/>
      <c r="P60" s="27"/>
      <c r="Q60" s="27"/>
      <c r="R60" s="27">
        <v>10000</v>
      </c>
      <c r="S60" s="27"/>
      <c r="U60" s="34"/>
    </row>
    <row r="61" spans="1:22">
      <c r="A61" s="38">
        <v>59</v>
      </c>
      <c r="B61" s="30"/>
      <c r="C61" s="30"/>
      <c r="D61" s="30"/>
      <c r="E61" s="30"/>
      <c r="F61" s="29" t="s">
        <v>18</v>
      </c>
      <c r="G61" s="27">
        <v>1.5</v>
      </c>
      <c r="H61" s="27">
        <v>500</v>
      </c>
      <c r="I61" s="27">
        <v>300</v>
      </c>
      <c r="J61" s="29"/>
      <c r="K61" s="27"/>
      <c r="L61" s="27"/>
      <c r="M61" s="27"/>
      <c r="N61" s="27"/>
      <c r="O61" s="27"/>
      <c r="P61" s="27"/>
      <c r="Q61" s="27"/>
      <c r="R61" s="27">
        <v>10000</v>
      </c>
      <c r="S61" s="27"/>
      <c r="U61" s="34"/>
      <c r="V61">
        <v>3.4</v>
      </c>
    </row>
    <row r="62" spans="1:22">
      <c r="A62" s="38">
        <v>60</v>
      </c>
      <c r="B62" s="30"/>
      <c r="C62" s="30"/>
      <c r="D62" s="30"/>
      <c r="E62" s="30"/>
      <c r="F62" s="29" t="s">
        <v>18</v>
      </c>
      <c r="G62" s="27">
        <v>1.5</v>
      </c>
      <c r="H62" s="27">
        <v>500</v>
      </c>
      <c r="I62" s="27">
        <v>300</v>
      </c>
      <c r="J62" s="29"/>
      <c r="K62" s="27"/>
      <c r="L62" s="27"/>
      <c r="M62" s="27"/>
      <c r="N62" s="27"/>
      <c r="O62" s="27"/>
      <c r="P62" s="27"/>
      <c r="Q62" s="27"/>
      <c r="R62" s="27">
        <v>10000</v>
      </c>
      <c r="S62" s="27"/>
      <c r="U62" s="34"/>
    </row>
    <row r="63" spans="1:22">
      <c r="A63" s="38">
        <v>61</v>
      </c>
      <c r="B63" s="30"/>
      <c r="C63" s="30"/>
      <c r="D63" s="30"/>
      <c r="E63" s="30"/>
      <c r="F63" s="29" t="s">
        <v>18</v>
      </c>
      <c r="G63" s="27">
        <v>1.5</v>
      </c>
      <c r="H63" s="27">
        <v>500</v>
      </c>
      <c r="I63" s="27">
        <v>300</v>
      </c>
      <c r="J63" s="29"/>
      <c r="K63" s="27"/>
      <c r="L63" s="27"/>
      <c r="M63" s="27"/>
      <c r="N63" s="27"/>
      <c r="O63" s="27"/>
      <c r="P63" s="27"/>
      <c r="Q63" s="27"/>
      <c r="R63" s="27">
        <v>10000</v>
      </c>
      <c r="S63" s="27"/>
      <c r="U63" s="34"/>
    </row>
    <row r="64" spans="1:22">
      <c r="A64" s="38">
        <v>62</v>
      </c>
      <c r="B64" s="30"/>
      <c r="C64" s="30"/>
      <c r="D64" s="30"/>
      <c r="E64" s="30"/>
      <c r="F64" s="29" t="s">
        <v>18</v>
      </c>
      <c r="G64" s="27">
        <v>1.5</v>
      </c>
      <c r="H64" s="27">
        <v>500</v>
      </c>
      <c r="I64" s="27">
        <v>300</v>
      </c>
      <c r="J64" s="29"/>
      <c r="K64" s="27"/>
      <c r="L64" s="27"/>
      <c r="M64" s="27"/>
      <c r="N64" s="27"/>
      <c r="O64" s="27"/>
      <c r="P64" s="27"/>
      <c r="Q64" s="27"/>
      <c r="R64" s="27">
        <v>10000</v>
      </c>
      <c r="S64" s="27"/>
      <c r="U64" s="34"/>
    </row>
    <row r="65" spans="1:21">
      <c r="A65" s="38">
        <v>63</v>
      </c>
      <c r="B65" s="30"/>
      <c r="C65" s="30"/>
      <c r="D65" s="30"/>
      <c r="E65" s="30"/>
      <c r="F65" s="29" t="s">
        <v>18</v>
      </c>
      <c r="G65" s="27">
        <v>3.5</v>
      </c>
      <c r="H65" s="27">
        <v>500</v>
      </c>
      <c r="I65" s="27">
        <v>300</v>
      </c>
      <c r="J65" s="29"/>
      <c r="K65" s="27"/>
      <c r="L65" s="27"/>
      <c r="M65" s="27"/>
      <c r="N65" s="27"/>
      <c r="O65" s="27"/>
      <c r="P65" s="27"/>
      <c r="Q65" s="27"/>
      <c r="R65" s="27">
        <v>10000</v>
      </c>
      <c r="S65" s="27"/>
      <c r="U65" s="34"/>
    </row>
    <row r="66" spans="1:21">
      <c r="A66" s="38">
        <v>64</v>
      </c>
      <c r="B66" s="30"/>
      <c r="C66" s="30"/>
      <c r="D66" s="30"/>
      <c r="E66" s="30"/>
      <c r="F66" s="29" t="s">
        <v>18</v>
      </c>
      <c r="G66" s="27">
        <v>3.5</v>
      </c>
      <c r="H66" s="27">
        <v>500</v>
      </c>
      <c r="I66" s="27">
        <v>300</v>
      </c>
      <c r="J66" s="29"/>
      <c r="K66" s="27"/>
      <c r="L66" s="27"/>
      <c r="M66" s="27"/>
      <c r="N66" s="27"/>
      <c r="O66" s="27"/>
      <c r="P66" s="27"/>
      <c r="Q66" s="27"/>
      <c r="R66" s="27">
        <v>10000</v>
      </c>
      <c r="S66" s="27"/>
      <c r="U66" s="34"/>
    </row>
    <row r="67" spans="1:21">
      <c r="A67" s="38">
        <v>65</v>
      </c>
      <c r="B67" s="30"/>
      <c r="C67" s="30"/>
      <c r="D67" s="30"/>
      <c r="E67" s="30"/>
      <c r="F67" s="29" t="s">
        <v>18</v>
      </c>
      <c r="G67" s="27">
        <v>3.5</v>
      </c>
      <c r="H67" s="27">
        <v>500</v>
      </c>
      <c r="I67" s="27">
        <v>300</v>
      </c>
      <c r="J67" s="29"/>
      <c r="K67" s="27"/>
      <c r="L67" s="27"/>
      <c r="M67" s="27"/>
      <c r="N67" s="27"/>
      <c r="O67" s="27"/>
      <c r="P67" s="27"/>
      <c r="Q67" s="27"/>
      <c r="R67" s="27">
        <v>10000</v>
      </c>
      <c r="S67" s="27"/>
      <c r="U67" s="34"/>
    </row>
    <row r="68" spans="1:21">
      <c r="A68" s="38">
        <v>66</v>
      </c>
      <c r="B68" s="30"/>
      <c r="C68" s="30"/>
      <c r="D68" s="30"/>
      <c r="E68" s="30"/>
      <c r="F68" s="29" t="s">
        <v>18</v>
      </c>
      <c r="G68" s="27">
        <v>3.5</v>
      </c>
      <c r="H68" s="27">
        <v>500</v>
      </c>
      <c r="I68" s="27">
        <v>300</v>
      </c>
      <c r="J68" s="29"/>
      <c r="K68" s="27"/>
      <c r="L68" s="27"/>
      <c r="M68" s="27"/>
      <c r="N68" s="27"/>
      <c r="O68" s="27"/>
      <c r="P68" s="27"/>
      <c r="Q68" s="27"/>
      <c r="R68" s="27">
        <v>10000</v>
      </c>
      <c r="S68" s="27"/>
      <c r="U68" s="34"/>
    </row>
    <row r="69" spans="1:21">
      <c r="A69" s="38">
        <v>67</v>
      </c>
      <c r="B69" s="30"/>
      <c r="C69" s="30"/>
      <c r="D69" s="30"/>
      <c r="E69" s="30"/>
      <c r="F69" s="29" t="s">
        <v>18</v>
      </c>
      <c r="G69" s="27">
        <v>3.5</v>
      </c>
      <c r="H69" s="27">
        <v>500</v>
      </c>
      <c r="I69" s="27">
        <v>300</v>
      </c>
      <c r="J69" s="29"/>
      <c r="K69" s="27"/>
      <c r="L69" s="27"/>
      <c r="M69" s="27"/>
      <c r="N69" s="27"/>
      <c r="O69" s="27"/>
      <c r="P69" s="27"/>
      <c r="Q69" s="27"/>
      <c r="R69" s="27">
        <v>10000</v>
      </c>
      <c r="S69" s="27"/>
      <c r="U69" s="34"/>
    </row>
    <row r="70" spans="1:21">
      <c r="A70" s="38">
        <v>68</v>
      </c>
      <c r="B70" s="30"/>
      <c r="C70" s="30"/>
      <c r="D70" s="30"/>
      <c r="E70" s="30"/>
      <c r="F70" s="29" t="s">
        <v>18</v>
      </c>
      <c r="G70" s="27">
        <v>3.5</v>
      </c>
      <c r="H70" s="27">
        <v>500</v>
      </c>
      <c r="I70" s="27">
        <v>300</v>
      </c>
      <c r="J70" s="29"/>
      <c r="K70" s="27"/>
      <c r="L70" s="27"/>
      <c r="M70" s="27"/>
      <c r="N70" s="27"/>
      <c r="O70" s="27"/>
      <c r="P70" s="27"/>
      <c r="Q70" s="27"/>
      <c r="R70" s="27">
        <v>10000</v>
      </c>
      <c r="S70" s="27"/>
      <c r="U70" s="34"/>
    </row>
    <row r="71" spans="1:21">
      <c r="A71" s="38">
        <v>69</v>
      </c>
      <c r="B71" s="30"/>
      <c r="C71" s="30"/>
      <c r="D71" s="30"/>
      <c r="E71" s="30"/>
      <c r="F71" s="29" t="s">
        <v>18</v>
      </c>
      <c r="G71" s="27">
        <v>3.5</v>
      </c>
      <c r="H71" s="27">
        <v>500</v>
      </c>
      <c r="I71" s="27">
        <v>300</v>
      </c>
      <c r="J71" s="29"/>
      <c r="K71" s="27"/>
      <c r="L71" s="27"/>
      <c r="M71" s="27"/>
      <c r="N71" s="27"/>
      <c r="O71" s="27"/>
      <c r="P71" s="27"/>
      <c r="Q71" s="27"/>
      <c r="R71" s="27">
        <v>10000</v>
      </c>
      <c r="S71" s="27"/>
      <c r="U71" s="34"/>
    </row>
    <row r="72" spans="1:21">
      <c r="A72" s="38">
        <v>70</v>
      </c>
      <c r="B72" s="30"/>
      <c r="C72" s="30"/>
      <c r="D72" s="30"/>
      <c r="E72" s="30"/>
      <c r="F72" s="29" t="s">
        <v>18</v>
      </c>
      <c r="G72" s="27">
        <v>3.5</v>
      </c>
      <c r="H72" s="27">
        <v>500</v>
      </c>
      <c r="I72" s="27">
        <v>300</v>
      </c>
      <c r="J72" s="29"/>
      <c r="K72" s="27"/>
      <c r="L72" s="27"/>
      <c r="M72" s="27"/>
      <c r="N72" s="27"/>
      <c r="O72" s="27"/>
      <c r="P72" s="27"/>
      <c r="Q72" s="27"/>
      <c r="R72" s="27">
        <v>10000</v>
      </c>
      <c r="S72" s="27"/>
      <c r="U72" s="34"/>
    </row>
    <row r="73" spans="1:21">
      <c r="A73" s="38">
        <v>71</v>
      </c>
      <c r="B73" s="30"/>
      <c r="C73" s="30"/>
      <c r="D73" s="30"/>
      <c r="E73" s="30"/>
      <c r="F73" s="29" t="s">
        <v>18</v>
      </c>
      <c r="G73" s="27">
        <v>3.5</v>
      </c>
      <c r="H73" s="27">
        <v>500</v>
      </c>
      <c r="I73" s="27">
        <v>300</v>
      </c>
      <c r="J73" s="29"/>
      <c r="K73" s="27"/>
      <c r="L73" s="27"/>
      <c r="M73" s="27"/>
      <c r="N73" s="27"/>
      <c r="O73" s="27"/>
      <c r="P73" s="27"/>
      <c r="Q73" s="27"/>
      <c r="R73" s="27">
        <v>10000</v>
      </c>
      <c r="S73" s="27"/>
      <c r="U73" s="34"/>
    </row>
    <row r="74" spans="1:21">
      <c r="A74" s="38">
        <v>72</v>
      </c>
      <c r="B74" s="30"/>
      <c r="C74" s="30"/>
      <c r="D74" s="30"/>
      <c r="E74" s="30"/>
      <c r="F74" s="29" t="s">
        <v>18</v>
      </c>
      <c r="G74" s="27">
        <v>3.5</v>
      </c>
      <c r="H74" s="27">
        <v>500</v>
      </c>
      <c r="I74" s="27">
        <v>300</v>
      </c>
      <c r="J74" s="29"/>
      <c r="K74" s="27"/>
      <c r="L74" s="27"/>
      <c r="M74" s="27"/>
      <c r="N74" s="27"/>
      <c r="O74" s="27"/>
      <c r="P74" s="27"/>
      <c r="Q74" s="27"/>
      <c r="R74" s="27">
        <v>10000</v>
      </c>
      <c r="S74" s="27"/>
      <c r="U74" s="34"/>
    </row>
    <row r="75" spans="1:21">
      <c r="A75" s="38">
        <v>73</v>
      </c>
      <c r="B75" s="30"/>
      <c r="C75" s="30"/>
      <c r="D75" s="30"/>
      <c r="E75" s="30"/>
      <c r="F75" s="29" t="s">
        <v>18</v>
      </c>
      <c r="G75" s="27">
        <v>3.5</v>
      </c>
      <c r="H75" s="27">
        <v>500</v>
      </c>
      <c r="I75" s="27">
        <v>300</v>
      </c>
      <c r="J75" s="29"/>
      <c r="K75" s="27"/>
      <c r="L75" s="27"/>
      <c r="M75" s="27"/>
      <c r="N75" s="27"/>
      <c r="O75" s="27"/>
      <c r="P75" s="27"/>
      <c r="Q75" s="27"/>
      <c r="R75" s="27">
        <v>10000</v>
      </c>
      <c r="S75" s="27"/>
      <c r="U75" s="34"/>
    </row>
    <row r="76" spans="1:21">
      <c r="A76" s="38">
        <v>74</v>
      </c>
      <c r="B76" s="30"/>
      <c r="C76" s="30"/>
      <c r="D76" s="30"/>
      <c r="E76" s="30"/>
      <c r="F76" s="29" t="s">
        <v>18</v>
      </c>
      <c r="G76" s="27">
        <v>3.5</v>
      </c>
      <c r="H76" s="27">
        <v>500</v>
      </c>
      <c r="I76" s="27">
        <v>300</v>
      </c>
      <c r="J76" s="29"/>
      <c r="K76" s="27"/>
      <c r="L76" s="27"/>
      <c r="M76" s="27"/>
      <c r="N76" s="27"/>
      <c r="O76" s="27"/>
      <c r="P76" s="27"/>
      <c r="Q76" s="27"/>
      <c r="R76" s="27">
        <v>10000</v>
      </c>
      <c r="S76" s="27"/>
      <c r="U76" s="34"/>
    </row>
    <row r="77" spans="1:21">
      <c r="A77" s="38">
        <v>75</v>
      </c>
      <c r="B77" s="30"/>
      <c r="C77" s="30"/>
      <c r="D77" s="30"/>
      <c r="E77" s="30"/>
      <c r="F77" s="29" t="s">
        <v>18</v>
      </c>
      <c r="G77" s="27">
        <v>3.5</v>
      </c>
      <c r="H77" s="27">
        <v>500</v>
      </c>
      <c r="I77" s="27">
        <v>300</v>
      </c>
      <c r="J77" s="29"/>
      <c r="K77" s="27"/>
      <c r="L77" s="27"/>
      <c r="M77" s="27"/>
      <c r="N77" s="27"/>
      <c r="O77" s="27"/>
      <c r="P77" s="27"/>
      <c r="Q77" s="27"/>
      <c r="R77" s="27">
        <v>10000</v>
      </c>
      <c r="S77" s="27"/>
      <c r="U77" s="34"/>
    </row>
    <row r="78" spans="1:21">
      <c r="A78" s="38">
        <v>76</v>
      </c>
      <c r="B78" s="30"/>
      <c r="C78" s="30"/>
      <c r="D78" s="30"/>
      <c r="E78" s="30"/>
      <c r="F78" s="29" t="s">
        <v>18</v>
      </c>
      <c r="G78" s="27">
        <v>3.5</v>
      </c>
      <c r="H78" s="27">
        <v>500</v>
      </c>
      <c r="I78" s="27">
        <v>300</v>
      </c>
      <c r="J78" s="29"/>
      <c r="K78" s="27"/>
      <c r="L78" s="27"/>
      <c r="M78" s="27"/>
      <c r="N78" s="27"/>
      <c r="O78" s="27"/>
      <c r="P78" s="27"/>
      <c r="Q78" s="27"/>
      <c r="R78" s="27">
        <v>10000</v>
      </c>
      <c r="S78" s="27"/>
      <c r="U78" s="34"/>
    </row>
    <row r="79" spans="1:21">
      <c r="A79" s="38">
        <v>77</v>
      </c>
      <c r="B79" s="30"/>
      <c r="C79" s="30"/>
      <c r="D79" s="30"/>
      <c r="E79" s="30"/>
      <c r="F79" s="29" t="s">
        <v>18</v>
      </c>
      <c r="G79" s="27">
        <v>3.5</v>
      </c>
      <c r="H79" s="27">
        <v>500</v>
      </c>
      <c r="I79" s="27">
        <v>300</v>
      </c>
      <c r="J79" s="29"/>
      <c r="K79" s="27"/>
      <c r="L79" s="27"/>
      <c r="M79" s="27"/>
      <c r="N79" s="27"/>
      <c r="O79" s="27"/>
      <c r="P79" s="27"/>
      <c r="Q79" s="27"/>
      <c r="R79" s="27">
        <v>10000</v>
      </c>
      <c r="S79" s="27"/>
      <c r="U79" s="34"/>
    </row>
    <row r="80" spans="1:21">
      <c r="A80" s="38">
        <v>78</v>
      </c>
      <c r="B80" s="30"/>
      <c r="C80" s="30"/>
      <c r="D80" s="30"/>
      <c r="E80" s="30"/>
      <c r="F80" s="29" t="s">
        <v>18</v>
      </c>
      <c r="G80" s="27">
        <v>3.5</v>
      </c>
      <c r="H80" s="27">
        <v>500</v>
      </c>
      <c r="I80" s="27">
        <v>300</v>
      </c>
      <c r="J80" s="29"/>
      <c r="K80" s="27"/>
      <c r="L80" s="27"/>
      <c r="M80" s="27"/>
      <c r="N80" s="27"/>
      <c r="O80" s="27"/>
      <c r="P80" s="27"/>
      <c r="Q80" s="27"/>
      <c r="R80" s="27">
        <v>10000</v>
      </c>
      <c r="S80" s="27"/>
      <c r="U80" s="34"/>
    </row>
    <row r="81" spans="1:21">
      <c r="A81" s="38">
        <v>79</v>
      </c>
      <c r="B81" s="30"/>
      <c r="C81" s="30"/>
      <c r="D81" s="30"/>
      <c r="E81" s="30"/>
      <c r="F81" s="29" t="s">
        <v>18</v>
      </c>
      <c r="G81" s="27">
        <v>3.5</v>
      </c>
      <c r="H81" s="27">
        <v>500</v>
      </c>
      <c r="I81" s="27">
        <v>300</v>
      </c>
      <c r="J81" s="29"/>
      <c r="K81" s="27"/>
      <c r="L81" s="27"/>
      <c r="M81" s="27"/>
      <c r="N81" s="27"/>
      <c r="O81" s="27"/>
      <c r="P81" s="27"/>
      <c r="Q81" s="27"/>
      <c r="R81" s="27">
        <v>10000</v>
      </c>
      <c r="S81" s="27"/>
      <c r="U81" s="34"/>
    </row>
    <row r="82" spans="1:21">
      <c r="A82" s="38">
        <v>80</v>
      </c>
      <c r="B82" s="30"/>
      <c r="C82" s="30"/>
      <c r="D82" s="30"/>
      <c r="E82" s="30"/>
      <c r="F82" s="29" t="s">
        <v>18</v>
      </c>
      <c r="G82" s="27">
        <v>3.5</v>
      </c>
      <c r="H82" s="27">
        <v>500</v>
      </c>
      <c r="I82" s="27">
        <v>300</v>
      </c>
      <c r="J82" s="29"/>
      <c r="K82" s="27"/>
      <c r="L82" s="27"/>
      <c r="M82" s="27"/>
      <c r="N82" s="27"/>
      <c r="O82" s="27"/>
      <c r="P82" s="27"/>
      <c r="Q82" s="27"/>
      <c r="R82" s="27">
        <v>10000</v>
      </c>
      <c r="S82" s="27"/>
      <c r="U82" s="34"/>
    </row>
    <row r="83" spans="1:21">
      <c r="A83" s="38">
        <v>81</v>
      </c>
      <c r="B83" s="30"/>
      <c r="C83" s="30"/>
      <c r="D83" s="30"/>
      <c r="E83" s="30"/>
      <c r="F83" s="29" t="s">
        <v>18</v>
      </c>
      <c r="G83" s="27">
        <v>3.5</v>
      </c>
      <c r="H83" s="27">
        <v>500</v>
      </c>
      <c r="I83" s="27">
        <v>300</v>
      </c>
      <c r="J83" s="29"/>
      <c r="K83" s="27"/>
      <c r="L83" s="27"/>
      <c r="M83" s="27"/>
      <c r="N83" s="27"/>
      <c r="O83" s="27"/>
      <c r="P83" s="27"/>
      <c r="Q83" s="27"/>
      <c r="R83" s="27">
        <v>10000</v>
      </c>
      <c r="S83" s="27"/>
      <c r="U83" s="34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66BDA-1B19-4B6D-B624-B6AD758AB0C5}">
  <dimension ref="A1:AA83"/>
  <sheetViews>
    <sheetView workbookViewId="0">
      <selection activeCell="N33" activeCellId="1" sqref="L33:L52 N33:N52"/>
    </sheetView>
  </sheetViews>
  <sheetFormatPr defaultRowHeight="14.4"/>
  <cols>
    <col min="8" max="8" width="9.6640625" customWidth="1"/>
    <col min="12" max="12" width="16" customWidth="1"/>
    <col min="13" max="13" width="13.33203125" customWidth="1"/>
    <col min="17" max="17" width="10.21875" customWidth="1"/>
    <col min="18" max="18" width="9.88671875" customWidth="1"/>
    <col min="20" max="20" width="8.88671875" style="29"/>
    <col min="21" max="21" width="11.109375" customWidth="1"/>
    <col min="26" max="26" width="12" bestFit="1" customWidth="1"/>
    <col min="27" max="27" width="10" bestFit="1" customWidth="1"/>
  </cols>
  <sheetData>
    <row r="1" spans="1:27" ht="43.8" thickBot="1">
      <c r="A1" s="23" t="s">
        <v>39</v>
      </c>
      <c r="B1" s="24" t="s">
        <v>1</v>
      </c>
      <c r="C1" s="24" t="s">
        <v>2</v>
      </c>
      <c r="D1" s="24" t="s">
        <v>19</v>
      </c>
      <c r="E1" s="24" t="s">
        <v>28</v>
      </c>
      <c r="F1" s="24" t="s">
        <v>3</v>
      </c>
      <c r="G1" s="24" t="s">
        <v>4</v>
      </c>
      <c r="H1" s="24" t="s">
        <v>63</v>
      </c>
      <c r="I1" s="24" t="s">
        <v>5</v>
      </c>
      <c r="J1" s="24" t="s">
        <v>6</v>
      </c>
      <c r="K1" s="24" t="s">
        <v>40</v>
      </c>
      <c r="L1" s="24" t="s">
        <v>99</v>
      </c>
      <c r="M1" s="24" t="s">
        <v>100</v>
      </c>
      <c r="N1" s="24" t="s">
        <v>91</v>
      </c>
      <c r="O1" s="24" t="s">
        <v>96</v>
      </c>
      <c r="P1" s="24" t="s">
        <v>95</v>
      </c>
      <c r="Q1" s="24" t="s">
        <v>98</v>
      </c>
      <c r="R1" s="24" t="s">
        <v>93</v>
      </c>
      <c r="S1" s="24" t="s">
        <v>88</v>
      </c>
      <c r="T1" s="24" t="s">
        <v>66</v>
      </c>
      <c r="U1" s="40" t="s">
        <v>67</v>
      </c>
      <c r="W1" s="35"/>
      <c r="X1" s="35"/>
      <c r="Y1" s="35"/>
      <c r="Z1" s="35"/>
      <c r="AA1" s="35"/>
    </row>
    <row r="2" spans="1:27">
      <c r="A2" s="25" t="s">
        <v>10</v>
      </c>
      <c r="B2" s="26" t="s">
        <v>29</v>
      </c>
      <c r="C2" s="26" t="s">
        <v>30</v>
      </c>
      <c r="D2" s="26" t="s">
        <v>31</v>
      </c>
      <c r="E2" s="26" t="s">
        <v>32</v>
      </c>
      <c r="F2" s="26" t="s">
        <v>12</v>
      </c>
      <c r="G2" s="26" t="s">
        <v>13</v>
      </c>
      <c r="H2" s="26" t="s">
        <v>12</v>
      </c>
      <c r="I2" s="26" t="s">
        <v>14</v>
      </c>
      <c r="J2" s="26" t="s">
        <v>15</v>
      </c>
      <c r="K2" s="26" t="s">
        <v>15</v>
      </c>
      <c r="L2" s="26" t="s">
        <v>97</v>
      </c>
      <c r="M2" s="26" t="s">
        <v>97</v>
      </c>
      <c r="N2" s="26" t="s">
        <v>15</v>
      </c>
      <c r="O2" s="26" t="s">
        <v>97</v>
      </c>
      <c r="P2" s="26" t="s">
        <v>15</v>
      </c>
      <c r="Q2" s="26" t="s">
        <v>15</v>
      </c>
      <c r="R2" s="26" t="s">
        <v>16</v>
      </c>
      <c r="S2" s="26"/>
      <c r="T2" s="26" t="s">
        <v>12</v>
      </c>
      <c r="U2" s="26" t="s">
        <v>89</v>
      </c>
    </row>
    <row r="3" spans="1:27">
      <c r="A3" s="38">
        <v>1</v>
      </c>
      <c r="B3" s="30"/>
      <c r="C3" s="30"/>
      <c r="D3" s="30"/>
      <c r="E3" s="28"/>
      <c r="F3" s="29" t="s">
        <v>18</v>
      </c>
      <c r="G3" s="27">
        <v>1.2</v>
      </c>
      <c r="H3" s="27">
        <v>500</v>
      </c>
      <c r="I3" s="27">
        <v>300</v>
      </c>
      <c r="J3" s="27">
        <v>306.5</v>
      </c>
      <c r="K3" s="27">
        <v>15.4</v>
      </c>
      <c r="L3" s="27">
        <f>K3/R3*1000</f>
        <v>0.77</v>
      </c>
      <c r="M3" s="27"/>
      <c r="N3" s="27">
        <f>J3-K3</f>
        <v>291.10000000000002</v>
      </c>
      <c r="O3" s="27"/>
      <c r="P3" s="27">
        <f>O3*$Y$5/1000</f>
        <v>0</v>
      </c>
      <c r="Q3" s="27"/>
      <c r="R3" s="27">
        <v>20000</v>
      </c>
      <c r="S3" s="27" t="e">
        <f>T3/$Z$32</f>
        <v>#DIV/0!</v>
      </c>
      <c r="U3" s="29">
        <v>3.0674999999999999</v>
      </c>
    </row>
    <row r="4" spans="1:27">
      <c r="A4" s="38">
        <v>2</v>
      </c>
      <c r="B4" s="30"/>
      <c r="C4" s="30"/>
      <c r="D4" s="30"/>
      <c r="E4" s="28"/>
      <c r="F4" s="29" t="s">
        <v>18</v>
      </c>
      <c r="G4" s="27">
        <v>1.2</v>
      </c>
      <c r="H4" s="27">
        <v>500</v>
      </c>
      <c r="I4" s="27">
        <v>300</v>
      </c>
      <c r="J4" s="27">
        <v>330.2</v>
      </c>
      <c r="K4" s="27">
        <v>43.9</v>
      </c>
      <c r="L4" s="27">
        <f t="shared" ref="L4:L52" si="0">K4/R4*1000</f>
        <v>2.1949999999999998</v>
      </c>
      <c r="M4" s="27"/>
      <c r="N4" s="27">
        <f t="shared" ref="N4:N52" si="1">J4-K4</f>
        <v>286.3</v>
      </c>
      <c r="O4" s="27"/>
      <c r="P4" s="27">
        <f t="shared" ref="P4:P19" si="2">O4*$Y$5/1000</f>
        <v>0</v>
      </c>
      <c r="Q4" s="27"/>
      <c r="R4" s="27">
        <v>20000</v>
      </c>
      <c r="S4" s="27"/>
      <c r="U4" s="29"/>
    </row>
    <row r="5" spans="1:27">
      <c r="A5" s="38">
        <v>3</v>
      </c>
      <c r="B5" s="30"/>
      <c r="C5" s="30"/>
      <c r="D5" s="30"/>
      <c r="E5" s="28"/>
      <c r="F5" s="29" t="s">
        <v>18</v>
      </c>
      <c r="G5" s="27">
        <v>1.2</v>
      </c>
      <c r="H5" s="27">
        <v>500</v>
      </c>
      <c r="I5" s="27">
        <v>300</v>
      </c>
      <c r="J5" s="27">
        <v>351.5</v>
      </c>
      <c r="K5" s="27">
        <v>69.8</v>
      </c>
      <c r="L5" s="27">
        <f t="shared" si="0"/>
        <v>3.49</v>
      </c>
      <c r="M5" s="27"/>
      <c r="N5" s="27">
        <f t="shared" si="1"/>
        <v>281.7</v>
      </c>
      <c r="O5" s="27"/>
      <c r="P5" s="27">
        <f t="shared" si="2"/>
        <v>0</v>
      </c>
      <c r="Q5" s="27"/>
      <c r="R5" s="27">
        <v>20000</v>
      </c>
      <c r="S5" s="27"/>
      <c r="U5" s="29"/>
      <c r="X5" t="s">
        <v>94</v>
      </c>
      <c r="Y5">
        <f>65</f>
        <v>65</v>
      </c>
    </row>
    <row r="6" spans="1:27">
      <c r="A6" s="38">
        <v>4</v>
      </c>
      <c r="B6" s="30"/>
      <c r="C6" s="30"/>
      <c r="D6" s="30"/>
      <c r="E6" s="28"/>
      <c r="F6" s="29" t="s">
        <v>18</v>
      </c>
      <c r="G6" s="27">
        <v>1.2</v>
      </c>
      <c r="H6" s="27">
        <v>500</v>
      </c>
      <c r="I6" s="27">
        <v>300</v>
      </c>
      <c r="J6" s="27">
        <v>364.9</v>
      </c>
      <c r="K6" s="27">
        <v>84</v>
      </c>
      <c r="L6" s="27">
        <f t="shared" si="0"/>
        <v>4.2</v>
      </c>
      <c r="M6" s="27"/>
      <c r="N6" s="27">
        <f t="shared" si="1"/>
        <v>280.89999999999998</v>
      </c>
      <c r="O6" s="27"/>
      <c r="P6" s="27">
        <f t="shared" si="2"/>
        <v>0</v>
      </c>
      <c r="Q6" s="27"/>
      <c r="R6" s="27">
        <v>20000</v>
      </c>
      <c r="S6" s="27"/>
      <c r="U6" s="29"/>
      <c r="V6">
        <f>1</f>
        <v>1</v>
      </c>
    </row>
    <row r="7" spans="1:27">
      <c r="A7" s="38">
        <v>5</v>
      </c>
      <c r="B7" s="30"/>
      <c r="C7" s="30"/>
      <c r="D7" s="30"/>
      <c r="E7" s="28"/>
      <c r="F7" s="29" t="s">
        <v>18</v>
      </c>
      <c r="G7" s="27">
        <v>1.2</v>
      </c>
      <c r="H7" s="27">
        <v>500</v>
      </c>
      <c r="I7" s="27">
        <v>300</v>
      </c>
      <c r="J7" s="27">
        <v>390</v>
      </c>
      <c r="K7" s="27">
        <v>111</v>
      </c>
      <c r="L7" s="27">
        <f t="shared" si="0"/>
        <v>5.55</v>
      </c>
      <c r="M7" s="27"/>
      <c r="N7" s="27">
        <f t="shared" si="1"/>
        <v>279</v>
      </c>
      <c r="O7" s="27"/>
      <c r="P7" s="27">
        <f t="shared" si="2"/>
        <v>0</v>
      </c>
      <c r="Q7" s="27"/>
      <c r="R7" s="27">
        <v>20000</v>
      </c>
      <c r="S7" s="27"/>
      <c r="U7" s="29"/>
    </row>
    <row r="8" spans="1:27">
      <c r="A8" s="38">
        <v>6</v>
      </c>
      <c r="B8" s="30">
        <v>1</v>
      </c>
      <c r="C8" s="30">
        <v>2</v>
      </c>
      <c r="D8" s="30">
        <v>3</v>
      </c>
      <c r="E8" s="28">
        <v>4</v>
      </c>
      <c r="F8" s="29" t="s">
        <v>18</v>
      </c>
      <c r="G8" s="27">
        <v>1.2</v>
      </c>
      <c r="H8" s="27">
        <v>500</v>
      </c>
      <c r="I8" s="27">
        <v>300</v>
      </c>
      <c r="J8" s="27">
        <v>409.7</v>
      </c>
      <c r="K8" s="27">
        <v>130.3142</v>
      </c>
      <c r="L8" s="27">
        <f t="shared" si="0"/>
        <v>6.5157100000000003</v>
      </c>
      <c r="M8" s="27">
        <v>6.3823999999999996</v>
      </c>
      <c r="N8" s="27">
        <f t="shared" si="1"/>
        <v>279.38580000000002</v>
      </c>
      <c r="O8" s="27">
        <v>6.0419999999999998</v>
      </c>
      <c r="P8" s="27">
        <f t="shared" si="2"/>
        <v>0.39272999999999997</v>
      </c>
      <c r="Q8" s="27">
        <f>N8-P8</f>
        <v>278.99307000000005</v>
      </c>
      <c r="R8" s="27">
        <v>20000</v>
      </c>
      <c r="S8" s="27"/>
      <c r="U8" s="29"/>
    </row>
    <row r="9" spans="1:27">
      <c r="A9" s="38">
        <v>7</v>
      </c>
      <c r="B9" s="30">
        <v>5</v>
      </c>
      <c r="C9" s="30">
        <v>6</v>
      </c>
      <c r="D9" s="30">
        <v>7</v>
      </c>
      <c r="E9" s="28">
        <v>8</v>
      </c>
      <c r="F9" s="29" t="s">
        <v>18</v>
      </c>
      <c r="G9" s="27">
        <v>1.2</v>
      </c>
      <c r="H9" s="27">
        <v>500</v>
      </c>
      <c r="I9" s="27">
        <v>300</v>
      </c>
      <c r="J9" s="27">
        <v>416.6</v>
      </c>
      <c r="K9" s="27">
        <v>137.2381</v>
      </c>
      <c r="L9" s="27">
        <f t="shared" si="0"/>
        <v>6.8619050000000001</v>
      </c>
      <c r="M9" s="27">
        <v>6.7415000000000003</v>
      </c>
      <c r="N9" s="27">
        <f t="shared" si="1"/>
        <v>279.36189999999999</v>
      </c>
      <c r="O9" s="27">
        <v>6.3895999999999997</v>
      </c>
      <c r="P9" s="27">
        <f t="shared" si="2"/>
        <v>0.41532399999999997</v>
      </c>
      <c r="Q9" s="27">
        <f t="shared" ref="Q9:Q13" si="3">N9-P9</f>
        <v>278.94657599999999</v>
      </c>
      <c r="R9" s="27">
        <v>20000</v>
      </c>
      <c r="S9" s="27"/>
      <c r="U9" s="29"/>
    </row>
    <row r="10" spans="1:27">
      <c r="A10" s="38">
        <v>8</v>
      </c>
      <c r="B10" s="31">
        <v>9</v>
      </c>
      <c r="C10" s="31">
        <v>10</v>
      </c>
      <c r="D10" s="31">
        <v>11</v>
      </c>
      <c r="E10" s="28">
        <v>12</v>
      </c>
      <c r="F10" s="29" t="s">
        <v>18</v>
      </c>
      <c r="G10" s="27">
        <v>1.2</v>
      </c>
      <c r="H10" s="27">
        <v>500</v>
      </c>
      <c r="I10" s="27">
        <v>300</v>
      </c>
      <c r="J10" s="27">
        <v>424.6</v>
      </c>
      <c r="K10" s="27">
        <v>145.03800000000001</v>
      </c>
      <c r="L10" s="27">
        <f t="shared" si="0"/>
        <v>7.2519</v>
      </c>
      <c r="M10" s="27">
        <v>7.1227</v>
      </c>
      <c r="N10" s="27">
        <f t="shared" si="1"/>
        <v>279.56200000000001</v>
      </c>
      <c r="O10" s="27">
        <v>6.7526000000000002</v>
      </c>
      <c r="P10" s="27">
        <f t="shared" si="2"/>
        <v>0.438919</v>
      </c>
      <c r="Q10" s="27">
        <f t="shared" si="3"/>
        <v>279.12308100000001</v>
      </c>
      <c r="R10" s="27">
        <v>20000</v>
      </c>
      <c r="S10" s="27"/>
      <c r="T10" s="29">
        <v>4.6306000000000003</v>
      </c>
      <c r="U10" s="29">
        <v>2.63</v>
      </c>
      <c r="V10" t="s">
        <v>92</v>
      </c>
    </row>
    <row r="11" spans="1:27">
      <c r="A11" s="38">
        <v>9</v>
      </c>
      <c r="B11" s="30">
        <v>13</v>
      </c>
      <c r="C11" s="30">
        <v>14</v>
      </c>
      <c r="D11" s="30">
        <v>15</v>
      </c>
      <c r="E11" s="28">
        <v>16</v>
      </c>
      <c r="F11" s="29" t="s">
        <v>18</v>
      </c>
      <c r="G11" s="27">
        <v>1.2</v>
      </c>
      <c r="H11" s="27">
        <v>500</v>
      </c>
      <c r="I11" s="27">
        <v>300</v>
      </c>
      <c r="J11" s="27">
        <v>438</v>
      </c>
      <c r="K11" s="27"/>
      <c r="L11" s="27">
        <f t="shared" si="0"/>
        <v>0</v>
      </c>
      <c r="M11" s="27"/>
      <c r="N11" s="27">
        <f t="shared" si="1"/>
        <v>438</v>
      </c>
      <c r="O11" s="27"/>
      <c r="P11" s="27">
        <f t="shared" si="2"/>
        <v>0</v>
      </c>
      <c r="Q11" s="27">
        <f t="shared" si="3"/>
        <v>438</v>
      </c>
      <c r="R11" s="27">
        <v>20000</v>
      </c>
      <c r="S11" s="27"/>
      <c r="U11" s="29"/>
    </row>
    <row r="12" spans="1:27">
      <c r="A12" s="38">
        <v>10</v>
      </c>
      <c r="B12" s="28">
        <v>17</v>
      </c>
      <c r="C12" s="28">
        <v>18</v>
      </c>
      <c r="D12" s="28">
        <v>19</v>
      </c>
      <c r="E12" s="28">
        <v>20</v>
      </c>
      <c r="F12" s="29" t="s">
        <v>18</v>
      </c>
      <c r="G12" s="27">
        <v>1.2</v>
      </c>
      <c r="H12" s="27">
        <v>500</v>
      </c>
      <c r="I12" s="27">
        <v>300</v>
      </c>
      <c r="J12" s="27">
        <v>469.5</v>
      </c>
      <c r="K12" s="27"/>
      <c r="L12" s="27">
        <f t="shared" si="0"/>
        <v>0</v>
      </c>
      <c r="M12" s="27"/>
      <c r="N12" s="27">
        <f t="shared" si="1"/>
        <v>469.5</v>
      </c>
      <c r="O12" s="27"/>
      <c r="P12" s="27">
        <f t="shared" si="2"/>
        <v>0</v>
      </c>
      <c r="Q12" s="27">
        <f t="shared" si="3"/>
        <v>469.5</v>
      </c>
      <c r="R12" s="27">
        <v>20000</v>
      </c>
      <c r="S12" s="27"/>
      <c r="U12" s="29"/>
    </row>
    <row r="13" spans="1:27">
      <c r="A13" s="38">
        <v>11</v>
      </c>
      <c r="B13" s="30">
        <v>21</v>
      </c>
      <c r="C13" s="30">
        <v>22</v>
      </c>
      <c r="D13" s="30">
        <v>23</v>
      </c>
      <c r="E13" s="28">
        <v>24</v>
      </c>
      <c r="F13" s="29" t="s">
        <v>18</v>
      </c>
      <c r="G13" s="27">
        <v>1.2</v>
      </c>
      <c r="H13" s="27">
        <v>500</v>
      </c>
      <c r="I13" s="27">
        <v>300</v>
      </c>
      <c r="J13" s="27">
        <v>489.4</v>
      </c>
      <c r="K13" s="27"/>
      <c r="L13" s="27">
        <f t="shared" si="0"/>
        <v>0</v>
      </c>
      <c r="M13" s="27"/>
      <c r="N13" s="27">
        <f t="shared" si="1"/>
        <v>489.4</v>
      </c>
      <c r="O13" s="27"/>
      <c r="P13" s="27">
        <f t="shared" si="2"/>
        <v>0</v>
      </c>
      <c r="Q13" s="27">
        <f t="shared" si="3"/>
        <v>489.4</v>
      </c>
      <c r="R13" s="27">
        <v>20000</v>
      </c>
      <c r="S13" s="27"/>
      <c r="U13" s="29"/>
    </row>
    <row r="14" spans="1:27">
      <c r="A14" s="38">
        <v>12</v>
      </c>
      <c r="B14" s="30"/>
      <c r="C14" s="30"/>
      <c r="D14" s="30"/>
      <c r="E14" s="30"/>
      <c r="F14" s="29" t="s">
        <v>18</v>
      </c>
      <c r="G14" s="27">
        <v>2.2000000000000002</v>
      </c>
      <c r="H14" s="27">
        <v>500</v>
      </c>
      <c r="I14" s="27">
        <v>300</v>
      </c>
      <c r="J14" s="27">
        <v>266.89999999999998</v>
      </c>
      <c r="K14" s="27">
        <v>23.7</v>
      </c>
      <c r="L14" s="27">
        <f t="shared" si="0"/>
        <v>2.37</v>
      </c>
      <c r="M14" s="27"/>
      <c r="N14" s="27">
        <f t="shared" si="1"/>
        <v>243.2</v>
      </c>
      <c r="O14" s="27"/>
      <c r="P14" s="27">
        <f t="shared" si="2"/>
        <v>0</v>
      </c>
      <c r="Q14" s="27"/>
      <c r="R14" s="27">
        <v>10000</v>
      </c>
      <c r="S14" s="27"/>
      <c r="U14" s="29"/>
    </row>
    <row r="15" spans="1:27">
      <c r="A15" s="38">
        <v>13</v>
      </c>
      <c r="B15" s="30"/>
      <c r="C15" s="30"/>
      <c r="D15" s="30"/>
      <c r="E15" s="30"/>
      <c r="F15" s="29" t="s">
        <v>18</v>
      </c>
      <c r="G15" s="27">
        <v>2.2000000000000002</v>
      </c>
      <c r="H15" s="27">
        <v>500</v>
      </c>
      <c r="I15" s="27">
        <v>300</v>
      </c>
      <c r="J15" s="27">
        <v>270.8</v>
      </c>
      <c r="K15" s="27">
        <v>27.2</v>
      </c>
      <c r="L15" s="27">
        <f t="shared" si="0"/>
        <v>2.7199999999999998</v>
      </c>
      <c r="M15" s="27"/>
      <c r="N15" s="27">
        <f t="shared" si="1"/>
        <v>243.60000000000002</v>
      </c>
      <c r="O15" s="27"/>
      <c r="P15" s="27">
        <f t="shared" si="2"/>
        <v>0</v>
      </c>
      <c r="Q15" s="27">
        <f>N15-P15</f>
        <v>243.60000000000002</v>
      </c>
      <c r="R15" s="27">
        <v>10000</v>
      </c>
      <c r="S15" s="27"/>
      <c r="U15" s="29"/>
    </row>
    <row r="16" spans="1:27">
      <c r="A16" s="38">
        <v>14</v>
      </c>
      <c r="B16" s="30"/>
      <c r="C16" s="30"/>
      <c r="D16" s="30"/>
      <c r="E16" s="30"/>
      <c r="F16" s="29" t="s">
        <v>18</v>
      </c>
      <c r="G16" s="27">
        <v>2.2000000000000002</v>
      </c>
      <c r="H16" s="27">
        <v>500</v>
      </c>
      <c r="I16" s="27">
        <v>300</v>
      </c>
      <c r="J16" s="27">
        <v>276.39999999999998</v>
      </c>
      <c r="K16" s="27">
        <v>31.8</v>
      </c>
      <c r="L16" s="27">
        <f t="shared" si="0"/>
        <v>3.18</v>
      </c>
      <c r="M16" s="27"/>
      <c r="N16" s="27">
        <f t="shared" si="1"/>
        <v>244.59999999999997</v>
      </c>
      <c r="O16" s="27"/>
      <c r="P16" s="27">
        <f t="shared" si="2"/>
        <v>0</v>
      </c>
      <c r="Q16" s="27">
        <f t="shared" ref="Q16:Q19" si="4">N16-P16</f>
        <v>244.59999999999997</v>
      </c>
      <c r="R16" s="27">
        <v>10000</v>
      </c>
      <c r="S16" s="27"/>
      <c r="U16" s="29"/>
    </row>
    <row r="17" spans="1:21">
      <c r="A17" s="38">
        <v>15</v>
      </c>
      <c r="B17" s="30"/>
      <c r="C17" s="30"/>
      <c r="D17" s="30"/>
      <c r="E17" s="30"/>
      <c r="F17" s="29" t="s">
        <v>18</v>
      </c>
      <c r="G17" s="27">
        <v>2.2000000000000002</v>
      </c>
      <c r="H17" s="27">
        <v>500</v>
      </c>
      <c r="I17" s="27">
        <v>300</v>
      </c>
      <c r="J17" s="27">
        <v>284</v>
      </c>
      <c r="K17" s="27">
        <v>38.5</v>
      </c>
      <c r="L17" s="27">
        <f t="shared" si="0"/>
        <v>3.85</v>
      </c>
      <c r="M17" s="27"/>
      <c r="N17" s="27">
        <f t="shared" si="1"/>
        <v>245.5</v>
      </c>
      <c r="O17" s="27"/>
      <c r="P17" s="27">
        <f t="shared" si="2"/>
        <v>0</v>
      </c>
      <c r="Q17" s="27">
        <f t="shared" si="4"/>
        <v>245.5</v>
      </c>
      <c r="R17" s="27">
        <v>10000</v>
      </c>
      <c r="S17" s="27"/>
      <c r="U17" s="29"/>
    </row>
    <row r="18" spans="1:21">
      <c r="A18" s="38">
        <v>16</v>
      </c>
      <c r="B18" s="30"/>
      <c r="C18" s="30"/>
      <c r="D18" s="30"/>
      <c r="E18" s="30"/>
      <c r="F18" s="29" t="s">
        <v>18</v>
      </c>
      <c r="G18" s="27">
        <v>2.2000000000000002</v>
      </c>
      <c r="H18" s="27">
        <v>500</v>
      </c>
      <c r="I18" s="27">
        <v>300</v>
      </c>
      <c r="J18" s="27">
        <v>290.3</v>
      </c>
      <c r="K18" s="27">
        <v>44.4</v>
      </c>
      <c r="L18" s="27">
        <f t="shared" si="0"/>
        <v>4.4399999999999995</v>
      </c>
      <c r="M18" s="27"/>
      <c r="N18" s="27">
        <f t="shared" si="1"/>
        <v>245.9</v>
      </c>
      <c r="O18" s="27"/>
      <c r="P18" s="27">
        <f t="shared" si="2"/>
        <v>0</v>
      </c>
      <c r="Q18" s="27">
        <f t="shared" si="4"/>
        <v>245.9</v>
      </c>
      <c r="R18" s="27">
        <v>10000</v>
      </c>
      <c r="S18" s="27"/>
      <c r="U18" s="29"/>
    </row>
    <row r="19" spans="1:21">
      <c r="A19" s="38">
        <v>17</v>
      </c>
      <c r="B19" s="30"/>
      <c r="C19" s="30"/>
      <c r="D19" s="30"/>
      <c r="E19" s="30"/>
      <c r="F19" s="29" t="s">
        <v>18</v>
      </c>
      <c r="G19" s="27">
        <v>2.2000000000000002</v>
      </c>
      <c r="H19" s="27">
        <v>500</v>
      </c>
      <c r="I19" s="27">
        <v>300</v>
      </c>
      <c r="J19" s="27">
        <v>298.60000000000002</v>
      </c>
      <c r="K19" s="27">
        <v>52.4</v>
      </c>
      <c r="L19" s="27">
        <f t="shared" si="0"/>
        <v>5.24</v>
      </c>
      <c r="M19" s="27"/>
      <c r="N19" s="27">
        <f t="shared" si="1"/>
        <v>246.20000000000002</v>
      </c>
      <c r="O19" s="27"/>
      <c r="P19" s="27">
        <f t="shared" si="2"/>
        <v>0</v>
      </c>
      <c r="Q19" s="27">
        <f t="shared" si="4"/>
        <v>246.20000000000002</v>
      </c>
      <c r="R19" s="27">
        <v>10000</v>
      </c>
      <c r="S19" s="27"/>
      <c r="U19" s="29"/>
    </row>
    <row r="20" spans="1:21">
      <c r="A20" s="38">
        <v>18</v>
      </c>
      <c r="B20" s="30"/>
      <c r="C20" s="30"/>
      <c r="D20" s="30"/>
      <c r="E20" s="30"/>
      <c r="F20" s="29" t="s">
        <v>18</v>
      </c>
      <c r="G20" s="27">
        <v>2.2000000000000002</v>
      </c>
      <c r="H20" s="27">
        <v>500</v>
      </c>
      <c r="I20" s="27">
        <v>300</v>
      </c>
      <c r="J20" s="27">
        <v>303.7</v>
      </c>
      <c r="K20" s="27">
        <v>57.5</v>
      </c>
      <c r="L20" s="27">
        <f t="shared" si="0"/>
        <v>5.75</v>
      </c>
      <c r="M20" s="27"/>
      <c r="N20" s="27">
        <f t="shared" si="1"/>
        <v>246.2</v>
      </c>
      <c r="O20" s="27"/>
      <c r="P20" s="27"/>
      <c r="Q20" s="27"/>
      <c r="R20" s="27">
        <v>10000</v>
      </c>
      <c r="S20" s="27"/>
      <c r="U20" s="29"/>
    </row>
    <row r="21" spans="1:21">
      <c r="A21" s="38">
        <v>19</v>
      </c>
      <c r="B21" s="30"/>
      <c r="C21" s="30"/>
      <c r="D21" s="30"/>
      <c r="E21" s="30"/>
      <c r="F21" s="29" t="s">
        <v>18</v>
      </c>
      <c r="G21" s="27">
        <v>2.2000000000000002</v>
      </c>
      <c r="H21" s="27">
        <v>500</v>
      </c>
      <c r="I21" s="27">
        <v>300</v>
      </c>
      <c r="J21" s="27">
        <v>312.7</v>
      </c>
      <c r="K21" s="27">
        <v>66.3</v>
      </c>
      <c r="L21" s="27">
        <f t="shared" si="0"/>
        <v>6.63</v>
      </c>
      <c r="M21" s="27"/>
      <c r="N21" s="27">
        <f t="shared" si="1"/>
        <v>246.39999999999998</v>
      </c>
      <c r="O21" s="27"/>
      <c r="P21" s="27"/>
      <c r="Q21" s="27"/>
      <c r="R21" s="27">
        <v>10000</v>
      </c>
      <c r="S21" s="27"/>
      <c r="U21" s="29"/>
    </row>
    <row r="22" spans="1:21">
      <c r="A22" s="38">
        <v>20</v>
      </c>
      <c r="B22" s="30"/>
      <c r="C22" s="30"/>
      <c r="D22" s="30"/>
      <c r="E22" s="30"/>
      <c r="F22" s="29" t="s">
        <v>18</v>
      </c>
      <c r="G22" s="27">
        <v>2.2000000000000002</v>
      </c>
      <c r="H22" s="27">
        <v>500</v>
      </c>
      <c r="I22" s="27">
        <v>300</v>
      </c>
      <c r="J22" s="27">
        <v>322.89999999999998</v>
      </c>
      <c r="K22" s="27">
        <v>77.7</v>
      </c>
      <c r="L22" s="27">
        <f t="shared" si="0"/>
        <v>7.77</v>
      </c>
      <c r="M22" s="27"/>
      <c r="N22" s="27">
        <f t="shared" si="1"/>
        <v>245.2</v>
      </c>
      <c r="O22" s="27"/>
      <c r="P22" s="27"/>
      <c r="Q22" s="27"/>
      <c r="R22" s="27">
        <v>10000</v>
      </c>
      <c r="S22" s="27"/>
      <c r="U22" s="29"/>
    </row>
    <row r="23" spans="1:21">
      <c r="A23" s="38">
        <v>21</v>
      </c>
      <c r="B23" s="30"/>
      <c r="C23" s="30"/>
      <c r="D23" s="30"/>
      <c r="E23" s="30"/>
      <c r="F23" s="29" t="s">
        <v>18</v>
      </c>
      <c r="G23" s="27">
        <v>2.2000000000000002</v>
      </c>
      <c r="H23" s="27">
        <v>500</v>
      </c>
      <c r="I23" s="27">
        <v>300</v>
      </c>
      <c r="J23" s="27">
        <v>337.9</v>
      </c>
      <c r="K23" s="27">
        <v>96.2</v>
      </c>
      <c r="L23" s="27">
        <f t="shared" si="0"/>
        <v>9.6199999999999992</v>
      </c>
      <c r="M23" s="27"/>
      <c r="N23" s="27">
        <f t="shared" si="1"/>
        <v>241.7</v>
      </c>
      <c r="O23" s="27"/>
      <c r="P23" s="27"/>
      <c r="Q23" s="27"/>
      <c r="R23" s="27">
        <v>10000</v>
      </c>
      <c r="S23" s="27"/>
      <c r="U23" s="29"/>
    </row>
    <row r="24" spans="1:21">
      <c r="A24" s="38">
        <v>22</v>
      </c>
      <c r="B24" s="30"/>
      <c r="C24" s="30"/>
      <c r="D24" s="30"/>
      <c r="E24" s="30"/>
      <c r="F24" s="29" t="s">
        <v>18</v>
      </c>
      <c r="G24" s="27">
        <v>2.2000000000000002</v>
      </c>
      <c r="H24" s="27">
        <v>500</v>
      </c>
      <c r="I24" s="27">
        <v>300</v>
      </c>
      <c r="J24" s="27">
        <v>350.8</v>
      </c>
      <c r="K24" s="27">
        <v>110</v>
      </c>
      <c r="L24" s="27">
        <f t="shared" si="0"/>
        <v>11</v>
      </c>
      <c r="M24" s="27"/>
      <c r="N24" s="27">
        <f t="shared" si="1"/>
        <v>240.8</v>
      </c>
      <c r="O24" s="27"/>
      <c r="P24" s="27"/>
      <c r="Q24" s="27"/>
      <c r="R24" s="27">
        <v>10000</v>
      </c>
      <c r="S24" s="27"/>
      <c r="U24" s="29"/>
    </row>
    <row r="25" spans="1:21">
      <c r="A25" s="38">
        <v>23</v>
      </c>
      <c r="B25" s="30"/>
      <c r="C25" s="30"/>
      <c r="D25" s="30"/>
      <c r="E25" s="30"/>
      <c r="F25" s="29" t="s">
        <v>18</v>
      </c>
      <c r="G25" s="27">
        <v>2.2000000000000002</v>
      </c>
      <c r="H25" s="27">
        <v>500</v>
      </c>
      <c r="I25" s="27">
        <v>300</v>
      </c>
      <c r="J25" s="27">
        <v>369.9</v>
      </c>
      <c r="K25" s="27">
        <v>129.5</v>
      </c>
      <c r="L25" s="27">
        <f t="shared" si="0"/>
        <v>12.95</v>
      </c>
      <c r="M25" s="27"/>
      <c r="N25" s="27">
        <f t="shared" si="1"/>
        <v>240.39999999999998</v>
      </c>
      <c r="O25" s="27"/>
      <c r="P25" s="27"/>
      <c r="Q25" s="27"/>
      <c r="R25" s="27">
        <v>10000</v>
      </c>
      <c r="S25" s="27"/>
      <c r="U25" s="29"/>
    </row>
    <row r="26" spans="1:21">
      <c r="A26" s="38">
        <v>24</v>
      </c>
      <c r="B26" s="30"/>
      <c r="C26" s="30"/>
      <c r="D26" s="30"/>
      <c r="E26" s="30"/>
      <c r="F26" s="29" t="s">
        <v>18</v>
      </c>
      <c r="G26" s="27">
        <v>2.2000000000000002</v>
      </c>
      <c r="H26" s="27">
        <v>500</v>
      </c>
      <c r="I26" s="27">
        <v>300</v>
      </c>
      <c r="J26" s="27">
        <v>266.2</v>
      </c>
      <c r="K26" s="27">
        <v>22.9</v>
      </c>
      <c r="L26" s="27">
        <f t="shared" si="0"/>
        <v>2.29</v>
      </c>
      <c r="M26" s="27"/>
      <c r="N26" s="27">
        <f t="shared" si="1"/>
        <v>243.29999999999998</v>
      </c>
      <c r="O26" s="27"/>
      <c r="P26" s="27"/>
      <c r="Q26" s="27"/>
      <c r="R26" s="27">
        <v>10000</v>
      </c>
      <c r="S26" s="27"/>
      <c r="U26" s="29"/>
    </row>
    <row r="27" spans="1:21">
      <c r="A27" s="38">
        <v>25</v>
      </c>
      <c r="B27" s="30"/>
      <c r="C27" s="30"/>
      <c r="D27" s="30"/>
      <c r="E27" s="30"/>
      <c r="F27" s="29" t="s">
        <v>18</v>
      </c>
      <c r="G27" s="27">
        <v>2.2000000000000002</v>
      </c>
      <c r="H27" s="27">
        <v>500</v>
      </c>
      <c r="I27" s="27">
        <v>300</v>
      </c>
      <c r="J27" s="27">
        <v>278.2</v>
      </c>
      <c r="K27" s="27">
        <v>33.4</v>
      </c>
      <c r="L27" s="27">
        <f t="shared" si="0"/>
        <v>3.34</v>
      </c>
      <c r="M27" s="27"/>
      <c r="N27" s="27">
        <f t="shared" si="1"/>
        <v>244.79999999999998</v>
      </c>
      <c r="O27" s="27"/>
      <c r="P27" s="27"/>
      <c r="Q27" s="27"/>
      <c r="R27" s="27">
        <v>10000</v>
      </c>
      <c r="S27" s="27"/>
      <c r="U27" s="29"/>
    </row>
    <row r="28" spans="1:21">
      <c r="A28" s="38">
        <v>26</v>
      </c>
      <c r="B28" s="30"/>
      <c r="C28" s="30"/>
      <c r="D28" s="30"/>
      <c r="E28" s="30"/>
      <c r="F28" s="29" t="s">
        <v>18</v>
      </c>
      <c r="G28" s="27">
        <v>2.2000000000000002</v>
      </c>
      <c r="H28" s="27">
        <v>500</v>
      </c>
      <c r="I28" s="27">
        <v>300</v>
      </c>
      <c r="J28" s="27">
        <v>288.89999999999998</v>
      </c>
      <c r="K28" s="27">
        <v>44.4</v>
      </c>
      <c r="L28" s="27">
        <f t="shared" si="0"/>
        <v>4.4399999999999995</v>
      </c>
      <c r="M28" s="27"/>
      <c r="N28" s="27">
        <f t="shared" si="1"/>
        <v>244.49999999999997</v>
      </c>
      <c r="O28" s="27"/>
      <c r="P28" s="27"/>
      <c r="Q28" s="27"/>
      <c r="R28" s="27">
        <v>10000</v>
      </c>
      <c r="S28" s="27"/>
      <c r="U28" s="29"/>
    </row>
    <row r="29" spans="1:21">
      <c r="A29" s="38">
        <v>27</v>
      </c>
      <c r="B29" s="30"/>
      <c r="C29" s="30"/>
      <c r="D29" s="30"/>
      <c r="E29" s="30"/>
      <c r="F29" s="29" t="s">
        <v>18</v>
      </c>
      <c r="G29" s="27">
        <v>2.2000000000000002</v>
      </c>
      <c r="H29" s="27">
        <v>500</v>
      </c>
      <c r="I29" s="27">
        <v>300</v>
      </c>
      <c r="J29" s="27">
        <v>305.5</v>
      </c>
      <c r="K29" s="27">
        <v>59.8</v>
      </c>
      <c r="L29" s="27">
        <f t="shared" si="0"/>
        <v>5.98</v>
      </c>
      <c r="M29" s="27"/>
      <c r="N29" s="27">
        <f t="shared" si="1"/>
        <v>245.7</v>
      </c>
      <c r="O29" s="27"/>
      <c r="P29" s="27"/>
      <c r="Q29" s="27"/>
      <c r="R29" s="27">
        <v>10000</v>
      </c>
      <c r="S29" s="27"/>
      <c r="U29" s="29"/>
    </row>
    <row r="30" spans="1:21">
      <c r="A30" s="38">
        <v>28</v>
      </c>
      <c r="B30" s="30"/>
      <c r="C30" s="30"/>
      <c r="D30" s="30"/>
      <c r="E30" s="30"/>
      <c r="F30" s="29" t="s">
        <v>18</v>
      </c>
      <c r="G30" s="27">
        <v>2.2000000000000002</v>
      </c>
      <c r="H30" s="27">
        <v>500</v>
      </c>
      <c r="I30" s="27">
        <v>300</v>
      </c>
      <c r="J30" s="27">
        <v>318.60000000000002</v>
      </c>
      <c r="K30" s="27">
        <v>73.5</v>
      </c>
      <c r="L30" s="27">
        <f t="shared" si="0"/>
        <v>7.35</v>
      </c>
      <c r="M30" s="27"/>
      <c r="N30" s="27">
        <f t="shared" si="1"/>
        <v>245.10000000000002</v>
      </c>
      <c r="O30" s="27"/>
      <c r="P30" s="27"/>
      <c r="Q30" s="27"/>
      <c r="R30" s="27">
        <v>10000</v>
      </c>
      <c r="S30" s="27"/>
      <c r="U30" s="34"/>
    </row>
    <row r="31" spans="1:21">
      <c r="A31" s="38">
        <v>29</v>
      </c>
      <c r="B31" s="30"/>
      <c r="C31" s="30"/>
      <c r="D31" s="30"/>
      <c r="E31" s="30"/>
      <c r="F31" s="29" t="s">
        <v>18</v>
      </c>
      <c r="G31" s="27">
        <v>2.2000000000000002</v>
      </c>
      <c r="H31" s="27">
        <v>500</v>
      </c>
      <c r="I31" s="27">
        <v>300</v>
      </c>
      <c r="J31" s="29">
        <v>330.1</v>
      </c>
      <c r="K31" s="27">
        <v>88.4</v>
      </c>
      <c r="L31" s="27">
        <f t="shared" si="0"/>
        <v>8.84</v>
      </c>
      <c r="M31" s="27"/>
      <c r="N31" s="27">
        <f t="shared" si="1"/>
        <v>241.70000000000002</v>
      </c>
      <c r="O31" s="27"/>
      <c r="P31" s="27"/>
      <c r="Q31" s="27"/>
      <c r="R31" s="27">
        <v>10000</v>
      </c>
      <c r="S31" s="27"/>
      <c r="U31" s="34"/>
    </row>
    <row r="32" spans="1:21">
      <c r="A32" s="38">
        <v>30</v>
      </c>
      <c r="B32" s="30"/>
      <c r="C32" s="30"/>
      <c r="D32" s="30"/>
      <c r="E32" s="30"/>
      <c r="F32" s="29" t="s">
        <v>18</v>
      </c>
      <c r="G32" s="27">
        <v>2.2000000000000002</v>
      </c>
      <c r="H32" s="27">
        <v>500</v>
      </c>
      <c r="I32" s="27">
        <v>300</v>
      </c>
      <c r="J32" s="29">
        <v>345.7</v>
      </c>
      <c r="K32" s="27">
        <v>106</v>
      </c>
      <c r="L32" s="27">
        <f t="shared" si="0"/>
        <v>10.6</v>
      </c>
      <c r="M32" s="27"/>
      <c r="N32" s="27">
        <f t="shared" si="1"/>
        <v>239.7</v>
      </c>
      <c r="O32" s="27"/>
      <c r="P32" s="27"/>
      <c r="Q32" s="27"/>
      <c r="R32" s="27">
        <v>10000</v>
      </c>
      <c r="S32" s="27"/>
      <c r="U32" s="34"/>
    </row>
    <row r="33" spans="1:21">
      <c r="A33" s="38">
        <v>31</v>
      </c>
      <c r="B33" s="30"/>
      <c r="C33" s="30"/>
      <c r="D33" s="30"/>
      <c r="E33" s="30"/>
      <c r="F33" s="29" t="s">
        <v>18</v>
      </c>
      <c r="G33" s="27">
        <v>1.5</v>
      </c>
      <c r="H33" s="27">
        <v>500</v>
      </c>
      <c r="I33" s="27">
        <v>300</v>
      </c>
      <c r="J33" s="29">
        <v>282.10000000000002</v>
      </c>
      <c r="K33" s="27">
        <v>38</v>
      </c>
      <c r="L33" s="27">
        <f t="shared" si="0"/>
        <v>1.9</v>
      </c>
      <c r="M33" s="27"/>
      <c r="N33" s="27">
        <f t="shared" si="1"/>
        <v>244.10000000000002</v>
      </c>
      <c r="O33" s="27"/>
      <c r="P33" s="27"/>
      <c r="Q33" s="27"/>
      <c r="R33" s="27">
        <v>20000</v>
      </c>
      <c r="S33" s="27"/>
      <c r="U33" s="34"/>
    </row>
    <row r="34" spans="1:21">
      <c r="A34" s="38">
        <v>32</v>
      </c>
      <c r="B34" s="30"/>
      <c r="C34" s="30"/>
      <c r="D34" s="30"/>
      <c r="E34" s="30"/>
      <c r="F34" s="29" t="s">
        <v>18</v>
      </c>
      <c r="G34" s="27">
        <v>1.5</v>
      </c>
      <c r="H34" s="27">
        <v>500</v>
      </c>
      <c r="I34" s="27">
        <v>300</v>
      </c>
      <c r="J34" s="29">
        <v>286.39999999999998</v>
      </c>
      <c r="K34" s="27">
        <v>42.6</v>
      </c>
      <c r="L34" s="27">
        <f t="shared" si="0"/>
        <v>2.13</v>
      </c>
      <c r="M34" s="27"/>
      <c r="N34" s="27">
        <f t="shared" si="1"/>
        <v>243.79999999999998</v>
      </c>
      <c r="O34" s="27"/>
      <c r="P34" s="27"/>
      <c r="Q34" s="27"/>
      <c r="R34" s="27">
        <v>20000</v>
      </c>
      <c r="S34" s="27"/>
      <c r="U34" s="34"/>
    </row>
    <row r="35" spans="1:21">
      <c r="A35" s="38">
        <v>33</v>
      </c>
      <c r="B35" s="30"/>
      <c r="C35" s="30"/>
      <c r="D35" s="30"/>
      <c r="E35" s="30"/>
      <c r="F35" s="29" t="s">
        <v>18</v>
      </c>
      <c r="G35" s="27">
        <v>1.5</v>
      </c>
      <c r="H35" s="27">
        <v>500</v>
      </c>
      <c r="I35" s="27">
        <v>300</v>
      </c>
      <c r="J35" s="29">
        <v>294.5</v>
      </c>
      <c r="K35" s="27">
        <v>50.7</v>
      </c>
      <c r="L35" s="27">
        <f t="shared" si="0"/>
        <v>2.5350000000000001</v>
      </c>
      <c r="M35" s="27"/>
      <c r="N35" s="27">
        <f t="shared" si="1"/>
        <v>243.8</v>
      </c>
      <c r="O35" s="27"/>
      <c r="P35" s="27"/>
      <c r="Q35" s="27"/>
      <c r="R35" s="27">
        <v>20000</v>
      </c>
      <c r="S35" s="27"/>
      <c r="U35" s="34"/>
    </row>
    <row r="36" spans="1:21">
      <c r="A36" s="38">
        <v>34</v>
      </c>
      <c r="B36" s="30"/>
      <c r="C36" s="30"/>
      <c r="D36" s="30"/>
      <c r="E36" s="30"/>
      <c r="F36" s="29" t="s">
        <v>18</v>
      </c>
      <c r="G36" s="27">
        <v>1.5</v>
      </c>
      <c r="H36" s="27">
        <v>500</v>
      </c>
      <c r="I36" s="27">
        <v>300</v>
      </c>
      <c r="J36" s="29">
        <v>298.7</v>
      </c>
      <c r="K36" s="27">
        <v>54.5</v>
      </c>
      <c r="L36" s="27">
        <f t="shared" si="0"/>
        <v>2.7250000000000001</v>
      </c>
      <c r="M36" s="27"/>
      <c r="N36" s="27">
        <f t="shared" si="1"/>
        <v>244.2</v>
      </c>
      <c r="O36" s="27"/>
      <c r="P36" s="27"/>
      <c r="Q36" s="27"/>
      <c r="R36" s="27">
        <v>20000</v>
      </c>
      <c r="S36" s="27"/>
      <c r="U36" s="34"/>
    </row>
    <row r="37" spans="1:21">
      <c r="A37" s="38">
        <v>35</v>
      </c>
      <c r="B37" s="30"/>
      <c r="C37" s="30"/>
      <c r="D37" s="30"/>
      <c r="E37" s="30"/>
      <c r="F37" s="29" t="s">
        <v>18</v>
      </c>
      <c r="G37" s="27">
        <v>1.5</v>
      </c>
      <c r="H37" s="27">
        <v>500</v>
      </c>
      <c r="I37" s="27">
        <v>300</v>
      </c>
      <c r="J37" s="29">
        <v>302.5</v>
      </c>
      <c r="K37" s="27">
        <v>57.8</v>
      </c>
      <c r="L37" s="27">
        <f t="shared" si="0"/>
        <v>2.8899999999999997</v>
      </c>
      <c r="M37" s="27"/>
      <c r="N37" s="27">
        <f t="shared" si="1"/>
        <v>244.7</v>
      </c>
      <c r="O37" s="27"/>
      <c r="P37" s="27"/>
      <c r="Q37" s="27"/>
      <c r="R37" s="27">
        <v>20000</v>
      </c>
      <c r="S37" s="27"/>
      <c r="U37" s="34"/>
    </row>
    <row r="38" spans="1:21">
      <c r="A38" s="38">
        <v>36</v>
      </c>
      <c r="B38" s="30"/>
      <c r="C38" s="30"/>
      <c r="D38" s="30"/>
      <c r="E38" s="30"/>
      <c r="F38" s="29" t="s">
        <v>18</v>
      </c>
      <c r="G38" s="27">
        <v>1.5</v>
      </c>
      <c r="H38" s="27">
        <v>500</v>
      </c>
      <c r="I38" s="27">
        <v>300</v>
      </c>
      <c r="J38" s="29">
        <v>309.7</v>
      </c>
      <c r="K38" s="27">
        <v>64.900000000000006</v>
      </c>
      <c r="L38" s="27">
        <f t="shared" si="0"/>
        <v>3.2450000000000006</v>
      </c>
      <c r="M38" s="27"/>
      <c r="N38" s="27">
        <f t="shared" si="1"/>
        <v>244.79999999999998</v>
      </c>
      <c r="O38" s="27"/>
      <c r="P38" s="27"/>
      <c r="Q38" s="27"/>
      <c r="R38" s="27">
        <v>20000</v>
      </c>
      <c r="S38" s="27"/>
      <c r="U38" s="34"/>
    </row>
    <row r="39" spans="1:21">
      <c r="A39" s="38">
        <v>37</v>
      </c>
      <c r="B39" s="30"/>
      <c r="C39" s="30"/>
      <c r="D39" s="30"/>
      <c r="E39" s="30"/>
      <c r="F39" s="29" t="s">
        <v>18</v>
      </c>
      <c r="G39" s="27">
        <v>1.5</v>
      </c>
      <c r="H39" s="27">
        <v>500</v>
      </c>
      <c r="I39" s="27">
        <v>300</v>
      </c>
      <c r="J39" s="29">
        <v>316.2</v>
      </c>
      <c r="K39" s="27">
        <v>71.2</v>
      </c>
      <c r="L39" s="27">
        <f t="shared" si="0"/>
        <v>3.56</v>
      </c>
      <c r="M39" s="27"/>
      <c r="N39" s="27">
        <f t="shared" si="1"/>
        <v>245</v>
      </c>
      <c r="O39" s="27"/>
      <c r="P39" s="27"/>
      <c r="Q39" s="27"/>
      <c r="R39" s="27">
        <v>20000</v>
      </c>
      <c r="S39" s="27"/>
      <c r="U39" s="34"/>
    </row>
    <row r="40" spans="1:21">
      <c r="A40" s="38">
        <v>38</v>
      </c>
      <c r="B40" s="30"/>
      <c r="C40" s="30"/>
      <c r="D40" s="30"/>
      <c r="E40" s="30"/>
      <c r="F40" s="29" t="s">
        <v>18</v>
      </c>
      <c r="G40" s="27">
        <v>1.5</v>
      </c>
      <c r="H40" s="27">
        <v>500</v>
      </c>
      <c r="I40" s="27">
        <v>300</v>
      </c>
      <c r="J40" s="29">
        <v>325.60000000000002</v>
      </c>
      <c r="K40" s="27">
        <v>80.599999999999994</v>
      </c>
      <c r="L40" s="27">
        <f t="shared" si="0"/>
        <v>4.0299999999999994</v>
      </c>
      <c r="M40" s="27"/>
      <c r="N40" s="27">
        <f t="shared" si="1"/>
        <v>245.00000000000003</v>
      </c>
      <c r="O40" s="27"/>
      <c r="P40" s="27"/>
      <c r="Q40" s="27"/>
      <c r="R40" s="27">
        <v>20000</v>
      </c>
      <c r="S40" s="27"/>
      <c r="U40" s="34"/>
    </row>
    <row r="41" spans="1:21">
      <c r="A41" s="38">
        <v>39</v>
      </c>
      <c r="B41" s="30"/>
      <c r="C41" s="30"/>
      <c r="D41" s="30"/>
      <c r="E41" s="30"/>
      <c r="F41" s="29" t="s">
        <v>18</v>
      </c>
      <c r="G41" s="27">
        <v>1.5</v>
      </c>
      <c r="H41" s="27">
        <v>500</v>
      </c>
      <c r="I41" s="27">
        <v>300</v>
      </c>
      <c r="J41" s="29">
        <v>334.4</v>
      </c>
      <c r="K41" s="27">
        <v>88.9</v>
      </c>
      <c r="L41" s="27">
        <f t="shared" si="0"/>
        <v>4.4450000000000003</v>
      </c>
      <c r="M41" s="27"/>
      <c r="N41" s="27">
        <f t="shared" si="1"/>
        <v>245.49999999999997</v>
      </c>
      <c r="O41" s="27"/>
      <c r="P41" s="27"/>
      <c r="Q41" s="27"/>
      <c r="R41" s="27">
        <v>20000</v>
      </c>
      <c r="S41" s="27"/>
      <c r="U41" s="34"/>
    </row>
    <row r="42" spans="1:21">
      <c r="A42" s="38">
        <v>40</v>
      </c>
      <c r="B42" s="30"/>
      <c r="C42" s="30"/>
      <c r="D42" s="30"/>
      <c r="E42" s="30"/>
      <c r="F42" s="29" t="s">
        <v>18</v>
      </c>
      <c r="G42" s="27">
        <v>1.5</v>
      </c>
      <c r="H42" s="27">
        <v>500</v>
      </c>
      <c r="I42" s="27">
        <v>300</v>
      </c>
      <c r="J42" s="29">
        <v>348.8</v>
      </c>
      <c r="K42" s="27">
        <v>103.3</v>
      </c>
      <c r="L42" s="27">
        <f t="shared" si="0"/>
        <v>5.1649999999999991</v>
      </c>
      <c r="M42" s="27"/>
      <c r="N42" s="27">
        <f t="shared" si="1"/>
        <v>245.5</v>
      </c>
      <c r="O42" s="27"/>
      <c r="P42" s="27"/>
      <c r="Q42" s="27"/>
      <c r="R42" s="27">
        <v>20000</v>
      </c>
      <c r="S42" s="27"/>
      <c r="U42" s="34"/>
    </row>
    <row r="43" spans="1:21">
      <c r="A43" s="38">
        <v>41</v>
      </c>
      <c r="B43" s="30"/>
      <c r="C43" s="30"/>
      <c r="D43" s="30"/>
      <c r="E43" s="30"/>
      <c r="F43" s="29" t="s">
        <v>18</v>
      </c>
      <c r="G43" s="27">
        <v>1.5</v>
      </c>
      <c r="H43" s="27">
        <v>500</v>
      </c>
      <c r="I43" s="27">
        <v>300</v>
      </c>
      <c r="J43" s="29">
        <v>336.5</v>
      </c>
      <c r="K43" s="27">
        <v>96.6</v>
      </c>
      <c r="L43" s="27">
        <f t="shared" si="0"/>
        <v>9.66</v>
      </c>
      <c r="M43" s="27"/>
      <c r="N43" s="27">
        <f t="shared" si="1"/>
        <v>239.9</v>
      </c>
      <c r="O43" s="27"/>
      <c r="P43" s="27"/>
      <c r="Q43" s="27"/>
      <c r="R43" s="27">
        <v>10000</v>
      </c>
      <c r="S43" s="27"/>
      <c r="U43" s="34"/>
    </row>
    <row r="44" spans="1:21">
      <c r="A44" s="38">
        <v>42</v>
      </c>
      <c r="B44" s="30"/>
      <c r="C44" s="30"/>
      <c r="D44" s="30"/>
      <c r="E44" s="30"/>
      <c r="F44" s="29" t="s">
        <v>18</v>
      </c>
      <c r="G44" s="27">
        <v>1.5</v>
      </c>
      <c r="H44" s="27">
        <v>500</v>
      </c>
      <c r="I44" s="27">
        <v>300</v>
      </c>
      <c r="J44" s="29">
        <v>329.1</v>
      </c>
      <c r="K44" s="27">
        <v>87.6</v>
      </c>
      <c r="L44" s="27">
        <f t="shared" si="0"/>
        <v>8.759999999999998</v>
      </c>
      <c r="M44" s="27"/>
      <c r="N44" s="27">
        <f t="shared" si="1"/>
        <v>241.50000000000003</v>
      </c>
      <c r="O44" s="27"/>
      <c r="P44" s="27"/>
      <c r="Q44" s="27"/>
      <c r="R44" s="27">
        <v>10000</v>
      </c>
      <c r="S44" s="27"/>
      <c r="U44" s="34"/>
    </row>
    <row r="45" spans="1:21">
      <c r="A45" s="38">
        <v>43</v>
      </c>
      <c r="B45" s="30"/>
      <c r="C45" s="30"/>
      <c r="D45" s="30"/>
      <c r="E45" s="30"/>
      <c r="F45" s="29" t="s">
        <v>18</v>
      </c>
      <c r="G45" s="27">
        <v>1.5</v>
      </c>
      <c r="H45" s="27">
        <v>500</v>
      </c>
      <c r="I45" s="27">
        <v>300</v>
      </c>
      <c r="J45" s="29">
        <v>321.5</v>
      </c>
      <c r="K45" s="27">
        <v>77.3</v>
      </c>
      <c r="L45" s="27">
        <f t="shared" si="0"/>
        <v>7.7299999999999995</v>
      </c>
      <c r="M45" s="27"/>
      <c r="N45" s="27">
        <f t="shared" si="1"/>
        <v>244.2</v>
      </c>
      <c r="O45" s="27"/>
      <c r="P45" s="27"/>
      <c r="Q45" s="27"/>
      <c r="R45" s="27">
        <v>10000</v>
      </c>
      <c r="S45" s="27"/>
      <c r="U45" s="34"/>
    </row>
    <row r="46" spans="1:21">
      <c r="A46" s="38">
        <v>44</v>
      </c>
      <c r="B46" s="30"/>
      <c r="C46" s="30"/>
      <c r="D46" s="30"/>
      <c r="E46" s="30"/>
      <c r="F46" s="29" t="s">
        <v>18</v>
      </c>
      <c r="G46" s="27">
        <v>1.5</v>
      </c>
      <c r="H46" s="27">
        <v>500</v>
      </c>
      <c r="I46" s="27">
        <v>300</v>
      </c>
      <c r="J46" s="29">
        <v>315.5</v>
      </c>
      <c r="K46" s="27">
        <v>70.2</v>
      </c>
      <c r="L46" s="27">
        <f t="shared" si="0"/>
        <v>7.0200000000000005</v>
      </c>
      <c r="M46" s="27"/>
      <c r="N46" s="27">
        <f t="shared" si="1"/>
        <v>245.3</v>
      </c>
      <c r="O46" s="27"/>
      <c r="P46" s="27"/>
      <c r="Q46" s="27"/>
      <c r="R46" s="27">
        <v>10000</v>
      </c>
      <c r="S46" s="27"/>
      <c r="U46" s="34"/>
    </row>
    <row r="47" spans="1:21">
      <c r="A47" s="38">
        <v>45</v>
      </c>
      <c r="B47" s="30"/>
      <c r="C47" s="30"/>
      <c r="D47" s="30"/>
      <c r="E47" s="30"/>
      <c r="F47" s="29" t="s">
        <v>18</v>
      </c>
      <c r="G47" s="27">
        <v>1.5</v>
      </c>
      <c r="H47" s="27">
        <v>500</v>
      </c>
      <c r="I47" s="27">
        <v>300</v>
      </c>
      <c r="J47" s="29">
        <v>308.60000000000002</v>
      </c>
      <c r="K47" s="27">
        <v>62.9</v>
      </c>
      <c r="L47" s="27">
        <f t="shared" si="0"/>
        <v>6.2899999999999991</v>
      </c>
      <c r="M47" s="27"/>
      <c r="N47" s="27">
        <f t="shared" si="1"/>
        <v>245.70000000000002</v>
      </c>
      <c r="O47" s="27"/>
      <c r="P47" s="27"/>
      <c r="Q47" s="27"/>
      <c r="R47" s="27">
        <v>10000</v>
      </c>
      <c r="S47" s="27"/>
      <c r="U47" s="34"/>
    </row>
    <row r="48" spans="1:21">
      <c r="A48" s="38">
        <v>46</v>
      </c>
      <c r="B48" s="30"/>
      <c r="C48" s="30"/>
      <c r="D48" s="30"/>
      <c r="E48" s="30"/>
      <c r="F48" s="29" t="s">
        <v>18</v>
      </c>
      <c r="G48" s="27">
        <v>1.5</v>
      </c>
      <c r="H48" s="27">
        <v>500</v>
      </c>
      <c r="I48" s="27">
        <v>300</v>
      </c>
      <c r="J48" s="29">
        <v>302.5</v>
      </c>
      <c r="K48" s="27">
        <v>56.6</v>
      </c>
      <c r="L48" s="27">
        <f t="shared" si="0"/>
        <v>5.66</v>
      </c>
      <c r="M48" s="27"/>
      <c r="N48" s="27">
        <f t="shared" si="1"/>
        <v>245.9</v>
      </c>
      <c r="O48" s="27"/>
      <c r="P48" s="27"/>
      <c r="Q48" s="27"/>
      <c r="R48" s="27">
        <v>10000</v>
      </c>
      <c r="S48" s="27"/>
      <c r="U48" s="34"/>
    </row>
    <row r="49" spans="1:22">
      <c r="A49" s="38">
        <v>47</v>
      </c>
      <c r="B49" s="30"/>
      <c r="C49" s="30"/>
      <c r="D49" s="30"/>
      <c r="E49" s="30"/>
      <c r="F49" s="29" t="s">
        <v>18</v>
      </c>
      <c r="G49" s="27">
        <v>1.5</v>
      </c>
      <c r="H49" s="27">
        <v>500</v>
      </c>
      <c r="I49" s="27">
        <v>300</v>
      </c>
      <c r="J49" s="29">
        <v>295</v>
      </c>
      <c r="K49" s="27">
        <v>49.1</v>
      </c>
      <c r="L49" s="27">
        <f t="shared" si="0"/>
        <v>4.91</v>
      </c>
      <c r="M49" s="27"/>
      <c r="N49" s="27">
        <f t="shared" si="1"/>
        <v>245.9</v>
      </c>
      <c r="O49" s="27"/>
      <c r="P49" s="27"/>
      <c r="Q49" s="27"/>
      <c r="R49" s="27">
        <v>10000</v>
      </c>
      <c r="S49" s="27"/>
      <c r="U49" s="34"/>
    </row>
    <row r="50" spans="1:22">
      <c r="A50" s="38">
        <v>48</v>
      </c>
      <c r="B50" s="30"/>
      <c r="C50" s="30"/>
      <c r="D50" s="30"/>
      <c r="E50" s="30"/>
      <c r="F50" s="29" t="s">
        <v>18</v>
      </c>
      <c r="G50" s="27">
        <v>1.5</v>
      </c>
      <c r="H50" s="27">
        <v>500</v>
      </c>
      <c r="I50" s="27">
        <v>300</v>
      </c>
      <c r="J50" s="29">
        <v>286.10000000000002</v>
      </c>
      <c r="K50" s="27">
        <v>40.1</v>
      </c>
      <c r="L50" s="27">
        <f t="shared" si="0"/>
        <v>4.0100000000000007</v>
      </c>
      <c r="M50" s="27"/>
      <c r="N50" s="27">
        <f t="shared" si="1"/>
        <v>246.00000000000003</v>
      </c>
      <c r="O50" s="27"/>
      <c r="P50" s="27"/>
      <c r="Q50" s="27"/>
      <c r="R50" s="27">
        <v>10000</v>
      </c>
      <c r="S50" s="27"/>
      <c r="U50" s="34"/>
    </row>
    <row r="51" spans="1:22">
      <c r="A51" s="38">
        <v>49</v>
      </c>
      <c r="B51" s="30"/>
      <c r="C51" s="30"/>
      <c r="D51" s="30"/>
      <c r="E51" s="30"/>
      <c r="F51" s="29" t="s">
        <v>18</v>
      </c>
      <c r="G51" s="27">
        <v>1.5</v>
      </c>
      <c r="H51" s="27">
        <v>500</v>
      </c>
      <c r="I51" s="27">
        <v>300</v>
      </c>
      <c r="J51" s="29">
        <v>280.8</v>
      </c>
      <c r="K51" s="27">
        <v>35.1</v>
      </c>
      <c r="L51" s="27">
        <f t="shared" si="0"/>
        <v>3.5100000000000002</v>
      </c>
      <c r="M51" s="27"/>
      <c r="N51" s="27">
        <f t="shared" si="1"/>
        <v>245.70000000000002</v>
      </c>
      <c r="O51" s="27"/>
      <c r="P51" s="27"/>
      <c r="Q51" s="27"/>
      <c r="R51" s="27">
        <v>10000</v>
      </c>
      <c r="S51" s="27"/>
      <c r="U51" s="34"/>
    </row>
    <row r="52" spans="1:22">
      <c r="A52" s="38">
        <v>50</v>
      </c>
      <c r="B52" s="30"/>
      <c r="C52" s="30"/>
      <c r="D52" s="30"/>
      <c r="E52" s="30"/>
      <c r="F52" s="29" t="s">
        <v>18</v>
      </c>
      <c r="G52" s="27">
        <v>1.5</v>
      </c>
      <c r="H52" s="27">
        <v>500</v>
      </c>
      <c r="I52" s="27">
        <v>300</v>
      </c>
      <c r="J52" s="29">
        <v>274.5</v>
      </c>
      <c r="K52" s="27">
        <v>28.8</v>
      </c>
      <c r="L52" s="27">
        <f t="shared" si="0"/>
        <v>2.8800000000000003</v>
      </c>
      <c r="M52" s="27"/>
      <c r="N52" s="27">
        <f t="shared" si="1"/>
        <v>245.7</v>
      </c>
      <c r="O52" s="27"/>
      <c r="P52" s="27"/>
      <c r="Q52" s="27"/>
      <c r="R52" s="27">
        <v>10000</v>
      </c>
      <c r="S52" s="27"/>
      <c r="U52" s="34"/>
    </row>
    <row r="53" spans="1:22">
      <c r="A53" s="38">
        <v>51</v>
      </c>
      <c r="B53" s="30">
        <v>25</v>
      </c>
      <c r="C53" s="30">
        <v>26</v>
      </c>
      <c r="D53" s="30">
        <v>27</v>
      </c>
      <c r="E53" s="30">
        <v>28</v>
      </c>
      <c r="F53" s="29" t="s">
        <v>18</v>
      </c>
      <c r="G53" s="27">
        <v>1.5</v>
      </c>
      <c r="H53" s="27">
        <v>500</v>
      </c>
      <c r="I53" s="27">
        <v>300</v>
      </c>
      <c r="J53" s="29">
        <v>268.3</v>
      </c>
      <c r="K53" s="27"/>
      <c r="L53" s="27"/>
      <c r="M53" s="27"/>
      <c r="N53" s="27"/>
      <c r="O53" s="27"/>
      <c r="P53" s="27"/>
      <c r="Q53" s="27"/>
      <c r="R53" s="27">
        <v>10000</v>
      </c>
      <c r="S53" s="27"/>
      <c r="U53" s="34"/>
    </row>
    <row r="54" spans="1:22">
      <c r="A54" s="38">
        <v>52</v>
      </c>
      <c r="B54" s="30">
        <v>29</v>
      </c>
      <c r="C54" s="30">
        <v>30</v>
      </c>
      <c r="D54" s="30">
        <v>31</v>
      </c>
      <c r="E54" s="30">
        <v>32</v>
      </c>
      <c r="F54" s="29" t="s">
        <v>18</v>
      </c>
      <c r="G54" s="27">
        <v>1.5</v>
      </c>
      <c r="H54" s="27">
        <v>500</v>
      </c>
      <c r="I54" s="27">
        <v>300</v>
      </c>
      <c r="J54" s="29">
        <v>271.5</v>
      </c>
      <c r="K54" s="27"/>
      <c r="L54" s="27"/>
      <c r="M54" s="27"/>
      <c r="N54" s="27"/>
      <c r="O54" s="27"/>
      <c r="P54" s="27"/>
      <c r="Q54" s="27"/>
      <c r="R54" s="27">
        <v>10000</v>
      </c>
      <c r="S54" s="27"/>
      <c r="U54" s="34"/>
    </row>
    <row r="55" spans="1:22">
      <c r="A55" s="38">
        <v>53</v>
      </c>
      <c r="B55" s="30">
        <v>33</v>
      </c>
      <c r="C55" s="30">
        <v>34</v>
      </c>
      <c r="D55" s="30">
        <v>35</v>
      </c>
      <c r="E55" s="30">
        <v>36</v>
      </c>
      <c r="F55" s="29" t="s">
        <v>18</v>
      </c>
      <c r="G55" s="27">
        <v>1.5</v>
      </c>
      <c r="H55" s="27">
        <v>500</v>
      </c>
      <c r="I55" s="27">
        <v>300</v>
      </c>
      <c r="J55" s="29">
        <v>274.7</v>
      </c>
      <c r="K55" s="27"/>
      <c r="L55" s="27"/>
      <c r="M55" s="27"/>
      <c r="N55" s="27"/>
      <c r="O55" s="27"/>
      <c r="P55" s="27"/>
      <c r="Q55" s="27"/>
      <c r="R55" s="27">
        <v>10000</v>
      </c>
      <c r="S55" s="27"/>
      <c r="U55" s="34"/>
    </row>
    <row r="56" spans="1:22">
      <c r="A56" s="38">
        <v>54</v>
      </c>
      <c r="B56" s="30">
        <v>37</v>
      </c>
      <c r="C56" s="30">
        <v>38</v>
      </c>
      <c r="D56" s="30">
        <v>39</v>
      </c>
      <c r="E56" s="30">
        <v>40</v>
      </c>
      <c r="F56" s="29" t="s">
        <v>18</v>
      </c>
      <c r="G56" s="27">
        <v>1.5</v>
      </c>
      <c r="H56" s="27">
        <v>500</v>
      </c>
      <c r="I56" s="27">
        <v>300</v>
      </c>
      <c r="J56" s="29">
        <v>279.3</v>
      </c>
      <c r="K56" s="27"/>
      <c r="L56" s="27"/>
      <c r="M56" s="27"/>
      <c r="N56" s="27"/>
      <c r="O56" s="27"/>
      <c r="P56" s="27"/>
      <c r="Q56" s="27"/>
      <c r="R56" s="27">
        <v>10000</v>
      </c>
      <c r="S56" s="27"/>
      <c r="U56" s="34"/>
    </row>
    <row r="57" spans="1:22">
      <c r="A57" s="38">
        <v>55</v>
      </c>
      <c r="B57" s="30">
        <v>41</v>
      </c>
      <c r="C57" s="30">
        <v>42</v>
      </c>
      <c r="D57" s="30">
        <v>43</v>
      </c>
      <c r="E57" s="30">
        <v>44</v>
      </c>
      <c r="F57" s="29" t="s">
        <v>18</v>
      </c>
      <c r="G57" s="27">
        <v>1.5</v>
      </c>
      <c r="H57" s="27">
        <v>500</v>
      </c>
      <c r="I57" s="27">
        <v>300</v>
      </c>
      <c r="J57" s="29">
        <v>285.7</v>
      </c>
      <c r="K57" s="27"/>
      <c r="L57" s="27"/>
      <c r="M57" s="27"/>
      <c r="N57" s="27"/>
      <c r="O57" s="27"/>
      <c r="P57" s="27"/>
      <c r="Q57" s="27"/>
      <c r="R57" s="27">
        <v>10000</v>
      </c>
      <c r="S57" s="27"/>
      <c r="U57" s="34"/>
    </row>
    <row r="58" spans="1:22">
      <c r="A58" s="38">
        <v>56</v>
      </c>
      <c r="B58" s="30">
        <v>45</v>
      </c>
      <c r="C58" s="30">
        <v>46</v>
      </c>
      <c r="D58" s="30">
        <v>47</v>
      </c>
      <c r="E58" s="30">
        <v>48</v>
      </c>
      <c r="F58" s="29" t="s">
        <v>18</v>
      </c>
      <c r="G58" s="27">
        <v>1.5</v>
      </c>
      <c r="H58" s="27">
        <v>500</v>
      </c>
      <c r="I58" s="27">
        <v>300</v>
      </c>
      <c r="J58" s="29">
        <v>296.5</v>
      </c>
      <c r="K58" s="27"/>
      <c r="L58" s="27"/>
      <c r="M58" s="27"/>
      <c r="N58" s="27"/>
      <c r="O58" s="27"/>
      <c r="P58" s="27"/>
      <c r="Q58" s="27"/>
      <c r="R58" s="27">
        <v>10000</v>
      </c>
      <c r="S58" s="27"/>
      <c r="U58" s="34"/>
    </row>
    <row r="59" spans="1:22">
      <c r="A59" s="38">
        <v>57</v>
      </c>
      <c r="B59" s="30">
        <v>49</v>
      </c>
      <c r="C59" s="30">
        <v>50</v>
      </c>
      <c r="D59" s="30">
        <v>51</v>
      </c>
      <c r="E59" s="30">
        <v>52</v>
      </c>
      <c r="F59" s="29" t="s">
        <v>18</v>
      </c>
      <c r="G59" s="27">
        <v>1.5</v>
      </c>
      <c r="H59" s="27">
        <v>500</v>
      </c>
      <c r="I59" s="27">
        <v>300</v>
      </c>
      <c r="J59" s="29">
        <v>311.60000000000002</v>
      </c>
      <c r="K59" s="27"/>
      <c r="L59" s="27"/>
      <c r="M59" s="27"/>
      <c r="N59" s="27"/>
      <c r="O59" s="27"/>
      <c r="P59" s="27"/>
      <c r="Q59" s="27"/>
      <c r="R59" s="27">
        <v>10000</v>
      </c>
      <c r="S59" s="27"/>
      <c r="U59" s="34"/>
    </row>
    <row r="60" spans="1:22">
      <c r="A60" s="38">
        <v>58</v>
      </c>
      <c r="B60" s="30"/>
      <c r="C60" s="30"/>
      <c r="D60" s="30"/>
      <c r="E60" s="30"/>
      <c r="F60" s="29" t="s">
        <v>18</v>
      </c>
      <c r="G60" s="27">
        <v>1.5</v>
      </c>
      <c r="H60" s="27">
        <v>500</v>
      </c>
      <c r="I60" s="27">
        <v>300</v>
      </c>
      <c r="J60" s="29"/>
      <c r="K60" s="27"/>
      <c r="L60" s="27"/>
      <c r="M60" s="27"/>
      <c r="N60" s="27"/>
      <c r="O60" s="27"/>
      <c r="P60" s="27"/>
      <c r="Q60" s="27"/>
      <c r="R60" s="27">
        <v>10000</v>
      </c>
      <c r="S60" s="27"/>
      <c r="U60" s="34"/>
    </row>
    <row r="61" spans="1:22">
      <c r="A61" s="38">
        <v>59</v>
      </c>
      <c r="B61" s="30"/>
      <c r="C61" s="30"/>
      <c r="D61" s="30"/>
      <c r="E61" s="30"/>
      <c r="F61" s="29" t="s">
        <v>18</v>
      </c>
      <c r="G61" s="27">
        <v>1.5</v>
      </c>
      <c r="H61" s="27">
        <v>500</v>
      </c>
      <c r="I61" s="27">
        <v>300</v>
      </c>
      <c r="J61" s="29"/>
      <c r="K61" s="27"/>
      <c r="L61" s="27"/>
      <c r="M61" s="27"/>
      <c r="N61" s="27"/>
      <c r="O61" s="27"/>
      <c r="P61" s="27"/>
      <c r="Q61" s="27"/>
      <c r="R61" s="27">
        <v>10000</v>
      </c>
      <c r="S61" s="27"/>
      <c r="U61" s="34"/>
      <c r="V61">
        <v>3.4</v>
      </c>
    </row>
    <row r="62" spans="1:22">
      <c r="A62" s="38">
        <v>60</v>
      </c>
      <c r="B62" s="30"/>
      <c r="C62" s="30"/>
      <c r="D62" s="30"/>
      <c r="E62" s="30"/>
      <c r="F62" s="29" t="s">
        <v>18</v>
      </c>
      <c r="G62" s="27">
        <v>1.5</v>
      </c>
      <c r="H62" s="27">
        <v>500</v>
      </c>
      <c r="I62" s="27">
        <v>300</v>
      </c>
      <c r="J62" s="29"/>
      <c r="K62" s="27"/>
      <c r="L62" s="27"/>
      <c r="M62" s="27"/>
      <c r="N62" s="27"/>
      <c r="O62" s="27"/>
      <c r="P62" s="27"/>
      <c r="Q62" s="27"/>
      <c r="R62" s="27">
        <v>10000</v>
      </c>
      <c r="S62" s="27"/>
      <c r="U62" s="34"/>
    </row>
    <row r="63" spans="1:22">
      <c r="A63" s="38">
        <v>61</v>
      </c>
      <c r="B63" s="30"/>
      <c r="C63" s="30"/>
      <c r="D63" s="30"/>
      <c r="E63" s="30"/>
      <c r="F63" s="29" t="s">
        <v>18</v>
      </c>
      <c r="G63" s="27">
        <v>1.5</v>
      </c>
      <c r="H63" s="27">
        <v>500</v>
      </c>
      <c r="I63" s="27">
        <v>300</v>
      </c>
      <c r="J63" s="29"/>
      <c r="K63" s="27"/>
      <c r="L63" s="27"/>
      <c r="M63" s="27"/>
      <c r="N63" s="27"/>
      <c r="O63" s="27"/>
      <c r="P63" s="27"/>
      <c r="Q63" s="27"/>
      <c r="R63" s="27">
        <v>10000</v>
      </c>
      <c r="S63" s="27"/>
      <c r="U63" s="34"/>
    </row>
    <row r="64" spans="1:22">
      <c r="A64" s="38">
        <v>62</v>
      </c>
      <c r="B64" s="30"/>
      <c r="C64" s="30"/>
      <c r="D64" s="30"/>
      <c r="E64" s="30"/>
      <c r="F64" s="29" t="s">
        <v>18</v>
      </c>
      <c r="G64" s="27">
        <v>1.5</v>
      </c>
      <c r="H64" s="27">
        <v>500</v>
      </c>
      <c r="I64" s="27">
        <v>300</v>
      </c>
      <c r="J64" s="29"/>
      <c r="K64" s="27"/>
      <c r="L64" s="27"/>
      <c r="M64" s="27"/>
      <c r="N64" s="27"/>
      <c r="O64" s="27"/>
      <c r="P64" s="27"/>
      <c r="Q64" s="27"/>
      <c r="R64" s="27">
        <v>10000</v>
      </c>
      <c r="S64" s="27"/>
      <c r="U64" s="34"/>
    </row>
    <row r="65" spans="1:21">
      <c r="A65" s="38">
        <v>63</v>
      </c>
      <c r="B65" s="30"/>
      <c r="C65" s="30"/>
      <c r="D65" s="30"/>
      <c r="E65" s="30"/>
      <c r="F65" s="29" t="s">
        <v>18</v>
      </c>
      <c r="G65" s="27">
        <v>3.5</v>
      </c>
      <c r="H65" s="27">
        <v>500</v>
      </c>
      <c r="I65" s="27">
        <v>300</v>
      </c>
      <c r="J65" s="29"/>
      <c r="K65" s="27"/>
      <c r="L65" s="27"/>
      <c r="M65" s="27"/>
      <c r="N65" s="27"/>
      <c r="O65" s="27"/>
      <c r="P65" s="27"/>
      <c r="Q65" s="27"/>
      <c r="R65" s="27">
        <v>10000</v>
      </c>
      <c r="S65" s="27"/>
      <c r="U65" s="34"/>
    </row>
    <row r="66" spans="1:21">
      <c r="A66" s="38">
        <v>64</v>
      </c>
      <c r="B66" s="30"/>
      <c r="C66" s="30"/>
      <c r="D66" s="30"/>
      <c r="E66" s="30"/>
      <c r="F66" s="29" t="s">
        <v>18</v>
      </c>
      <c r="G66" s="27">
        <v>3.5</v>
      </c>
      <c r="H66" s="27">
        <v>500</v>
      </c>
      <c r="I66" s="27">
        <v>300</v>
      </c>
      <c r="J66" s="29"/>
      <c r="K66" s="27"/>
      <c r="L66" s="27"/>
      <c r="M66" s="27"/>
      <c r="N66" s="27"/>
      <c r="O66" s="27"/>
      <c r="P66" s="27"/>
      <c r="Q66" s="27"/>
      <c r="R66" s="27">
        <v>10000</v>
      </c>
      <c r="S66" s="27"/>
      <c r="U66" s="34"/>
    </row>
    <row r="67" spans="1:21">
      <c r="A67" s="38">
        <v>65</v>
      </c>
      <c r="B67" s="30"/>
      <c r="C67" s="30"/>
      <c r="D67" s="30"/>
      <c r="E67" s="30"/>
      <c r="F67" s="29" t="s">
        <v>18</v>
      </c>
      <c r="G67" s="27">
        <v>3.5</v>
      </c>
      <c r="H67" s="27">
        <v>500</v>
      </c>
      <c r="I67" s="27">
        <v>300</v>
      </c>
      <c r="J67" s="29"/>
      <c r="K67" s="27"/>
      <c r="L67" s="27"/>
      <c r="M67" s="27"/>
      <c r="N67" s="27"/>
      <c r="O67" s="27"/>
      <c r="P67" s="27"/>
      <c r="Q67" s="27"/>
      <c r="R67" s="27">
        <v>10000</v>
      </c>
      <c r="S67" s="27"/>
      <c r="U67" s="34"/>
    </row>
    <row r="68" spans="1:21">
      <c r="A68" s="38">
        <v>66</v>
      </c>
      <c r="B68" s="30"/>
      <c r="C68" s="30"/>
      <c r="D68" s="30"/>
      <c r="E68" s="30"/>
      <c r="F68" s="29" t="s">
        <v>18</v>
      </c>
      <c r="G68" s="27">
        <v>3.5</v>
      </c>
      <c r="H68" s="27">
        <v>500</v>
      </c>
      <c r="I68" s="27">
        <v>300</v>
      </c>
      <c r="J68" s="29"/>
      <c r="K68" s="27"/>
      <c r="L68" s="27"/>
      <c r="M68" s="27"/>
      <c r="N68" s="27"/>
      <c r="O68" s="27"/>
      <c r="P68" s="27"/>
      <c r="Q68" s="27"/>
      <c r="R68" s="27">
        <v>10000</v>
      </c>
      <c r="S68" s="27"/>
      <c r="U68" s="34"/>
    </row>
    <row r="69" spans="1:21">
      <c r="A69" s="38">
        <v>67</v>
      </c>
      <c r="B69" s="30"/>
      <c r="C69" s="30"/>
      <c r="D69" s="30"/>
      <c r="E69" s="30"/>
      <c r="F69" s="29" t="s">
        <v>18</v>
      </c>
      <c r="G69" s="27">
        <v>3.5</v>
      </c>
      <c r="H69" s="27">
        <v>500</v>
      </c>
      <c r="I69" s="27">
        <v>300</v>
      </c>
      <c r="J69" s="29"/>
      <c r="K69" s="27"/>
      <c r="L69" s="27"/>
      <c r="M69" s="27"/>
      <c r="N69" s="27"/>
      <c r="O69" s="27"/>
      <c r="P69" s="27"/>
      <c r="Q69" s="27"/>
      <c r="R69" s="27">
        <v>10000</v>
      </c>
      <c r="S69" s="27"/>
      <c r="U69" s="34"/>
    </row>
    <row r="70" spans="1:21">
      <c r="A70" s="38">
        <v>68</v>
      </c>
      <c r="B70" s="30"/>
      <c r="C70" s="30"/>
      <c r="D70" s="30"/>
      <c r="E70" s="30"/>
      <c r="F70" s="29" t="s">
        <v>18</v>
      </c>
      <c r="G70" s="27">
        <v>3.5</v>
      </c>
      <c r="H70" s="27">
        <v>500</v>
      </c>
      <c r="I70" s="27">
        <v>300</v>
      </c>
      <c r="J70" s="29"/>
      <c r="K70" s="27"/>
      <c r="L70" s="27"/>
      <c r="M70" s="27"/>
      <c r="N70" s="27"/>
      <c r="O70" s="27"/>
      <c r="P70" s="27"/>
      <c r="Q70" s="27"/>
      <c r="R70" s="27">
        <v>10000</v>
      </c>
      <c r="S70" s="27"/>
      <c r="U70" s="34"/>
    </row>
    <row r="71" spans="1:21">
      <c r="A71" s="38">
        <v>69</v>
      </c>
      <c r="B71" s="30"/>
      <c r="C71" s="30"/>
      <c r="D71" s="30"/>
      <c r="E71" s="30"/>
      <c r="F71" s="29" t="s">
        <v>18</v>
      </c>
      <c r="G71" s="27">
        <v>3.5</v>
      </c>
      <c r="H71" s="27">
        <v>500</v>
      </c>
      <c r="I71" s="27">
        <v>300</v>
      </c>
      <c r="J71" s="29"/>
      <c r="K71" s="27"/>
      <c r="L71" s="27"/>
      <c r="M71" s="27"/>
      <c r="N71" s="27"/>
      <c r="O71" s="27"/>
      <c r="P71" s="27"/>
      <c r="Q71" s="27"/>
      <c r="R71" s="27">
        <v>10000</v>
      </c>
      <c r="S71" s="27"/>
      <c r="U71" s="34"/>
    </row>
    <row r="72" spans="1:21">
      <c r="A72" s="38">
        <v>70</v>
      </c>
      <c r="B72" s="30"/>
      <c r="C72" s="30"/>
      <c r="D72" s="30"/>
      <c r="E72" s="30"/>
      <c r="F72" s="29" t="s">
        <v>18</v>
      </c>
      <c r="G72" s="27">
        <v>3.5</v>
      </c>
      <c r="H72" s="27">
        <v>500</v>
      </c>
      <c r="I72" s="27">
        <v>300</v>
      </c>
      <c r="J72" s="29"/>
      <c r="K72" s="27"/>
      <c r="L72" s="27"/>
      <c r="M72" s="27"/>
      <c r="N72" s="27"/>
      <c r="O72" s="27"/>
      <c r="P72" s="27"/>
      <c r="Q72" s="27"/>
      <c r="R72" s="27">
        <v>10000</v>
      </c>
      <c r="S72" s="27"/>
      <c r="U72" s="34"/>
    </row>
    <row r="73" spans="1:21">
      <c r="A73" s="38">
        <v>71</v>
      </c>
      <c r="B73" s="30"/>
      <c r="C73" s="30"/>
      <c r="D73" s="30"/>
      <c r="E73" s="30"/>
      <c r="F73" s="29" t="s">
        <v>18</v>
      </c>
      <c r="G73" s="27">
        <v>3.5</v>
      </c>
      <c r="H73" s="27">
        <v>500</v>
      </c>
      <c r="I73" s="27">
        <v>300</v>
      </c>
      <c r="J73" s="29"/>
      <c r="K73" s="27"/>
      <c r="L73" s="27"/>
      <c r="M73" s="27"/>
      <c r="N73" s="27"/>
      <c r="O73" s="27"/>
      <c r="P73" s="27"/>
      <c r="Q73" s="27"/>
      <c r="R73" s="27">
        <v>10000</v>
      </c>
      <c r="S73" s="27"/>
      <c r="U73" s="34"/>
    </row>
    <row r="74" spans="1:21">
      <c r="A74" s="38">
        <v>72</v>
      </c>
      <c r="B74" s="30"/>
      <c r="C74" s="30"/>
      <c r="D74" s="30"/>
      <c r="E74" s="30"/>
      <c r="F74" s="29" t="s">
        <v>18</v>
      </c>
      <c r="G74" s="27">
        <v>3.5</v>
      </c>
      <c r="H74" s="27">
        <v>500</v>
      </c>
      <c r="I74" s="27">
        <v>300</v>
      </c>
      <c r="J74" s="29"/>
      <c r="K74" s="27"/>
      <c r="L74" s="27"/>
      <c r="M74" s="27"/>
      <c r="N74" s="27"/>
      <c r="O74" s="27"/>
      <c r="P74" s="27"/>
      <c r="Q74" s="27"/>
      <c r="R74" s="27">
        <v>10000</v>
      </c>
      <c r="S74" s="27"/>
      <c r="U74" s="34"/>
    </row>
    <row r="75" spans="1:21">
      <c r="A75" s="38">
        <v>73</v>
      </c>
      <c r="B75" s="30"/>
      <c r="C75" s="30"/>
      <c r="D75" s="30"/>
      <c r="E75" s="30"/>
      <c r="F75" s="29" t="s">
        <v>18</v>
      </c>
      <c r="G75" s="27">
        <v>3.5</v>
      </c>
      <c r="H75" s="27">
        <v>500</v>
      </c>
      <c r="I75" s="27">
        <v>300</v>
      </c>
      <c r="J75" s="29"/>
      <c r="K75" s="27"/>
      <c r="L75" s="27"/>
      <c r="M75" s="27"/>
      <c r="N75" s="27"/>
      <c r="O75" s="27"/>
      <c r="P75" s="27"/>
      <c r="Q75" s="27"/>
      <c r="R75" s="27">
        <v>10000</v>
      </c>
      <c r="S75" s="27"/>
      <c r="U75" s="34"/>
    </row>
    <row r="76" spans="1:21">
      <c r="A76" s="38">
        <v>74</v>
      </c>
      <c r="B76" s="30"/>
      <c r="C76" s="30"/>
      <c r="D76" s="30"/>
      <c r="E76" s="30"/>
      <c r="F76" s="29" t="s">
        <v>18</v>
      </c>
      <c r="G76" s="27">
        <v>3.5</v>
      </c>
      <c r="H76" s="27">
        <v>500</v>
      </c>
      <c r="I76" s="27">
        <v>300</v>
      </c>
      <c r="J76" s="29"/>
      <c r="K76" s="27"/>
      <c r="L76" s="27"/>
      <c r="M76" s="27"/>
      <c r="N76" s="27"/>
      <c r="O76" s="27"/>
      <c r="P76" s="27"/>
      <c r="Q76" s="27"/>
      <c r="R76" s="27">
        <v>10000</v>
      </c>
      <c r="S76" s="27"/>
      <c r="U76" s="34"/>
    </row>
    <row r="77" spans="1:21">
      <c r="A77" s="38">
        <v>75</v>
      </c>
      <c r="B77" s="30"/>
      <c r="C77" s="30"/>
      <c r="D77" s="30"/>
      <c r="E77" s="30"/>
      <c r="F77" s="29" t="s">
        <v>18</v>
      </c>
      <c r="G77" s="27">
        <v>3.5</v>
      </c>
      <c r="H77" s="27">
        <v>500</v>
      </c>
      <c r="I77" s="27">
        <v>300</v>
      </c>
      <c r="J77" s="29"/>
      <c r="K77" s="27"/>
      <c r="L77" s="27"/>
      <c r="M77" s="27"/>
      <c r="N77" s="27"/>
      <c r="O77" s="27"/>
      <c r="P77" s="27"/>
      <c r="Q77" s="27"/>
      <c r="R77" s="27">
        <v>10000</v>
      </c>
      <c r="S77" s="27"/>
      <c r="U77" s="34"/>
    </row>
    <row r="78" spans="1:21">
      <c r="A78" s="38">
        <v>76</v>
      </c>
      <c r="B78" s="30"/>
      <c r="C78" s="30"/>
      <c r="D78" s="30"/>
      <c r="E78" s="30"/>
      <c r="F78" s="29" t="s">
        <v>18</v>
      </c>
      <c r="G78" s="27">
        <v>3.5</v>
      </c>
      <c r="H78" s="27">
        <v>500</v>
      </c>
      <c r="I78" s="27">
        <v>300</v>
      </c>
      <c r="J78" s="29"/>
      <c r="K78" s="27"/>
      <c r="L78" s="27"/>
      <c r="M78" s="27"/>
      <c r="N78" s="27"/>
      <c r="O78" s="27"/>
      <c r="P78" s="27"/>
      <c r="Q78" s="27"/>
      <c r="R78" s="27">
        <v>10000</v>
      </c>
      <c r="S78" s="27"/>
      <c r="U78" s="34"/>
    </row>
    <row r="79" spans="1:21">
      <c r="A79" s="38">
        <v>77</v>
      </c>
      <c r="B79" s="30"/>
      <c r="C79" s="30"/>
      <c r="D79" s="30"/>
      <c r="E79" s="30"/>
      <c r="F79" s="29" t="s">
        <v>18</v>
      </c>
      <c r="G79" s="27">
        <v>3.5</v>
      </c>
      <c r="H79" s="27">
        <v>500</v>
      </c>
      <c r="I79" s="27">
        <v>300</v>
      </c>
      <c r="J79" s="29"/>
      <c r="K79" s="27"/>
      <c r="L79" s="27"/>
      <c r="M79" s="27"/>
      <c r="N79" s="27"/>
      <c r="O79" s="27"/>
      <c r="P79" s="27"/>
      <c r="Q79" s="27"/>
      <c r="R79" s="27">
        <v>10000</v>
      </c>
      <c r="S79" s="27"/>
      <c r="U79" s="34"/>
    </row>
    <row r="80" spans="1:21">
      <c r="A80" s="38">
        <v>78</v>
      </c>
      <c r="B80" s="30"/>
      <c r="C80" s="30"/>
      <c r="D80" s="30"/>
      <c r="E80" s="30"/>
      <c r="F80" s="29" t="s">
        <v>18</v>
      </c>
      <c r="G80" s="27">
        <v>3.5</v>
      </c>
      <c r="H80" s="27">
        <v>500</v>
      </c>
      <c r="I80" s="27">
        <v>300</v>
      </c>
      <c r="J80" s="29"/>
      <c r="K80" s="27"/>
      <c r="L80" s="27"/>
      <c r="M80" s="27"/>
      <c r="N80" s="27"/>
      <c r="O80" s="27"/>
      <c r="P80" s="27"/>
      <c r="Q80" s="27"/>
      <c r="R80" s="27">
        <v>10000</v>
      </c>
      <c r="S80" s="27"/>
      <c r="U80" s="34"/>
    </row>
    <row r="81" spans="1:21">
      <c r="A81" s="38">
        <v>79</v>
      </c>
      <c r="B81" s="30"/>
      <c r="C81" s="30"/>
      <c r="D81" s="30"/>
      <c r="E81" s="30"/>
      <c r="F81" s="29" t="s">
        <v>18</v>
      </c>
      <c r="G81" s="27">
        <v>3.5</v>
      </c>
      <c r="H81" s="27">
        <v>500</v>
      </c>
      <c r="I81" s="27">
        <v>300</v>
      </c>
      <c r="J81" s="29"/>
      <c r="K81" s="27"/>
      <c r="L81" s="27"/>
      <c r="M81" s="27"/>
      <c r="N81" s="27"/>
      <c r="O81" s="27"/>
      <c r="P81" s="27"/>
      <c r="Q81" s="27"/>
      <c r="R81" s="27">
        <v>10000</v>
      </c>
      <c r="S81" s="27"/>
      <c r="U81" s="34"/>
    </row>
    <row r="82" spans="1:21">
      <c r="A82" s="38">
        <v>80</v>
      </c>
      <c r="B82" s="30"/>
      <c r="C82" s="30"/>
      <c r="D82" s="30"/>
      <c r="E82" s="30"/>
      <c r="F82" s="29" t="s">
        <v>18</v>
      </c>
      <c r="G82" s="27">
        <v>3.5</v>
      </c>
      <c r="H82" s="27">
        <v>500</v>
      </c>
      <c r="I82" s="27">
        <v>300</v>
      </c>
      <c r="J82" s="29"/>
      <c r="K82" s="27"/>
      <c r="L82" s="27"/>
      <c r="M82" s="27"/>
      <c r="N82" s="27"/>
      <c r="O82" s="27"/>
      <c r="P82" s="27"/>
      <c r="Q82" s="27"/>
      <c r="R82" s="27">
        <v>10000</v>
      </c>
      <c r="S82" s="27"/>
      <c r="U82" s="34"/>
    </row>
    <row r="83" spans="1:21">
      <c r="A83" s="38">
        <v>81</v>
      </c>
      <c r="B83" s="30"/>
      <c r="C83" s="30"/>
      <c r="D83" s="30"/>
      <c r="E83" s="30"/>
      <c r="F83" s="29" t="s">
        <v>18</v>
      </c>
      <c r="G83" s="27">
        <v>3.5</v>
      </c>
      <c r="H83" s="27">
        <v>500</v>
      </c>
      <c r="I83" s="27">
        <v>300</v>
      </c>
      <c r="J83" s="29"/>
      <c r="K83" s="27"/>
      <c r="L83" s="27"/>
      <c r="M83" s="27"/>
      <c r="N83" s="27"/>
      <c r="O83" s="27"/>
      <c r="P83" s="27"/>
      <c r="Q83" s="27"/>
      <c r="R83" s="27">
        <v>10000</v>
      </c>
      <c r="S83" s="27"/>
      <c r="U83" s="34"/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6DC06-DEC6-404C-8EFC-34F4A7B10E15}">
  <dimension ref="A1:AA83"/>
  <sheetViews>
    <sheetView topLeftCell="D1" workbookViewId="0">
      <selection activeCell="D22" sqref="D22"/>
    </sheetView>
  </sheetViews>
  <sheetFormatPr defaultRowHeight="14.4"/>
  <cols>
    <col min="8" max="8" width="9.6640625" customWidth="1"/>
    <col min="12" max="12" width="16" customWidth="1"/>
    <col min="13" max="13" width="13.33203125" customWidth="1"/>
    <col min="17" max="17" width="10.21875" customWidth="1"/>
    <col min="18" max="18" width="9.88671875" customWidth="1"/>
    <col min="20" max="20" width="8.88671875" style="29"/>
    <col min="21" max="21" width="11.109375" customWidth="1"/>
    <col min="26" max="26" width="12" bestFit="1" customWidth="1"/>
    <col min="27" max="27" width="10" bestFit="1" customWidth="1"/>
  </cols>
  <sheetData>
    <row r="1" spans="1:27" ht="43.8" thickBot="1">
      <c r="A1" s="23" t="s">
        <v>39</v>
      </c>
      <c r="B1" s="24" t="s">
        <v>1</v>
      </c>
      <c r="C1" s="24" t="s">
        <v>2</v>
      </c>
      <c r="D1" s="24" t="s">
        <v>19</v>
      </c>
      <c r="E1" s="24" t="s">
        <v>28</v>
      </c>
      <c r="F1" s="24" t="s">
        <v>3</v>
      </c>
      <c r="G1" s="24" t="s">
        <v>4</v>
      </c>
      <c r="H1" s="24" t="s">
        <v>63</v>
      </c>
      <c r="I1" s="24" t="s">
        <v>5</v>
      </c>
      <c r="J1" s="24" t="s">
        <v>6</v>
      </c>
      <c r="K1" s="24" t="s">
        <v>40</v>
      </c>
      <c r="L1" s="24" t="s">
        <v>99</v>
      </c>
      <c r="M1" s="24" t="s">
        <v>100</v>
      </c>
      <c r="N1" s="24" t="s">
        <v>91</v>
      </c>
      <c r="O1" s="24" t="s">
        <v>96</v>
      </c>
      <c r="P1" s="24" t="s">
        <v>95</v>
      </c>
      <c r="Q1" s="24" t="s">
        <v>98</v>
      </c>
      <c r="R1" s="24" t="s">
        <v>93</v>
      </c>
      <c r="S1" s="24" t="s">
        <v>88</v>
      </c>
      <c r="T1" s="24" t="s">
        <v>66</v>
      </c>
      <c r="U1" s="40" t="s">
        <v>67</v>
      </c>
      <c r="W1" s="35"/>
      <c r="X1" s="35"/>
      <c r="Y1" s="35"/>
      <c r="Z1" s="35"/>
      <c r="AA1" s="35"/>
    </row>
    <row r="2" spans="1:27">
      <c r="A2" s="25" t="s">
        <v>10</v>
      </c>
      <c r="B2" s="26" t="s">
        <v>29</v>
      </c>
      <c r="C2" s="26" t="s">
        <v>30</v>
      </c>
      <c r="D2" s="26" t="s">
        <v>31</v>
      </c>
      <c r="E2" s="26" t="s">
        <v>32</v>
      </c>
      <c r="F2" s="26" t="s">
        <v>12</v>
      </c>
      <c r="G2" s="26" t="s">
        <v>13</v>
      </c>
      <c r="H2" s="26" t="s">
        <v>12</v>
      </c>
      <c r="I2" s="26" t="s">
        <v>14</v>
      </c>
      <c r="J2" s="26" t="s">
        <v>15</v>
      </c>
      <c r="K2" s="26" t="s">
        <v>15</v>
      </c>
      <c r="L2" s="26" t="s">
        <v>97</v>
      </c>
      <c r="M2" s="26" t="s">
        <v>97</v>
      </c>
      <c r="N2" s="26" t="s">
        <v>15</v>
      </c>
      <c r="O2" s="26" t="s">
        <v>97</v>
      </c>
      <c r="P2" s="26" t="s">
        <v>15</v>
      </c>
      <c r="Q2" s="26" t="s">
        <v>15</v>
      </c>
      <c r="R2" s="26" t="s">
        <v>16</v>
      </c>
      <c r="S2" s="26"/>
      <c r="T2" s="26" t="s">
        <v>12</v>
      </c>
      <c r="U2" s="26" t="s">
        <v>89</v>
      </c>
    </row>
    <row r="3" spans="1:27">
      <c r="A3" s="38">
        <v>1</v>
      </c>
      <c r="B3" s="30">
        <v>5</v>
      </c>
      <c r="C3" s="30">
        <v>6</v>
      </c>
      <c r="D3" s="30">
        <v>7</v>
      </c>
      <c r="E3" s="28">
        <v>8</v>
      </c>
      <c r="F3" s="29" t="s">
        <v>18</v>
      </c>
      <c r="G3" s="27">
        <v>4</v>
      </c>
      <c r="H3" s="27">
        <v>500</v>
      </c>
      <c r="I3" s="27">
        <v>300</v>
      </c>
      <c r="J3" s="27">
        <v>260.39999999999998</v>
      </c>
      <c r="K3" s="27">
        <v>14.986000000000001</v>
      </c>
      <c r="L3" s="27">
        <f>K3/R3*1000</f>
        <v>1.4986000000000002</v>
      </c>
      <c r="M3" s="27">
        <v>1.6389</v>
      </c>
      <c r="N3" s="27">
        <f>J3-K3</f>
        <v>245.41399999999999</v>
      </c>
      <c r="O3" s="27"/>
      <c r="P3" s="27">
        <f>O3*$Y$5/1000</f>
        <v>0</v>
      </c>
      <c r="Q3" s="27"/>
      <c r="R3" s="27">
        <v>10000</v>
      </c>
      <c r="S3" s="27" t="e">
        <f>T3/$Z$32</f>
        <v>#DIV/0!</v>
      </c>
      <c r="U3" s="29"/>
    </row>
    <row r="4" spans="1:27">
      <c r="A4" s="38">
        <v>2</v>
      </c>
      <c r="B4" s="30">
        <v>9</v>
      </c>
      <c r="C4" s="30">
        <v>10</v>
      </c>
      <c r="D4" s="30">
        <v>11</v>
      </c>
      <c r="E4" s="28">
        <v>12</v>
      </c>
      <c r="F4" s="29" t="s">
        <v>18</v>
      </c>
      <c r="G4" s="27">
        <v>4</v>
      </c>
      <c r="H4" s="27">
        <v>500</v>
      </c>
      <c r="I4" s="27">
        <v>300</v>
      </c>
      <c r="J4" s="27">
        <v>265.10000000000002</v>
      </c>
      <c r="K4" s="27">
        <v>18.567599999999999</v>
      </c>
      <c r="L4" s="27">
        <f t="shared" ref="L4:L52" si="0">K4/R4*1000</f>
        <v>1.8567599999999997</v>
      </c>
      <c r="M4" s="27">
        <v>1.9813000000000001</v>
      </c>
      <c r="N4" s="27">
        <f t="shared" ref="N4:N52" si="1">J4-K4</f>
        <v>246.53240000000002</v>
      </c>
      <c r="O4" s="27"/>
      <c r="P4" s="27">
        <f t="shared" ref="P4:P19" si="2">O4*$Y$5/1000</f>
        <v>0</v>
      </c>
      <c r="Q4" s="27"/>
      <c r="R4" s="27">
        <v>10000</v>
      </c>
      <c r="S4" s="27"/>
      <c r="U4" s="29"/>
    </row>
    <row r="5" spans="1:27">
      <c r="A5" s="38">
        <v>3</v>
      </c>
      <c r="B5" s="30">
        <v>13</v>
      </c>
      <c r="C5" s="30">
        <v>14</v>
      </c>
      <c r="D5" s="30">
        <v>15</v>
      </c>
      <c r="E5" s="28">
        <v>16</v>
      </c>
      <c r="F5" s="29" t="s">
        <v>18</v>
      </c>
      <c r="G5" s="27">
        <v>4</v>
      </c>
      <c r="H5" s="27">
        <v>500</v>
      </c>
      <c r="I5" s="27">
        <v>300</v>
      </c>
      <c r="J5" s="27">
        <v>269.2</v>
      </c>
      <c r="K5" s="27">
        <v>22.0029</v>
      </c>
      <c r="L5" s="27">
        <f t="shared" si="0"/>
        <v>2.2002900000000003</v>
      </c>
      <c r="M5" s="27">
        <v>2.3210999999999999</v>
      </c>
      <c r="N5" s="27">
        <f t="shared" si="1"/>
        <v>247.19709999999998</v>
      </c>
      <c r="O5" s="27"/>
      <c r="P5" s="27">
        <f t="shared" si="2"/>
        <v>0</v>
      </c>
      <c r="Q5" s="27"/>
      <c r="R5" s="27">
        <v>10000</v>
      </c>
      <c r="S5" s="27"/>
      <c r="U5" s="29"/>
      <c r="X5" t="s">
        <v>94</v>
      </c>
      <c r="Y5">
        <f>65</f>
        <v>65</v>
      </c>
    </row>
    <row r="6" spans="1:27">
      <c r="A6" s="38">
        <v>4</v>
      </c>
      <c r="B6" s="30">
        <v>17</v>
      </c>
      <c r="C6" s="30">
        <v>18</v>
      </c>
      <c r="D6" s="30">
        <v>19</v>
      </c>
      <c r="E6" s="28">
        <v>20</v>
      </c>
      <c r="F6" s="29" t="s">
        <v>18</v>
      </c>
      <c r="G6" s="27">
        <v>4</v>
      </c>
      <c r="H6" s="27">
        <v>500</v>
      </c>
      <c r="I6" s="27">
        <v>300</v>
      </c>
      <c r="J6" s="27">
        <v>276.10000000000002</v>
      </c>
      <c r="K6" s="27">
        <v>28.010999999999999</v>
      </c>
      <c r="L6" s="27">
        <f t="shared" si="0"/>
        <v>2.8010999999999999</v>
      </c>
      <c r="M6" s="27">
        <v>2.9409999999999998</v>
      </c>
      <c r="N6" s="27">
        <f t="shared" si="1"/>
        <v>248.08900000000003</v>
      </c>
      <c r="O6" s="27"/>
      <c r="P6" s="27">
        <f t="shared" si="2"/>
        <v>0</v>
      </c>
      <c r="Q6" s="27"/>
      <c r="R6" s="27">
        <v>10000</v>
      </c>
      <c r="S6" s="27"/>
      <c r="U6" s="29"/>
      <c r="V6">
        <f>1</f>
        <v>1</v>
      </c>
    </row>
    <row r="7" spans="1:27">
      <c r="A7" s="38">
        <v>5</v>
      </c>
      <c r="B7" s="30">
        <v>21</v>
      </c>
      <c r="C7" s="30">
        <v>22</v>
      </c>
      <c r="D7" s="30">
        <v>23</v>
      </c>
      <c r="E7" s="28">
        <v>24</v>
      </c>
      <c r="F7" s="29" t="s">
        <v>18</v>
      </c>
      <c r="G7" s="27">
        <v>4</v>
      </c>
      <c r="H7" s="27">
        <v>500</v>
      </c>
      <c r="I7" s="27">
        <v>300</v>
      </c>
      <c r="J7" s="27">
        <v>282</v>
      </c>
      <c r="K7" s="27">
        <v>34.241900000000001</v>
      </c>
      <c r="L7" s="27">
        <f t="shared" si="0"/>
        <v>3.4241900000000003</v>
      </c>
      <c r="M7" s="27">
        <v>3.5522</v>
      </c>
      <c r="N7" s="27">
        <f t="shared" si="1"/>
        <v>247.75810000000001</v>
      </c>
      <c r="O7" s="27"/>
      <c r="P7" s="27">
        <f t="shared" si="2"/>
        <v>0</v>
      </c>
      <c r="Q7" s="27"/>
      <c r="R7" s="27">
        <v>10000</v>
      </c>
      <c r="S7" s="27"/>
      <c r="U7" s="29"/>
    </row>
    <row r="8" spans="1:27">
      <c r="A8" s="38">
        <v>6</v>
      </c>
      <c r="B8" s="30">
        <v>25</v>
      </c>
      <c r="C8" s="30">
        <v>26</v>
      </c>
      <c r="D8" s="30">
        <v>27</v>
      </c>
      <c r="E8" s="28">
        <v>28</v>
      </c>
      <c r="F8" s="29" t="s">
        <v>18</v>
      </c>
      <c r="G8" s="27">
        <v>4</v>
      </c>
      <c r="H8" s="27">
        <v>500</v>
      </c>
      <c r="I8" s="27">
        <v>300</v>
      </c>
      <c r="J8" s="27">
        <v>288.60000000000002</v>
      </c>
      <c r="K8" s="27">
        <v>41.1297</v>
      </c>
      <c r="L8" s="27">
        <f t="shared" si="0"/>
        <v>4.1129699999999998</v>
      </c>
      <c r="M8" s="27">
        <v>4.2321</v>
      </c>
      <c r="N8" s="27">
        <f t="shared" si="1"/>
        <v>247.47030000000001</v>
      </c>
      <c r="O8" s="27"/>
      <c r="P8" s="27">
        <f t="shared" si="2"/>
        <v>0</v>
      </c>
      <c r="Q8" s="27"/>
      <c r="R8" s="27">
        <v>10000</v>
      </c>
      <c r="S8" s="27"/>
      <c r="U8" s="29"/>
    </row>
    <row r="9" spans="1:27">
      <c r="A9" s="38">
        <v>7</v>
      </c>
      <c r="B9" s="30">
        <v>29</v>
      </c>
      <c r="C9" s="30">
        <v>30</v>
      </c>
      <c r="D9" s="30">
        <v>31</v>
      </c>
      <c r="E9" s="28">
        <v>32</v>
      </c>
      <c r="F9" s="29" t="s">
        <v>18</v>
      </c>
      <c r="G9" s="27">
        <v>4</v>
      </c>
      <c r="H9" s="27">
        <v>500</v>
      </c>
      <c r="I9" s="27">
        <v>300</v>
      </c>
      <c r="J9" s="27">
        <v>297.2</v>
      </c>
      <c r="K9" s="27">
        <v>49.9465</v>
      </c>
      <c r="L9" s="27">
        <f t="shared" si="0"/>
        <v>4.99465</v>
      </c>
      <c r="M9" s="27">
        <v>5.1580000000000004</v>
      </c>
      <c r="N9" s="27">
        <f t="shared" si="1"/>
        <v>247.25349999999997</v>
      </c>
      <c r="O9" s="27"/>
      <c r="P9" s="27">
        <f t="shared" si="2"/>
        <v>0</v>
      </c>
      <c r="Q9" s="27"/>
      <c r="R9" s="27">
        <v>10000</v>
      </c>
      <c r="S9" s="27"/>
      <c r="U9" s="29"/>
    </row>
    <row r="10" spans="1:27">
      <c r="A10" s="38">
        <v>8</v>
      </c>
      <c r="B10" s="31"/>
      <c r="C10" s="31"/>
      <c r="D10" s="31"/>
      <c r="E10" s="28"/>
      <c r="F10" s="29" t="s">
        <v>18</v>
      </c>
      <c r="G10" s="27">
        <v>4</v>
      </c>
      <c r="H10" s="27">
        <v>500</v>
      </c>
      <c r="I10" s="27">
        <v>300</v>
      </c>
      <c r="J10" s="27"/>
      <c r="K10" s="27"/>
      <c r="L10" s="27">
        <f t="shared" si="0"/>
        <v>0</v>
      </c>
      <c r="M10" s="27"/>
      <c r="N10" s="27">
        <f t="shared" si="1"/>
        <v>0</v>
      </c>
      <c r="O10" s="27"/>
      <c r="P10" s="27">
        <f t="shared" si="2"/>
        <v>0</v>
      </c>
      <c r="Q10" s="27"/>
      <c r="R10" s="27">
        <v>10000</v>
      </c>
      <c r="S10" s="27"/>
      <c r="U10" s="29"/>
      <c r="V10" t="s">
        <v>92</v>
      </c>
    </row>
    <row r="11" spans="1:27">
      <c r="A11" s="38">
        <v>9</v>
      </c>
      <c r="B11" s="30"/>
      <c r="C11" s="30"/>
      <c r="D11" s="30"/>
      <c r="E11" s="28"/>
      <c r="F11" s="29" t="s">
        <v>18</v>
      </c>
      <c r="G11" s="27">
        <v>4</v>
      </c>
      <c r="H11" s="27">
        <v>500</v>
      </c>
      <c r="I11" s="27">
        <v>300</v>
      </c>
      <c r="J11" s="27"/>
      <c r="K11" s="27"/>
      <c r="L11" s="27">
        <f t="shared" si="0"/>
        <v>0</v>
      </c>
      <c r="M11" s="27"/>
      <c r="N11" s="27">
        <f t="shared" si="1"/>
        <v>0</v>
      </c>
      <c r="O11" s="27"/>
      <c r="P11" s="27">
        <f t="shared" si="2"/>
        <v>0</v>
      </c>
      <c r="Q11" s="27"/>
      <c r="R11" s="27">
        <v>10000</v>
      </c>
      <c r="S11" s="27"/>
      <c r="U11" s="29"/>
    </row>
    <row r="12" spans="1:27">
      <c r="A12" s="38">
        <v>10</v>
      </c>
      <c r="B12" s="28"/>
      <c r="C12" s="28"/>
      <c r="D12" s="28"/>
      <c r="E12" s="28"/>
      <c r="F12" s="29" t="s">
        <v>18</v>
      </c>
      <c r="G12" s="27">
        <v>4</v>
      </c>
      <c r="H12" s="27">
        <v>500</v>
      </c>
      <c r="I12" s="27">
        <v>300</v>
      </c>
      <c r="J12" s="27"/>
      <c r="K12" s="27"/>
      <c r="L12" s="27">
        <f t="shared" si="0"/>
        <v>0</v>
      </c>
      <c r="M12" s="27"/>
      <c r="N12" s="27">
        <f t="shared" si="1"/>
        <v>0</v>
      </c>
      <c r="O12" s="27"/>
      <c r="P12" s="27">
        <f t="shared" si="2"/>
        <v>0</v>
      </c>
      <c r="Q12" s="27"/>
      <c r="R12" s="27">
        <v>10000</v>
      </c>
      <c r="S12" s="27"/>
      <c r="U12" s="29"/>
    </row>
    <row r="13" spans="1:27">
      <c r="A13" s="38">
        <v>11</v>
      </c>
      <c r="B13" s="30"/>
      <c r="C13" s="30"/>
      <c r="D13" s="30"/>
      <c r="E13" s="28"/>
      <c r="F13" s="29" t="s">
        <v>18</v>
      </c>
      <c r="G13" s="27">
        <v>4</v>
      </c>
      <c r="H13" s="27">
        <v>500</v>
      </c>
      <c r="I13" s="27">
        <v>300</v>
      </c>
      <c r="J13" s="27"/>
      <c r="K13" s="27"/>
      <c r="L13" s="27">
        <f t="shared" si="0"/>
        <v>0</v>
      </c>
      <c r="M13" s="27"/>
      <c r="N13" s="27">
        <f t="shared" si="1"/>
        <v>0</v>
      </c>
      <c r="O13" s="27"/>
      <c r="P13" s="27">
        <f t="shared" si="2"/>
        <v>0</v>
      </c>
      <c r="Q13" s="27"/>
      <c r="R13" s="27">
        <v>10000</v>
      </c>
      <c r="S13" s="27"/>
      <c r="U13" s="29"/>
    </row>
    <row r="14" spans="1:27">
      <c r="A14" s="38">
        <v>12</v>
      </c>
      <c r="B14" s="30"/>
      <c r="C14" s="30"/>
      <c r="D14" s="30"/>
      <c r="E14" s="30"/>
      <c r="F14" s="29" t="s">
        <v>18</v>
      </c>
      <c r="G14" s="27">
        <v>4</v>
      </c>
      <c r="H14" s="27">
        <v>500</v>
      </c>
      <c r="I14" s="27">
        <v>300</v>
      </c>
      <c r="J14" s="27"/>
      <c r="K14" s="27"/>
      <c r="L14" s="27">
        <f t="shared" si="0"/>
        <v>0</v>
      </c>
      <c r="M14" s="27"/>
      <c r="N14" s="27">
        <f t="shared" si="1"/>
        <v>0</v>
      </c>
      <c r="O14" s="27"/>
      <c r="P14" s="27">
        <f t="shared" si="2"/>
        <v>0</v>
      </c>
      <c r="Q14" s="27"/>
      <c r="R14" s="27">
        <v>10000</v>
      </c>
      <c r="S14" s="27"/>
      <c r="U14" s="29"/>
    </row>
    <row r="15" spans="1:27">
      <c r="A15" s="38">
        <v>13</v>
      </c>
      <c r="B15" s="30"/>
      <c r="C15" s="30"/>
      <c r="D15" s="30"/>
      <c r="E15" s="30"/>
      <c r="F15" s="29" t="s">
        <v>18</v>
      </c>
      <c r="G15" s="27">
        <v>4</v>
      </c>
      <c r="H15" s="27">
        <v>500</v>
      </c>
      <c r="I15" s="27">
        <v>300</v>
      </c>
      <c r="J15" s="27"/>
      <c r="K15" s="27"/>
      <c r="L15" s="27">
        <f t="shared" si="0"/>
        <v>0</v>
      </c>
      <c r="M15" s="27"/>
      <c r="N15" s="27">
        <f t="shared" si="1"/>
        <v>0</v>
      </c>
      <c r="O15" s="27"/>
      <c r="P15" s="27">
        <f t="shared" si="2"/>
        <v>0</v>
      </c>
      <c r="Q15" s="27">
        <f>N15-P15</f>
        <v>0</v>
      </c>
      <c r="R15" s="27">
        <v>10000</v>
      </c>
      <c r="S15" s="27"/>
      <c r="U15" s="29"/>
    </row>
    <row r="16" spans="1:27">
      <c r="A16" s="38">
        <v>14</v>
      </c>
      <c r="B16" s="30"/>
      <c r="C16" s="30"/>
      <c r="D16" s="30"/>
      <c r="E16" s="30"/>
      <c r="F16" s="29" t="s">
        <v>18</v>
      </c>
      <c r="G16" s="27">
        <v>4</v>
      </c>
      <c r="H16" s="27">
        <v>500</v>
      </c>
      <c r="I16" s="27">
        <v>300</v>
      </c>
      <c r="J16" s="27"/>
      <c r="K16" s="27"/>
      <c r="L16" s="27">
        <f t="shared" si="0"/>
        <v>0</v>
      </c>
      <c r="M16" s="27"/>
      <c r="N16" s="27">
        <f t="shared" si="1"/>
        <v>0</v>
      </c>
      <c r="O16" s="27"/>
      <c r="P16" s="27">
        <f t="shared" si="2"/>
        <v>0</v>
      </c>
      <c r="Q16" s="27">
        <f t="shared" ref="Q16:Q19" si="3">N16-P16</f>
        <v>0</v>
      </c>
      <c r="R16" s="27">
        <v>10000</v>
      </c>
      <c r="S16" s="27"/>
      <c r="U16" s="29"/>
    </row>
    <row r="17" spans="1:21">
      <c r="A17" s="38">
        <v>15</v>
      </c>
      <c r="B17" s="30"/>
      <c r="C17" s="30"/>
      <c r="D17" s="30"/>
      <c r="E17" s="30"/>
      <c r="F17" s="29" t="s">
        <v>18</v>
      </c>
      <c r="G17" s="27">
        <v>4</v>
      </c>
      <c r="H17" s="27">
        <v>500</v>
      </c>
      <c r="I17" s="27">
        <v>300</v>
      </c>
      <c r="J17" s="27"/>
      <c r="K17" s="27"/>
      <c r="L17" s="27">
        <f t="shared" si="0"/>
        <v>0</v>
      </c>
      <c r="M17" s="27"/>
      <c r="N17" s="27">
        <f t="shared" si="1"/>
        <v>0</v>
      </c>
      <c r="O17" s="27"/>
      <c r="P17" s="27">
        <f t="shared" si="2"/>
        <v>0</v>
      </c>
      <c r="Q17" s="27">
        <f t="shared" si="3"/>
        <v>0</v>
      </c>
      <c r="R17" s="27">
        <v>10000</v>
      </c>
      <c r="S17" s="27"/>
      <c r="U17" s="29"/>
    </row>
    <row r="18" spans="1:21">
      <c r="A18" s="38">
        <v>16</v>
      </c>
      <c r="B18" s="30"/>
      <c r="C18" s="30"/>
      <c r="D18" s="30"/>
      <c r="E18" s="30"/>
      <c r="F18" s="29" t="s">
        <v>18</v>
      </c>
      <c r="G18" s="27">
        <v>4</v>
      </c>
      <c r="H18" s="27">
        <v>500</v>
      </c>
      <c r="I18" s="27">
        <v>300</v>
      </c>
      <c r="J18" s="27"/>
      <c r="K18" s="27"/>
      <c r="L18" s="27">
        <f t="shared" si="0"/>
        <v>0</v>
      </c>
      <c r="M18" s="27"/>
      <c r="N18" s="27">
        <f t="shared" si="1"/>
        <v>0</v>
      </c>
      <c r="O18" s="27"/>
      <c r="P18" s="27">
        <f t="shared" si="2"/>
        <v>0</v>
      </c>
      <c r="Q18" s="27">
        <f t="shared" si="3"/>
        <v>0</v>
      </c>
      <c r="R18" s="27">
        <v>10000</v>
      </c>
      <c r="S18" s="27"/>
      <c r="U18" s="29"/>
    </row>
    <row r="19" spans="1:21">
      <c r="A19" s="38">
        <v>17</v>
      </c>
      <c r="B19" s="30"/>
      <c r="C19" s="30"/>
      <c r="D19" s="30"/>
      <c r="E19" s="30"/>
      <c r="F19" s="29" t="s">
        <v>18</v>
      </c>
      <c r="G19" s="27">
        <v>4</v>
      </c>
      <c r="H19" s="27">
        <v>500</v>
      </c>
      <c r="I19" s="27">
        <v>300</v>
      </c>
      <c r="J19" s="27"/>
      <c r="K19" s="27"/>
      <c r="L19" s="27">
        <f t="shared" si="0"/>
        <v>0</v>
      </c>
      <c r="M19" s="27"/>
      <c r="N19" s="27">
        <f t="shared" si="1"/>
        <v>0</v>
      </c>
      <c r="O19" s="27"/>
      <c r="P19" s="27">
        <f t="shared" si="2"/>
        <v>0</v>
      </c>
      <c r="Q19" s="27">
        <f t="shared" si="3"/>
        <v>0</v>
      </c>
      <c r="R19" s="27">
        <v>10000</v>
      </c>
      <c r="S19" s="27"/>
      <c r="U19" s="29"/>
    </row>
    <row r="20" spans="1:21">
      <c r="A20" s="38">
        <v>18</v>
      </c>
      <c r="B20" s="30"/>
      <c r="C20" s="30"/>
      <c r="D20" s="30"/>
      <c r="E20" s="30"/>
      <c r="F20" s="29" t="s">
        <v>18</v>
      </c>
      <c r="G20" s="27">
        <v>4</v>
      </c>
      <c r="H20" s="27">
        <v>500</v>
      </c>
      <c r="I20" s="27">
        <v>300</v>
      </c>
      <c r="J20" s="27"/>
      <c r="K20" s="27"/>
      <c r="L20" s="27">
        <f t="shared" si="0"/>
        <v>0</v>
      </c>
      <c r="M20" s="27"/>
      <c r="N20" s="27">
        <f t="shared" si="1"/>
        <v>0</v>
      </c>
      <c r="O20" s="27"/>
      <c r="P20" s="27"/>
      <c r="Q20" s="27"/>
      <c r="R20" s="27">
        <v>10000</v>
      </c>
      <c r="S20" s="27"/>
      <c r="U20" s="29"/>
    </row>
    <row r="21" spans="1:21">
      <c r="A21" s="38">
        <v>19</v>
      </c>
      <c r="B21" s="30"/>
      <c r="C21" s="30"/>
      <c r="D21" s="30"/>
      <c r="E21" s="30"/>
      <c r="F21" s="29" t="s">
        <v>18</v>
      </c>
      <c r="G21" s="27">
        <v>4</v>
      </c>
      <c r="H21" s="27">
        <v>500</v>
      </c>
      <c r="I21" s="27">
        <v>300</v>
      </c>
      <c r="J21" s="27"/>
      <c r="K21" s="27"/>
      <c r="L21" s="27">
        <f t="shared" si="0"/>
        <v>0</v>
      </c>
      <c r="M21" s="27"/>
      <c r="N21" s="27">
        <f t="shared" si="1"/>
        <v>0</v>
      </c>
      <c r="O21" s="27"/>
      <c r="P21" s="27"/>
      <c r="Q21" s="27"/>
      <c r="R21" s="27">
        <v>10000</v>
      </c>
      <c r="S21" s="27"/>
      <c r="U21" s="29"/>
    </row>
    <row r="22" spans="1:21">
      <c r="A22" s="38">
        <v>20</v>
      </c>
      <c r="B22" s="30"/>
      <c r="C22" s="30"/>
      <c r="D22" s="30"/>
      <c r="E22" s="30"/>
      <c r="F22" s="29" t="s">
        <v>18</v>
      </c>
      <c r="G22" s="27">
        <v>4</v>
      </c>
      <c r="H22" s="27">
        <v>500</v>
      </c>
      <c r="I22" s="27">
        <v>300</v>
      </c>
      <c r="J22" s="27"/>
      <c r="K22" s="27"/>
      <c r="L22" s="27">
        <f t="shared" si="0"/>
        <v>0</v>
      </c>
      <c r="M22" s="27"/>
      <c r="N22" s="27">
        <f t="shared" si="1"/>
        <v>0</v>
      </c>
      <c r="O22" s="27"/>
      <c r="P22" s="27"/>
      <c r="Q22" s="27"/>
      <c r="R22" s="27">
        <v>10000</v>
      </c>
      <c r="S22" s="27"/>
      <c r="U22" s="29"/>
    </row>
    <row r="23" spans="1:21">
      <c r="A23" s="38">
        <v>21</v>
      </c>
      <c r="B23" s="30"/>
      <c r="C23" s="30"/>
      <c r="D23" s="30"/>
      <c r="E23" s="30"/>
      <c r="F23" s="29" t="s">
        <v>18</v>
      </c>
      <c r="G23" s="27">
        <v>4</v>
      </c>
      <c r="H23" s="27">
        <v>500</v>
      </c>
      <c r="I23" s="27">
        <v>300</v>
      </c>
      <c r="J23" s="27"/>
      <c r="K23" s="27"/>
      <c r="L23" s="27">
        <f t="shared" si="0"/>
        <v>0</v>
      </c>
      <c r="M23" s="27"/>
      <c r="N23" s="27">
        <f t="shared" si="1"/>
        <v>0</v>
      </c>
      <c r="O23" s="27"/>
      <c r="P23" s="27"/>
      <c r="Q23" s="27"/>
      <c r="R23" s="27">
        <v>10000</v>
      </c>
      <c r="S23" s="27"/>
      <c r="U23" s="29"/>
    </row>
    <row r="24" spans="1:21">
      <c r="A24" s="38">
        <v>22</v>
      </c>
      <c r="B24" s="30"/>
      <c r="C24" s="30"/>
      <c r="D24" s="30"/>
      <c r="E24" s="30"/>
      <c r="F24" s="29" t="s">
        <v>18</v>
      </c>
      <c r="G24" s="27">
        <v>4</v>
      </c>
      <c r="H24" s="27">
        <v>500</v>
      </c>
      <c r="I24" s="27">
        <v>300</v>
      </c>
      <c r="J24" s="27"/>
      <c r="K24" s="27"/>
      <c r="L24" s="27">
        <f t="shared" si="0"/>
        <v>0</v>
      </c>
      <c r="M24" s="27"/>
      <c r="N24" s="27">
        <f t="shared" si="1"/>
        <v>0</v>
      </c>
      <c r="O24" s="27"/>
      <c r="P24" s="27"/>
      <c r="Q24" s="27"/>
      <c r="R24" s="27">
        <v>10000</v>
      </c>
      <c r="S24" s="27"/>
      <c r="U24" s="29"/>
    </row>
    <row r="25" spans="1:21">
      <c r="A25" s="38">
        <v>23</v>
      </c>
      <c r="B25" s="30"/>
      <c r="C25" s="30"/>
      <c r="D25" s="30"/>
      <c r="E25" s="30"/>
      <c r="F25" s="29" t="s">
        <v>18</v>
      </c>
      <c r="G25" s="27">
        <v>4</v>
      </c>
      <c r="H25" s="27">
        <v>500</v>
      </c>
      <c r="I25" s="27">
        <v>300</v>
      </c>
      <c r="J25" s="27"/>
      <c r="K25" s="27"/>
      <c r="L25" s="27">
        <f t="shared" si="0"/>
        <v>0</v>
      </c>
      <c r="M25" s="27"/>
      <c r="N25" s="27">
        <f t="shared" si="1"/>
        <v>0</v>
      </c>
      <c r="O25" s="27"/>
      <c r="P25" s="27"/>
      <c r="Q25" s="27"/>
      <c r="R25" s="27">
        <v>10000</v>
      </c>
      <c r="S25" s="27"/>
      <c r="U25" s="29"/>
    </row>
    <row r="26" spans="1:21">
      <c r="A26" s="38">
        <v>24</v>
      </c>
      <c r="B26" s="30"/>
      <c r="C26" s="30"/>
      <c r="D26" s="30"/>
      <c r="E26" s="30"/>
      <c r="F26" s="29" t="s">
        <v>18</v>
      </c>
      <c r="G26" s="27">
        <v>4</v>
      </c>
      <c r="H26" s="27">
        <v>500</v>
      </c>
      <c r="I26" s="27">
        <v>300</v>
      </c>
      <c r="J26" s="27"/>
      <c r="K26" s="27"/>
      <c r="L26" s="27">
        <f t="shared" si="0"/>
        <v>0</v>
      </c>
      <c r="M26" s="27"/>
      <c r="N26" s="27">
        <f t="shared" si="1"/>
        <v>0</v>
      </c>
      <c r="O26" s="27"/>
      <c r="P26" s="27"/>
      <c r="Q26" s="27"/>
      <c r="R26" s="27">
        <v>10000</v>
      </c>
      <c r="S26" s="27"/>
      <c r="U26" s="29"/>
    </row>
    <row r="27" spans="1:21">
      <c r="A27" s="38">
        <v>25</v>
      </c>
      <c r="B27" s="30"/>
      <c r="C27" s="30"/>
      <c r="D27" s="30"/>
      <c r="E27" s="30"/>
      <c r="F27" s="29" t="s">
        <v>18</v>
      </c>
      <c r="G27" s="27">
        <v>4</v>
      </c>
      <c r="H27" s="27">
        <v>500</v>
      </c>
      <c r="I27" s="27">
        <v>300</v>
      </c>
      <c r="J27" s="27"/>
      <c r="K27" s="27"/>
      <c r="L27" s="27">
        <f t="shared" si="0"/>
        <v>0</v>
      </c>
      <c r="M27" s="27"/>
      <c r="N27" s="27">
        <f t="shared" si="1"/>
        <v>0</v>
      </c>
      <c r="O27" s="27"/>
      <c r="P27" s="27"/>
      <c r="Q27" s="27"/>
      <c r="R27" s="27">
        <v>10000</v>
      </c>
      <c r="S27" s="27"/>
      <c r="U27" s="29"/>
    </row>
    <row r="28" spans="1:21">
      <c r="A28" s="38">
        <v>26</v>
      </c>
      <c r="B28" s="30"/>
      <c r="C28" s="30"/>
      <c r="D28" s="30"/>
      <c r="E28" s="30"/>
      <c r="F28" s="29" t="s">
        <v>18</v>
      </c>
      <c r="G28" s="27">
        <v>4</v>
      </c>
      <c r="H28" s="27">
        <v>500</v>
      </c>
      <c r="I28" s="27">
        <v>300</v>
      </c>
      <c r="J28" s="27"/>
      <c r="K28" s="27"/>
      <c r="L28" s="27">
        <f t="shared" si="0"/>
        <v>0</v>
      </c>
      <c r="M28" s="27"/>
      <c r="N28" s="27">
        <f t="shared" si="1"/>
        <v>0</v>
      </c>
      <c r="O28" s="27"/>
      <c r="P28" s="27"/>
      <c r="Q28" s="27"/>
      <c r="R28" s="27">
        <v>10000</v>
      </c>
      <c r="S28" s="27"/>
      <c r="U28" s="29"/>
    </row>
    <row r="29" spans="1:21">
      <c r="A29" s="38">
        <v>27</v>
      </c>
      <c r="B29" s="30"/>
      <c r="C29" s="30"/>
      <c r="D29" s="30"/>
      <c r="E29" s="30"/>
      <c r="F29" s="29" t="s">
        <v>18</v>
      </c>
      <c r="G29" s="27">
        <v>4</v>
      </c>
      <c r="H29" s="27">
        <v>500</v>
      </c>
      <c r="I29" s="27">
        <v>300</v>
      </c>
      <c r="J29" s="27"/>
      <c r="K29" s="27"/>
      <c r="L29" s="27">
        <f t="shared" si="0"/>
        <v>0</v>
      </c>
      <c r="M29" s="27"/>
      <c r="N29" s="27">
        <f t="shared" si="1"/>
        <v>0</v>
      </c>
      <c r="O29" s="27"/>
      <c r="P29" s="27"/>
      <c r="Q29" s="27"/>
      <c r="R29" s="27">
        <v>10000</v>
      </c>
      <c r="S29" s="27"/>
      <c r="U29" s="29"/>
    </row>
    <row r="30" spans="1:21">
      <c r="A30" s="38">
        <v>28</v>
      </c>
      <c r="B30" s="30"/>
      <c r="C30" s="30"/>
      <c r="D30" s="30"/>
      <c r="E30" s="30"/>
      <c r="F30" s="29" t="s">
        <v>18</v>
      </c>
      <c r="G30" s="27">
        <v>4</v>
      </c>
      <c r="H30" s="27">
        <v>500</v>
      </c>
      <c r="I30" s="27">
        <v>300</v>
      </c>
      <c r="J30" s="27"/>
      <c r="K30" s="27"/>
      <c r="L30" s="27">
        <f t="shared" si="0"/>
        <v>0</v>
      </c>
      <c r="M30" s="27"/>
      <c r="N30" s="27">
        <f t="shared" si="1"/>
        <v>0</v>
      </c>
      <c r="O30" s="27"/>
      <c r="P30" s="27"/>
      <c r="Q30" s="27"/>
      <c r="R30" s="27">
        <v>10000</v>
      </c>
      <c r="S30" s="27"/>
      <c r="U30" s="34"/>
    </row>
    <row r="31" spans="1:21">
      <c r="A31" s="38">
        <v>29</v>
      </c>
      <c r="B31" s="30"/>
      <c r="C31" s="30"/>
      <c r="D31" s="30"/>
      <c r="E31" s="30"/>
      <c r="F31" s="29" t="s">
        <v>18</v>
      </c>
      <c r="G31" s="27">
        <v>4</v>
      </c>
      <c r="H31" s="27">
        <v>500</v>
      </c>
      <c r="I31" s="27">
        <v>300</v>
      </c>
      <c r="J31" s="29"/>
      <c r="K31" s="27"/>
      <c r="L31" s="27">
        <f t="shared" si="0"/>
        <v>0</v>
      </c>
      <c r="M31" s="27"/>
      <c r="N31" s="27">
        <f t="shared" si="1"/>
        <v>0</v>
      </c>
      <c r="O31" s="27"/>
      <c r="P31" s="27"/>
      <c r="Q31" s="27"/>
      <c r="R31" s="27">
        <v>10000</v>
      </c>
      <c r="S31" s="27"/>
      <c r="U31" s="34"/>
    </row>
    <row r="32" spans="1:21">
      <c r="A32" s="38">
        <v>30</v>
      </c>
      <c r="B32" s="30"/>
      <c r="C32" s="30"/>
      <c r="D32" s="30"/>
      <c r="E32" s="30"/>
      <c r="F32" s="29" t="s">
        <v>18</v>
      </c>
      <c r="G32" s="27">
        <v>4</v>
      </c>
      <c r="H32" s="27">
        <v>500</v>
      </c>
      <c r="I32" s="27">
        <v>300</v>
      </c>
      <c r="J32" s="29"/>
      <c r="K32" s="27"/>
      <c r="L32" s="27">
        <f t="shared" si="0"/>
        <v>0</v>
      </c>
      <c r="M32" s="27"/>
      <c r="N32" s="27">
        <f t="shared" si="1"/>
        <v>0</v>
      </c>
      <c r="O32" s="27"/>
      <c r="P32" s="27"/>
      <c r="Q32" s="27"/>
      <c r="R32" s="27">
        <v>10000</v>
      </c>
      <c r="S32" s="27"/>
      <c r="U32" s="34"/>
    </row>
    <row r="33" spans="1:21">
      <c r="A33" s="38">
        <v>31</v>
      </c>
      <c r="B33" s="30"/>
      <c r="C33" s="30"/>
      <c r="D33" s="30"/>
      <c r="E33" s="30"/>
      <c r="F33" s="29" t="s">
        <v>18</v>
      </c>
      <c r="G33" s="27">
        <v>4</v>
      </c>
      <c r="H33" s="27">
        <v>500</v>
      </c>
      <c r="I33" s="27">
        <v>300</v>
      </c>
      <c r="J33" s="29"/>
      <c r="K33" s="27"/>
      <c r="L33" s="27">
        <f t="shared" si="0"/>
        <v>0</v>
      </c>
      <c r="M33" s="27"/>
      <c r="N33" s="27">
        <f t="shared" si="1"/>
        <v>0</v>
      </c>
      <c r="O33" s="27"/>
      <c r="P33" s="27"/>
      <c r="Q33" s="27"/>
      <c r="R33" s="27">
        <v>10000</v>
      </c>
      <c r="S33" s="27"/>
      <c r="U33" s="34"/>
    </row>
    <row r="34" spans="1:21">
      <c r="A34" s="38">
        <v>32</v>
      </c>
      <c r="B34" s="30"/>
      <c r="C34" s="30"/>
      <c r="D34" s="30"/>
      <c r="E34" s="30"/>
      <c r="F34" s="29" t="s">
        <v>18</v>
      </c>
      <c r="G34" s="27">
        <v>4</v>
      </c>
      <c r="H34" s="27">
        <v>500</v>
      </c>
      <c r="I34" s="27">
        <v>300</v>
      </c>
      <c r="J34" s="29"/>
      <c r="K34" s="27"/>
      <c r="L34" s="27">
        <f t="shared" si="0"/>
        <v>0</v>
      </c>
      <c r="M34" s="27"/>
      <c r="N34" s="27">
        <f t="shared" si="1"/>
        <v>0</v>
      </c>
      <c r="O34" s="27"/>
      <c r="P34" s="27"/>
      <c r="Q34" s="27"/>
      <c r="R34" s="27">
        <v>10000</v>
      </c>
      <c r="S34" s="27"/>
      <c r="U34" s="34"/>
    </row>
    <row r="35" spans="1:21">
      <c r="A35" s="38">
        <v>33</v>
      </c>
      <c r="B35" s="30"/>
      <c r="C35" s="30"/>
      <c r="D35" s="30"/>
      <c r="E35" s="30"/>
      <c r="F35" s="29" t="s">
        <v>18</v>
      </c>
      <c r="G35" s="27">
        <v>4</v>
      </c>
      <c r="H35" s="27">
        <v>500</v>
      </c>
      <c r="I35" s="27">
        <v>300</v>
      </c>
      <c r="J35" s="29"/>
      <c r="K35" s="27"/>
      <c r="L35" s="27">
        <f t="shared" si="0"/>
        <v>0</v>
      </c>
      <c r="M35" s="27"/>
      <c r="N35" s="27">
        <f t="shared" si="1"/>
        <v>0</v>
      </c>
      <c r="O35" s="27"/>
      <c r="P35" s="27"/>
      <c r="Q35" s="27"/>
      <c r="R35" s="27">
        <v>10000</v>
      </c>
      <c r="S35" s="27"/>
      <c r="U35" s="34"/>
    </row>
    <row r="36" spans="1:21">
      <c r="A36" s="38">
        <v>34</v>
      </c>
      <c r="B36" s="30"/>
      <c r="C36" s="30"/>
      <c r="D36" s="30"/>
      <c r="E36" s="30"/>
      <c r="F36" s="29" t="s">
        <v>18</v>
      </c>
      <c r="G36" s="27">
        <v>4</v>
      </c>
      <c r="H36" s="27">
        <v>500</v>
      </c>
      <c r="I36" s="27">
        <v>300</v>
      </c>
      <c r="J36" s="29"/>
      <c r="K36" s="27"/>
      <c r="L36" s="27">
        <f t="shared" si="0"/>
        <v>0</v>
      </c>
      <c r="M36" s="27"/>
      <c r="N36" s="27">
        <f t="shared" si="1"/>
        <v>0</v>
      </c>
      <c r="O36" s="27"/>
      <c r="P36" s="27"/>
      <c r="Q36" s="27"/>
      <c r="R36" s="27">
        <v>10000</v>
      </c>
      <c r="S36" s="27"/>
      <c r="U36" s="34"/>
    </row>
    <row r="37" spans="1:21">
      <c r="A37" s="38">
        <v>35</v>
      </c>
      <c r="B37" s="30"/>
      <c r="C37" s="30"/>
      <c r="D37" s="30"/>
      <c r="E37" s="30"/>
      <c r="F37" s="29" t="s">
        <v>18</v>
      </c>
      <c r="G37" s="27">
        <v>4</v>
      </c>
      <c r="H37" s="27">
        <v>500</v>
      </c>
      <c r="I37" s="27">
        <v>300</v>
      </c>
      <c r="J37" s="29"/>
      <c r="K37" s="27"/>
      <c r="L37" s="27">
        <f t="shared" si="0"/>
        <v>0</v>
      </c>
      <c r="M37" s="27"/>
      <c r="N37" s="27">
        <f t="shared" si="1"/>
        <v>0</v>
      </c>
      <c r="O37" s="27"/>
      <c r="P37" s="27"/>
      <c r="Q37" s="27"/>
      <c r="R37" s="27">
        <v>10000</v>
      </c>
      <c r="S37" s="27"/>
      <c r="U37" s="34"/>
    </row>
    <row r="38" spans="1:21">
      <c r="A38" s="38">
        <v>36</v>
      </c>
      <c r="B38" s="30"/>
      <c r="C38" s="30"/>
      <c r="D38" s="30"/>
      <c r="E38" s="30"/>
      <c r="F38" s="29" t="s">
        <v>18</v>
      </c>
      <c r="G38" s="27">
        <v>4</v>
      </c>
      <c r="H38" s="27">
        <v>500</v>
      </c>
      <c r="I38" s="27">
        <v>300</v>
      </c>
      <c r="J38" s="29"/>
      <c r="K38" s="27"/>
      <c r="L38" s="27">
        <f t="shared" si="0"/>
        <v>0</v>
      </c>
      <c r="M38" s="27"/>
      <c r="N38" s="27">
        <f t="shared" si="1"/>
        <v>0</v>
      </c>
      <c r="O38" s="27"/>
      <c r="P38" s="27"/>
      <c r="Q38" s="27"/>
      <c r="R38" s="27">
        <v>10000</v>
      </c>
      <c r="S38" s="27"/>
      <c r="U38" s="34"/>
    </row>
    <row r="39" spans="1:21">
      <c r="A39" s="38">
        <v>37</v>
      </c>
      <c r="B39" s="30"/>
      <c r="C39" s="30"/>
      <c r="D39" s="30"/>
      <c r="E39" s="30"/>
      <c r="F39" s="29" t="s">
        <v>18</v>
      </c>
      <c r="G39" s="27">
        <v>4</v>
      </c>
      <c r="H39" s="27">
        <v>500</v>
      </c>
      <c r="I39" s="27">
        <v>300</v>
      </c>
      <c r="J39" s="29"/>
      <c r="K39" s="27"/>
      <c r="L39" s="27">
        <f t="shared" si="0"/>
        <v>0</v>
      </c>
      <c r="M39" s="27"/>
      <c r="N39" s="27">
        <f t="shared" si="1"/>
        <v>0</v>
      </c>
      <c r="O39" s="27"/>
      <c r="P39" s="27"/>
      <c r="Q39" s="27"/>
      <c r="R39" s="27">
        <v>10000</v>
      </c>
      <c r="S39" s="27"/>
      <c r="U39" s="34"/>
    </row>
    <row r="40" spans="1:21">
      <c r="A40" s="38">
        <v>38</v>
      </c>
      <c r="B40" s="30"/>
      <c r="C40" s="30"/>
      <c r="D40" s="30"/>
      <c r="E40" s="30"/>
      <c r="F40" s="29" t="s">
        <v>18</v>
      </c>
      <c r="G40" s="27">
        <v>4</v>
      </c>
      <c r="H40" s="27">
        <v>500</v>
      </c>
      <c r="I40" s="27">
        <v>300</v>
      </c>
      <c r="J40" s="29"/>
      <c r="K40" s="27"/>
      <c r="L40" s="27">
        <f t="shared" si="0"/>
        <v>0</v>
      </c>
      <c r="M40" s="27"/>
      <c r="N40" s="27">
        <f t="shared" si="1"/>
        <v>0</v>
      </c>
      <c r="O40" s="27"/>
      <c r="P40" s="27"/>
      <c r="Q40" s="27"/>
      <c r="R40" s="27">
        <v>10000</v>
      </c>
      <c r="S40" s="27"/>
      <c r="U40" s="34"/>
    </row>
    <row r="41" spans="1:21">
      <c r="A41" s="38">
        <v>39</v>
      </c>
      <c r="B41" s="30"/>
      <c r="C41" s="30"/>
      <c r="D41" s="30"/>
      <c r="E41" s="30"/>
      <c r="F41" s="29" t="s">
        <v>18</v>
      </c>
      <c r="G41" s="27">
        <v>4</v>
      </c>
      <c r="H41" s="27">
        <v>500</v>
      </c>
      <c r="I41" s="27">
        <v>300</v>
      </c>
      <c r="J41" s="29"/>
      <c r="K41" s="27"/>
      <c r="L41" s="27">
        <f t="shared" si="0"/>
        <v>0</v>
      </c>
      <c r="M41" s="27"/>
      <c r="N41" s="27">
        <f t="shared" si="1"/>
        <v>0</v>
      </c>
      <c r="O41" s="27"/>
      <c r="P41" s="27"/>
      <c r="Q41" s="27"/>
      <c r="R41" s="27">
        <v>10000</v>
      </c>
      <c r="S41" s="27"/>
      <c r="U41" s="34"/>
    </row>
    <row r="42" spans="1:21">
      <c r="A42" s="38">
        <v>40</v>
      </c>
      <c r="B42" s="30"/>
      <c r="C42" s="30"/>
      <c r="D42" s="30"/>
      <c r="E42" s="30"/>
      <c r="F42" s="29" t="s">
        <v>18</v>
      </c>
      <c r="G42" s="27">
        <v>4</v>
      </c>
      <c r="H42" s="27">
        <v>500</v>
      </c>
      <c r="I42" s="27">
        <v>300</v>
      </c>
      <c r="J42" s="29"/>
      <c r="K42" s="27"/>
      <c r="L42" s="27">
        <f t="shared" si="0"/>
        <v>0</v>
      </c>
      <c r="M42" s="27"/>
      <c r="N42" s="27">
        <f t="shared" si="1"/>
        <v>0</v>
      </c>
      <c r="O42" s="27"/>
      <c r="P42" s="27"/>
      <c r="Q42" s="27"/>
      <c r="R42" s="27">
        <v>10000</v>
      </c>
      <c r="S42" s="27"/>
      <c r="U42" s="34"/>
    </row>
    <row r="43" spans="1:21">
      <c r="A43" s="38">
        <v>41</v>
      </c>
      <c r="B43" s="30"/>
      <c r="C43" s="30"/>
      <c r="D43" s="30"/>
      <c r="E43" s="30"/>
      <c r="F43" s="29" t="s">
        <v>18</v>
      </c>
      <c r="G43" s="27">
        <v>4</v>
      </c>
      <c r="H43" s="27">
        <v>500</v>
      </c>
      <c r="I43" s="27">
        <v>300</v>
      </c>
      <c r="J43" s="29"/>
      <c r="K43" s="27"/>
      <c r="L43" s="27">
        <f t="shared" si="0"/>
        <v>0</v>
      </c>
      <c r="M43" s="27"/>
      <c r="N43" s="27">
        <f t="shared" si="1"/>
        <v>0</v>
      </c>
      <c r="O43" s="27"/>
      <c r="P43" s="27"/>
      <c r="Q43" s="27"/>
      <c r="R43" s="27">
        <v>10000</v>
      </c>
      <c r="S43" s="27"/>
      <c r="U43" s="34"/>
    </row>
    <row r="44" spans="1:21">
      <c r="A44" s="38">
        <v>42</v>
      </c>
      <c r="B44" s="30"/>
      <c r="C44" s="30"/>
      <c r="D44" s="30"/>
      <c r="E44" s="30"/>
      <c r="F44" s="29" t="s">
        <v>18</v>
      </c>
      <c r="G44" s="27">
        <v>4</v>
      </c>
      <c r="H44" s="27">
        <v>500</v>
      </c>
      <c r="I44" s="27">
        <v>300</v>
      </c>
      <c r="J44" s="29"/>
      <c r="K44" s="27"/>
      <c r="L44" s="27">
        <f t="shared" si="0"/>
        <v>0</v>
      </c>
      <c r="M44" s="27"/>
      <c r="N44" s="27">
        <f t="shared" si="1"/>
        <v>0</v>
      </c>
      <c r="O44" s="27"/>
      <c r="P44" s="27"/>
      <c r="Q44" s="27"/>
      <c r="R44" s="27">
        <v>10000</v>
      </c>
      <c r="S44" s="27"/>
      <c r="U44" s="34"/>
    </row>
    <row r="45" spans="1:21">
      <c r="A45" s="38">
        <v>43</v>
      </c>
      <c r="B45" s="30"/>
      <c r="C45" s="30"/>
      <c r="D45" s="30"/>
      <c r="E45" s="30"/>
      <c r="F45" s="29" t="s">
        <v>18</v>
      </c>
      <c r="G45" s="27">
        <v>4</v>
      </c>
      <c r="H45" s="27">
        <v>500</v>
      </c>
      <c r="I45" s="27">
        <v>300</v>
      </c>
      <c r="J45" s="29"/>
      <c r="K45" s="27"/>
      <c r="L45" s="27">
        <f t="shared" si="0"/>
        <v>0</v>
      </c>
      <c r="M45" s="27"/>
      <c r="N45" s="27">
        <f t="shared" si="1"/>
        <v>0</v>
      </c>
      <c r="O45" s="27"/>
      <c r="P45" s="27"/>
      <c r="Q45" s="27"/>
      <c r="R45" s="27">
        <v>10000</v>
      </c>
      <c r="S45" s="27"/>
      <c r="U45" s="34"/>
    </row>
    <row r="46" spans="1:21">
      <c r="A46" s="38">
        <v>44</v>
      </c>
      <c r="B46" s="30"/>
      <c r="C46" s="30"/>
      <c r="D46" s="30"/>
      <c r="E46" s="30"/>
      <c r="F46" s="29" t="s">
        <v>18</v>
      </c>
      <c r="G46" s="27">
        <v>4</v>
      </c>
      <c r="H46" s="27">
        <v>500</v>
      </c>
      <c r="I46" s="27">
        <v>300</v>
      </c>
      <c r="J46" s="29"/>
      <c r="K46" s="27"/>
      <c r="L46" s="27">
        <f t="shared" si="0"/>
        <v>0</v>
      </c>
      <c r="M46" s="27"/>
      <c r="N46" s="27">
        <f t="shared" si="1"/>
        <v>0</v>
      </c>
      <c r="O46" s="27"/>
      <c r="P46" s="27"/>
      <c r="Q46" s="27"/>
      <c r="R46" s="27">
        <v>10000</v>
      </c>
      <c r="S46" s="27"/>
      <c r="U46" s="34"/>
    </row>
    <row r="47" spans="1:21">
      <c r="A47" s="38">
        <v>45</v>
      </c>
      <c r="B47" s="30"/>
      <c r="C47" s="30"/>
      <c r="D47" s="30"/>
      <c r="E47" s="30"/>
      <c r="F47" s="29" t="s">
        <v>18</v>
      </c>
      <c r="G47" s="27">
        <v>4</v>
      </c>
      <c r="H47" s="27">
        <v>500</v>
      </c>
      <c r="I47" s="27">
        <v>300</v>
      </c>
      <c r="J47" s="29"/>
      <c r="K47" s="27"/>
      <c r="L47" s="27">
        <f t="shared" si="0"/>
        <v>0</v>
      </c>
      <c r="M47" s="27"/>
      <c r="N47" s="27">
        <f t="shared" si="1"/>
        <v>0</v>
      </c>
      <c r="O47" s="27"/>
      <c r="P47" s="27"/>
      <c r="Q47" s="27"/>
      <c r="R47" s="27">
        <v>10000</v>
      </c>
      <c r="S47" s="27"/>
      <c r="U47" s="34"/>
    </row>
    <row r="48" spans="1:21">
      <c r="A48" s="38">
        <v>46</v>
      </c>
      <c r="B48" s="30"/>
      <c r="C48" s="30"/>
      <c r="D48" s="30"/>
      <c r="E48" s="30"/>
      <c r="F48" s="29" t="s">
        <v>18</v>
      </c>
      <c r="G48" s="27">
        <v>4</v>
      </c>
      <c r="H48" s="27">
        <v>500</v>
      </c>
      <c r="I48" s="27">
        <v>300</v>
      </c>
      <c r="J48" s="29"/>
      <c r="K48" s="27"/>
      <c r="L48" s="27">
        <f t="shared" si="0"/>
        <v>0</v>
      </c>
      <c r="M48" s="27"/>
      <c r="N48" s="27">
        <f t="shared" si="1"/>
        <v>0</v>
      </c>
      <c r="O48" s="27"/>
      <c r="P48" s="27"/>
      <c r="Q48" s="27"/>
      <c r="R48" s="27">
        <v>10000</v>
      </c>
      <c r="S48" s="27"/>
      <c r="U48" s="34"/>
    </row>
    <row r="49" spans="1:22">
      <c r="A49" s="38">
        <v>47</v>
      </c>
      <c r="B49" s="30"/>
      <c r="C49" s="30"/>
      <c r="D49" s="30"/>
      <c r="E49" s="30"/>
      <c r="F49" s="29" t="s">
        <v>18</v>
      </c>
      <c r="G49" s="27">
        <v>4</v>
      </c>
      <c r="H49" s="27">
        <v>500</v>
      </c>
      <c r="I49" s="27">
        <v>300</v>
      </c>
      <c r="J49" s="29"/>
      <c r="K49" s="27"/>
      <c r="L49" s="27">
        <f t="shared" si="0"/>
        <v>0</v>
      </c>
      <c r="M49" s="27"/>
      <c r="N49" s="27">
        <f t="shared" si="1"/>
        <v>0</v>
      </c>
      <c r="O49" s="27"/>
      <c r="P49" s="27"/>
      <c r="Q49" s="27"/>
      <c r="R49" s="27">
        <v>10000</v>
      </c>
      <c r="S49" s="27"/>
      <c r="U49" s="34"/>
    </row>
    <row r="50" spans="1:22">
      <c r="A50" s="38">
        <v>48</v>
      </c>
      <c r="B50" s="30"/>
      <c r="C50" s="30"/>
      <c r="D50" s="30"/>
      <c r="E50" s="30"/>
      <c r="F50" s="29" t="s">
        <v>18</v>
      </c>
      <c r="G50" s="27">
        <v>4</v>
      </c>
      <c r="H50" s="27">
        <v>500</v>
      </c>
      <c r="I50" s="27">
        <v>300</v>
      </c>
      <c r="J50" s="29"/>
      <c r="K50" s="27"/>
      <c r="L50" s="27">
        <f t="shared" si="0"/>
        <v>0</v>
      </c>
      <c r="M50" s="27"/>
      <c r="N50" s="27">
        <f t="shared" si="1"/>
        <v>0</v>
      </c>
      <c r="O50" s="27"/>
      <c r="P50" s="27"/>
      <c r="Q50" s="27"/>
      <c r="R50" s="27">
        <v>10000</v>
      </c>
      <c r="S50" s="27"/>
      <c r="U50" s="34"/>
    </row>
    <row r="51" spans="1:22">
      <c r="A51" s="38">
        <v>49</v>
      </c>
      <c r="B51" s="30"/>
      <c r="C51" s="30"/>
      <c r="D51" s="30"/>
      <c r="E51" s="30"/>
      <c r="F51" s="29" t="s">
        <v>18</v>
      </c>
      <c r="G51" s="27">
        <v>4</v>
      </c>
      <c r="H51" s="27">
        <v>500</v>
      </c>
      <c r="I51" s="27">
        <v>300</v>
      </c>
      <c r="J51" s="29"/>
      <c r="K51" s="27"/>
      <c r="L51" s="27">
        <f t="shared" si="0"/>
        <v>0</v>
      </c>
      <c r="M51" s="27"/>
      <c r="N51" s="27">
        <f t="shared" si="1"/>
        <v>0</v>
      </c>
      <c r="O51" s="27"/>
      <c r="P51" s="27"/>
      <c r="Q51" s="27"/>
      <c r="R51" s="27">
        <v>10000</v>
      </c>
      <c r="S51" s="27"/>
      <c r="U51" s="34"/>
    </row>
    <row r="52" spans="1:22">
      <c r="A52" s="38">
        <v>50</v>
      </c>
      <c r="B52" s="30"/>
      <c r="C52" s="30"/>
      <c r="D52" s="30"/>
      <c r="E52" s="30"/>
      <c r="F52" s="29" t="s">
        <v>18</v>
      </c>
      <c r="G52" s="27">
        <v>4</v>
      </c>
      <c r="H52" s="27">
        <v>500</v>
      </c>
      <c r="I52" s="27">
        <v>300</v>
      </c>
      <c r="J52" s="29"/>
      <c r="K52" s="27"/>
      <c r="L52" s="27">
        <f t="shared" si="0"/>
        <v>0</v>
      </c>
      <c r="M52" s="27"/>
      <c r="N52" s="27">
        <f t="shared" si="1"/>
        <v>0</v>
      </c>
      <c r="O52" s="27"/>
      <c r="P52" s="27"/>
      <c r="Q52" s="27"/>
      <c r="R52" s="27">
        <v>10000</v>
      </c>
      <c r="S52" s="27"/>
      <c r="U52" s="34"/>
    </row>
    <row r="53" spans="1:22">
      <c r="A53" s="38">
        <v>51</v>
      </c>
      <c r="B53" s="30"/>
      <c r="C53" s="30"/>
      <c r="D53" s="30"/>
      <c r="E53" s="30"/>
      <c r="F53" s="29" t="s">
        <v>18</v>
      </c>
      <c r="G53" s="27">
        <v>4</v>
      </c>
      <c r="H53" s="27">
        <v>500</v>
      </c>
      <c r="I53" s="27">
        <v>300</v>
      </c>
      <c r="J53" s="29"/>
      <c r="K53" s="27"/>
      <c r="L53" s="27"/>
      <c r="M53" s="27"/>
      <c r="N53" s="27"/>
      <c r="O53" s="27"/>
      <c r="P53" s="27"/>
      <c r="Q53" s="27"/>
      <c r="R53" s="27">
        <v>10000</v>
      </c>
      <c r="S53" s="27"/>
      <c r="U53" s="34"/>
    </row>
    <row r="54" spans="1:22">
      <c r="A54" s="38">
        <v>52</v>
      </c>
      <c r="B54" s="30"/>
      <c r="C54" s="30"/>
      <c r="D54" s="30"/>
      <c r="E54" s="30"/>
      <c r="F54" s="29" t="s">
        <v>18</v>
      </c>
      <c r="G54" s="27">
        <v>4</v>
      </c>
      <c r="H54" s="27">
        <v>500</v>
      </c>
      <c r="I54" s="27">
        <v>300</v>
      </c>
      <c r="J54" s="29"/>
      <c r="K54" s="27"/>
      <c r="L54" s="27"/>
      <c r="M54" s="27"/>
      <c r="N54" s="27"/>
      <c r="O54" s="27"/>
      <c r="P54" s="27"/>
      <c r="Q54" s="27"/>
      <c r="R54" s="27">
        <v>10000</v>
      </c>
      <c r="S54" s="27"/>
      <c r="U54" s="34"/>
    </row>
    <row r="55" spans="1:22">
      <c r="A55" s="38">
        <v>53</v>
      </c>
      <c r="B55" s="30"/>
      <c r="C55" s="30"/>
      <c r="D55" s="30"/>
      <c r="E55" s="30"/>
      <c r="F55" s="29" t="s">
        <v>18</v>
      </c>
      <c r="G55" s="27">
        <v>4</v>
      </c>
      <c r="H55" s="27">
        <v>500</v>
      </c>
      <c r="I55" s="27">
        <v>300</v>
      </c>
      <c r="J55" s="29"/>
      <c r="K55" s="27"/>
      <c r="L55" s="27"/>
      <c r="M55" s="27"/>
      <c r="N55" s="27"/>
      <c r="O55" s="27"/>
      <c r="P55" s="27"/>
      <c r="Q55" s="27"/>
      <c r="R55" s="27">
        <v>10000</v>
      </c>
      <c r="S55" s="27"/>
      <c r="U55" s="34"/>
    </row>
    <row r="56" spans="1:22">
      <c r="A56" s="38">
        <v>54</v>
      </c>
      <c r="B56" s="30"/>
      <c r="C56" s="30"/>
      <c r="D56" s="30"/>
      <c r="E56" s="30"/>
      <c r="F56" s="29" t="s">
        <v>18</v>
      </c>
      <c r="G56" s="27">
        <v>4</v>
      </c>
      <c r="H56" s="27">
        <v>500</v>
      </c>
      <c r="I56" s="27">
        <v>300</v>
      </c>
      <c r="J56" s="29"/>
      <c r="K56" s="27"/>
      <c r="L56" s="27"/>
      <c r="M56" s="27"/>
      <c r="N56" s="27"/>
      <c r="O56" s="27"/>
      <c r="P56" s="27"/>
      <c r="Q56" s="27"/>
      <c r="R56" s="27">
        <v>10000</v>
      </c>
      <c r="S56" s="27"/>
      <c r="U56" s="34"/>
    </row>
    <row r="57" spans="1:22">
      <c r="A57" s="38">
        <v>55</v>
      </c>
      <c r="B57" s="30"/>
      <c r="C57" s="30"/>
      <c r="D57" s="30"/>
      <c r="E57" s="30"/>
      <c r="F57" s="29" t="s">
        <v>18</v>
      </c>
      <c r="G57" s="27">
        <v>4</v>
      </c>
      <c r="H57" s="27">
        <v>500</v>
      </c>
      <c r="I57" s="27">
        <v>300</v>
      </c>
      <c r="J57" s="29"/>
      <c r="K57" s="27"/>
      <c r="L57" s="27"/>
      <c r="M57" s="27"/>
      <c r="N57" s="27"/>
      <c r="O57" s="27"/>
      <c r="P57" s="27"/>
      <c r="Q57" s="27"/>
      <c r="R57" s="27">
        <v>10000</v>
      </c>
      <c r="S57" s="27"/>
      <c r="U57" s="34"/>
    </row>
    <row r="58" spans="1:22">
      <c r="A58" s="38">
        <v>56</v>
      </c>
      <c r="B58" s="30"/>
      <c r="C58" s="30"/>
      <c r="D58" s="30"/>
      <c r="E58" s="30"/>
      <c r="F58" s="29" t="s">
        <v>18</v>
      </c>
      <c r="G58" s="27">
        <v>4</v>
      </c>
      <c r="H58" s="27">
        <v>500</v>
      </c>
      <c r="I58" s="27">
        <v>300</v>
      </c>
      <c r="J58" s="29"/>
      <c r="K58" s="27"/>
      <c r="L58" s="27"/>
      <c r="M58" s="27"/>
      <c r="N58" s="27"/>
      <c r="O58" s="27"/>
      <c r="P58" s="27"/>
      <c r="Q58" s="27"/>
      <c r="R58" s="27">
        <v>10000</v>
      </c>
      <c r="S58" s="27"/>
      <c r="U58" s="34"/>
    </row>
    <row r="59" spans="1:22">
      <c r="A59" s="38">
        <v>57</v>
      </c>
      <c r="B59" s="30"/>
      <c r="C59" s="30"/>
      <c r="D59" s="30"/>
      <c r="E59" s="30"/>
      <c r="F59" s="29" t="s">
        <v>18</v>
      </c>
      <c r="G59" s="27">
        <v>4</v>
      </c>
      <c r="H59" s="27">
        <v>500</v>
      </c>
      <c r="I59" s="27">
        <v>300</v>
      </c>
      <c r="J59" s="29"/>
      <c r="K59" s="27"/>
      <c r="L59" s="27"/>
      <c r="M59" s="27"/>
      <c r="N59" s="27"/>
      <c r="O59" s="27"/>
      <c r="P59" s="27"/>
      <c r="Q59" s="27"/>
      <c r="R59" s="27">
        <v>10000</v>
      </c>
      <c r="S59" s="27"/>
      <c r="U59" s="34"/>
    </row>
    <row r="60" spans="1:22">
      <c r="A60" s="38">
        <v>58</v>
      </c>
      <c r="B60" s="30"/>
      <c r="C60" s="30"/>
      <c r="D60" s="30"/>
      <c r="E60" s="30"/>
      <c r="F60" s="29" t="s">
        <v>18</v>
      </c>
      <c r="G60" s="27">
        <v>4</v>
      </c>
      <c r="H60" s="27">
        <v>500</v>
      </c>
      <c r="I60" s="27">
        <v>300</v>
      </c>
      <c r="J60" s="29"/>
      <c r="K60" s="27"/>
      <c r="L60" s="27"/>
      <c r="M60" s="27"/>
      <c r="N60" s="27"/>
      <c r="O60" s="27"/>
      <c r="P60" s="27"/>
      <c r="Q60" s="27"/>
      <c r="R60" s="27">
        <v>10000</v>
      </c>
      <c r="S60" s="27"/>
      <c r="U60" s="34"/>
    </row>
    <row r="61" spans="1:22">
      <c r="A61" s="38">
        <v>59</v>
      </c>
      <c r="B61" s="30"/>
      <c r="C61" s="30"/>
      <c r="D61" s="30"/>
      <c r="E61" s="30"/>
      <c r="F61" s="29" t="s">
        <v>18</v>
      </c>
      <c r="G61" s="27">
        <v>4</v>
      </c>
      <c r="H61" s="27">
        <v>500</v>
      </c>
      <c r="I61" s="27">
        <v>300</v>
      </c>
      <c r="J61" s="29"/>
      <c r="K61" s="27"/>
      <c r="L61" s="27"/>
      <c r="M61" s="27"/>
      <c r="N61" s="27"/>
      <c r="O61" s="27"/>
      <c r="P61" s="27"/>
      <c r="Q61" s="27"/>
      <c r="R61" s="27">
        <v>10000</v>
      </c>
      <c r="S61" s="27"/>
      <c r="U61" s="34"/>
      <c r="V61">
        <v>3.4</v>
      </c>
    </row>
    <row r="62" spans="1:22">
      <c r="A62" s="38">
        <v>60</v>
      </c>
      <c r="B62" s="30"/>
      <c r="C62" s="30"/>
      <c r="D62" s="30"/>
      <c r="E62" s="30"/>
      <c r="F62" s="29" t="s">
        <v>18</v>
      </c>
      <c r="G62" s="27">
        <v>4</v>
      </c>
      <c r="H62" s="27">
        <v>500</v>
      </c>
      <c r="I62" s="27">
        <v>300</v>
      </c>
      <c r="J62" s="29"/>
      <c r="K62" s="27"/>
      <c r="L62" s="27"/>
      <c r="M62" s="27"/>
      <c r="N62" s="27"/>
      <c r="O62" s="27"/>
      <c r="P62" s="27"/>
      <c r="Q62" s="27"/>
      <c r="R62" s="27">
        <v>10000</v>
      </c>
      <c r="S62" s="27"/>
      <c r="U62" s="34"/>
    </row>
    <row r="63" spans="1:22">
      <c r="A63" s="38">
        <v>61</v>
      </c>
      <c r="B63" s="30"/>
      <c r="C63" s="30"/>
      <c r="D63" s="30"/>
      <c r="E63" s="30"/>
      <c r="F63" s="29" t="s">
        <v>18</v>
      </c>
      <c r="G63" s="27">
        <v>4</v>
      </c>
      <c r="H63" s="27">
        <v>500</v>
      </c>
      <c r="I63" s="27">
        <v>300</v>
      </c>
      <c r="J63" s="29"/>
      <c r="K63" s="27"/>
      <c r="L63" s="27"/>
      <c r="M63" s="27"/>
      <c r="N63" s="27"/>
      <c r="O63" s="27"/>
      <c r="P63" s="27"/>
      <c r="Q63" s="27"/>
      <c r="R63" s="27">
        <v>10000</v>
      </c>
      <c r="S63" s="27"/>
      <c r="U63" s="34"/>
    </row>
    <row r="64" spans="1:22">
      <c r="A64" s="38">
        <v>62</v>
      </c>
      <c r="B64" s="30"/>
      <c r="C64" s="30"/>
      <c r="D64" s="30"/>
      <c r="E64" s="30"/>
      <c r="F64" s="29" t="s">
        <v>18</v>
      </c>
      <c r="G64" s="27">
        <v>4</v>
      </c>
      <c r="H64" s="27">
        <v>500</v>
      </c>
      <c r="I64" s="27">
        <v>300</v>
      </c>
      <c r="J64" s="29"/>
      <c r="K64" s="27"/>
      <c r="L64" s="27"/>
      <c r="M64" s="27"/>
      <c r="N64" s="27"/>
      <c r="O64" s="27"/>
      <c r="P64" s="27"/>
      <c r="Q64" s="27"/>
      <c r="R64" s="27">
        <v>10000</v>
      </c>
      <c r="S64" s="27"/>
      <c r="U64" s="34"/>
    </row>
    <row r="65" spans="1:21">
      <c r="A65" s="38">
        <v>63</v>
      </c>
      <c r="B65" s="30"/>
      <c r="C65" s="30"/>
      <c r="D65" s="30"/>
      <c r="E65" s="30"/>
      <c r="F65" s="29" t="s">
        <v>18</v>
      </c>
      <c r="G65" s="27">
        <v>4</v>
      </c>
      <c r="H65" s="27">
        <v>500</v>
      </c>
      <c r="I65" s="27">
        <v>300</v>
      </c>
      <c r="J65" s="29"/>
      <c r="K65" s="27"/>
      <c r="L65" s="27"/>
      <c r="M65" s="27"/>
      <c r="N65" s="27"/>
      <c r="O65" s="27"/>
      <c r="P65" s="27"/>
      <c r="Q65" s="27"/>
      <c r="R65" s="27">
        <v>10000</v>
      </c>
      <c r="S65" s="27"/>
      <c r="U65" s="34"/>
    </row>
    <row r="66" spans="1:21">
      <c r="A66" s="38">
        <v>64</v>
      </c>
      <c r="B66" s="30"/>
      <c r="C66" s="30"/>
      <c r="D66" s="30"/>
      <c r="E66" s="30"/>
      <c r="F66" s="29" t="s">
        <v>18</v>
      </c>
      <c r="G66" s="27">
        <v>4</v>
      </c>
      <c r="H66" s="27">
        <v>500</v>
      </c>
      <c r="I66" s="27">
        <v>300</v>
      </c>
      <c r="J66" s="29"/>
      <c r="K66" s="27"/>
      <c r="L66" s="27"/>
      <c r="M66" s="27"/>
      <c r="N66" s="27"/>
      <c r="O66" s="27"/>
      <c r="P66" s="27"/>
      <c r="Q66" s="27"/>
      <c r="R66" s="27">
        <v>10000</v>
      </c>
      <c r="S66" s="27"/>
      <c r="U66" s="34"/>
    </row>
    <row r="67" spans="1:21">
      <c r="A67" s="38">
        <v>65</v>
      </c>
      <c r="B67" s="30"/>
      <c r="C67" s="30"/>
      <c r="D67" s="30"/>
      <c r="E67" s="30"/>
      <c r="F67" s="29" t="s">
        <v>18</v>
      </c>
      <c r="G67" s="27">
        <v>4</v>
      </c>
      <c r="H67" s="27">
        <v>500</v>
      </c>
      <c r="I67" s="27">
        <v>300</v>
      </c>
      <c r="J67" s="29"/>
      <c r="K67" s="27"/>
      <c r="L67" s="27"/>
      <c r="M67" s="27"/>
      <c r="N67" s="27"/>
      <c r="O67" s="27"/>
      <c r="P67" s="27"/>
      <c r="Q67" s="27"/>
      <c r="R67" s="27">
        <v>10000</v>
      </c>
      <c r="S67" s="27"/>
      <c r="U67" s="34"/>
    </row>
    <row r="68" spans="1:21">
      <c r="A68" s="38">
        <v>66</v>
      </c>
      <c r="B68" s="30"/>
      <c r="C68" s="30"/>
      <c r="D68" s="30"/>
      <c r="E68" s="30"/>
      <c r="F68" s="29" t="s">
        <v>18</v>
      </c>
      <c r="G68" s="27">
        <v>4</v>
      </c>
      <c r="H68" s="27">
        <v>500</v>
      </c>
      <c r="I68" s="27">
        <v>300</v>
      </c>
      <c r="J68" s="29"/>
      <c r="K68" s="27"/>
      <c r="L68" s="27"/>
      <c r="M68" s="27"/>
      <c r="N68" s="27"/>
      <c r="O68" s="27"/>
      <c r="P68" s="27"/>
      <c r="Q68" s="27"/>
      <c r="R68" s="27">
        <v>10000</v>
      </c>
      <c r="S68" s="27"/>
      <c r="U68" s="34"/>
    </row>
    <row r="69" spans="1:21">
      <c r="A69" s="38">
        <v>67</v>
      </c>
      <c r="B69" s="30"/>
      <c r="C69" s="30"/>
      <c r="D69" s="30"/>
      <c r="E69" s="30"/>
      <c r="F69" s="29" t="s">
        <v>18</v>
      </c>
      <c r="G69" s="27">
        <v>4</v>
      </c>
      <c r="H69" s="27">
        <v>500</v>
      </c>
      <c r="I69" s="27">
        <v>300</v>
      </c>
      <c r="J69" s="29"/>
      <c r="K69" s="27"/>
      <c r="L69" s="27"/>
      <c r="M69" s="27"/>
      <c r="N69" s="27"/>
      <c r="O69" s="27"/>
      <c r="P69" s="27"/>
      <c r="Q69" s="27"/>
      <c r="R69" s="27">
        <v>10000</v>
      </c>
      <c r="S69" s="27"/>
      <c r="U69" s="34"/>
    </row>
    <row r="70" spans="1:21">
      <c r="A70" s="38">
        <v>68</v>
      </c>
      <c r="B70" s="30"/>
      <c r="C70" s="30"/>
      <c r="D70" s="30"/>
      <c r="E70" s="30"/>
      <c r="F70" s="29" t="s">
        <v>18</v>
      </c>
      <c r="G70" s="27">
        <v>4</v>
      </c>
      <c r="H70" s="27">
        <v>500</v>
      </c>
      <c r="I70" s="27">
        <v>300</v>
      </c>
      <c r="J70" s="29"/>
      <c r="K70" s="27"/>
      <c r="L70" s="27"/>
      <c r="M70" s="27"/>
      <c r="N70" s="27"/>
      <c r="O70" s="27"/>
      <c r="P70" s="27"/>
      <c r="Q70" s="27"/>
      <c r="R70" s="27">
        <v>10000</v>
      </c>
      <c r="S70" s="27"/>
      <c r="U70" s="34"/>
    </row>
    <row r="71" spans="1:21">
      <c r="A71" s="38">
        <v>69</v>
      </c>
      <c r="B71" s="30"/>
      <c r="C71" s="30"/>
      <c r="D71" s="30"/>
      <c r="E71" s="30"/>
      <c r="F71" s="29" t="s">
        <v>18</v>
      </c>
      <c r="G71" s="27">
        <v>4</v>
      </c>
      <c r="H71" s="27">
        <v>500</v>
      </c>
      <c r="I71" s="27">
        <v>300</v>
      </c>
      <c r="J71" s="29"/>
      <c r="K71" s="27"/>
      <c r="L71" s="27"/>
      <c r="M71" s="27"/>
      <c r="N71" s="27"/>
      <c r="O71" s="27"/>
      <c r="P71" s="27"/>
      <c r="Q71" s="27"/>
      <c r="R71" s="27">
        <v>10000</v>
      </c>
      <c r="S71" s="27"/>
      <c r="U71" s="34"/>
    </row>
    <row r="72" spans="1:21">
      <c r="A72" s="38">
        <v>70</v>
      </c>
      <c r="B72" s="30"/>
      <c r="C72" s="30"/>
      <c r="D72" s="30"/>
      <c r="E72" s="30"/>
      <c r="F72" s="29" t="s">
        <v>18</v>
      </c>
      <c r="G72" s="27">
        <v>4</v>
      </c>
      <c r="H72" s="27">
        <v>500</v>
      </c>
      <c r="I72" s="27">
        <v>300</v>
      </c>
      <c r="J72" s="29"/>
      <c r="K72" s="27"/>
      <c r="L72" s="27"/>
      <c r="M72" s="27"/>
      <c r="N72" s="27"/>
      <c r="O72" s="27"/>
      <c r="P72" s="27"/>
      <c r="Q72" s="27"/>
      <c r="R72" s="27">
        <v>10000</v>
      </c>
      <c r="S72" s="27"/>
      <c r="U72" s="34"/>
    </row>
    <row r="73" spans="1:21">
      <c r="A73" s="38">
        <v>71</v>
      </c>
      <c r="B73" s="30"/>
      <c r="C73" s="30"/>
      <c r="D73" s="30"/>
      <c r="E73" s="30"/>
      <c r="F73" s="29" t="s">
        <v>18</v>
      </c>
      <c r="G73" s="27">
        <v>4</v>
      </c>
      <c r="H73" s="27">
        <v>500</v>
      </c>
      <c r="I73" s="27">
        <v>300</v>
      </c>
      <c r="J73" s="29"/>
      <c r="K73" s="27"/>
      <c r="L73" s="27"/>
      <c r="M73" s="27"/>
      <c r="N73" s="27"/>
      <c r="O73" s="27"/>
      <c r="P73" s="27"/>
      <c r="Q73" s="27"/>
      <c r="R73" s="27">
        <v>10000</v>
      </c>
      <c r="S73" s="27"/>
      <c r="U73" s="34"/>
    </row>
    <row r="74" spans="1:21">
      <c r="A74" s="38">
        <v>72</v>
      </c>
      <c r="B74" s="30"/>
      <c r="C74" s="30"/>
      <c r="D74" s="30"/>
      <c r="E74" s="30"/>
      <c r="F74" s="29" t="s">
        <v>18</v>
      </c>
      <c r="G74" s="27">
        <v>4</v>
      </c>
      <c r="H74" s="27">
        <v>500</v>
      </c>
      <c r="I74" s="27">
        <v>300</v>
      </c>
      <c r="J74" s="29"/>
      <c r="K74" s="27"/>
      <c r="L74" s="27"/>
      <c r="M74" s="27"/>
      <c r="N74" s="27"/>
      <c r="O74" s="27"/>
      <c r="P74" s="27"/>
      <c r="Q74" s="27"/>
      <c r="R74" s="27">
        <v>10000</v>
      </c>
      <c r="S74" s="27"/>
      <c r="U74" s="34"/>
    </row>
    <row r="75" spans="1:21">
      <c r="A75" s="38">
        <v>73</v>
      </c>
      <c r="B75" s="30"/>
      <c r="C75" s="30"/>
      <c r="D75" s="30"/>
      <c r="E75" s="30"/>
      <c r="F75" s="29" t="s">
        <v>18</v>
      </c>
      <c r="G75" s="27">
        <v>4</v>
      </c>
      <c r="H75" s="27">
        <v>500</v>
      </c>
      <c r="I75" s="27">
        <v>300</v>
      </c>
      <c r="J75" s="29"/>
      <c r="K75" s="27"/>
      <c r="L75" s="27"/>
      <c r="M75" s="27"/>
      <c r="N75" s="27"/>
      <c r="O75" s="27"/>
      <c r="P75" s="27"/>
      <c r="Q75" s="27"/>
      <c r="R75" s="27">
        <v>10000</v>
      </c>
      <c r="S75" s="27"/>
      <c r="U75" s="34"/>
    </row>
    <row r="76" spans="1:21">
      <c r="A76" s="38">
        <v>74</v>
      </c>
      <c r="B76" s="30"/>
      <c r="C76" s="30"/>
      <c r="D76" s="30"/>
      <c r="E76" s="30"/>
      <c r="F76" s="29" t="s">
        <v>18</v>
      </c>
      <c r="G76" s="27">
        <v>4</v>
      </c>
      <c r="H76" s="27">
        <v>500</v>
      </c>
      <c r="I76" s="27">
        <v>300</v>
      </c>
      <c r="J76" s="29"/>
      <c r="K76" s="27"/>
      <c r="L76" s="27"/>
      <c r="M76" s="27"/>
      <c r="N76" s="27"/>
      <c r="O76" s="27"/>
      <c r="P76" s="27"/>
      <c r="Q76" s="27"/>
      <c r="R76" s="27">
        <v>10000</v>
      </c>
      <c r="S76" s="27"/>
      <c r="U76" s="34"/>
    </row>
    <row r="77" spans="1:21">
      <c r="A77" s="38">
        <v>75</v>
      </c>
      <c r="B77" s="30"/>
      <c r="C77" s="30"/>
      <c r="D77" s="30"/>
      <c r="E77" s="30"/>
      <c r="F77" s="29" t="s">
        <v>18</v>
      </c>
      <c r="G77" s="27">
        <v>4</v>
      </c>
      <c r="H77" s="27">
        <v>500</v>
      </c>
      <c r="I77" s="27">
        <v>300</v>
      </c>
      <c r="J77" s="29"/>
      <c r="K77" s="27"/>
      <c r="L77" s="27"/>
      <c r="M77" s="27"/>
      <c r="N77" s="27"/>
      <c r="O77" s="27"/>
      <c r="P77" s="27"/>
      <c r="Q77" s="27"/>
      <c r="R77" s="27">
        <v>10000</v>
      </c>
      <c r="S77" s="27"/>
      <c r="U77" s="34"/>
    </row>
    <row r="78" spans="1:21">
      <c r="A78" s="38">
        <v>76</v>
      </c>
      <c r="B78" s="30"/>
      <c r="C78" s="30"/>
      <c r="D78" s="30"/>
      <c r="E78" s="30"/>
      <c r="F78" s="29" t="s">
        <v>18</v>
      </c>
      <c r="G78" s="27">
        <v>4</v>
      </c>
      <c r="H78" s="27">
        <v>500</v>
      </c>
      <c r="I78" s="27">
        <v>300</v>
      </c>
      <c r="J78" s="29"/>
      <c r="K78" s="27"/>
      <c r="L78" s="27"/>
      <c r="M78" s="27"/>
      <c r="N78" s="27"/>
      <c r="O78" s="27"/>
      <c r="P78" s="27"/>
      <c r="Q78" s="27"/>
      <c r="R78" s="27">
        <v>10000</v>
      </c>
      <c r="S78" s="27"/>
      <c r="U78" s="34"/>
    </row>
    <row r="79" spans="1:21">
      <c r="A79" s="38">
        <v>77</v>
      </c>
      <c r="B79" s="30"/>
      <c r="C79" s="30"/>
      <c r="D79" s="30"/>
      <c r="E79" s="30"/>
      <c r="F79" s="29" t="s">
        <v>18</v>
      </c>
      <c r="G79" s="27">
        <v>4</v>
      </c>
      <c r="H79" s="27">
        <v>500</v>
      </c>
      <c r="I79" s="27">
        <v>300</v>
      </c>
      <c r="J79" s="29"/>
      <c r="K79" s="27"/>
      <c r="L79" s="27"/>
      <c r="M79" s="27"/>
      <c r="N79" s="27"/>
      <c r="O79" s="27"/>
      <c r="P79" s="27"/>
      <c r="Q79" s="27"/>
      <c r="R79" s="27">
        <v>10000</v>
      </c>
      <c r="S79" s="27"/>
      <c r="U79" s="34"/>
    </row>
    <row r="80" spans="1:21">
      <c r="A80" s="38">
        <v>78</v>
      </c>
      <c r="B80" s="30"/>
      <c r="C80" s="30"/>
      <c r="D80" s="30"/>
      <c r="E80" s="30"/>
      <c r="F80" s="29" t="s">
        <v>18</v>
      </c>
      <c r="G80" s="27">
        <v>4</v>
      </c>
      <c r="H80" s="27">
        <v>500</v>
      </c>
      <c r="I80" s="27">
        <v>300</v>
      </c>
      <c r="J80" s="29"/>
      <c r="K80" s="27"/>
      <c r="L80" s="27"/>
      <c r="M80" s="27"/>
      <c r="N80" s="27"/>
      <c r="O80" s="27"/>
      <c r="P80" s="27"/>
      <c r="Q80" s="27"/>
      <c r="R80" s="27">
        <v>10000</v>
      </c>
      <c r="S80" s="27"/>
      <c r="U80" s="34"/>
    </row>
    <row r="81" spans="1:21">
      <c r="A81" s="38">
        <v>79</v>
      </c>
      <c r="B81" s="30"/>
      <c r="C81" s="30"/>
      <c r="D81" s="30"/>
      <c r="E81" s="30"/>
      <c r="F81" s="29" t="s">
        <v>18</v>
      </c>
      <c r="G81" s="27">
        <v>4</v>
      </c>
      <c r="H81" s="27">
        <v>500</v>
      </c>
      <c r="I81" s="27">
        <v>300</v>
      </c>
      <c r="J81" s="29"/>
      <c r="K81" s="27"/>
      <c r="L81" s="27"/>
      <c r="M81" s="27"/>
      <c r="N81" s="27"/>
      <c r="O81" s="27"/>
      <c r="P81" s="27"/>
      <c r="Q81" s="27"/>
      <c r="R81" s="27">
        <v>10000</v>
      </c>
      <c r="S81" s="27"/>
      <c r="U81" s="34"/>
    </row>
    <row r="82" spans="1:21">
      <c r="A82" s="38">
        <v>80</v>
      </c>
      <c r="B82" s="30"/>
      <c r="C82" s="30"/>
      <c r="D82" s="30"/>
      <c r="E82" s="30"/>
      <c r="F82" s="29" t="s">
        <v>18</v>
      </c>
      <c r="G82" s="27">
        <v>4</v>
      </c>
      <c r="H82" s="27">
        <v>500</v>
      </c>
      <c r="I82" s="27">
        <v>300</v>
      </c>
      <c r="J82" s="29"/>
      <c r="K82" s="27"/>
      <c r="L82" s="27"/>
      <c r="M82" s="27"/>
      <c r="N82" s="27"/>
      <c r="O82" s="27"/>
      <c r="P82" s="27"/>
      <c r="Q82" s="27"/>
      <c r="R82" s="27">
        <v>10000</v>
      </c>
      <c r="S82" s="27"/>
      <c r="U82" s="34"/>
    </row>
    <row r="83" spans="1:21">
      <c r="A83" s="38">
        <v>81</v>
      </c>
      <c r="B83" s="30"/>
      <c r="C83" s="30"/>
      <c r="D83" s="30"/>
      <c r="E83" s="30"/>
      <c r="F83" s="29" t="s">
        <v>18</v>
      </c>
      <c r="G83" s="27">
        <v>4</v>
      </c>
      <c r="H83" s="27">
        <v>500</v>
      </c>
      <c r="I83" s="27">
        <v>300</v>
      </c>
      <c r="J83" s="29"/>
      <c r="K83" s="27"/>
      <c r="L83" s="27"/>
      <c r="M83" s="27"/>
      <c r="N83" s="27"/>
      <c r="O83" s="27"/>
      <c r="P83" s="27"/>
      <c r="Q83" s="27"/>
      <c r="R83" s="27">
        <v>10000</v>
      </c>
      <c r="S83" s="27"/>
      <c r="U83" s="3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8AF41-1E97-4010-A4F0-2C1F3748CB53}">
  <dimension ref="A1:U991"/>
  <sheetViews>
    <sheetView workbookViewId="0">
      <selection activeCell="D22" sqref="D22"/>
    </sheetView>
  </sheetViews>
  <sheetFormatPr defaultColWidth="14.44140625" defaultRowHeight="14.4"/>
  <cols>
    <col min="6" max="6" width="3.6640625" bestFit="1" customWidth="1"/>
    <col min="7" max="7" width="4.21875" customWidth="1"/>
    <col min="8" max="8" width="7.88671875" customWidth="1"/>
  </cols>
  <sheetData>
    <row r="1" spans="1:20" ht="29.4" thickBot="1">
      <c r="A1" s="13" t="s">
        <v>39</v>
      </c>
      <c r="B1" s="14" t="s">
        <v>1</v>
      </c>
      <c r="C1" s="14" t="s">
        <v>2</v>
      </c>
      <c r="D1" s="14" t="s">
        <v>19</v>
      </c>
      <c r="E1" s="14" t="s">
        <v>28</v>
      </c>
      <c r="F1" s="14" t="s">
        <v>3</v>
      </c>
      <c r="G1" s="14" t="s">
        <v>4</v>
      </c>
      <c r="H1" s="14" t="s">
        <v>5</v>
      </c>
      <c r="I1" s="14" t="s">
        <v>6</v>
      </c>
      <c r="J1" s="14" t="s">
        <v>33</v>
      </c>
      <c r="K1" s="14" t="s">
        <v>8</v>
      </c>
      <c r="L1" s="14" t="s">
        <v>34</v>
      </c>
      <c r="M1" s="18" t="s">
        <v>35</v>
      </c>
      <c r="N1" s="18" t="s">
        <v>36</v>
      </c>
      <c r="O1" s="15" t="s">
        <v>37</v>
      </c>
      <c r="T1" s="2"/>
    </row>
    <row r="2" spans="1:20">
      <c r="A2" s="12" t="s">
        <v>10</v>
      </c>
      <c r="B2" s="16" t="s">
        <v>29</v>
      </c>
      <c r="C2" s="16" t="s">
        <v>30</v>
      </c>
      <c r="D2" s="16" t="s">
        <v>31</v>
      </c>
      <c r="E2" s="16" t="s">
        <v>32</v>
      </c>
      <c r="F2" s="16" t="s">
        <v>12</v>
      </c>
      <c r="G2" s="16" t="s">
        <v>13</v>
      </c>
      <c r="H2" s="16" t="s">
        <v>14</v>
      </c>
      <c r="I2" s="16" t="s">
        <v>15</v>
      </c>
      <c r="J2" s="16"/>
      <c r="K2" s="16" t="s">
        <v>16</v>
      </c>
      <c r="L2" s="16" t="s">
        <v>38</v>
      </c>
      <c r="M2" s="16" t="s">
        <v>38</v>
      </c>
      <c r="N2" s="16" t="s">
        <v>38</v>
      </c>
      <c r="O2" s="16" t="s">
        <v>38</v>
      </c>
      <c r="T2" s="1"/>
    </row>
    <row r="3" spans="1:20">
      <c r="A3" s="7">
        <v>1</v>
      </c>
      <c r="B3" s="17">
        <v>1</v>
      </c>
      <c r="C3" s="17">
        <v>2</v>
      </c>
      <c r="D3" s="17">
        <v>3</v>
      </c>
      <c r="E3" s="17">
        <v>4</v>
      </c>
      <c r="F3" s="9" t="s">
        <v>18</v>
      </c>
      <c r="G3" s="7">
        <v>3</v>
      </c>
      <c r="H3" s="7">
        <v>300</v>
      </c>
      <c r="I3" s="7">
        <v>330</v>
      </c>
      <c r="J3" s="7">
        <v>50</v>
      </c>
      <c r="K3" s="7">
        <v>4870</v>
      </c>
      <c r="L3" s="10">
        <v>10</v>
      </c>
      <c r="M3" s="10">
        <v>10</v>
      </c>
      <c r="N3" s="10">
        <v>200</v>
      </c>
      <c r="O3" s="10">
        <v>2000</v>
      </c>
      <c r="T3" s="1"/>
    </row>
    <row r="4" spans="1:20">
      <c r="A4" s="7">
        <v>2</v>
      </c>
      <c r="B4" s="8">
        <v>5</v>
      </c>
      <c r="C4" s="8">
        <v>6</v>
      </c>
      <c r="D4" s="8">
        <v>7</v>
      </c>
      <c r="E4" s="8">
        <v>8</v>
      </c>
      <c r="F4" s="9" t="s">
        <v>18</v>
      </c>
      <c r="G4" s="7">
        <v>3</v>
      </c>
      <c r="H4" s="7">
        <v>300</v>
      </c>
      <c r="I4" s="7">
        <v>327</v>
      </c>
      <c r="J4" s="7">
        <v>50</v>
      </c>
      <c r="K4" s="7">
        <v>4870</v>
      </c>
      <c r="L4" s="10">
        <v>10</v>
      </c>
      <c r="M4" s="10">
        <v>10</v>
      </c>
      <c r="N4" s="10">
        <v>200</v>
      </c>
      <c r="O4" s="10">
        <v>2000</v>
      </c>
      <c r="T4" s="1"/>
    </row>
    <row r="5" spans="1:20">
      <c r="A5" s="7">
        <v>3</v>
      </c>
      <c r="B5" s="8">
        <v>9</v>
      </c>
      <c r="C5" s="8">
        <v>10</v>
      </c>
      <c r="D5" s="8">
        <v>11</v>
      </c>
      <c r="E5" s="8">
        <v>12</v>
      </c>
      <c r="F5" s="9" t="s">
        <v>18</v>
      </c>
      <c r="G5" s="7">
        <v>3</v>
      </c>
      <c r="H5" s="7">
        <v>300</v>
      </c>
      <c r="I5" s="7">
        <v>324</v>
      </c>
      <c r="J5" s="7">
        <v>50</v>
      </c>
      <c r="K5" s="7">
        <v>4870</v>
      </c>
      <c r="L5" s="10">
        <v>5</v>
      </c>
      <c r="M5" s="10">
        <v>5</v>
      </c>
      <c r="N5" s="10">
        <v>200</v>
      </c>
      <c r="O5" s="10">
        <v>2000</v>
      </c>
      <c r="T5" s="1"/>
    </row>
    <row r="6" spans="1:20">
      <c r="A6" s="7">
        <v>4</v>
      </c>
      <c r="B6" s="8">
        <v>13</v>
      </c>
      <c r="C6" s="8">
        <v>14</v>
      </c>
      <c r="D6" s="8">
        <v>15</v>
      </c>
      <c r="E6" s="8">
        <v>16</v>
      </c>
      <c r="F6" s="9" t="s">
        <v>18</v>
      </c>
      <c r="G6" s="7">
        <v>3</v>
      </c>
      <c r="H6" s="7">
        <v>300</v>
      </c>
      <c r="I6" s="7">
        <v>323</v>
      </c>
      <c r="J6" s="7">
        <v>50</v>
      </c>
      <c r="K6" s="7">
        <v>4870</v>
      </c>
      <c r="L6" s="10">
        <v>2</v>
      </c>
      <c r="M6" s="10">
        <v>2</v>
      </c>
      <c r="N6" s="10">
        <v>200</v>
      </c>
      <c r="O6" s="10">
        <v>2000</v>
      </c>
      <c r="T6" s="1"/>
    </row>
    <row r="7" spans="1:20">
      <c r="A7" s="7">
        <v>5</v>
      </c>
      <c r="B7" s="8">
        <v>17</v>
      </c>
      <c r="C7" s="8">
        <v>18</v>
      </c>
      <c r="D7" s="8">
        <v>19</v>
      </c>
      <c r="E7" s="8">
        <v>20</v>
      </c>
      <c r="F7" s="9" t="s">
        <v>18</v>
      </c>
      <c r="G7" s="7">
        <v>3</v>
      </c>
      <c r="H7" s="7">
        <v>300</v>
      </c>
      <c r="I7" s="7">
        <v>322</v>
      </c>
      <c r="J7" s="7">
        <v>50</v>
      </c>
      <c r="K7" s="7">
        <v>4870</v>
      </c>
      <c r="L7" s="10">
        <v>1</v>
      </c>
      <c r="M7" s="10">
        <v>1</v>
      </c>
      <c r="N7" s="10">
        <v>200</v>
      </c>
      <c r="O7" s="10">
        <v>2000</v>
      </c>
      <c r="T7" s="1"/>
    </row>
    <row r="8" spans="1:20">
      <c r="A8" s="7">
        <v>6</v>
      </c>
      <c r="B8" s="8">
        <v>21</v>
      </c>
      <c r="C8" s="8">
        <v>22</v>
      </c>
      <c r="D8" s="8">
        <v>23</v>
      </c>
      <c r="E8" s="8">
        <v>24</v>
      </c>
      <c r="F8" s="9" t="s">
        <v>18</v>
      </c>
      <c r="G8" s="7">
        <v>3</v>
      </c>
      <c r="H8" s="7">
        <v>300</v>
      </c>
      <c r="I8" s="7">
        <v>325</v>
      </c>
      <c r="J8" s="7">
        <v>50</v>
      </c>
      <c r="K8" s="7">
        <v>4870</v>
      </c>
      <c r="L8" s="10">
        <v>5</v>
      </c>
      <c r="M8" s="10">
        <v>5</v>
      </c>
      <c r="N8" s="10">
        <v>200</v>
      </c>
      <c r="O8" s="10">
        <v>2000</v>
      </c>
      <c r="Q8" s="2"/>
      <c r="T8" s="1"/>
    </row>
    <row r="9" spans="1:20">
      <c r="A9" s="7">
        <v>7</v>
      </c>
      <c r="B9" s="8">
        <v>25</v>
      </c>
      <c r="C9" s="8">
        <v>26</v>
      </c>
      <c r="D9" s="8">
        <v>27</v>
      </c>
      <c r="E9" s="8">
        <v>28</v>
      </c>
      <c r="F9" s="9" t="s">
        <v>18</v>
      </c>
      <c r="G9" s="7">
        <v>3</v>
      </c>
      <c r="H9" s="7">
        <v>300</v>
      </c>
      <c r="I9" s="7">
        <v>340</v>
      </c>
      <c r="J9" s="7">
        <v>50</v>
      </c>
      <c r="K9" s="7">
        <v>4870</v>
      </c>
      <c r="L9" s="10">
        <v>10</v>
      </c>
      <c r="M9" s="10">
        <v>10</v>
      </c>
      <c r="N9" s="10">
        <v>200</v>
      </c>
      <c r="O9" s="10">
        <v>2000</v>
      </c>
      <c r="T9" s="1"/>
    </row>
    <row r="10" spans="1:20">
      <c r="A10" s="7">
        <v>8</v>
      </c>
      <c r="B10" s="11">
        <v>29</v>
      </c>
      <c r="C10" s="11">
        <v>30</v>
      </c>
      <c r="D10" s="11">
        <v>31</v>
      </c>
      <c r="E10" s="8">
        <v>32</v>
      </c>
      <c r="F10" s="9" t="s">
        <v>18</v>
      </c>
      <c r="G10" s="7">
        <v>3</v>
      </c>
      <c r="H10" s="7">
        <v>300</v>
      </c>
      <c r="I10" s="7">
        <v>344</v>
      </c>
      <c r="J10" s="7">
        <v>50</v>
      </c>
      <c r="K10" s="7">
        <v>4870</v>
      </c>
      <c r="L10" s="10">
        <v>10</v>
      </c>
      <c r="M10" s="10">
        <v>10</v>
      </c>
      <c r="N10" s="10">
        <v>200</v>
      </c>
      <c r="O10" s="10">
        <v>2000</v>
      </c>
      <c r="T10" s="1"/>
    </row>
    <row r="11" spans="1:20">
      <c r="A11" s="7">
        <v>9</v>
      </c>
      <c r="B11" s="8">
        <v>33</v>
      </c>
      <c r="C11" s="8">
        <v>34</v>
      </c>
      <c r="D11" s="8">
        <v>35</v>
      </c>
      <c r="E11" s="8">
        <v>36</v>
      </c>
      <c r="F11" s="9" t="s">
        <v>18</v>
      </c>
      <c r="G11" s="7">
        <v>3</v>
      </c>
      <c r="H11" s="7">
        <v>300</v>
      </c>
      <c r="I11" s="7">
        <v>395</v>
      </c>
      <c r="J11" s="7">
        <v>50</v>
      </c>
      <c r="K11" s="7">
        <v>4870</v>
      </c>
      <c r="L11" s="10">
        <v>20</v>
      </c>
      <c r="M11" s="10">
        <v>20</v>
      </c>
      <c r="N11" s="10">
        <v>200</v>
      </c>
      <c r="O11" s="10">
        <v>5000</v>
      </c>
      <c r="T11" s="1"/>
    </row>
    <row r="12" spans="1:20">
      <c r="A12" s="7"/>
      <c r="B12" s="8"/>
      <c r="C12" s="8"/>
      <c r="D12" s="8"/>
      <c r="E12" s="8"/>
      <c r="F12" s="9"/>
      <c r="G12" s="7"/>
      <c r="H12" s="7"/>
      <c r="I12" s="7"/>
      <c r="J12" s="7"/>
      <c r="K12" s="7"/>
      <c r="L12" s="10"/>
      <c r="M12" s="10"/>
      <c r="N12" s="10"/>
      <c r="O12" s="10"/>
      <c r="T12" s="1"/>
    </row>
    <row r="13" spans="1:20">
      <c r="A13" s="7"/>
      <c r="B13" s="8"/>
      <c r="C13" s="8"/>
      <c r="D13" s="8"/>
      <c r="E13" s="8"/>
      <c r="F13" s="9"/>
      <c r="G13" s="7"/>
      <c r="H13" s="7"/>
      <c r="I13" s="7"/>
      <c r="J13" s="7"/>
      <c r="K13" s="7"/>
      <c r="L13" s="10"/>
      <c r="M13" s="10"/>
      <c r="N13" s="10"/>
      <c r="O13" s="10"/>
      <c r="T13" s="1"/>
    </row>
    <row r="14" spans="1:20">
      <c r="A14" s="7"/>
      <c r="B14" s="8"/>
      <c r="C14" s="8"/>
      <c r="D14" s="8"/>
      <c r="E14" s="8"/>
      <c r="F14" s="9"/>
      <c r="G14" s="7"/>
      <c r="H14" s="7"/>
      <c r="I14" s="7"/>
      <c r="J14" s="7"/>
      <c r="K14" s="7"/>
      <c r="L14" s="10"/>
      <c r="M14" s="10"/>
      <c r="N14" s="10"/>
      <c r="O14" s="10"/>
      <c r="T14" s="1"/>
    </row>
    <row r="15" spans="1:20">
      <c r="A15" s="7"/>
      <c r="B15" s="8"/>
      <c r="C15" s="8"/>
      <c r="D15" s="8"/>
      <c r="E15" s="8"/>
      <c r="F15" s="9"/>
      <c r="G15" s="7"/>
      <c r="H15" s="7"/>
      <c r="I15" s="7"/>
      <c r="J15" s="7"/>
      <c r="K15" s="7"/>
      <c r="L15" s="10"/>
      <c r="M15" s="10"/>
      <c r="N15" s="10"/>
      <c r="O15" s="10"/>
      <c r="T15" s="1"/>
    </row>
    <row r="16" spans="1:20">
      <c r="A16" s="7"/>
      <c r="B16" s="8"/>
      <c r="C16" s="8"/>
      <c r="D16" s="8"/>
      <c r="E16" s="8"/>
      <c r="F16" s="9"/>
      <c r="G16" s="7"/>
      <c r="H16" s="7"/>
      <c r="I16" s="7"/>
      <c r="J16" s="7"/>
      <c r="K16" s="7"/>
      <c r="L16" s="10"/>
      <c r="M16" s="10"/>
      <c r="N16" s="10"/>
      <c r="O16" s="10"/>
      <c r="T16" s="1"/>
    </row>
    <row r="17" spans="1:20">
      <c r="A17" s="7"/>
      <c r="B17" s="8"/>
      <c r="C17" s="8"/>
      <c r="D17" s="8"/>
      <c r="E17" s="8"/>
      <c r="F17" s="9"/>
      <c r="G17" s="7"/>
      <c r="H17" s="7"/>
      <c r="I17" s="7"/>
      <c r="J17" s="7"/>
      <c r="K17" s="7"/>
      <c r="L17" s="10"/>
      <c r="M17" s="10"/>
      <c r="N17" s="10"/>
      <c r="O17" s="10"/>
      <c r="T17" s="1"/>
    </row>
    <row r="18" spans="1:20">
      <c r="A18" s="7"/>
      <c r="B18" s="8"/>
      <c r="C18" s="8"/>
      <c r="D18" s="8"/>
      <c r="E18" s="8"/>
      <c r="F18" s="9"/>
      <c r="G18" s="7"/>
      <c r="H18" s="7"/>
      <c r="I18" s="7"/>
      <c r="J18" s="7"/>
      <c r="K18" s="7"/>
      <c r="L18" s="10"/>
      <c r="M18" s="10"/>
      <c r="N18" s="10"/>
      <c r="O18" s="10"/>
      <c r="T18" s="1"/>
    </row>
    <row r="19" spans="1:20">
      <c r="A19" s="7"/>
      <c r="B19" s="8"/>
      <c r="C19" s="8"/>
      <c r="D19" s="8"/>
      <c r="E19" s="8"/>
      <c r="F19" s="9"/>
      <c r="G19" s="7"/>
      <c r="H19" s="7"/>
      <c r="I19" s="7"/>
      <c r="J19" s="7"/>
      <c r="K19" s="7"/>
      <c r="L19" s="10"/>
      <c r="M19" s="10"/>
      <c r="N19" s="10"/>
      <c r="O19" s="10"/>
      <c r="Q19" s="4"/>
      <c r="R19" s="4"/>
      <c r="S19" s="4"/>
      <c r="T19" s="1"/>
    </row>
    <row r="20" spans="1:20" ht="15.75" customHeight="1">
      <c r="A20" s="7"/>
      <c r="B20" s="8"/>
      <c r="C20" s="8"/>
      <c r="D20" s="8"/>
      <c r="E20" s="8"/>
      <c r="F20" s="9"/>
      <c r="G20" s="7"/>
      <c r="H20" s="7"/>
      <c r="I20" s="7"/>
      <c r="J20" s="7"/>
      <c r="K20" s="7"/>
      <c r="L20" s="10"/>
      <c r="M20" s="10"/>
      <c r="N20" s="10"/>
      <c r="O20" s="10"/>
      <c r="Q20" s="4"/>
      <c r="R20" s="4"/>
      <c r="S20" s="4"/>
      <c r="T20" s="1"/>
    </row>
    <row r="21" spans="1:20" ht="15.75" customHeight="1">
      <c r="A21" s="7"/>
      <c r="B21" s="8"/>
      <c r="C21" s="8"/>
      <c r="D21" s="8"/>
      <c r="E21" s="8"/>
      <c r="F21" s="9"/>
      <c r="G21" s="7"/>
      <c r="H21" s="7"/>
      <c r="I21" s="7"/>
      <c r="J21" s="7"/>
      <c r="K21" s="7"/>
      <c r="L21" s="10"/>
      <c r="M21" s="10"/>
      <c r="N21" s="10"/>
      <c r="O21" s="10"/>
      <c r="Q21" s="4"/>
      <c r="R21" s="4"/>
      <c r="S21" s="4"/>
      <c r="T21" s="1"/>
    </row>
    <row r="22" spans="1:20" ht="15.75" customHeight="1">
      <c r="A22" s="7"/>
      <c r="B22" s="8"/>
      <c r="C22" s="8"/>
      <c r="D22" s="8"/>
      <c r="E22" s="8"/>
      <c r="F22" s="9"/>
      <c r="G22" s="7"/>
      <c r="H22" s="7"/>
      <c r="I22" s="7"/>
      <c r="J22" s="7"/>
      <c r="K22" s="7"/>
      <c r="L22" s="10"/>
      <c r="M22" s="10"/>
      <c r="N22" s="10"/>
      <c r="O22" s="10"/>
      <c r="Q22" s="4"/>
      <c r="R22" s="4"/>
      <c r="S22" s="4"/>
      <c r="T22" s="1"/>
    </row>
    <row r="23" spans="1:20" ht="15.75" customHeight="1">
      <c r="A23" s="7"/>
      <c r="B23" s="8"/>
      <c r="C23" s="8"/>
      <c r="D23" s="8"/>
      <c r="E23" s="8"/>
      <c r="F23" s="9"/>
      <c r="G23" s="7"/>
      <c r="H23" s="7"/>
      <c r="I23" s="7"/>
      <c r="J23" s="7"/>
      <c r="K23" s="7"/>
      <c r="L23" s="10"/>
      <c r="M23" s="10"/>
      <c r="N23" s="10"/>
      <c r="O23" s="10"/>
      <c r="Q23" s="4"/>
      <c r="R23" s="4"/>
      <c r="S23" s="4"/>
      <c r="T23" s="1"/>
    </row>
    <row r="24" spans="1:20" ht="15.75" customHeight="1">
      <c r="A24" s="7"/>
      <c r="B24" s="8"/>
      <c r="C24" s="8"/>
      <c r="D24" s="8"/>
      <c r="E24" s="8"/>
      <c r="F24" s="9"/>
      <c r="G24" s="7"/>
      <c r="H24" s="7"/>
      <c r="I24" s="7"/>
      <c r="J24" s="7"/>
      <c r="K24" s="7"/>
      <c r="L24" s="10"/>
      <c r="M24" s="10"/>
      <c r="N24" s="10"/>
      <c r="O24" s="10"/>
      <c r="Q24" s="4"/>
      <c r="R24" s="4"/>
      <c r="S24" s="4"/>
      <c r="T24" s="1"/>
    </row>
    <row r="25" spans="1:20" ht="15.75" customHeight="1">
      <c r="A25" s="7"/>
      <c r="B25" s="8"/>
      <c r="C25" s="8"/>
      <c r="D25" s="8"/>
      <c r="E25" s="8"/>
      <c r="F25" s="9"/>
      <c r="G25" s="7"/>
      <c r="H25" s="7"/>
      <c r="I25" s="7"/>
      <c r="J25" s="7"/>
      <c r="K25" s="7"/>
      <c r="L25" s="10"/>
      <c r="M25" s="10"/>
      <c r="N25" s="10"/>
      <c r="O25" s="10"/>
      <c r="Q25" s="4"/>
      <c r="R25" s="4"/>
      <c r="S25" s="4"/>
      <c r="T25" s="1"/>
    </row>
    <row r="26" spans="1:20" ht="15.75" customHeight="1">
      <c r="A26" s="7"/>
      <c r="B26" s="8"/>
      <c r="C26" s="8"/>
      <c r="D26" s="8"/>
      <c r="E26" s="8"/>
      <c r="F26" s="9"/>
      <c r="G26" s="7"/>
      <c r="H26" s="7"/>
      <c r="I26" s="7"/>
      <c r="J26" s="7"/>
      <c r="K26" s="7"/>
      <c r="L26" s="10"/>
      <c r="M26" s="10"/>
      <c r="N26" s="10"/>
      <c r="O26" s="10"/>
      <c r="Q26" s="4"/>
      <c r="R26" s="4"/>
      <c r="S26" s="4"/>
      <c r="T26" s="1"/>
    </row>
    <row r="27" spans="1:20" ht="15.75" customHeight="1">
      <c r="A27" s="7"/>
      <c r="B27" s="8"/>
      <c r="C27" s="8"/>
      <c r="D27" s="8"/>
      <c r="E27" s="8"/>
      <c r="F27" s="9"/>
      <c r="G27" s="7"/>
      <c r="H27" s="7"/>
      <c r="I27" s="7"/>
      <c r="J27" s="7"/>
      <c r="K27" s="7"/>
      <c r="L27" s="10"/>
      <c r="M27" s="10"/>
      <c r="N27" s="10"/>
      <c r="O27" s="10"/>
      <c r="Q27" s="4"/>
      <c r="R27" s="4"/>
      <c r="S27" s="4"/>
      <c r="T27" s="1"/>
    </row>
    <row r="28" spans="1:20" ht="15.75" customHeight="1">
      <c r="A28" s="7"/>
      <c r="B28" s="8"/>
      <c r="C28" s="8"/>
      <c r="D28" s="8"/>
      <c r="E28" s="8"/>
      <c r="F28" s="9"/>
      <c r="G28" s="7"/>
      <c r="H28" s="7"/>
      <c r="I28" s="7"/>
      <c r="J28" s="7"/>
      <c r="K28" s="7"/>
      <c r="L28" s="10"/>
      <c r="M28" s="10"/>
      <c r="N28" s="10"/>
      <c r="O28" s="10"/>
      <c r="Q28" s="4"/>
      <c r="R28" s="4"/>
      <c r="S28" s="4"/>
      <c r="T28" s="1"/>
    </row>
    <row r="29" spans="1:20" ht="15.75" customHeight="1">
      <c r="A29" s="7"/>
      <c r="B29" s="8"/>
      <c r="C29" s="8"/>
      <c r="D29" s="8"/>
      <c r="E29" s="8"/>
      <c r="F29" s="9"/>
      <c r="G29" s="7"/>
      <c r="H29" s="7"/>
      <c r="I29" s="7"/>
      <c r="J29" s="7"/>
      <c r="K29" s="7"/>
      <c r="L29" s="10"/>
      <c r="M29" s="10"/>
      <c r="N29" s="10"/>
      <c r="O29" s="10"/>
      <c r="Q29" s="4"/>
      <c r="R29" s="4"/>
      <c r="S29" s="4"/>
      <c r="T29" s="1"/>
    </row>
    <row r="30" spans="1:20" ht="15.75" customHeight="1">
      <c r="A30" s="7"/>
      <c r="B30" s="8"/>
      <c r="C30" s="8"/>
      <c r="D30" s="8"/>
      <c r="E30" s="8"/>
      <c r="F30" s="9"/>
      <c r="G30" s="7"/>
      <c r="H30" s="7"/>
      <c r="I30" s="7"/>
      <c r="J30" s="7"/>
      <c r="K30" s="7"/>
      <c r="L30" s="10"/>
      <c r="M30" s="10"/>
      <c r="N30" s="10"/>
      <c r="O30" s="10"/>
      <c r="Q30" s="4"/>
      <c r="R30" s="4"/>
      <c r="S30" s="4"/>
      <c r="T30" s="1"/>
    </row>
    <row r="31" spans="1:20" ht="15.75" customHeight="1">
      <c r="A31" s="7"/>
      <c r="B31" s="8"/>
      <c r="C31" s="8"/>
      <c r="D31" s="8"/>
      <c r="E31" s="8"/>
      <c r="F31" s="9"/>
      <c r="G31" s="7"/>
      <c r="H31" s="7"/>
      <c r="I31" s="7"/>
      <c r="J31" s="7"/>
      <c r="K31" s="7"/>
      <c r="L31" s="10"/>
      <c r="M31" s="10"/>
      <c r="N31" s="10"/>
      <c r="O31" s="10"/>
      <c r="Q31" s="4"/>
      <c r="R31" s="4"/>
      <c r="S31" s="4"/>
      <c r="T31" s="1"/>
    </row>
    <row r="32" spans="1:20" ht="15.75" customHeight="1">
      <c r="A32" s="7"/>
      <c r="B32" s="8"/>
      <c r="C32" s="8"/>
      <c r="D32" s="8"/>
      <c r="E32" s="8"/>
      <c r="F32" s="9"/>
      <c r="G32" s="7"/>
      <c r="H32" s="7"/>
      <c r="I32" s="7"/>
      <c r="J32" s="7"/>
      <c r="K32" s="7"/>
      <c r="L32" s="10"/>
      <c r="M32" s="10"/>
      <c r="N32" s="10"/>
      <c r="O32" s="10"/>
      <c r="Q32" s="4"/>
      <c r="R32" s="4"/>
      <c r="S32" s="4"/>
      <c r="T32" s="1"/>
    </row>
    <row r="33" spans="1:20" ht="15.75" customHeight="1">
      <c r="A33" s="7"/>
      <c r="B33" s="8"/>
      <c r="C33" s="8"/>
      <c r="D33" s="8"/>
      <c r="E33" s="8"/>
      <c r="F33" s="9"/>
      <c r="G33" s="7"/>
      <c r="H33" s="7"/>
      <c r="I33" s="7"/>
      <c r="J33" s="7"/>
      <c r="K33" s="7"/>
      <c r="L33" s="10"/>
      <c r="M33" s="10"/>
      <c r="N33" s="10"/>
      <c r="O33" s="10"/>
      <c r="Q33" s="4"/>
      <c r="R33" s="4"/>
      <c r="S33" s="4"/>
      <c r="T33" s="1"/>
    </row>
    <row r="34" spans="1:20" ht="15.75" customHeight="1">
      <c r="A34" s="7"/>
      <c r="B34" s="8"/>
      <c r="C34" s="8"/>
      <c r="D34" s="8"/>
      <c r="E34" s="8"/>
      <c r="F34" s="9"/>
      <c r="G34" s="7"/>
      <c r="H34" s="7"/>
      <c r="I34" s="7"/>
      <c r="J34" s="7"/>
      <c r="K34" s="7"/>
      <c r="L34" s="10"/>
      <c r="M34" s="10"/>
      <c r="N34" s="10"/>
      <c r="O34" s="10"/>
      <c r="Q34" s="4"/>
      <c r="R34" s="4"/>
      <c r="S34" s="4"/>
      <c r="T34" s="1"/>
    </row>
    <row r="35" spans="1:20" ht="15.75" customHeight="1">
      <c r="A35" s="7"/>
      <c r="B35" s="8"/>
      <c r="C35" s="8"/>
      <c r="D35" s="8"/>
      <c r="E35" s="8"/>
      <c r="F35" s="9"/>
      <c r="G35" s="7"/>
      <c r="H35" s="7"/>
      <c r="I35" s="7"/>
      <c r="J35" s="7"/>
      <c r="K35" s="7"/>
      <c r="L35" s="10"/>
      <c r="M35" s="10"/>
      <c r="N35" s="10"/>
      <c r="O35" s="10"/>
      <c r="Q35" s="4"/>
      <c r="R35" s="4"/>
      <c r="S35" s="4"/>
      <c r="T35" s="1"/>
    </row>
    <row r="36" spans="1:20" ht="15.75" customHeight="1">
      <c r="A36" s="7"/>
      <c r="B36" s="8"/>
      <c r="C36" s="8"/>
      <c r="D36" s="8"/>
      <c r="E36" s="8"/>
      <c r="F36" s="9"/>
      <c r="G36" s="7"/>
      <c r="H36" s="7"/>
      <c r="I36" s="7"/>
      <c r="J36" s="7"/>
      <c r="K36" s="7"/>
      <c r="L36" s="10"/>
      <c r="M36" s="10"/>
      <c r="N36" s="10"/>
      <c r="O36" s="10"/>
      <c r="Q36" s="4"/>
      <c r="R36" s="4"/>
      <c r="S36" s="4"/>
      <c r="T36" s="1"/>
    </row>
    <row r="37" spans="1:20" ht="15.75" customHeight="1">
      <c r="A37" s="7"/>
      <c r="B37" s="8"/>
      <c r="C37" s="8"/>
      <c r="D37" s="8"/>
      <c r="E37" s="8"/>
      <c r="F37" s="9"/>
      <c r="G37" s="7"/>
      <c r="H37" s="7"/>
      <c r="I37" s="7"/>
      <c r="J37" s="7"/>
      <c r="K37" s="7"/>
      <c r="L37" s="10"/>
      <c r="M37" s="10"/>
      <c r="N37" s="10"/>
      <c r="O37" s="10"/>
      <c r="Q37" s="4"/>
      <c r="R37" s="4"/>
      <c r="S37" s="4"/>
      <c r="T37" s="1"/>
    </row>
    <row r="38" spans="1:20" ht="15.75" customHeight="1">
      <c r="A38" s="7"/>
      <c r="B38" s="8"/>
      <c r="C38" s="8"/>
      <c r="D38" s="8"/>
      <c r="E38" s="8"/>
      <c r="F38" s="9"/>
      <c r="G38" s="7"/>
      <c r="H38" s="7"/>
      <c r="I38" s="7"/>
      <c r="J38" s="7"/>
      <c r="K38" s="7"/>
      <c r="L38" s="10"/>
      <c r="M38" s="10"/>
      <c r="N38" s="10"/>
      <c r="O38" s="10"/>
      <c r="Q38" s="4"/>
      <c r="R38" s="4"/>
      <c r="S38" s="4"/>
      <c r="T38" s="1"/>
    </row>
    <row r="39" spans="1:20" ht="15.75" customHeight="1">
      <c r="A39" s="7"/>
      <c r="B39" s="8"/>
      <c r="C39" s="8"/>
      <c r="D39" s="8"/>
      <c r="E39" s="8"/>
      <c r="F39" s="9"/>
      <c r="G39" s="7"/>
      <c r="H39" s="7"/>
      <c r="I39" s="7"/>
      <c r="J39" s="7"/>
      <c r="K39" s="7"/>
      <c r="L39" s="10"/>
      <c r="M39" s="10"/>
      <c r="N39" s="10"/>
      <c r="O39" s="10"/>
      <c r="Q39" s="4"/>
      <c r="R39" s="4"/>
      <c r="S39" s="4"/>
      <c r="T39" s="1"/>
    </row>
    <row r="40" spans="1:20" ht="15.75" customHeight="1">
      <c r="A40" s="7"/>
      <c r="B40" s="8"/>
      <c r="C40" s="8"/>
      <c r="D40" s="8"/>
      <c r="E40" s="8"/>
      <c r="F40" s="9"/>
      <c r="G40" s="7"/>
      <c r="H40" s="7"/>
      <c r="I40" s="7"/>
      <c r="J40" s="7"/>
      <c r="K40" s="7"/>
      <c r="L40" s="10"/>
      <c r="M40" s="10"/>
      <c r="N40" s="10"/>
      <c r="O40" s="10"/>
      <c r="Q40" s="4"/>
      <c r="R40" s="4"/>
      <c r="S40" s="4"/>
      <c r="T40" s="1"/>
    </row>
    <row r="41" spans="1:20" ht="15.75" customHeight="1">
      <c r="A41" s="7"/>
      <c r="B41" s="8"/>
      <c r="C41" s="8"/>
      <c r="D41" s="8"/>
      <c r="E41" s="8"/>
      <c r="F41" s="9"/>
      <c r="G41" s="7"/>
      <c r="H41" s="7"/>
      <c r="I41" s="7"/>
      <c r="J41" s="7"/>
      <c r="K41" s="7"/>
      <c r="L41" s="10"/>
      <c r="M41" s="10"/>
      <c r="N41" s="10"/>
      <c r="O41" s="10"/>
      <c r="Q41" s="5"/>
      <c r="R41" s="4"/>
      <c r="S41" s="4"/>
      <c r="T41" s="1"/>
    </row>
    <row r="42" spans="1:20" ht="15.75" customHeight="1">
      <c r="A42" s="7"/>
      <c r="B42" s="8"/>
      <c r="C42" s="8"/>
      <c r="D42" s="8"/>
      <c r="E42" s="8"/>
      <c r="F42" s="9"/>
      <c r="G42" s="7"/>
      <c r="H42" s="7"/>
      <c r="I42" s="7"/>
      <c r="J42" s="7"/>
      <c r="K42" s="7"/>
      <c r="L42" s="10"/>
      <c r="M42" s="10"/>
      <c r="N42" s="10"/>
      <c r="O42" s="10"/>
      <c r="Q42" s="5"/>
      <c r="R42" s="4"/>
      <c r="S42" s="4"/>
      <c r="T42" s="1"/>
    </row>
    <row r="43" spans="1:20" ht="15.75" customHeight="1">
      <c r="A43" s="7"/>
      <c r="B43" s="8"/>
      <c r="C43" s="8"/>
      <c r="D43" s="8"/>
      <c r="E43" s="8"/>
      <c r="F43" s="9"/>
      <c r="G43" s="7"/>
      <c r="H43" s="7"/>
      <c r="I43" s="7"/>
      <c r="J43" s="7"/>
      <c r="K43" s="7"/>
      <c r="L43" s="10"/>
      <c r="M43" s="10"/>
      <c r="N43" s="10"/>
      <c r="O43" s="10"/>
      <c r="Q43" s="5"/>
      <c r="R43" s="4"/>
      <c r="S43" s="4"/>
      <c r="T43" s="1"/>
    </row>
    <row r="44" spans="1:20" ht="15.75" customHeight="1">
      <c r="A44" s="7"/>
      <c r="B44" s="8"/>
      <c r="C44" s="8"/>
      <c r="D44" s="8"/>
      <c r="E44" s="8"/>
      <c r="F44" s="9"/>
      <c r="G44" s="7"/>
      <c r="H44" s="7"/>
      <c r="I44" s="7"/>
      <c r="J44" s="7"/>
      <c r="K44" s="7"/>
      <c r="L44" s="10"/>
      <c r="M44" s="10"/>
      <c r="N44" s="10"/>
      <c r="O44" s="10"/>
      <c r="Q44" s="5"/>
      <c r="R44" s="4"/>
      <c r="S44" s="4"/>
      <c r="T44" s="1"/>
    </row>
    <row r="45" spans="1:20" ht="15.75" customHeight="1">
      <c r="A45" s="7"/>
      <c r="B45" s="8"/>
      <c r="C45" s="8"/>
      <c r="D45" s="8"/>
      <c r="E45" s="8"/>
      <c r="F45" s="9"/>
      <c r="G45" s="7"/>
      <c r="H45" s="7"/>
      <c r="I45" s="7"/>
      <c r="J45" s="7"/>
      <c r="K45" s="7"/>
      <c r="L45" s="10"/>
      <c r="M45" s="10"/>
      <c r="N45" s="10"/>
      <c r="O45" s="10"/>
      <c r="Q45" s="5"/>
      <c r="R45" s="4"/>
      <c r="S45" s="4"/>
      <c r="T45" s="1"/>
    </row>
    <row r="46" spans="1:20" ht="15.75" customHeight="1">
      <c r="A46" s="7"/>
      <c r="B46" s="8"/>
      <c r="C46" s="8"/>
      <c r="D46" s="8"/>
      <c r="E46" s="8"/>
      <c r="F46" s="9"/>
      <c r="G46" s="7"/>
      <c r="H46" s="7"/>
      <c r="I46" s="7"/>
      <c r="J46" s="7"/>
      <c r="K46" s="7"/>
      <c r="L46" s="10"/>
      <c r="M46" s="10"/>
      <c r="N46" s="10"/>
      <c r="O46" s="10"/>
      <c r="Q46" s="5"/>
      <c r="R46" s="4"/>
      <c r="S46" s="4"/>
      <c r="T46" s="1"/>
    </row>
    <row r="47" spans="1:20" ht="15.75" customHeight="1">
      <c r="A47" s="7"/>
      <c r="B47" s="8"/>
      <c r="C47" s="8"/>
      <c r="D47" s="8"/>
      <c r="E47" s="8"/>
      <c r="F47" s="9"/>
      <c r="G47" s="7"/>
      <c r="H47" s="7"/>
      <c r="I47" s="7"/>
      <c r="J47" s="7"/>
      <c r="K47" s="7"/>
      <c r="L47" s="10"/>
      <c r="M47" s="10"/>
      <c r="N47" s="10"/>
      <c r="O47" s="10"/>
      <c r="Q47" s="5"/>
      <c r="R47" s="4"/>
      <c r="S47" s="4"/>
      <c r="T47" s="1"/>
    </row>
    <row r="48" spans="1:20" ht="15.75" customHeight="1">
      <c r="A48" s="7"/>
      <c r="B48" s="8"/>
      <c r="C48" s="8"/>
      <c r="D48" s="8"/>
      <c r="E48" s="8"/>
      <c r="F48" s="9"/>
      <c r="G48" s="7"/>
      <c r="H48" s="7"/>
      <c r="I48" s="7"/>
      <c r="J48" s="7"/>
      <c r="K48" s="7"/>
      <c r="L48" s="10"/>
      <c r="M48" s="10"/>
      <c r="N48" s="10"/>
      <c r="O48" s="10"/>
      <c r="Q48" s="5"/>
      <c r="R48" s="5"/>
      <c r="S48" s="5"/>
      <c r="T48" s="1"/>
    </row>
    <row r="49" spans="1:20" ht="15.75" customHeight="1">
      <c r="A49" s="7"/>
      <c r="B49" s="8"/>
      <c r="C49" s="8"/>
      <c r="D49" s="8"/>
      <c r="E49" s="8"/>
      <c r="F49" s="9"/>
      <c r="G49" s="7"/>
      <c r="H49" s="7"/>
      <c r="I49" s="7"/>
      <c r="J49" s="7"/>
      <c r="K49" s="7"/>
      <c r="L49" s="10"/>
      <c r="M49" s="10"/>
      <c r="N49" s="10"/>
      <c r="O49" s="10"/>
      <c r="Q49" s="5"/>
      <c r="R49" s="5"/>
      <c r="S49" s="5"/>
      <c r="T49" s="1"/>
    </row>
    <row r="50" spans="1:20" ht="15.75" customHeight="1">
      <c r="A50" s="7"/>
      <c r="B50" s="8"/>
      <c r="C50" s="8"/>
      <c r="D50" s="8"/>
      <c r="E50" s="8"/>
      <c r="F50" s="9"/>
      <c r="G50" s="7"/>
      <c r="H50" s="7"/>
      <c r="I50" s="7"/>
      <c r="J50" s="7"/>
      <c r="K50" s="7"/>
      <c r="L50" s="10"/>
      <c r="M50" s="10"/>
      <c r="N50" s="10"/>
      <c r="O50" s="10"/>
      <c r="Q50" s="5"/>
      <c r="R50" s="5"/>
      <c r="S50" s="5"/>
      <c r="T50" s="1"/>
    </row>
    <row r="51" spans="1:20" ht="15.75" customHeight="1">
      <c r="A51" s="7"/>
      <c r="B51" s="8"/>
      <c r="C51" s="8"/>
      <c r="D51" s="8"/>
      <c r="E51" s="8"/>
      <c r="F51" s="9"/>
      <c r="G51" s="7"/>
      <c r="H51" s="7"/>
      <c r="I51" s="7"/>
      <c r="J51" s="7"/>
      <c r="K51" s="7"/>
      <c r="L51" s="10"/>
      <c r="M51" s="10"/>
      <c r="N51" s="10"/>
      <c r="O51" s="10"/>
      <c r="Q51" s="5"/>
      <c r="R51" s="5"/>
      <c r="S51" s="5"/>
      <c r="T51" s="1"/>
    </row>
    <row r="52" spans="1:20" ht="15.75" customHeight="1">
      <c r="A52" s="7"/>
      <c r="B52" s="8"/>
      <c r="C52" s="8"/>
      <c r="D52" s="8"/>
      <c r="E52" s="8"/>
      <c r="F52" s="9"/>
      <c r="G52" s="7"/>
      <c r="H52" s="7"/>
      <c r="I52" s="7"/>
      <c r="J52" s="7"/>
      <c r="K52" s="7"/>
      <c r="L52" s="10"/>
      <c r="M52" s="10"/>
      <c r="N52" s="10"/>
      <c r="O52" s="10"/>
      <c r="Q52" s="5"/>
      <c r="R52" s="5"/>
      <c r="S52" s="5"/>
      <c r="T52" s="1"/>
    </row>
    <row r="53" spans="1:20" ht="15.75" customHeight="1">
      <c r="A53" s="7"/>
      <c r="B53" s="8"/>
      <c r="C53" s="8"/>
      <c r="D53" s="8"/>
      <c r="E53" s="8"/>
      <c r="F53" s="9"/>
      <c r="G53" s="7"/>
      <c r="H53" s="7"/>
      <c r="I53" s="7"/>
      <c r="J53" s="7"/>
      <c r="K53" s="7"/>
      <c r="L53" s="10"/>
      <c r="M53" s="10"/>
      <c r="N53" s="10"/>
      <c r="O53" s="10"/>
      <c r="Q53" s="5"/>
      <c r="R53" s="5"/>
      <c r="S53" s="5"/>
      <c r="T53" s="1"/>
    </row>
    <row r="54" spans="1:20" ht="15.75" customHeight="1">
      <c r="A54" s="7"/>
      <c r="B54" s="8"/>
      <c r="C54" s="8"/>
      <c r="D54" s="8"/>
      <c r="E54" s="8"/>
      <c r="F54" s="9"/>
      <c r="G54" s="7"/>
      <c r="H54" s="7"/>
      <c r="I54" s="7"/>
      <c r="J54" s="7"/>
      <c r="K54" s="7"/>
      <c r="L54" s="10"/>
      <c r="M54" s="10"/>
      <c r="N54" s="10"/>
      <c r="O54" s="10"/>
      <c r="Q54" s="5"/>
      <c r="R54" s="5"/>
      <c r="S54" s="5"/>
      <c r="T54" s="1"/>
    </row>
    <row r="55" spans="1:20" ht="15.75" customHeight="1">
      <c r="A55" s="7"/>
      <c r="B55" s="8"/>
      <c r="C55" s="8"/>
      <c r="D55" s="8"/>
      <c r="E55" s="8"/>
      <c r="F55" s="9"/>
      <c r="G55" s="7"/>
      <c r="H55" s="7"/>
      <c r="I55" s="7"/>
      <c r="J55" s="7"/>
      <c r="K55" s="7"/>
      <c r="L55" s="10"/>
      <c r="M55" s="10"/>
      <c r="N55" s="10"/>
      <c r="O55" s="10"/>
      <c r="Q55" s="5"/>
      <c r="R55" s="5"/>
      <c r="S55" s="5"/>
      <c r="T55" s="1"/>
    </row>
    <row r="56" spans="1:20" ht="15.75" customHeight="1">
      <c r="A56" s="7"/>
      <c r="B56" s="8"/>
      <c r="C56" s="8"/>
      <c r="D56" s="8"/>
      <c r="E56" s="8"/>
      <c r="F56" s="9"/>
      <c r="G56" s="7"/>
      <c r="H56" s="7"/>
      <c r="I56" s="7"/>
      <c r="J56" s="7"/>
      <c r="K56" s="7"/>
      <c r="L56" s="10"/>
      <c r="M56" s="10"/>
      <c r="N56" s="10"/>
      <c r="O56" s="10"/>
      <c r="Q56" s="5"/>
      <c r="R56" s="5"/>
      <c r="S56" s="5"/>
      <c r="T56" s="1"/>
    </row>
    <row r="57" spans="1:20" ht="15.75" customHeight="1">
      <c r="A57" s="7"/>
      <c r="B57" s="8"/>
      <c r="C57" s="8"/>
      <c r="D57" s="8"/>
      <c r="E57" s="8"/>
      <c r="F57" s="9"/>
      <c r="G57" s="7"/>
      <c r="H57" s="7"/>
      <c r="I57" s="7"/>
      <c r="J57" s="7"/>
      <c r="K57" s="7"/>
      <c r="L57" s="10"/>
      <c r="M57" s="10"/>
      <c r="N57" s="10"/>
      <c r="O57" s="10"/>
      <c r="Q57" s="5"/>
      <c r="R57" s="5"/>
      <c r="S57" s="5"/>
      <c r="T57" s="1"/>
    </row>
    <row r="58" spans="1:20" ht="15.75" customHeight="1">
      <c r="A58" s="7"/>
      <c r="B58" s="8"/>
      <c r="C58" s="8"/>
      <c r="D58" s="8"/>
      <c r="E58" s="8"/>
      <c r="F58" s="9"/>
      <c r="G58" s="7"/>
      <c r="H58" s="7"/>
      <c r="I58" s="7"/>
      <c r="J58" s="7"/>
      <c r="K58" s="7"/>
      <c r="L58" s="10"/>
      <c r="M58" s="10"/>
      <c r="N58" s="10"/>
      <c r="O58" s="10"/>
      <c r="Q58" s="5"/>
      <c r="R58" s="5"/>
      <c r="S58" s="5"/>
      <c r="T58" s="1"/>
    </row>
    <row r="59" spans="1:20" ht="15.75" customHeight="1">
      <c r="A59" s="7"/>
      <c r="B59" s="8"/>
      <c r="C59" s="8"/>
      <c r="D59" s="8"/>
      <c r="E59" s="8"/>
      <c r="F59" s="9"/>
      <c r="G59" s="7"/>
      <c r="H59" s="7"/>
      <c r="I59" s="7"/>
      <c r="J59" s="7"/>
      <c r="K59" s="7"/>
      <c r="L59" s="10"/>
      <c r="M59" s="10"/>
      <c r="N59" s="10"/>
      <c r="O59" s="10"/>
      <c r="Q59" s="5"/>
      <c r="R59" s="5"/>
      <c r="S59" s="5"/>
      <c r="T59" s="1"/>
    </row>
    <row r="60" spans="1:20" ht="15.75" customHeight="1">
      <c r="A60" s="7"/>
      <c r="B60" s="8"/>
      <c r="C60" s="8"/>
      <c r="D60" s="8"/>
      <c r="E60" s="8"/>
      <c r="F60" s="9"/>
      <c r="G60" s="7"/>
      <c r="H60" s="7"/>
      <c r="I60" s="7"/>
      <c r="J60" s="7"/>
      <c r="K60" s="7"/>
      <c r="L60" s="10"/>
      <c r="M60" s="10"/>
      <c r="N60" s="10"/>
      <c r="O60" s="10"/>
      <c r="Q60" s="5"/>
      <c r="R60" s="5"/>
      <c r="S60" s="5"/>
      <c r="T60" s="1"/>
    </row>
    <row r="61" spans="1:20" ht="15.75" customHeight="1">
      <c r="A61" s="7"/>
      <c r="B61" s="8"/>
      <c r="C61" s="8"/>
      <c r="D61" s="8"/>
      <c r="E61" s="8"/>
      <c r="F61" s="9"/>
      <c r="G61" s="7"/>
      <c r="H61" s="7"/>
      <c r="I61" s="7"/>
      <c r="J61" s="7"/>
      <c r="K61" s="7"/>
      <c r="L61" s="10"/>
      <c r="M61" s="10"/>
      <c r="N61" s="10"/>
      <c r="O61" s="10"/>
      <c r="Q61" s="5"/>
      <c r="R61" s="5"/>
      <c r="S61" s="5"/>
      <c r="T61" s="1"/>
    </row>
    <row r="62" spans="1:20" ht="15.75" customHeight="1">
      <c r="A62" s="7"/>
      <c r="B62" s="8"/>
      <c r="C62" s="8"/>
      <c r="D62" s="8"/>
      <c r="E62" s="8"/>
      <c r="F62" s="9"/>
      <c r="G62" s="7"/>
      <c r="H62" s="7"/>
      <c r="I62" s="7"/>
      <c r="J62" s="7"/>
      <c r="K62" s="7"/>
      <c r="L62" s="10"/>
      <c r="M62" s="10"/>
      <c r="N62" s="10"/>
      <c r="O62" s="10"/>
      <c r="Q62" s="5"/>
      <c r="R62" s="5"/>
      <c r="S62" s="5"/>
      <c r="T62" s="1"/>
    </row>
    <row r="63" spans="1:20" ht="15.75" customHeight="1">
      <c r="A63" s="7"/>
      <c r="B63" s="8"/>
      <c r="C63" s="8"/>
      <c r="D63" s="8"/>
      <c r="E63" s="8"/>
      <c r="F63" s="9"/>
      <c r="G63" s="7"/>
      <c r="H63" s="7"/>
      <c r="I63" s="7"/>
      <c r="J63" s="7"/>
      <c r="K63" s="7"/>
      <c r="L63" s="10"/>
      <c r="M63" s="10"/>
      <c r="N63" s="10"/>
      <c r="O63" s="10"/>
      <c r="Q63" s="5"/>
      <c r="R63" s="5"/>
      <c r="S63" s="5"/>
      <c r="T63" s="1"/>
    </row>
    <row r="64" spans="1:20" ht="15.75" customHeight="1">
      <c r="A64" s="7"/>
      <c r="B64" s="8"/>
      <c r="C64" s="8"/>
      <c r="D64" s="8"/>
      <c r="E64" s="8"/>
      <c r="F64" s="9"/>
      <c r="G64" s="7"/>
      <c r="H64" s="7"/>
      <c r="I64" s="7"/>
      <c r="J64" s="7"/>
      <c r="K64" s="7"/>
      <c r="L64" s="10"/>
      <c r="M64" s="10"/>
      <c r="N64" s="10"/>
      <c r="O64" s="10"/>
      <c r="Q64" s="5"/>
      <c r="R64" s="5"/>
      <c r="S64" s="5"/>
      <c r="T64" s="1"/>
    </row>
    <row r="65" spans="1:20" ht="15.75" customHeight="1">
      <c r="A65" s="7"/>
      <c r="B65" s="8"/>
      <c r="C65" s="8"/>
      <c r="D65" s="8"/>
      <c r="E65" s="8"/>
      <c r="F65" s="9"/>
      <c r="G65" s="7"/>
      <c r="H65" s="7"/>
      <c r="I65" s="7"/>
      <c r="J65" s="7"/>
      <c r="K65" s="7"/>
      <c r="L65" s="10"/>
      <c r="M65" s="10"/>
      <c r="N65" s="10"/>
      <c r="O65" s="10"/>
      <c r="Q65" s="5"/>
      <c r="R65" s="5"/>
      <c r="S65" s="5"/>
      <c r="T65" s="1"/>
    </row>
    <row r="66" spans="1:20" ht="15.75" customHeight="1">
      <c r="A66" s="7"/>
      <c r="B66" s="8"/>
      <c r="C66" s="8"/>
      <c r="D66" s="8"/>
      <c r="E66" s="8"/>
      <c r="F66" s="9"/>
      <c r="G66" s="7"/>
      <c r="H66" s="7"/>
      <c r="I66" s="7"/>
      <c r="J66" s="7"/>
      <c r="K66" s="7"/>
      <c r="L66" s="10"/>
      <c r="M66" s="10"/>
      <c r="N66" s="10"/>
      <c r="O66" s="10"/>
      <c r="Q66" s="5"/>
      <c r="R66" s="5"/>
      <c r="S66" s="5"/>
      <c r="T66" s="1"/>
    </row>
    <row r="67" spans="1:20" ht="15.75" customHeight="1">
      <c r="A67" s="7"/>
      <c r="B67" s="8"/>
      <c r="C67" s="8"/>
      <c r="D67" s="8"/>
      <c r="E67" s="8"/>
      <c r="F67" s="9"/>
      <c r="G67" s="7"/>
      <c r="H67" s="7"/>
      <c r="I67" s="7"/>
      <c r="J67" s="7"/>
      <c r="K67" s="7"/>
      <c r="L67" s="10"/>
      <c r="M67" s="10"/>
      <c r="N67" s="10"/>
      <c r="O67" s="10"/>
      <c r="Q67" s="5"/>
      <c r="R67" s="5"/>
      <c r="S67" s="5"/>
      <c r="T67" s="1"/>
    </row>
    <row r="68" spans="1:20" ht="15.75" customHeight="1">
      <c r="A68" s="7"/>
      <c r="B68" s="8"/>
      <c r="C68" s="8"/>
      <c r="D68" s="8"/>
      <c r="E68" s="8"/>
      <c r="F68" s="9"/>
      <c r="G68" s="7"/>
      <c r="H68" s="7"/>
      <c r="I68" s="7"/>
      <c r="J68" s="7"/>
      <c r="K68" s="7"/>
      <c r="L68" s="10"/>
      <c r="M68" s="10"/>
      <c r="N68" s="10"/>
      <c r="O68" s="10"/>
      <c r="Q68" s="5"/>
      <c r="R68" s="5"/>
      <c r="S68" s="5"/>
      <c r="T68" s="1"/>
    </row>
    <row r="69" spans="1:20" ht="15.75" customHeight="1">
      <c r="A69" s="7"/>
      <c r="B69" s="8"/>
      <c r="C69" s="8"/>
      <c r="D69" s="8"/>
      <c r="E69" s="8"/>
      <c r="F69" s="9"/>
      <c r="G69" s="7"/>
      <c r="H69" s="7"/>
      <c r="I69" s="7"/>
      <c r="J69" s="7"/>
      <c r="K69" s="7"/>
      <c r="L69" s="10"/>
      <c r="M69" s="10"/>
      <c r="N69" s="10"/>
      <c r="O69" s="10"/>
      <c r="Q69" s="5"/>
      <c r="R69" s="5"/>
      <c r="S69" s="5"/>
      <c r="T69" s="1"/>
    </row>
    <row r="70" spans="1:20" ht="15.75" customHeight="1">
      <c r="A70" s="7"/>
      <c r="B70" s="8"/>
      <c r="C70" s="8"/>
      <c r="D70" s="8"/>
      <c r="E70" s="8"/>
      <c r="F70" s="9"/>
      <c r="G70" s="7"/>
      <c r="H70" s="7"/>
      <c r="I70" s="7"/>
      <c r="J70" s="7"/>
      <c r="K70" s="7"/>
      <c r="L70" s="10"/>
      <c r="M70" s="10"/>
      <c r="N70" s="10"/>
      <c r="O70" s="10"/>
      <c r="Q70" s="5"/>
      <c r="R70" s="5"/>
      <c r="S70" s="5"/>
      <c r="T70" s="1"/>
    </row>
    <row r="71" spans="1:20" ht="15.75" customHeight="1">
      <c r="A71" s="7"/>
      <c r="B71" s="8"/>
      <c r="C71" s="8"/>
      <c r="D71" s="8"/>
      <c r="E71" s="8"/>
      <c r="F71" s="9"/>
      <c r="G71" s="7"/>
      <c r="H71" s="7"/>
      <c r="I71" s="7"/>
      <c r="J71" s="7"/>
      <c r="K71" s="7"/>
      <c r="L71" s="10"/>
      <c r="M71" s="10"/>
      <c r="N71" s="10"/>
      <c r="O71" s="10"/>
      <c r="Q71" s="5"/>
      <c r="R71" s="5"/>
      <c r="S71" s="5"/>
      <c r="T71" s="1"/>
    </row>
    <row r="72" spans="1:20" ht="15.75" customHeight="1">
      <c r="A72" s="7"/>
      <c r="B72" s="8"/>
      <c r="C72" s="8"/>
      <c r="D72" s="8"/>
      <c r="E72" s="8"/>
      <c r="F72" s="9"/>
      <c r="G72" s="7"/>
      <c r="H72" s="7"/>
      <c r="I72" s="7"/>
      <c r="J72" s="7"/>
      <c r="K72" s="7"/>
      <c r="L72" s="10"/>
      <c r="M72" s="10"/>
      <c r="N72" s="10"/>
      <c r="O72" s="10"/>
      <c r="Q72" s="5"/>
      <c r="R72" s="5"/>
      <c r="S72" s="5"/>
      <c r="T72" s="1"/>
    </row>
    <row r="73" spans="1:20" ht="15.75" customHeight="1">
      <c r="A73" s="7"/>
      <c r="B73" s="8"/>
      <c r="C73" s="8"/>
      <c r="D73" s="8"/>
      <c r="E73" s="8"/>
      <c r="F73" s="9"/>
      <c r="G73" s="7"/>
      <c r="H73" s="7"/>
      <c r="I73" s="7"/>
      <c r="J73" s="7"/>
      <c r="K73" s="7"/>
      <c r="L73" s="10"/>
      <c r="M73" s="10"/>
      <c r="N73" s="10"/>
      <c r="O73" s="10"/>
      <c r="Q73" s="5"/>
      <c r="R73" s="5"/>
      <c r="S73" s="5"/>
      <c r="T73" s="1"/>
    </row>
    <row r="74" spans="1:20" ht="15.75" customHeight="1">
      <c r="A74" s="7"/>
      <c r="B74" s="8"/>
      <c r="C74" s="8"/>
      <c r="D74" s="8"/>
      <c r="E74" s="8"/>
      <c r="F74" s="9"/>
      <c r="G74" s="7"/>
      <c r="H74" s="7"/>
      <c r="I74" s="7"/>
      <c r="J74" s="7"/>
      <c r="K74" s="7"/>
      <c r="L74" s="10"/>
      <c r="M74" s="10"/>
      <c r="N74" s="10"/>
      <c r="O74" s="10"/>
      <c r="Q74" s="5"/>
      <c r="R74" s="5"/>
      <c r="S74" s="5"/>
      <c r="T74" s="1"/>
    </row>
    <row r="75" spans="1:20" ht="15.75" customHeight="1">
      <c r="A75" s="7"/>
      <c r="B75" s="8"/>
      <c r="C75" s="8"/>
      <c r="D75" s="8"/>
      <c r="E75" s="8"/>
      <c r="F75" s="9"/>
      <c r="G75" s="7"/>
      <c r="H75" s="7"/>
      <c r="I75" s="7"/>
      <c r="J75" s="7"/>
      <c r="K75" s="7"/>
      <c r="L75" s="10"/>
      <c r="M75" s="10"/>
      <c r="N75" s="10"/>
      <c r="O75" s="10"/>
      <c r="Q75" s="5"/>
      <c r="R75" s="5"/>
      <c r="S75" s="5"/>
      <c r="T75" s="1"/>
    </row>
    <row r="76" spans="1:20" ht="15.75" customHeight="1">
      <c r="A76" s="7"/>
      <c r="B76" s="8"/>
      <c r="C76" s="8"/>
      <c r="D76" s="8"/>
      <c r="E76" s="8"/>
      <c r="F76" s="9"/>
      <c r="G76" s="7"/>
      <c r="H76" s="7"/>
      <c r="I76" s="7"/>
      <c r="J76" s="7"/>
      <c r="K76" s="7"/>
      <c r="L76" s="10"/>
      <c r="M76" s="10"/>
      <c r="N76" s="10"/>
      <c r="O76" s="10"/>
      <c r="Q76" s="5"/>
      <c r="R76" s="5"/>
      <c r="S76" s="5"/>
      <c r="T76" s="1"/>
    </row>
    <row r="77" spans="1:20" ht="15.75" customHeight="1">
      <c r="A77" s="7"/>
      <c r="B77" s="8"/>
      <c r="C77" s="8"/>
      <c r="D77" s="8"/>
      <c r="E77" s="8"/>
      <c r="F77" s="9"/>
      <c r="G77" s="7"/>
      <c r="H77" s="7"/>
      <c r="I77" s="7"/>
      <c r="J77" s="7"/>
      <c r="K77" s="7"/>
      <c r="L77" s="10"/>
      <c r="M77" s="10"/>
      <c r="N77" s="10"/>
      <c r="O77" s="10"/>
      <c r="Q77" s="5" t="s">
        <v>22</v>
      </c>
      <c r="R77" s="5"/>
      <c r="S77" s="5"/>
      <c r="T77" s="1"/>
    </row>
    <row r="78" spans="1:20" ht="15.75" customHeight="1">
      <c r="A78" s="7"/>
      <c r="B78" s="8"/>
      <c r="C78" s="8"/>
      <c r="D78" s="8"/>
      <c r="E78" s="8"/>
      <c r="F78" s="9"/>
      <c r="G78" s="7"/>
      <c r="H78" s="7"/>
      <c r="I78" s="7"/>
      <c r="J78" s="7"/>
      <c r="K78" s="7"/>
      <c r="L78" s="10"/>
      <c r="M78" s="10"/>
      <c r="N78" s="10"/>
      <c r="O78" s="10"/>
      <c r="Q78" s="5"/>
      <c r="R78" s="5"/>
      <c r="S78" s="5"/>
      <c r="T78" s="1"/>
    </row>
    <row r="79" spans="1:20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10"/>
      <c r="M79" s="10"/>
      <c r="N79" s="10"/>
      <c r="O79" s="10"/>
      <c r="Q79" s="5">
        <v>0</v>
      </c>
      <c r="R79" s="5">
        <v>0</v>
      </c>
      <c r="S79" s="5">
        <v>0</v>
      </c>
      <c r="T79" s="1"/>
    </row>
    <row r="80" spans="1:2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10"/>
      <c r="M80" s="10"/>
      <c r="N80" s="10"/>
      <c r="O80" s="10"/>
      <c r="Q80" s="5">
        <v>50</v>
      </c>
      <c r="R80" s="5">
        <v>0</v>
      </c>
      <c r="S80" s="5">
        <v>0</v>
      </c>
      <c r="T80" s="1"/>
    </row>
    <row r="81" spans="1:20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10"/>
      <c r="M81" s="10"/>
      <c r="N81" s="10"/>
      <c r="O81" s="10"/>
      <c r="Q81" s="5">
        <v>100</v>
      </c>
      <c r="R81" s="5">
        <v>0</v>
      </c>
      <c r="S81" s="5">
        <v>0</v>
      </c>
      <c r="T81" s="1"/>
    </row>
    <row r="82" spans="1:20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10"/>
      <c r="M82" s="10"/>
      <c r="N82" s="10"/>
      <c r="O82" s="10"/>
      <c r="Q82" s="5">
        <v>150</v>
      </c>
      <c r="R82" s="5">
        <v>0</v>
      </c>
      <c r="S82" s="5">
        <v>0</v>
      </c>
      <c r="T82" s="1"/>
    </row>
    <row r="83" spans="1:20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10"/>
      <c r="M83" s="10"/>
      <c r="N83" s="10"/>
      <c r="O83" s="10"/>
      <c r="Q83" s="5">
        <v>200</v>
      </c>
      <c r="R83" s="5">
        <v>0</v>
      </c>
      <c r="S83" s="5">
        <v>2</v>
      </c>
      <c r="T83" s="1"/>
    </row>
    <row r="84" spans="1:20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10"/>
      <c r="M84" s="10"/>
      <c r="N84" s="10"/>
      <c r="O84" s="10"/>
      <c r="Q84" s="5">
        <v>250</v>
      </c>
      <c r="R84" s="5">
        <v>4</v>
      </c>
      <c r="S84" s="5">
        <v>4</v>
      </c>
      <c r="T84" s="1"/>
    </row>
    <row r="85" spans="1:20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10"/>
      <c r="M85" s="10"/>
      <c r="N85" s="10"/>
      <c r="O85" s="10"/>
      <c r="Q85" s="5">
        <v>300</v>
      </c>
      <c r="R85" s="5">
        <v>7</v>
      </c>
      <c r="S85" s="5">
        <v>8</v>
      </c>
      <c r="T85" s="1"/>
    </row>
    <row r="86" spans="1:20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10"/>
      <c r="M86" s="10"/>
      <c r="N86" s="10"/>
      <c r="O86" s="10"/>
      <c r="Q86" s="5">
        <v>320</v>
      </c>
      <c r="R86" s="5">
        <v>9</v>
      </c>
      <c r="S86" s="5">
        <v>16</v>
      </c>
      <c r="T86" s="1"/>
    </row>
    <row r="87" spans="1:20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10"/>
      <c r="M87" s="10"/>
      <c r="N87" s="10"/>
      <c r="O87" s="10"/>
      <c r="Q87" s="5">
        <v>330</v>
      </c>
      <c r="R87" s="5">
        <v>14</v>
      </c>
      <c r="S87" s="5">
        <v>35</v>
      </c>
      <c r="T87" s="1"/>
    </row>
    <row r="88" spans="1:20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10"/>
      <c r="M88" s="10"/>
      <c r="N88" s="10"/>
      <c r="O88" s="10"/>
      <c r="Q88" s="5">
        <v>335</v>
      </c>
      <c r="R88" s="5">
        <v>16</v>
      </c>
      <c r="S88" s="5">
        <v>46</v>
      </c>
      <c r="T88" s="1"/>
    </row>
    <row r="89" spans="1:20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10"/>
      <c r="M89" s="10"/>
      <c r="N89" s="10"/>
      <c r="O89" s="10"/>
      <c r="Q89" s="5">
        <v>340</v>
      </c>
      <c r="R89" s="5">
        <v>19</v>
      </c>
      <c r="S89" s="5">
        <v>61</v>
      </c>
      <c r="T89" s="1"/>
    </row>
    <row r="90" spans="1:2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10"/>
      <c r="M90" s="10"/>
      <c r="N90" s="10"/>
      <c r="O90" s="10"/>
      <c r="Q90" s="5">
        <v>345</v>
      </c>
      <c r="R90" s="5">
        <v>27</v>
      </c>
      <c r="S90" s="5">
        <v>77</v>
      </c>
      <c r="T90" s="1"/>
    </row>
    <row r="91" spans="1:20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10"/>
      <c r="M91" s="10"/>
      <c r="N91" s="10"/>
      <c r="O91" s="10"/>
      <c r="Q91" s="5">
        <v>350</v>
      </c>
      <c r="R91" s="5">
        <v>52</v>
      </c>
      <c r="S91" s="5">
        <v>92</v>
      </c>
      <c r="T91" s="1"/>
    </row>
    <row r="92" spans="1:20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10"/>
      <c r="M92" s="10"/>
      <c r="N92" s="10"/>
      <c r="O92" s="10"/>
      <c r="Q92" s="5">
        <v>355</v>
      </c>
      <c r="R92" s="5">
        <v>68</v>
      </c>
      <c r="S92" s="5">
        <v>108</v>
      </c>
      <c r="T92" s="1"/>
    </row>
    <row r="93" spans="1:20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10"/>
      <c r="M93" s="10"/>
      <c r="N93" s="10"/>
      <c r="O93" s="10"/>
      <c r="Q93" s="5">
        <v>360</v>
      </c>
      <c r="R93" s="5">
        <v>85</v>
      </c>
      <c r="S93" s="5">
        <v>125</v>
      </c>
      <c r="T93" s="1"/>
    </row>
    <row r="94" spans="1:20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10"/>
      <c r="M94" s="10"/>
      <c r="N94" s="10"/>
      <c r="O94" s="10"/>
      <c r="Q94" s="5">
        <v>365</v>
      </c>
      <c r="R94" s="5">
        <v>107</v>
      </c>
      <c r="S94" s="5">
        <v>142</v>
      </c>
      <c r="T94" s="1"/>
    </row>
    <row r="95" spans="1:20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10"/>
      <c r="M95" s="10"/>
      <c r="N95" s="10"/>
      <c r="O95" s="10"/>
      <c r="Q95" s="5">
        <v>370</v>
      </c>
      <c r="R95" s="5">
        <v>126</v>
      </c>
      <c r="S95" s="5">
        <v>223</v>
      </c>
      <c r="T95" s="1"/>
    </row>
    <row r="96" spans="1:20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10"/>
      <c r="M96" s="10"/>
      <c r="N96" s="10"/>
      <c r="O96" s="10"/>
      <c r="Q96" s="5">
        <v>375</v>
      </c>
      <c r="R96" s="5">
        <v>144</v>
      </c>
      <c r="S96" s="5">
        <v>258</v>
      </c>
      <c r="T96" s="1"/>
    </row>
    <row r="97" spans="1:20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10"/>
      <c r="M97" s="10"/>
      <c r="N97" s="10"/>
      <c r="O97" s="10"/>
      <c r="Q97" s="5">
        <v>380</v>
      </c>
      <c r="R97" s="5">
        <v>317</v>
      </c>
      <c r="S97" s="5">
        <v>299</v>
      </c>
      <c r="T97" s="1"/>
    </row>
    <row r="98" spans="1:20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10"/>
      <c r="M98" s="10"/>
      <c r="N98" s="10"/>
      <c r="O98" s="10"/>
      <c r="Q98" s="5">
        <v>385</v>
      </c>
      <c r="R98" s="5">
        <v>350</v>
      </c>
      <c r="S98" s="5">
        <v>365</v>
      </c>
      <c r="T98" s="1"/>
    </row>
    <row r="99" spans="1:20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10"/>
      <c r="M99" s="10"/>
      <c r="N99" s="10"/>
      <c r="O99" s="10"/>
      <c r="Q99" s="5">
        <v>390</v>
      </c>
      <c r="R99" s="5">
        <v>376</v>
      </c>
      <c r="S99" s="5">
        <v>393</v>
      </c>
      <c r="T99" s="1"/>
    </row>
    <row r="100" spans="1:2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10"/>
      <c r="M100" s="10"/>
      <c r="N100" s="10"/>
      <c r="O100" s="10"/>
      <c r="Q100" s="5">
        <v>395</v>
      </c>
      <c r="R100" s="5">
        <v>400</v>
      </c>
      <c r="S100" s="5">
        <v>423</v>
      </c>
      <c r="T100" s="1"/>
    </row>
    <row r="101" spans="1:20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10"/>
      <c r="M101" s="10"/>
      <c r="N101" s="10"/>
      <c r="O101" s="10"/>
      <c r="Q101" s="5">
        <v>400</v>
      </c>
      <c r="R101" s="5">
        <v>428</v>
      </c>
      <c r="S101" s="5">
        <v>452</v>
      </c>
      <c r="T101" s="1"/>
    </row>
    <row r="102" spans="1:20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10"/>
      <c r="M102" s="10"/>
      <c r="N102" s="10"/>
      <c r="O102" s="10"/>
      <c r="Q102" s="5">
        <v>405</v>
      </c>
      <c r="R102" s="5">
        <v>453</v>
      </c>
      <c r="S102" s="5">
        <v>481</v>
      </c>
      <c r="T102" s="1"/>
    </row>
    <row r="103" spans="1:20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10"/>
      <c r="M103" s="10"/>
      <c r="N103" s="10"/>
      <c r="O103" s="10"/>
      <c r="Q103" s="5">
        <v>410</v>
      </c>
      <c r="R103" s="5">
        <v>481</v>
      </c>
      <c r="S103" s="5">
        <v>507</v>
      </c>
      <c r="T103" s="1"/>
    </row>
    <row r="104" spans="1:20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10"/>
      <c r="M104" s="10"/>
      <c r="N104" s="10"/>
      <c r="O104" s="10"/>
      <c r="Q104" s="5">
        <v>415</v>
      </c>
      <c r="R104" s="5">
        <v>501</v>
      </c>
      <c r="S104" s="5">
        <v>537</v>
      </c>
      <c r="T104" s="1"/>
    </row>
    <row r="105" spans="1:20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10"/>
      <c r="M105" s="10"/>
      <c r="N105" s="10"/>
      <c r="O105" s="10"/>
      <c r="Q105" s="5">
        <v>420</v>
      </c>
      <c r="R105" s="5">
        <v>534</v>
      </c>
      <c r="S105" s="5">
        <v>571</v>
      </c>
      <c r="T105" s="1"/>
    </row>
    <row r="106" spans="1:20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10"/>
      <c r="M106" s="10"/>
      <c r="N106" s="10"/>
      <c r="O106" s="10"/>
      <c r="Q106" s="5">
        <v>425</v>
      </c>
      <c r="R106" s="5">
        <v>557</v>
      </c>
      <c r="S106" s="5">
        <v>598</v>
      </c>
      <c r="T106" s="1"/>
    </row>
    <row r="107" spans="1:20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10"/>
      <c r="M107" s="10"/>
      <c r="N107" s="10"/>
      <c r="O107" s="10"/>
      <c r="Q107" s="5">
        <v>430</v>
      </c>
      <c r="R107" s="5">
        <v>570</v>
      </c>
      <c r="S107" s="5">
        <v>613</v>
      </c>
      <c r="T107" s="1"/>
    </row>
    <row r="108" spans="1:20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10"/>
      <c r="M108" s="10"/>
      <c r="N108" s="10"/>
      <c r="O108" s="10"/>
      <c r="Q108" s="5">
        <v>435</v>
      </c>
      <c r="R108" s="5">
        <v>595</v>
      </c>
      <c r="S108" s="5">
        <v>631</v>
      </c>
      <c r="T108" s="1"/>
    </row>
    <row r="109" spans="1:20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10"/>
      <c r="M109" s="10"/>
      <c r="N109" s="10"/>
      <c r="O109" s="10"/>
      <c r="Q109" s="5">
        <v>440</v>
      </c>
      <c r="R109" s="5">
        <v>622</v>
      </c>
      <c r="S109" s="5">
        <v>648</v>
      </c>
      <c r="T109" s="1"/>
    </row>
    <row r="110" spans="1:2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10"/>
      <c r="M110" s="10"/>
      <c r="N110" s="10"/>
      <c r="O110" s="10"/>
      <c r="Q110" s="5">
        <v>445</v>
      </c>
      <c r="R110" s="5">
        <v>651</v>
      </c>
      <c r="S110" s="5">
        <v>671</v>
      </c>
      <c r="T110" s="1"/>
    </row>
    <row r="111" spans="1:20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10"/>
      <c r="M111" s="10"/>
      <c r="N111" s="10"/>
      <c r="O111" s="10"/>
      <c r="Q111" s="5">
        <v>450</v>
      </c>
      <c r="R111" s="5">
        <v>689</v>
      </c>
      <c r="S111" s="5">
        <v>702</v>
      </c>
      <c r="T111" s="1"/>
    </row>
    <row r="112" spans="1:20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10"/>
      <c r="M112" s="10"/>
      <c r="N112" s="10"/>
      <c r="O112" s="10"/>
      <c r="Q112" s="5">
        <v>455</v>
      </c>
      <c r="R112" s="5">
        <v>715</v>
      </c>
      <c r="S112" s="5">
        <v>736</v>
      </c>
      <c r="T112" s="1"/>
    </row>
    <row r="113" spans="1:20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10"/>
      <c r="M113" s="10"/>
      <c r="N113" s="10"/>
      <c r="O113" s="10"/>
      <c r="Q113" s="5">
        <v>460</v>
      </c>
      <c r="R113" s="5">
        <v>744</v>
      </c>
      <c r="S113" s="5">
        <v>767</v>
      </c>
      <c r="T113" s="1"/>
    </row>
    <row r="114" spans="1:20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10"/>
      <c r="M114" s="10"/>
      <c r="N114" s="10"/>
      <c r="O114" s="10"/>
      <c r="Q114" s="5">
        <v>465</v>
      </c>
      <c r="R114" s="5">
        <v>777</v>
      </c>
      <c r="S114" s="5">
        <v>804</v>
      </c>
      <c r="T114" s="1"/>
    </row>
    <row r="115" spans="1:20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"/>
      <c r="M115" s="10"/>
      <c r="N115" s="10"/>
      <c r="O115" s="10"/>
      <c r="Q115" s="5">
        <v>470</v>
      </c>
      <c r="R115" s="5">
        <v>804</v>
      </c>
      <c r="S115" s="5">
        <v>834</v>
      </c>
      <c r="T115" s="1"/>
    </row>
    <row r="116" spans="1:20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"/>
      <c r="M116" s="10"/>
      <c r="N116" s="10"/>
      <c r="O116" s="10"/>
      <c r="Q116" s="5">
        <v>475</v>
      </c>
      <c r="R116" s="5">
        <v>833</v>
      </c>
      <c r="S116" s="5">
        <v>871</v>
      </c>
      <c r="T116" s="1"/>
    </row>
    <row r="117" spans="1:20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"/>
      <c r="M117" s="10"/>
      <c r="N117" s="10"/>
      <c r="O117" s="10"/>
      <c r="Q117" s="5">
        <v>480</v>
      </c>
      <c r="R117" s="5">
        <v>864</v>
      </c>
      <c r="S117" s="5">
        <v>905</v>
      </c>
      <c r="T117" s="1"/>
    </row>
    <row r="118" spans="1:20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"/>
      <c r="M118" s="10"/>
      <c r="N118" s="10"/>
      <c r="O118" s="10"/>
      <c r="Q118" s="5">
        <v>485</v>
      </c>
      <c r="R118" s="5">
        <v>888</v>
      </c>
      <c r="S118" s="5">
        <v>940</v>
      </c>
      <c r="T118" s="1"/>
    </row>
    <row r="119" spans="1:20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"/>
      <c r="M119" s="10"/>
      <c r="N119" s="10"/>
      <c r="O119" s="10"/>
      <c r="Q119" s="5">
        <v>490</v>
      </c>
      <c r="R119" s="5">
        <v>915</v>
      </c>
      <c r="S119" s="5">
        <v>971</v>
      </c>
      <c r="T119" s="1"/>
    </row>
    <row r="120" spans="1: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"/>
      <c r="M120" s="10"/>
      <c r="N120" s="10"/>
      <c r="O120" s="10"/>
      <c r="Q120" s="5">
        <v>495</v>
      </c>
      <c r="R120" s="5">
        <v>942</v>
      </c>
      <c r="S120" s="5">
        <v>1004</v>
      </c>
      <c r="T120" s="1"/>
    </row>
    <row r="121" spans="1:20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"/>
      <c r="M121" s="10"/>
      <c r="N121" s="10"/>
      <c r="O121" s="10"/>
      <c r="Q121" s="5">
        <v>500</v>
      </c>
      <c r="R121" s="5">
        <v>966</v>
      </c>
      <c r="S121" s="5">
        <v>1037</v>
      </c>
      <c r="T121" s="1"/>
    </row>
    <row r="122" spans="1:20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10"/>
      <c r="M122" s="10"/>
      <c r="N122" s="10"/>
      <c r="O122" s="10"/>
      <c r="Q122" s="5">
        <v>505</v>
      </c>
      <c r="R122" s="5">
        <v>993</v>
      </c>
      <c r="S122" s="5">
        <v>1073</v>
      </c>
      <c r="T122" s="1"/>
    </row>
    <row r="123" spans="1:20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"/>
      <c r="M123" s="10"/>
      <c r="N123" s="10"/>
      <c r="O123" s="10"/>
      <c r="Q123" s="5">
        <v>510</v>
      </c>
      <c r="R123" s="5">
        <v>1017</v>
      </c>
      <c r="S123" s="5">
        <v>1105</v>
      </c>
      <c r="T123" s="1"/>
    </row>
    <row r="124" spans="1:20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"/>
      <c r="M124" s="10"/>
      <c r="N124" s="10"/>
      <c r="O124" s="10"/>
      <c r="Q124" s="5">
        <v>515</v>
      </c>
      <c r="R124" s="5">
        <v>1051</v>
      </c>
      <c r="S124" s="5">
        <v>1139</v>
      </c>
      <c r="T124" s="1"/>
    </row>
    <row r="125" spans="1:20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"/>
      <c r="M125" s="10"/>
      <c r="N125" s="10"/>
      <c r="O125" s="10"/>
      <c r="Q125" s="5">
        <v>520</v>
      </c>
      <c r="R125" s="6">
        <v>1079</v>
      </c>
      <c r="S125" s="4">
        <v>1172</v>
      </c>
      <c r="T125" s="1"/>
    </row>
    <row r="126" spans="1:20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"/>
      <c r="M126" s="10"/>
      <c r="N126" s="10"/>
      <c r="O126" s="10"/>
      <c r="Q126" s="5">
        <v>525</v>
      </c>
      <c r="R126" s="6">
        <v>1110</v>
      </c>
      <c r="S126" s="4">
        <v>1208</v>
      </c>
      <c r="T126" s="1"/>
    </row>
    <row r="127" spans="1:20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"/>
      <c r="M127" s="10"/>
      <c r="N127" s="10"/>
      <c r="O127" s="10"/>
      <c r="Q127" s="5">
        <v>530</v>
      </c>
      <c r="R127" s="6">
        <v>1149</v>
      </c>
      <c r="S127" s="4">
        <v>1238</v>
      </c>
      <c r="T127" s="1"/>
    </row>
    <row r="128" spans="1:20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"/>
      <c r="M128" s="10"/>
      <c r="N128" s="10"/>
      <c r="O128" s="10"/>
      <c r="Q128" s="5">
        <v>535</v>
      </c>
      <c r="R128" s="6">
        <v>1183</v>
      </c>
      <c r="S128" s="4">
        <v>1276</v>
      </c>
      <c r="T128" s="1"/>
    </row>
    <row r="129" spans="1:20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"/>
      <c r="M129" s="10"/>
      <c r="N129" s="10"/>
      <c r="O129" s="10"/>
      <c r="Q129" s="5">
        <v>540</v>
      </c>
      <c r="R129" s="6">
        <v>1216</v>
      </c>
      <c r="S129" s="4">
        <v>1308</v>
      </c>
      <c r="T129" s="1"/>
    </row>
    <row r="130" spans="1:2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"/>
      <c r="M130" s="10"/>
      <c r="N130" s="10"/>
      <c r="O130" s="10"/>
      <c r="Q130" s="5">
        <v>545</v>
      </c>
      <c r="R130" s="6">
        <v>1249</v>
      </c>
      <c r="S130" s="4">
        <v>1340</v>
      </c>
      <c r="T130" s="1"/>
    </row>
    <row r="131" spans="1:20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"/>
      <c r="M131" s="10"/>
      <c r="N131" s="10"/>
      <c r="O131" s="10"/>
      <c r="Q131" s="5">
        <v>550</v>
      </c>
      <c r="R131" s="6">
        <v>1288</v>
      </c>
      <c r="S131" s="4">
        <v>1372</v>
      </c>
      <c r="T131" s="1"/>
    </row>
    <row r="132" spans="1:20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"/>
      <c r="M132" s="10"/>
      <c r="N132" s="10"/>
      <c r="O132" s="10"/>
      <c r="Q132" s="5">
        <v>555</v>
      </c>
      <c r="R132" s="6">
        <v>1325</v>
      </c>
      <c r="S132" s="4">
        <v>1404</v>
      </c>
      <c r="T132" s="1"/>
    </row>
    <row r="133" spans="1:20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0"/>
      <c r="M133" s="10"/>
      <c r="N133" s="10"/>
      <c r="O133" s="10"/>
      <c r="Q133" s="5">
        <v>560</v>
      </c>
      <c r="R133" s="6">
        <v>1354</v>
      </c>
      <c r="S133" s="4">
        <v>1439</v>
      </c>
      <c r="T133" s="1"/>
    </row>
    <row r="134" spans="1:20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0"/>
      <c r="M134" s="10"/>
      <c r="N134" s="10"/>
      <c r="O134" s="10"/>
      <c r="Q134" s="5">
        <v>565</v>
      </c>
      <c r="R134" s="6">
        <v>1392</v>
      </c>
      <c r="S134" s="4">
        <v>1472</v>
      </c>
      <c r="T134" s="1"/>
    </row>
    <row r="135" spans="1:20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10"/>
      <c r="M135" s="10"/>
      <c r="N135" s="10"/>
      <c r="O135" s="10"/>
      <c r="Q135" s="5">
        <v>570</v>
      </c>
      <c r="R135" s="6">
        <v>1431</v>
      </c>
      <c r="S135" s="4">
        <v>1501</v>
      </c>
      <c r="T135" s="1"/>
    </row>
    <row r="136" spans="1:20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10"/>
      <c r="M136" s="10"/>
      <c r="N136" s="10"/>
      <c r="O136" s="10"/>
      <c r="Q136" s="5">
        <v>575</v>
      </c>
      <c r="R136" s="6">
        <v>1470</v>
      </c>
      <c r="S136" s="4">
        <v>1533</v>
      </c>
      <c r="T136" s="1"/>
    </row>
    <row r="137" spans="1:20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10"/>
      <c r="M137" s="10"/>
      <c r="N137" s="10"/>
      <c r="O137" s="10"/>
      <c r="Q137" s="5">
        <v>580</v>
      </c>
      <c r="R137" s="6">
        <v>1510</v>
      </c>
      <c r="S137" s="4">
        <v>1563</v>
      </c>
      <c r="T137" s="1" t="s">
        <v>21</v>
      </c>
    </row>
    <row r="138" spans="1:20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10"/>
      <c r="M138" s="10"/>
      <c r="N138" s="10"/>
      <c r="O138" s="10"/>
      <c r="Q138" s="5">
        <v>585</v>
      </c>
      <c r="R138" s="6">
        <v>1547</v>
      </c>
      <c r="S138" s="4">
        <v>1594</v>
      </c>
      <c r="T138" s="1"/>
    </row>
    <row r="139" spans="1:20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10"/>
      <c r="M139" s="10"/>
      <c r="N139" s="10"/>
      <c r="O139" s="10"/>
      <c r="Q139" s="5">
        <v>590</v>
      </c>
      <c r="R139" s="6">
        <v>1586</v>
      </c>
      <c r="S139" s="4">
        <v>1625</v>
      </c>
      <c r="T139" s="1"/>
    </row>
    <row r="140" spans="1:2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10"/>
      <c r="M140" s="10"/>
      <c r="N140" s="10"/>
      <c r="O140" s="10"/>
      <c r="Q140" s="5">
        <v>595</v>
      </c>
      <c r="R140" s="6">
        <v>1625</v>
      </c>
      <c r="S140" s="4">
        <v>1655</v>
      </c>
      <c r="T140" s="1"/>
    </row>
    <row r="141" spans="1:20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10"/>
      <c r="M141" s="10"/>
      <c r="N141" s="10"/>
      <c r="O141" s="10"/>
      <c r="Q141" s="5">
        <v>600</v>
      </c>
      <c r="R141" s="6">
        <v>1664</v>
      </c>
      <c r="S141" s="4">
        <v>1684</v>
      </c>
      <c r="T141" s="1"/>
    </row>
    <row r="142" spans="1:20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10"/>
      <c r="M142" s="10"/>
      <c r="N142" s="10"/>
      <c r="O142" s="10"/>
      <c r="Q142" s="5">
        <v>605</v>
      </c>
      <c r="R142" s="6">
        <v>1699</v>
      </c>
      <c r="S142" s="4">
        <v>1710</v>
      </c>
      <c r="T142" s="1"/>
    </row>
    <row r="143" spans="1:20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10"/>
      <c r="M143" s="10"/>
      <c r="N143" s="10"/>
      <c r="O143" s="10"/>
      <c r="Q143" s="5">
        <v>610</v>
      </c>
      <c r="R143" s="6">
        <v>1738</v>
      </c>
      <c r="S143" s="4"/>
      <c r="T143" s="1"/>
    </row>
    <row r="144" spans="1:20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10"/>
      <c r="M144" s="10"/>
      <c r="N144" s="10"/>
      <c r="O144" s="10"/>
      <c r="Q144" s="4"/>
      <c r="R144" s="4"/>
      <c r="S144" s="4"/>
      <c r="T144" s="1"/>
    </row>
    <row r="145" spans="1:20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10"/>
      <c r="M145" s="10"/>
      <c r="N145" s="10"/>
      <c r="O145" s="10"/>
      <c r="Q145" s="4"/>
      <c r="R145" s="4"/>
      <c r="S145" s="4"/>
      <c r="T145" s="1"/>
    </row>
    <row r="146" spans="1:20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10"/>
      <c r="M146" s="10"/>
      <c r="N146" s="10"/>
      <c r="O146" s="10"/>
      <c r="Q146" s="4"/>
      <c r="R146" s="4"/>
      <c r="S146" s="4"/>
      <c r="T146" s="1"/>
    </row>
    <row r="147" spans="1:20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10"/>
      <c r="M147" s="10"/>
      <c r="N147" s="10"/>
      <c r="O147" s="10"/>
      <c r="Q147" s="4"/>
      <c r="R147" s="4"/>
      <c r="S147" s="4"/>
      <c r="T147" s="1"/>
    </row>
    <row r="148" spans="1:20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10"/>
      <c r="M148" s="10"/>
      <c r="N148" s="10"/>
      <c r="O148" s="10"/>
      <c r="Q148" s="4"/>
      <c r="R148" s="4"/>
      <c r="S148" s="4"/>
      <c r="T148" s="1"/>
    </row>
    <row r="149" spans="1:20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10"/>
      <c r="M149" s="10"/>
      <c r="N149" s="10"/>
      <c r="O149" s="10"/>
      <c r="Q149" s="4"/>
      <c r="R149" s="4"/>
      <c r="S149" s="4"/>
      <c r="T149" s="1"/>
    </row>
    <row r="150" spans="1:2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10"/>
      <c r="M150" s="10"/>
      <c r="N150" s="10"/>
      <c r="O150" s="10"/>
      <c r="Q150" s="4"/>
      <c r="R150" s="4"/>
      <c r="S150" s="4"/>
      <c r="T150" s="1"/>
    </row>
    <row r="151" spans="1:20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10"/>
      <c r="M151" s="10"/>
      <c r="N151" s="10"/>
      <c r="O151" s="10"/>
      <c r="Q151" s="4"/>
      <c r="R151" s="4"/>
      <c r="S151" s="4"/>
      <c r="T151" s="1"/>
    </row>
    <row r="152" spans="1:20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10"/>
      <c r="M152" s="10"/>
      <c r="N152" s="10"/>
      <c r="O152" s="10"/>
      <c r="Q152" s="4"/>
      <c r="R152" s="4"/>
      <c r="S152" s="4"/>
      <c r="T152" s="1"/>
    </row>
    <row r="153" spans="1:20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10"/>
      <c r="M153" s="10"/>
      <c r="N153" s="10"/>
      <c r="O153" s="10"/>
      <c r="Q153" s="4"/>
      <c r="R153" s="4"/>
      <c r="S153" s="4"/>
      <c r="T153" s="1"/>
    </row>
    <row r="154" spans="1:20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10"/>
      <c r="M154" s="10"/>
      <c r="N154" s="10"/>
      <c r="O154" s="10"/>
      <c r="Q154" s="4"/>
      <c r="R154" s="4"/>
      <c r="S154" s="4"/>
      <c r="T154" s="1"/>
    </row>
    <row r="155" spans="1:20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10"/>
      <c r="M155" s="10"/>
      <c r="N155" s="10"/>
      <c r="O155" s="10"/>
      <c r="Q155" s="4"/>
      <c r="R155" s="4"/>
      <c r="S155" s="4"/>
      <c r="T155" s="1"/>
    </row>
    <row r="156" spans="1:20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10"/>
      <c r="M156" s="10"/>
      <c r="N156" s="10"/>
      <c r="O156" s="10"/>
      <c r="Q156" s="4"/>
      <c r="R156" s="4"/>
      <c r="S156" s="4"/>
      <c r="T156" s="1"/>
    </row>
    <row r="157" spans="1:20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10"/>
      <c r="M157" s="10"/>
      <c r="N157" s="10"/>
      <c r="O157" s="10"/>
      <c r="Q157" s="4"/>
      <c r="R157" s="4"/>
      <c r="S157" s="4"/>
      <c r="T157" s="1"/>
    </row>
    <row r="158" spans="1:20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10"/>
      <c r="M158" s="10"/>
      <c r="N158" s="10"/>
      <c r="O158" s="10"/>
      <c r="Q158" s="4"/>
      <c r="R158" s="4"/>
      <c r="S158" s="4"/>
      <c r="T158" s="1"/>
    </row>
    <row r="159" spans="1:20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10"/>
      <c r="M159" s="10"/>
      <c r="N159" s="10"/>
      <c r="O159" s="10"/>
      <c r="Q159" s="4"/>
      <c r="R159" s="4"/>
      <c r="S159" s="4"/>
      <c r="T159" s="1"/>
    </row>
    <row r="160" spans="1:2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10"/>
      <c r="M160" s="10"/>
      <c r="N160" s="10"/>
      <c r="O160" s="10"/>
      <c r="Q160" s="4"/>
      <c r="R160" s="4"/>
      <c r="S160" s="4"/>
      <c r="T160" s="1"/>
    </row>
    <row r="161" spans="1:20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10"/>
      <c r="M161" s="10"/>
      <c r="N161" s="10"/>
      <c r="O161" s="10"/>
      <c r="Q161" s="4"/>
      <c r="R161" s="4"/>
      <c r="S161" s="4"/>
      <c r="T161" s="1"/>
    </row>
    <row r="162" spans="1:20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10"/>
      <c r="M162" s="10"/>
      <c r="N162" s="10"/>
      <c r="O162" s="10"/>
      <c r="Q162" s="4"/>
      <c r="R162" s="4"/>
      <c r="S162" s="4"/>
      <c r="T162" s="1"/>
    </row>
    <row r="163" spans="1:20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10"/>
      <c r="M163" s="10"/>
      <c r="N163" s="10"/>
      <c r="O163" s="10"/>
      <c r="Q163" s="4"/>
      <c r="R163" s="4"/>
      <c r="S163" s="4"/>
      <c r="T163" s="1"/>
    </row>
    <row r="164" spans="1:20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10"/>
      <c r="M164" s="10"/>
      <c r="N164" s="10"/>
      <c r="O164" s="10"/>
      <c r="Q164" s="4"/>
      <c r="R164" s="4"/>
      <c r="S164" s="4"/>
      <c r="T164" s="1"/>
    </row>
    <row r="165" spans="1:20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10"/>
      <c r="M165" s="10"/>
      <c r="N165" s="10"/>
      <c r="O165" s="10"/>
      <c r="Q165" s="4"/>
      <c r="R165" s="4"/>
      <c r="S165" s="4"/>
      <c r="T165" s="1"/>
    </row>
    <row r="166" spans="1:20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Q166" s="4"/>
      <c r="R166" s="4"/>
      <c r="S166" s="4"/>
      <c r="T166" s="1"/>
    </row>
    <row r="167" spans="1:20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Q167" s="4"/>
      <c r="R167" s="4"/>
      <c r="S167" s="4"/>
      <c r="T167" s="1"/>
    </row>
    <row r="168" spans="1:20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Q168" s="4"/>
      <c r="R168" s="4"/>
      <c r="S168" s="4"/>
      <c r="T168" s="1"/>
    </row>
    <row r="169" spans="1:20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Q169" s="4"/>
      <c r="R169" s="4"/>
      <c r="S169" s="4"/>
      <c r="T169" s="1"/>
    </row>
    <row r="170" spans="1:2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Q170" s="4"/>
      <c r="R170" s="4"/>
      <c r="S170" s="4"/>
      <c r="T170" s="1"/>
    </row>
    <row r="171" spans="1:20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Q171" s="4"/>
      <c r="R171" s="4"/>
      <c r="S171" s="4"/>
      <c r="T171" s="1"/>
    </row>
    <row r="172" spans="1:20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Q172" s="4"/>
      <c r="R172" s="4"/>
      <c r="S172" s="4"/>
      <c r="T172" s="1"/>
    </row>
    <row r="173" spans="1:20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Q173" s="4"/>
      <c r="R173" s="4"/>
      <c r="S173" s="4"/>
      <c r="T173" s="1"/>
    </row>
    <row r="174" spans="1:20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Q174" s="4"/>
      <c r="R174" s="4"/>
      <c r="S174" s="4"/>
      <c r="T174" s="1"/>
    </row>
    <row r="175" spans="1:20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Q175" s="4"/>
      <c r="R175" s="4"/>
      <c r="S175" s="4"/>
      <c r="T175" s="1"/>
    </row>
    <row r="176" spans="1:20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Q176" s="4"/>
      <c r="R176" s="4"/>
      <c r="S176" s="4"/>
      <c r="T176" s="1"/>
    </row>
    <row r="177" spans="1:20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Q177" s="4"/>
      <c r="R177" s="4"/>
      <c r="S177" s="4"/>
      <c r="T177" s="1"/>
    </row>
    <row r="178" spans="1:20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Q178" s="4"/>
      <c r="R178" s="4"/>
      <c r="S178" s="4"/>
      <c r="T178" s="1"/>
    </row>
    <row r="179" spans="1:20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Q179" s="4"/>
      <c r="R179" s="4"/>
      <c r="S179" s="4"/>
      <c r="T179" s="1"/>
    </row>
    <row r="180" spans="1:2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Q180" s="4"/>
      <c r="R180" s="4"/>
      <c r="S180" s="4"/>
      <c r="T180" s="1"/>
    </row>
    <row r="181" spans="1:20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Q181" s="4"/>
      <c r="R181" s="4"/>
      <c r="S181" s="4"/>
      <c r="T181" s="1"/>
    </row>
    <row r="182" spans="1:20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Q182" s="4"/>
      <c r="R182" s="4"/>
      <c r="S182" s="4"/>
      <c r="T182" s="1"/>
    </row>
    <row r="183" spans="1:20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Q183" s="4"/>
      <c r="R183" s="4"/>
      <c r="S183" s="4"/>
      <c r="T183" s="1"/>
    </row>
    <row r="184" spans="1:20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Q184" s="4"/>
      <c r="R184" s="4"/>
      <c r="S184" s="4"/>
      <c r="T184" s="1"/>
    </row>
    <row r="185" spans="1:20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Q185" s="4"/>
      <c r="R185" s="4"/>
      <c r="S185" s="4"/>
      <c r="T185" s="1"/>
    </row>
    <row r="186" spans="1:20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Q186" s="4"/>
      <c r="R186" s="4"/>
      <c r="S186" s="4"/>
      <c r="T186" s="1"/>
    </row>
    <row r="187" spans="1:20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Q187" s="4"/>
      <c r="R187" s="4"/>
      <c r="S187" s="4"/>
      <c r="T187" s="1"/>
    </row>
    <row r="188" spans="1:20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Q188" s="4"/>
      <c r="R188" s="4"/>
      <c r="S188" s="4"/>
      <c r="T188" s="1"/>
    </row>
    <row r="189" spans="1:20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Q189" s="4"/>
      <c r="R189" s="4"/>
      <c r="S189" s="4"/>
      <c r="T189" s="1"/>
    </row>
    <row r="190" spans="1:2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Q190" s="4"/>
      <c r="R190" s="4"/>
      <c r="S190" s="4"/>
      <c r="T190" s="1"/>
    </row>
    <row r="191" spans="1:20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Q191" s="4"/>
      <c r="R191" s="4"/>
      <c r="S191" s="4"/>
      <c r="T191" s="1"/>
    </row>
    <row r="192" spans="1:20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T192" s="1"/>
    </row>
    <row r="193" spans="1:20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T193" s="1"/>
    </row>
    <row r="194" spans="1:20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T194" s="1"/>
    </row>
    <row r="195" spans="1:20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T195" s="1"/>
    </row>
    <row r="196" spans="1:20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T196" s="1"/>
    </row>
    <row r="197" spans="1:20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T197" s="1"/>
    </row>
    <row r="198" spans="1:20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T198" s="1"/>
    </row>
    <row r="199" spans="1:20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T199" s="1"/>
    </row>
    <row r="200" spans="1:2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T200" s="1"/>
    </row>
    <row r="201" spans="1:20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T201" s="1"/>
    </row>
    <row r="202" spans="1:20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T202" s="1"/>
    </row>
    <row r="203" spans="1:20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T203" s="1"/>
    </row>
    <row r="204" spans="1:20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T204" s="1"/>
    </row>
    <row r="205" spans="1:20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T205" s="1"/>
    </row>
    <row r="206" spans="1:20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T206" s="1"/>
    </row>
    <row r="207" spans="1:20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T207" s="1"/>
    </row>
    <row r="208" spans="1:20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T208" s="1"/>
    </row>
    <row r="209" spans="1:20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T209" s="1"/>
    </row>
    <row r="210" spans="1:2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T210" s="1"/>
    </row>
    <row r="211" spans="1:20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T211" s="1"/>
    </row>
    <row r="212" spans="1:20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T212" s="1"/>
    </row>
    <row r="213" spans="1:20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T213" s="1"/>
    </row>
    <row r="214" spans="1:20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T214" s="1"/>
    </row>
    <row r="215" spans="1:20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T215" s="1"/>
    </row>
    <row r="216" spans="1:20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T216" s="1"/>
    </row>
    <row r="217" spans="1:20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T217" s="1"/>
    </row>
    <row r="218" spans="1:20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T218" s="1"/>
    </row>
    <row r="219" spans="1:20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T219" s="1"/>
    </row>
    <row r="220" spans="1: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T220" s="1"/>
    </row>
    <row r="221" spans="1:20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T221" s="1"/>
    </row>
    <row r="222" spans="1:20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T222" s="1"/>
    </row>
    <row r="223" spans="1:20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T223" s="1"/>
    </row>
    <row r="224" spans="1:20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T224" s="1"/>
    </row>
    <row r="225" spans="1:20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T225" s="1"/>
    </row>
    <row r="226" spans="1:20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T226" s="1"/>
    </row>
    <row r="227" spans="1:20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T227" s="1"/>
    </row>
    <row r="228" spans="1:20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T228" s="1"/>
    </row>
    <row r="229" spans="1:20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T229" s="1"/>
    </row>
    <row r="230" spans="1:2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T230" s="1"/>
    </row>
    <row r="231" spans="1:20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T231" s="1"/>
    </row>
    <row r="232" spans="1:20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T232" s="1"/>
    </row>
    <row r="233" spans="1:20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T233" s="1"/>
    </row>
    <row r="234" spans="1:20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T234" s="1"/>
    </row>
    <row r="235" spans="1:20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T235" s="1"/>
    </row>
    <row r="236" spans="1:20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T236" s="1"/>
    </row>
    <row r="237" spans="1:20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T237" s="1"/>
    </row>
    <row r="238" spans="1:20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T238" s="1"/>
    </row>
    <row r="239" spans="1:20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T239" s="1"/>
    </row>
    <row r="240" spans="1:2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T240" s="1"/>
    </row>
    <row r="241" spans="1:2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T241" s="1"/>
    </row>
    <row r="242" spans="1:21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T242" s="1"/>
    </row>
    <row r="243" spans="1:21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T243" s="1"/>
    </row>
    <row r="244" spans="1:21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T244" s="1"/>
    </row>
    <row r="245" spans="1:21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T245" s="1"/>
    </row>
    <row r="246" spans="1:21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T246" s="1"/>
    </row>
    <row r="247" spans="1:21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T247" s="1"/>
    </row>
    <row r="248" spans="1:21" ht="15.75" customHeight="1">
      <c r="A248" s="1"/>
      <c r="B248" s="2"/>
      <c r="C248" s="2"/>
      <c r="D248" s="2"/>
      <c r="E248" s="2"/>
      <c r="F248" s="1"/>
      <c r="G248" s="1"/>
      <c r="H248" s="1"/>
      <c r="I248" s="2"/>
      <c r="J248" s="2"/>
      <c r="K248" s="1"/>
      <c r="L248" s="1"/>
      <c r="M248" s="1"/>
      <c r="N248" s="1"/>
      <c r="O248" s="1"/>
      <c r="T248" s="2"/>
    </row>
    <row r="249" spans="1:21" ht="15.75" customHeight="1"/>
    <row r="250" spans="1:21" ht="15.75" customHeight="1">
      <c r="B250" s="3"/>
      <c r="C250" s="3"/>
      <c r="D250" s="3"/>
      <c r="E250" s="3"/>
    </row>
    <row r="251" spans="1:21" ht="15.75" customHeight="1">
      <c r="B251" s="3"/>
      <c r="C251" s="3"/>
      <c r="D251" s="3"/>
      <c r="E251" s="3"/>
      <c r="U251">
        <v>30</v>
      </c>
    </row>
    <row r="252" spans="1:21" ht="15.75" customHeight="1">
      <c r="B252" s="3"/>
      <c r="C252" s="3"/>
      <c r="D252" s="3"/>
      <c r="E252" s="3"/>
      <c r="U252">
        <v>-2</v>
      </c>
    </row>
    <row r="253" spans="1:21" ht="15.75" customHeight="1">
      <c r="B253" s="3"/>
      <c r="C253" s="3"/>
      <c r="D253" s="3"/>
      <c r="E253" s="3"/>
      <c r="U253">
        <v>18</v>
      </c>
    </row>
    <row r="254" spans="1:21" ht="15.75" customHeight="1">
      <c r="B254" s="3"/>
      <c r="C254" s="3"/>
      <c r="D254" s="3"/>
      <c r="E254" s="3"/>
      <c r="U254">
        <v>100</v>
      </c>
    </row>
    <row r="255" spans="1:21" ht="15.75" customHeight="1">
      <c r="B255" s="3"/>
      <c r="C255" s="3"/>
      <c r="D255" s="3"/>
      <c r="E255" s="3"/>
      <c r="U255">
        <v>600</v>
      </c>
    </row>
    <row r="256" spans="1:21" ht="15.75" customHeight="1">
      <c r="B256" s="3"/>
      <c r="C256" s="3"/>
      <c r="D256" s="3"/>
      <c r="E256" s="3"/>
      <c r="Q256" s="2"/>
      <c r="U256">
        <v>25</v>
      </c>
    </row>
    <row r="257" spans="2:5" ht="15.75" customHeight="1">
      <c r="B257" s="3"/>
      <c r="C257" s="3"/>
      <c r="D257" s="3"/>
      <c r="E257" s="3"/>
    </row>
    <row r="258" spans="2:5" ht="15.75" customHeight="1">
      <c r="B258" s="3"/>
      <c r="C258" s="3"/>
      <c r="D258" s="3"/>
      <c r="E258" s="3"/>
    </row>
    <row r="259" spans="2:5" ht="15.75" customHeight="1">
      <c r="B259" s="3"/>
      <c r="C259" s="3"/>
      <c r="D259" s="3"/>
      <c r="E259" s="3"/>
    </row>
    <row r="260" spans="2:5" ht="15.75" customHeight="1">
      <c r="B260" s="3"/>
      <c r="C260" s="3"/>
      <c r="D260" s="3"/>
      <c r="E260" s="3"/>
    </row>
    <row r="261" spans="2:5" ht="15.75" customHeight="1">
      <c r="B261" s="3"/>
      <c r="C261" s="3"/>
      <c r="D261" s="3"/>
      <c r="E261" s="3"/>
    </row>
    <row r="262" spans="2:5" ht="15.75" customHeight="1">
      <c r="B262" s="3"/>
      <c r="C262" s="3"/>
      <c r="D262" s="3"/>
      <c r="E262" s="3"/>
    </row>
    <row r="263" spans="2:5" ht="15.75" customHeight="1">
      <c r="B263" s="3"/>
      <c r="C263" s="3"/>
      <c r="D263" s="3"/>
      <c r="E263" s="3"/>
    </row>
    <row r="264" spans="2:5" ht="15.75" customHeight="1">
      <c r="B264" s="3"/>
      <c r="C264" s="3"/>
      <c r="D264" s="3"/>
      <c r="E264" s="3"/>
    </row>
    <row r="265" spans="2:5" ht="15.75" customHeight="1">
      <c r="B265" s="3"/>
      <c r="C265" s="3"/>
      <c r="D265" s="3"/>
      <c r="E265" s="3"/>
    </row>
    <row r="266" spans="2:5" ht="15.75" customHeight="1"/>
    <row r="267" spans="2:5" ht="15.75" customHeight="1"/>
    <row r="268" spans="2:5" ht="15.75" customHeight="1"/>
    <row r="269" spans="2:5" ht="15.75" customHeight="1"/>
    <row r="270" spans="2:5" ht="15.75" customHeight="1"/>
    <row r="271" spans="2:5" ht="15.75" customHeight="1"/>
    <row r="272" spans="2:5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spans="1:20" ht="15.75" customHeight="1"/>
    <row r="482" spans="1:20" ht="15.75" customHeight="1"/>
    <row r="483" spans="1:20" ht="15.75" customHeight="1"/>
    <row r="484" spans="1:20" ht="15.75" customHeight="1"/>
    <row r="485" spans="1:20" ht="15.75" customHeight="1"/>
    <row r="486" spans="1:20" ht="15.75" customHeight="1"/>
    <row r="487" spans="1:20" ht="15.75" customHeight="1"/>
    <row r="488" spans="1:20" ht="15.75" customHeight="1"/>
    <row r="489" spans="1:20" ht="15.75" customHeight="1"/>
    <row r="490" spans="1:20" ht="15.75" customHeight="1"/>
    <row r="491" spans="1:20" ht="15.75" customHeight="1"/>
    <row r="492" spans="1:20" ht="15.75" customHeight="1"/>
    <row r="493" spans="1:20" ht="15.75" customHeight="1"/>
    <row r="494" spans="1:20" ht="15.75" customHeight="1"/>
    <row r="495" spans="1:20" ht="15.75" customHeight="1"/>
    <row r="496" spans="1:20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T496" s="2"/>
    </row>
    <row r="497" spans="2:21" ht="15.75" customHeight="1"/>
    <row r="498" spans="2:21" ht="15.75" customHeight="1">
      <c r="B498" s="3"/>
      <c r="C498" s="3"/>
      <c r="D498" s="3"/>
      <c r="E498" s="3"/>
    </row>
    <row r="499" spans="2:21" ht="15.75" customHeight="1">
      <c r="B499" s="3"/>
      <c r="C499" s="3"/>
      <c r="D499" s="3"/>
      <c r="E499" s="3"/>
      <c r="U499">
        <v>30</v>
      </c>
    </row>
    <row r="500" spans="2:21" ht="15.75" customHeight="1">
      <c r="B500" s="3"/>
      <c r="C500" s="3"/>
      <c r="D500" s="3"/>
      <c r="E500" s="3"/>
      <c r="U500">
        <v>-2</v>
      </c>
    </row>
    <row r="501" spans="2:21" ht="15.75" customHeight="1">
      <c r="B501" s="3"/>
      <c r="C501" s="3"/>
      <c r="D501" s="3"/>
      <c r="E501" s="3"/>
      <c r="U501">
        <v>18</v>
      </c>
    </row>
    <row r="502" spans="2:21" ht="15.75" customHeight="1">
      <c r="B502" s="3"/>
      <c r="C502" s="3"/>
      <c r="D502" s="3"/>
      <c r="E502" s="3"/>
      <c r="U502">
        <v>100</v>
      </c>
    </row>
    <row r="503" spans="2:21" ht="15.75" customHeight="1">
      <c r="B503" s="3"/>
      <c r="C503" s="3"/>
      <c r="D503" s="3"/>
      <c r="E503" s="3"/>
      <c r="U503">
        <v>600</v>
      </c>
    </row>
    <row r="504" spans="2:21" ht="15.75" customHeight="1">
      <c r="B504" s="3"/>
      <c r="C504" s="3"/>
      <c r="D504" s="3"/>
      <c r="E504" s="3"/>
      <c r="Q504" s="2"/>
      <c r="U504">
        <v>25</v>
      </c>
    </row>
    <row r="505" spans="2:21" ht="15.75" customHeight="1">
      <c r="B505" s="3"/>
      <c r="C505" s="3"/>
      <c r="D505" s="3"/>
      <c r="E505" s="3"/>
    </row>
    <row r="506" spans="2:21" ht="15.75" customHeight="1">
      <c r="B506" s="3"/>
      <c r="C506" s="3"/>
      <c r="D506" s="3"/>
      <c r="E506" s="3"/>
    </row>
    <row r="507" spans="2:21" ht="15.75" customHeight="1">
      <c r="B507" s="3"/>
      <c r="C507" s="3"/>
      <c r="D507" s="3"/>
      <c r="E507" s="3"/>
    </row>
    <row r="508" spans="2:21" ht="15.75" customHeight="1">
      <c r="B508" s="3"/>
      <c r="C508" s="3"/>
      <c r="D508" s="3"/>
      <c r="E508" s="3"/>
    </row>
    <row r="509" spans="2:21" ht="15.75" customHeight="1">
      <c r="B509" s="3"/>
      <c r="C509" s="3"/>
      <c r="D509" s="3"/>
      <c r="E509" s="3"/>
    </row>
    <row r="510" spans="2:21" ht="15.75" customHeight="1">
      <c r="B510" s="3"/>
      <c r="C510" s="3"/>
      <c r="D510" s="3"/>
      <c r="E510" s="3"/>
    </row>
    <row r="511" spans="2:21" ht="15.75" customHeight="1">
      <c r="B511" s="3"/>
      <c r="C511" s="3"/>
      <c r="D511" s="3"/>
      <c r="E511" s="3"/>
    </row>
    <row r="512" spans="2:21" ht="15.75" customHeight="1">
      <c r="B512" s="3"/>
      <c r="C512" s="3"/>
      <c r="D512" s="3"/>
      <c r="E512" s="3"/>
    </row>
    <row r="513" spans="2:5" ht="15.75" customHeight="1">
      <c r="B513" s="3"/>
      <c r="C513" s="3"/>
      <c r="D513" s="3"/>
      <c r="E513" s="3"/>
    </row>
    <row r="514" spans="2:5" ht="15.75" customHeight="1"/>
    <row r="515" spans="2:5" ht="15.75" customHeight="1"/>
    <row r="516" spans="2:5" ht="15.75" customHeight="1"/>
    <row r="517" spans="2:5" ht="15.75" customHeight="1"/>
    <row r="518" spans="2:5" ht="15.75" customHeight="1"/>
    <row r="519" spans="2:5" ht="15.75" customHeight="1"/>
    <row r="520" spans="2:5" ht="15.75" customHeight="1"/>
    <row r="521" spans="2:5" ht="15.75" customHeight="1"/>
    <row r="522" spans="2:5" ht="15.75" customHeight="1"/>
    <row r="523" spans="2:5" ht="15.75" customHeight="1"/>
    <row r="524" spans="2:5" ht="15.75" customHeight="1"/>
    <row r="525" spans="2:5" ht="15.75" customHeight="1"/>
    <row r="526" spans="2:5" ht="15.75" customHeight="1"/>
    <row r="527" spans="2:5" ht="15.75" customHeight="1"/>
    <row r="528" spans="2:5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spans="1:21" ht="15.75" customHeight="1"/>
    <row r="738" spans="1:21" ht="15.75" customHeight="1"/>
    <row r="739" spans="1:21" ht="15.75" customHeight="1"/>
    <row r="740" spans="1:21" ht="15.75" customHeight="1"/>
    <row r="741" spans="1:21" ht="15.75" customHeight="1"/>
    <row r="742" spans="1:21" ht="15.75" customHeight="1"/>
    <row r="743" spans="1:21" ht="15.75" customHeight="1"/>
    <row r="744" spans="1:21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T744" s="2"/>
    </row>
    <row r="745" spans="1:21" ht="15.75" customHeight="1"/>
    <row r="746" spans="1:21" ht="15.75" customHeight="1">
      <c r="B746" s="3"/>
      <c r="C746" s="3"/>
      <c r="D746" s="3"/>
      <c r="E746" s="3"/>
    </row>
    <row r="747" spans="1:21" ht="15.75" customHeight="1">
      <c r="B747" s="3"/>
      <c r="C747" s="3"/>
      <c r="D747" s="3"/>
      <c r="E747" s="3"/>
      <c r="U747">
        <v>30</v>
      </c>
    </row>
    <row r="748" spans="1:21" ht="15.75" customHeight="1">
      <c r="B748" s="3"/>
      <c r="C748" s="3"/>
      <c r="D748" s="3"/>
      <c r="E748" s="3"/>
      <c r="U748">
        <v>-2</v>
      </c>
    </row>
    <row r="749" spans="1:21" ht="15.75" customHeight="1">
      <c r="B749" s="3"/>
      <c r="C749" s="3"/>
      <c r="D749" s="3"/>
      <c r="E749" s="3"/>
      <c r="U749">
        <v>18</v>
      </c>
    </row>
    <row r="750" spans="1:21" ht="15.75" customHeight="1">
      <c r="B750" s="3"/>
      <c r="C750" s="3"/>
      <c r="D750" s="3"/>
      <c r="E750" s="3"/>
      <c r="U750">
        <v>100</v>
      </c>
    </row>
    <row r="751" spans="1:21" ht="15.75" customHeight="1">
      <c r="B751" s="3"/>
      <c r="C751" s="3"/>
      <c r="D751" s="3"/>
      <c r="E751" s="3"/>
      <c r="U751">
        <v>600</v>
      </c>
    </row>
    <row r="752" spans="1:21" ht="15.75" customHeight="1">
      <c r="B752" s="3"/>
      <c r="C752" s="3"/>
      <c r="D752" s="3"/>
      <c r="E752" s="3"/>
      <c r="Q752" s="2"/>
      <c r="U752">
        <v>25</v>
      </c>
    </row>
    <row r="753" spans="2:5" ht="15.75" customHeight="1">
      <c r="B753" s="3"/>
      <c r="C753" s="3"/>
      <c r="D753" s="3"/>
      <c r="E753" s="3"/>
    </row>
    <row r="754" spans="2:5" ht="15.75" customHeight="1">
      <c r="B754" s="3"/>
      <c r="C754" s="3"/>
      <c r="D754" s="3"/>
      <c r="E754" s="3"/>
    </row>
    <row r="755" spans="2:5" ht="15.75" customHeight="1">
      <c r="B755" s="3"/>
      <c r="C755" s="3"/>
      <c r="D755" s="3"/>
      <c r="E755" s="3"/>
    </row>
    <row r="756" spans="2:5" ht="15.75" customHeight="1">
      <c r="B756" s="3"/>
      <c r="C756" s="3"/>
      <c r="D756" s="3"/>
      <c r="E756" s="3"/>
    </row>
    <row r="757" spans="2:5" ht="15.75" customHeight="1">
      <c r="B757" s="3"/>
      <c r="C757" s="3"/>
      <c r="D757" s="3"/>
      <c r="E757" s="3"/>
    </row>
    <row r="758" spans="2:5" ht="15.75" customHeight="1">
      <c r="B758" s="3"/>
      <c r="C758" s="3"/>
      <c r="D758" s="3"/>
      <c r="E758" s="3"/>
    </row>
    <row r="759" spans="2:5" ht="15.75" customHeight="1">
      <c r="B759" s="3"/>
      <c r="C759" s="3"/>
      <c r="D759" s="3"/>
      <c r="E759" s="3"/>
    </row>
    <row r="760" spans="2:5" ht="15.75" customHeight="1">
      <c r="B760" s="3"/>
      <c r="C760" s="3"/>
      <c r="D760" s="3"/>
      <c r="E760" s="3"/>
    </row>
    <row r="761" spans="2:5" ht="15.75" customHeight="1">
      <c r="B761" s="3"/>
      <c r="C761" s="3"/>
      <c r="D761" s="3"/>
      <c r="E761" s="3"/>
    </row>
    <row r="762" spans="2:5" ht="15.75" customHeight="1"/>
    <row r="763" spans="2:5" ht="15.75" customHeight="1"/>
    <row r="764" spans="2:5" ht="15.75" customHeight="1"/>
    <row r="765" spans="2:5" ht="15.75" customHeight="1"/>
    <row r="766" spans="2:5" ht="15.75" customHeight="1"/>
    <row r="767" spans="2:5" ht="15.75" customHeight="1"/>
    <row r="768" spans="2:5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phoneticPr fontId="5" type="noConversion"/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95372-76C6-4AC3-81A0-8088ABCC3C08}">
  <dimension ref="A1:AA83"/>
  <sheetViews>
    <sheetView topLeftCell="F1" zoomScaleNormal="100" workbookViewId="0">
      <selection activeCell="S10" activeCellId="1" sqref="L10:L22 S10:S22"/>
    </sheetView>
  </sheetViews>
  <sheetFormatPr defaultRowHeight="14.4"/>
  <cols>
    <col min="8" max="8" width="9.6640625" customWidth="1"/>
    <col min="12" max="12" width="16" customWidth="1"/>
    <col min="13" max="13" width="13.33203125" customWidth="1"/>
    <col min="17" max="17" width="10.21875" customWidth="1"/>
    <col min="18" max="18" width="9.88671875" customWidth="1"/>
    <col min="19" max="19" width="9.77734375" customWidth="1"/>
    <col min="20" max="20" width="8.88671875" style="29"/>
    <col min="21" max="21" width="11.109375" customWidth="1"/>
    <col min="26" max="26" width="12" bestFit="1" customWidth="1"/>
    <col min="27" max="27" width="10" bestFit="1" customWidth="1"/>
  </cols>
  <sheetData>
    <row r="1" spans="1:27" ht="43.8" thickBot="1">
      <c r="A1" s="23" t="s">
        <v>39</v>
      </c>
      <c r="B1" s="24" t="s">
        <v>1</v>
      </c>
      <c r="C1" s="24" t="s">
        <v>2</v>
      </c>
      <c r="D1" s="24" t="s">
        <v>19</v>
      </c>
      <c r="E1" s="24" t="s">
        <v>28</v>
      </c>
      <c r="F1" s="24" t="s">
        <v>3</v>
      </c>
      <c r="G1" s="24" t="s">
        <v>4</v>
      </c>
      <c r="H1" s="24" t="s">
        <v>63</v>
      </c>
      <c r="I1" s="24" t="s">
        <v>5</v>
      </c>
      <c r="J1" s="24" t="s">
        <v>6</v>
      </c>
      <c r="K1" s="24" t="s">
        <v>40</v>
      </c>
      <c r="L1" s="24" t="s">
        <v>99</v>
      </c>
      <c r="M1" s="24" t="s">
        <v>100</v>
      </c>
      <c r="N1" s="24" t="s">
        <v>91</v>
      </c>
      <c r="O1" s="24" t="s">
        <v>96</v>
      </c>
      <c r="P1" s="24" t="s">
        <v>95</v>
      </c>
      <c r="Q1" s="24" t="s">
        <v>98</v>
      </c>
      <c r="R1" s="24" t="s">
        <v>93</v>
      </c>
      <c r="S1" s="24" t="s">
        <v>116</v>
      </c>
      <c r="T1" s="24" t="s">
        <v>66</v>
      </c>
      <c r="U1" s="40" t="s">
        <v>67</v>
      </c>
      <c r="W1" s="35"/>
      <c r="X1" s="35"/>
      <c r="Y1" s="35"/>
      <c r="Z1" s="35"/>
      <c r="AA1" s="35"/>
    </row>
    <row r="2" spans="1:27">
      <c r="A2" s="25" t="s">
        <v>10</v>
      </c>
      <c r="B2" s="26" t="s">
        <v>29</v>
      </c>
      <c r="C2" s="26" t="s">
        <v>30</v>
      </c>
      <c r="D2" s="26" t="s">
        <v>31</v>
      </c>
      <c r="E2" s="26" t="s">
        <v>32</v>
      </c>
      <c r="F2" s="26" t="s">
        <v>12</v>
      </c>
      <c r="G2" s="26" t="s">
        <v>13</v>
      </c>
      <c r="H2" s="26" t="s">
        <v>12</v>
      </c>
      <c r="I2" s="26" t="s">
        <v>14</v>
      </c>
      <c r="J2" s="26" t="s">
        <v>15</v>
      </c>
      <c r="K2" s="26" t="s">
        <v>15</v>
      </c>
      <c r="L2" s="26" t="s">
        <v>97</v>
      </c>
      <c r="M2" s="26" t="s">
        <v>97</v>
      </c>
      <c r="N2" s="26" t="s">
        <v>15</v>
      </c>
      <c r="O2" s="26" t="s">
        <v>97</v>
      </c>
      <c r="P2" s="26" t="s">
        <v>15</v>
      </c>
      <c r="Q2" s="26" t="s">
        <v>15</v>
      </c>
      <c r="R2" s="26" t="s">
        <v>16</v>
      </c>
      <c r="S2" s="26" t="s">
        <v>117</v>
      </c>
      <c r="T2" s="26" t="s">
        <v>12</v>
      </c>
      <c r="U2" s="26" t="s">
        <v>89</v>
      </c>
    </row>
    <row r="3" spans="1:27">
      <c r="A3" s="38">
        <v>1</v>
      </c>
      <c r="B3" s="30">
        <v>1</v>
      </c>
      <c r="C3" s="30">
        <v>2</v>
      </c>
      <c r="D3" s="30">
        <v>3</v>
      </c>
      <c r="E3" s="28">
        <v>4</v>
      </c>
      <c r="F3" s="29" t="s">
        <v>18</v>
      </c>
      <c r="G3" s="27">
        <v>3</v>
      </c>
      <c r="H3" s="27">
        <v>500</v>
      </c>
      <c r="I3" s="27">
        <v>300</v>
      </c>
      <c r="J3" s="27">
        <v>269.7</v>
      </c>
      <c r="K3" s="27">
        <v>21.276</v>
      </c>
      <c r="L3" s="27">
        <f>K3/R3*1000</f>
        <v>2.1275999999999997</v>
      </c>
      <c r="M3" s="27">
        <v>2.2581000000000002</v>
      </c>
      <c r="N3" s="27">
        <f>J3-K3</f>
        <v>248.42399999999998</v>
      </c>
      <c r="O3" s="27">
        <v>2.1419000000000001</v>
      </c>
      <c r="P3" s="27">
        <f>O3*$Y$5/1000</f>
        <v>0.1392235</v>
      </c>
      <c r="Q3" s="27">
        <f>N3-P3</f>
        <v>248.28477649999996</v>
      </c>
      <c r="R3" s="27">
        <v>10000</v>
      </c>
      <c r="S3" s="27">
        <f>Q3/M3</f>
        <v>109.95295890350292</v>
      </c>
      <c r="T3" s="29">
        <v>-4.3784000000000001</v>
      </c>
      <c r="U3" s="29">
        <v>1.47</v>
      </c>
    </row>
    <row r="4" spans="1:27">
      <c r="A4" s="38">
        <v>2</v>
      </c>
      <c r="B4" s="30">
        <v>5</v>
      </c>
      <c r="C4" s="30">
        <v>6</v>
      </c>
      <c r="D4" s="30">
        <v>7</v>
      </c>
      <c r="E4" s="28">
        <v>8</v>
      </c>
      <c r="F4" s="29" t="s">
        <v>18</v>
      </c>
      <c r="G4" s="27">
        <v>3</v>
      </c>
      <c r="H4" s="27">
        <v>500</v>
      </c>
      <c r="I4" s="27">
        <v>300</v>
      </c>
      <c r="J4" s="27">
        <v>274</v>
      </c>
      <c r="K4" s="27">
        <v>25.4605</v>
      </c>
      <c r="L4" s="27">
        <f t="shared" ref="L4:L52" si="0">K4/R4*1000</f>
        <v>2.5460499999999997</v>
      </c>
      <c r="M4" s="27">
        <v>2.6848999999999998</v>
      </c>
      <c r="N4" s="27">
        <f t="shared" ref="N4:N52" si="1">J4-K4</f>
        <v>248.5395</v>
      </c>
      <c r="O4" s="27">
        <v>2.5684</v>
      </c>
      <c r="P4" s="27">
        <f t="shared" ref="P4:P19" si="2">O4*$Y$5/1000</f>
        <v>0.16694600000000001</v>
      </c>
      <c r="Q4" s="27">
        <f t="shared" ref="Q4:Q19" si="3">N4-P4</f>
        <v>248.37255400000001</v>
      </c>
      <c r="R4" s="27">
        <v>10000</v>
      </c>
      <c r="S4" s="27">
        <f t="shared" ref="S4:S22" si="4">Q4/M4</f>
        <v>92.507189839472616</v>
      </c>
      <c r="T4" s="29" t="s">
        <v>113</v>
      </c>
      <c r="U4" s="29"/>
    </row>
    <row r="5" spans="1:27">
      <c r="A5" s="38">
        <v>3</v>
      </c>
      <c r="B5" s="30">
        <v>9</v>
      </c>
      <c r="C5" s="30">
        <v>10</v>
      </c>
      <c r="D5" s="30">
        <v>11</v>
      </c>
      <c r="E5" s="28">
        <v>12</v>
      </c>
      <c r="F5" s="29" t="s">
        <v>18</v>
      </c>
      <c r="G5" s="27">
        <v>3</v>
      </c>
      <c r="H5" s="27">
        <v>500</v>
      </c>
      <c r="I5" s="27">
        <v>300</v>
      </c>
      <c r="J5" s="27">
        <v>280.7</v>
      </c>
      <c r="K5" s="27">
        <v>32.991300000000003</v>
      </c>
      <c r="L5" s="27">
        <f t="shared" si="0"/>
        <v>3.2991300000000003</v>
      </c>
      <c r="M5" s="27">
        <v>3.1861999999999999</v>
      </c>
      <c r="N5" s="27">
        <f t="shared" si="1"/>
        <v>247.70869999999999</v>
      </c>
      <c r="O5" s="27">
        <v>3.1861999999999999</v>
      </c>
      <c r="P5" s="27">
        <f t="shared" si="2"/>
        <v>0.20710300000000001</v>
      </c>
      <c r="Q5" s="27">
        <f t="shared" si="3"/>
        <v>247.501597</v>
      </c>
      <c r="R5" s="27">
        <v>10000</v>
      </c>
      <c r="S5" s="27">
        <f t="shared" si="4"/>
        <v>77.67924078839998</v>
      </c>
      <c r="T5" s="29">
        <v>6.9</v>
      </c>
      <c r="U5" s="29">
        <v>1.6279999999999999</v>
      </c>
      <c r="X5" t="s">
        <v>94</v>
      </c>
      <c r="Y5">
        <f>65</f>
        <v>65</v>
      </c>
    </row>
    <row r="6" spans="1:27">
      <c r="A6" s="38">
        <v>4</v>
      </c>
      <c r="B6" s="30">
        <v>13</v>
      </c>
      <c r="C6" s="30">
        <v>14</v>
      </c>
      <c r="D6" s="30">
        <v>15</v>
      </c>
      <c r="E6" s="28">
        <v>16</v>
      </c>
      <c r="F6" s="29" t="s">
        <v>18</v>
      </c>
      <c r="G6" s="27">
        <v>3</v>
      </c>
      <c r="H6" s="27">
        <v>500</v>
      </c>
      <c r="I6" s="27">
        <v>300</v>
      </c>
      <c r="J6" s="27">
        <v>285.39999999999998</v>
      </c>
      <c r="K6" s="27">
        <v>37.115600000000001</v>
      </c>
      <c r="L6" s="27">
        <f t="shared" si="0"/>
        <v>3.71156</v>
      </c>
      <c r="M6" s="27">
        <v>3.8761999999999999</v>
      </c>
      <c r="N6" s="27">
        <f t="shared" si="1"/>
        <v>248.28439999999998</v>
      </c>
      <c r="O6" s="27">
        <v>3.6322999999999999</v>
      </c>
      <c r="P6" s="27">
        <f t="shared" si="2"/>
        <v>0.23609949999999999</v>
      </c>
      <c r="Q6" s="27">
        <f t="shared" si="3"/>
        <v>248.04830049999998</v>
      </c>
      <c r="R6" s="27">
        <v>10000</v>
      </c>
      <c r="S6" s="27">
        <f t="shared" si="4"/>
        <v>63.99264756720499</v>
      </c>
      <c r="T6" s="29">
        <v>8.5945999999999998</v>
      </c>
      <c r="U6" s="29">
        <v>1.526</v>
      </c>
      <c r="V6">
        <f>1</f>
        <v>1</v>
      </c>
    </row>
    <row r="7" spans="1:27">
      <c r="A7" s="38">
        <v>5</v>
      </c>
      <c r="B7" s="30">
        <v>17</v>
      </c>
      <c r="C7" s="30">
        <v>18</v>
      </c>
      <c r="D7" s="30">
        <v>19</v>
      </c>
      <c r="E7" s="28">
        <v>20</v>
      </c>
      <c r="F7" s="29" t="s">
        <v>18</v>
      </c>
      <c r="G7" s="27">
        <v>3</v>
      </c>
      <c r="H7" s="27">
        <v>500</v>
      </c>
      <c r="I7" s="27">
        <v>300</v>
      </c>
      <c r="J7" s="27">
        <v>292.10000000000002</v>
      </c>
      <c r="K7" s="27">
        <v>45.099299999999999</v>
      </c>
      <c r="L7" s="27">
        <f t="shared" si="0"/>
        <v>4.5099299999999998</v>
      </c>
      <c r="M7" s="27">
        <v>4.6082999999999998</v>
      </c>
      <c r="N7" s="27">
        <f t="shared" si="1"/>
        <v>247.00070000000002</v>
      </c>
      <c r="O7" s="27">
        <v>4.3421000000000003</v>
      </c>
      <c r="P7" s="27">
        <f t="shared" si="2"/>
        <v>0.28223650000000006</v>
      </c>
      <c r="Q7" s="27">
        <f t="shared" si="3"/>
        <v>246.71846350000001</v>
      </c>
      <c r="R7" s="27">
        <v>10000</v>
      </c>
      <c r="S7" s="27">
        <f t="shared" si="4"/>
        <v>53.537847687867547</v>
      </c>
      <c r="T7" s="29">
        <v>6</v>
      </c>
      <c r="U7" s="29">
        <v>1.409</v>
      </c>
    </row>
    <row r="8" spans="1:27">
      <c r="A8" s="38">
        <v>6</v>
      </c>
      <c r="B8" s="30">
        <v>21</v>
      </c>
      <c r="C8" s="30">
        <v>22</v>
      </c>
      <c r="D8" s="30">
        <v>23</v>
      </c>
      <c r="E8" s="28">
        <v>24</v>
      </c>
      <c r="F8" s="29" t="s">
        <v>18</v>
      </c>
      <c r="G8" s="27">
        <v>3</v>
      </c>
      <c r="H8" s="27">
        <v>500</v>
      </c>
      <c r="I8" s="27">
        <v>300</v>
      </c>
      <c r="J8" s="27">
        <v>300.5</v>
      </c>
      <c r="K8" s="27">
        <v>53.543599999999998</v>
      </c>
      <c r="L8" s="27">
        <f t="shared" si="0"/>
        <v>5.3543599999999998</v>
      </c>
      <c r="M8" s="27">
        <v>5.516</v>
      </c>
      <c r="N8" s="27">
        <f t="shared" si="1"/>
        <v>246.9564</v>
      </c>
      <c r="O8" s="27">
        <v>5.2034000000000002</v>
      </c>
      <c r="P8" s="27">
        <f t="shared" si="2"/>
        <v>0.33822099999999999</v>
      </c>
      <c r="Q8" s="27">
        <f t="shared" si="3"/>
        <v>246.618179</v>
      </c>
      <c r="R8" s="27">
        <v>10000</v>
      </c>
      <c r="S8" s="27">
        <f t="shared" si="4"/>
        <v>44.70960460478608</v>
      </c>
      <c r="T8" s="29">
        <v>7.5134999999999996</v>
      </c>
      <c r="U8" s="29">
        <v>1.782</v>
      </c>
    </row>
    <row r="9" spans="1:27">
      <c r="A9" s="38">
        <v>7</v>
      </c>
      <c r="B9" s="30">
        <v>25</v>
      </c>
      <c r="C9" s="30">
        <v>26</v>
      </c>
      <c r="D9" s="30">
        <v>27</v>
      </c>
      <c r="E9" s="28">
        <v>28</v>
      </c>
      <c r="F9" s="29" t="s">
        <v>18</v>
      </c>
      <c r="G9" s="27">
        <v>3</v>
      </c>
      <c r="H9" s="27">
        <v>500</v>
      </c>
      <c r="I9" s="27">
        <v>300</v>
      </c>
      <c r="J9" s="27">
        <v>307.89999999999998</v>
      </c>
      <c r="K9" s="27">
        <v>62.311199999999999</v>
      </c>
      <c r="L9" s="27">
        <f t="shared" si="0"/>
        <v>6.2311199999999998</v>
      </c>
      <c r="M9" s="27">
        <v>6.3734999999999999</v>
      </c>
      <c r="N9" s="27">
        <f t="shared" si="1"/>
        <v>245.58879999999999</v>
      </c>
      <c r="O9" s="27">
        <v>6.0541</v>
      </c>
      <c r="P9" s="27">
        <f t="shared" si="2"/>
        <v>0.39351649999999999</v>
      </c>
      <c r="Q9" s="27">
        <f t="shared" si="3"/>
        <v>245.19528349999999</v>
      </c>
      <c r="R9" s="27">
        <v>10000</v>
      </c>
      <c r="S9" s="27">
        <f t="shared" si="4"/>
        <v>38.471057268376875</v>
      </c>
      <c r="T9" s="29" t="s">
        <v>112</v>
      </c>
      <c r="U9" s="29"/>
    </row>
    <row r="10" spans="1:27">
      <c r="A10" s="38">
        <v>8</v>
      </c>
      <c r="B10" s="31">
        <v>29</v>
      </c>
      <c r="C10" s="31">
        <v>30</v>
      </c>
      <c r="D10" s="31">
        <v>31</v>
      </c>
      <c r="E10" s="28">
        <v>32</v>
      </c>
      <c r="F10" s="29" t="s">
        <v>18</v>
      </c>
      <c r="G10" s="27">
        <v>3</v>
      </c>
      <c r="H10" s="27">
        <v>500</v>
      </c>
      <c r="I10" s="27">
        <v>300</v>
      </c>
      <c r="J10" s="27">
        <v>314.39999999999998</v>
      </c>
      <c r="K10" s="27">
        <v>70.836699999999993</v>
      </c>
      <c r="L10" s="27">
        <f t="shared" si="0"/>
        <v>7.0836699999999997</v>
      </c>
      <c r="M10" s="27">
        <v>7.2081999999999997</v>
      </c>
      <c r="N10" s="27">
        <f t="shared" si="1"/>
        <v>243.56329999999997</v>
      </c>
      <c r="O10" s="27">
        <v>6.8914</v>
      </c>
      <c r="P10" s="27">
        <f t="shared" si="2"/>
        <v>0.44794099999999998</v>
      </c>
      <c r="Q10" s="27">
        <f t="shared" si="3"/>
        <v>243.11535899999998</v>
      </c>
      <c r="R10" s="27">
        <v>10000</v>
      </c>
      <c r="S10" s="27">
        <f t="shared" si="4"/>
        <v>33.727610082961071</v>
      </c>
      <c r="T10" s="29" t="s">
        <v>112</v>
      </c>
      <c r="U10" s="29"/>
      <c r="V10" t="s">
        <v>92</v>
      </c>
    </row>
    <row r="11" spans="1:27">
      <c r="A11" s="38">
        <v>9</v>
      </c>
      <c r="B11" s="30">
        <v>33</v>
      </c>
      <c r="C11" s="30">
        <v>34</v>
      </c>
      <c r="D11" s="30">
        <v>35</v>
      </c>
      <c r="E11" s="28">
        <v>36</v>
      </c>
      <c r="F11" s="29" t="s">
        <v>18</v>
      </c>
      <c r="G11" s="27">
        <v>3</v>
      </c>
      <c r="H11" s="27">
        <v>500</v>
      </c>
      <c r="I11" s="27">
        <v>300</v>
      </c>
      <c r="J11" s="27">
        <v>306</v>
      </c>
      <c r="K11" s="27">
        <v>59.397199999999998</v>
      </c>
      <c r="L11" s="27">
        <f t="shared" si="0"/>
        <v>5.9397200000000003</v>
      </c>
      <c r="M11" s="27">
        <v>6.1287000000000003</v>
      </c>
      <c r="N11" s="27">
        <f t="shared" si="1"/>
        <v>246.6028</v>
      </c>
      <c r="O11" s="27">
        <v>5.7915999999999999</v>
      </c>
      <c r="P11" s="27">
        <f t="shared" si="2"/>
        <v>0.37645400000000001</v>
      </c>
      <c r="Q11" s="27">
        <f t="shared" si="3"/>
        <v>246.22634600000001</v>
      </c>
      <c r="R11" s="27">
        <v>10000</v>
      </c>
      <c r="S11" s="27">
        <f t="shared" si="4"/>
        <v>40.175950201510922</v>
      </c>
      <c r="T11" s="29" t="s">
        <v>112</v>
      </c>
      <c r="U11" s="29"/>
    </row>
    <row r="12" spans="1:27">
      <c r="A12" s="38">
        <v>10</v>
      </c>
      <c r="B12" s="28">
        <v>37</v>
      </c>
      <c r="C12" s="28">
        <v>38</v>
      </c>
      <c r="D12" s="28">
        <v>39</v>
      </c>
      <c r="E12" s="28">
        <v>40</v>
      </c>
      <c r="F12" s="29" t="s">
        <v>18</v>
      </c>
      <c r="G12" s="27">
        <v>3</v>
      </c>
      <c r="H12" s="27">
        <v>500</v>
      </c>
      <c r="I12" s="27">
        <v>300</v>
      </c>
      <c r="J12" s="27">
        <v>300</v>
      </c>
      <c r="K12" s="27">
        <v>53.105499999999999</v>
      </c>
      <c r="L12" s="27">
        <f t="shared" si="0"/>
        <v>5.3105500000000001</v>
      </c>
      <c r="M12" s="27">
        <v>5.4619</v>
      </c>
      <c r="N12" s="27">
        <f t="shared" si="1"/>
        <v>246.89449999999999</v>
      </c>
      <c r="O12" s="27">
        <v>5.1452</v>
      </c>
      <c r="P12" s="27">
        <f t="shared" si="2"/>
        <v>0.33443800000000001</v>
      </c>
      <c r="Q12" s="27">
        <f t="shared" si="3"/>
        <v>246.56006199999999</v>
      </c>
      <c r="R12" s="27">
        <v>10000</v>
      </c>
      <c r="S12" s="27">
        <f t="shared" si="4"/>
        <v>45.141811823724346</v>
      </c>
      <c r="T12" s="29" t="s">
        <v>112</v>
      </c>
      <c r="U12" s="29"/>
    </row>
    <row r="13" spans="1:27">
      <c r="A13" s="38">
        <v>11</v>
      </c>
      <c r="B13" s="30">
        <v>41</v>
      </c>
      <c r="C13" s="30">
        <v>42</v>
      </c>
      <c r="D13" s="30">
        <v>43</v>
      </c>
      <c r="E13" s="28">
        <v>44</v>
      </c>
      <c r="F13" s="29" t="s">
        <v>18</v>
      </c>
      <c r="G13" s="27">
        <v>3</v>
      </c>
      <c r="H13" s="27">
        <v>500</v>
      </c>
      <c r="I13" s="27">
        <v>300</v>
      </c>
      <c r="J13" s="27">
        <v>294.7</v>
      </c>
      <c r="K13" s="27">
        <v>47.160699999999999</v>
      </c>
      <c r="L13" s="27">
        <f t="shared" si="0"/>
        <v>4.7160700000000002</v>
      </c>
      <c r="M13" s="27">
        <v>4.8646000000000003</v>
      </c>
      <c r="N13" s="27">
        <f t="shared" si="1"/>
        <v>247.5393</v>
      </c>
      <c r="O13" s="27">
        <v>4.5659000000000001</v>
      </c>
      <c r="P13" s="27">
        <f t="shared" si="2"/>
        <v>0.29678349999999998</v>
      </c>
      <c r="Q13" s="27">
        <f t="shared" si="3"/>
        <v>247.24251649999999</v>
      </c>
      <c r="R13" s="27">
        <v>10000</v>
      </c>
      <c r="S13" s="27">
        <f t="shared" si="4"/>
        <v>50.824839966287051</v>
      </c>
      <c r="T13" s="29">
        <v>4.4143999999999997</v>
      </c>
      <c r="U13" s="29">
        <v>1.3720000000000001</v>
      </c>
    </row>
    <row r="14" spans="1:27">
      <c r="A14" s="38">
        <v>12</v>
      </c>
      <c r="B14" s="30">
        <v>45</v>
      </c>
      <c r="C14" s="30">
        <v>46</v>
      </c>
      <c r="D14" s="30">
        <v>47</v>
      </c>
      <c r="E14" s="30">
        <v>48</v>
      </c>
      <c r="F14" s="29" t="s">
        <v>18</v>
      </c>
      <c r="G14" s="27">
        <v>3</v>
      </c>
      <c r="H14" s="27">
        <v>500</v>
      </c>
      <c r="I14" s="27">
        <v>300</v>
      </c>
      <c r="J14" s="27">
        <v>290.7</v>
      </c>
      <c r="K14" s="27">
        <v>43.215299999999999</v>
      </c>
      <c r="L14" s="27">
        <f t="shared" si="0"/>
        <v>4.3215299999999992</v>
      </c>
      <c r="M14" s="27">
        <v>4.4302000000000001</v>
      </c>
      <c r="N14" s="27">
        <f t="shared" si="1"/>
        <v>247.48469999999998</v>
      </c>
      <c r="O14" s="27">
        <v>4.1418999999999997</v>
      </c>
      <c r="P14" s="27">
        <f t="shared" si="2"/>
        <v>0.2692235</v>
      </c>
      <c r="Q14" s="27">
        <f t="shared" si="3"/>
        <v>247.21547649999997</v>
      </c>
      <c r="R14" s="27">
        <v>10000</v>
      </c>
      <c r="S14" s="27">
        <f t="shared" si="4"/>
        <v>55.802328675906267</v>
      </c>
      <c r="T14" s="29">
        <v>5.4234</v>
      </c>
      <c r="U14" s="29">
        <v>1.3865000000000001</v>
      </c>
    </row>
    <row r="15" spans="1:27">
      <c r="A15" s="38">
        <v>13</v>
      </c>
      <c r="B15" s="30">
        <v>49</v>
      </c>
      <c r="C15" s="30">
        <v>50</v>
      </c>
      <c r="D15" s="30">
        <v>51</v>
      </c>
      <c r="E15" s="30">
        <v>52</v>
      </c>
      <c r="F15" s="29" t="s">
        <v>18</v>
      </c>
      <c r="G15" s="27">
        <v>3</v>
      </c>
      <c r="H15" s="27">
        <v>500</v>
      </c>
      <c r="I15" s="27">
        <v>300</v>
      </c>
      <c r="J15" s="27">
        <v>286</v>
      </c>
      <c r="K15" s="27">
        <v>37.539400000000001</v>
      </c>
      <c r="L15" s="27">
        <f t="shared" si="0"/>
        <v>3.7539400000000001</v>
      </c>
      <c r="M15" s="27">
        <v>3.9093</v>
      </c>
      <c r="N15" s="27">
        <f t="shared" si="1"/>
        <v>248.4606</v>
      </c>
      <c r="O15" s="27">
        <v>3.6598999999999999</v>
      </c>
      <c r="P15" s="27">
        <f t="shared" si="2"/>
        <v>0.23789349999999998</v>
      </c>
      <c r="Q15" s="27">
        <f t="shared" si="3"/>
        <v>248.22270649999999</v>
      </c>
      <c r="R15" s="27">
        <v>10000</v>
      </c>
      <c r="S15" s="27">
        <f t="shared" si="4"/>
        <v>63.49543562786176</v>
      </c>
      <c r="T15" s="29">
        <v>9.1712000000000007</v>
      </c>
      <c r="U15" s="29">
        <v>1.585</v>
      </c>
    </row>
    <row r="16" spans="1:27">
      <c r="A16" s="38">
        <v>14</v>
      </c>
      <c r="B16" s="30">
        <v>53</v>
      </c>
      <c r="C16" s="30">
        <v>54</v>
      </c>
      <c r="D16" s="30">
        <v>55</v>
      </c>
      <c r="E16" s="30">
        <v>56</v>
      </c>
      <c r="F16" s="29" t="s">
        <v>18</v>
      </c>
      <c r="G16" s="27">
        <v>3</v>
      </c>
      <c r="H16" s="27">
        <v>500</v>
      </c>
      <c r="I16" s="27">
        <v>300</v>
      </c>
      <c r="J16" s="27">
        <v>281.10000000000002</v>
      </c>
      <c r="K16" s="27">
        <v>32.480600000000003</v>
      </c>
      <c r="L16" s="27">
        <f t="shared" si="0"/>
        <v>3.2480600000000002</v>
      </c>
      <c r="M16" s="27">
        <v>3.3714</v>
      </c>
      <c r="N16" s="27">
        <f t="shared" si="1"/>
        <v>248.61940000000001</v>
      </c>
      <c r="O16" s="27">
        <v>3.18</v>
      </c>
      <c r="P16" s="27">
        <f t="shared" si="2"/>
        <v>0.20670000000000002</v>
      </c>
      <c r="Q16" s="27">
        <f t="shared" si="3"/>
        <v>248.4127</v>
      </c>
      <c r="R16" s="27">
        <v>10000</v>
      </c>
      <c r="S16" s="27">
        <f t="shared" si="4"/>
        <v>73.682357477605748</v>
      </c>
      <c r="T16" s="29">
        <v>4.7386999999999997</v>
      </c>
      <c r="U16" s="29">
        <v>1.486</v>
      </c>
    </row>
    <row r="17" spans="1:21">
      <c r="A17" s="38">
        <v>15</v>
      </c>
      <c r="B17" s="30">
        <v>57</v>
      </c>
      <c r="C17" s="30">
        <v>58</v>
      </c>
      <c r="D17" s="30">
        <v>59</v>
      </c>
      <c r="E17" s="30">
        <v>60</v>
      </c>
      <c r="F17" s="29" t="s">
        <v>18</v>
      </c>
      <c r="G17" s="27">
        <v>3</v>
      </c>
      <c r="H17" s="27">
        <v>500</v>
      </c>
      <c r="I17" s="27">
        <v>300</v>
      </c>
      <c r="J17" s="27">
        <v>277.3</v>
      </c>
      <c r="K17" s="27">
        <v>28.760400000000001</v>
      </c>
      <c r="L17" s="27">
        <f t="shared" si="0"/>
        <v>2.8760399999999997</v>
      </c>
      <c r="M17" s="27">
        <v>2.9935</v>
      </c>
      <c r="N17" s="27">
        <f t="shared" si="1"/>
        <v>248.53960000000001</v>
      </c>
      <c r="O17" s="27">
        <v>2.8466999999999998</v>
      </c>
      <c r="P17" s="27">
        <f t="shared" si="2"/>
        <v>0.18503549999999999</v>
      </c>
      <c r="Q17" s="27">
        <f t="shared" si="3"/>
        <v>248.35456450000001</v>
      </c>
      <c r="R17" s="27">
        <v>10000</v>
      </c>
      <c r="S17" s="27">
        <f t="shared" si="4"/>
        <v>82.964611491565066</v>
      </c>
      <c r="T17" s="29" t="s">
        <v>113</v>
      </c>
      <c r="U17" s="29"/>
    </row>
    <row r="18" spans="1:21">
      <c r="A18" s="38">
        <v>16</v>
      </c>
      <c r="B18" s="30">
        <v>61</v>
      </c>
      <c r="C18" s="30">
        <v>62</v>
      </c>
      <c r="D18" s="30">
        <v>63</v>
      </c>
      <c r="E18" s="30">
        <v>64</v>
      </c>
      <c r="F18" s="29" t="s">
        <v>18</v>
      </c>
      <c r="G18" s="27">
        <v>3</v>
      </c>
      <c r="H18" s="27">
        <v>500</v>
      </c>
      <c r="I18" s="27">
        <v>300</v>
      </c>
      <c r="J18" s="27">
        <v>273.39999999999998</v>
      </c>
      <c r="K18" s="27">
        <v>24.625499999999999</v>
      </c>
      <c r="L18" s="27">
        <f t="shared" si="0"/>
        <v>2.4625499999999998</v>
      </c>
      <c r="M18" s="27">
        <v>2.5762999999999998</v>
      </c>
      <c r="N18" s="27">
        <f t="shared" si="1"/>
        <v>248.77449999999999</v>
      </c>
      <c r="O18" s="27">
        <v>2.4565999999999999</v>
      </c>
      <c r="P18" s="27">
        <f t="shared" si="2"/>
        <v>0.15967900000000002</v>
      </c>
      <c r="Q18" s="27">
        <f t="shared" si="3"/>
        <v>248.61482099999998</v>
      </c>
      <c r="R18" s="27">
        <v>10000</v>
      </c>
      <c r="S18" s="27">
        <f t="shared" si="4"/>
        <v>96.500726235298686</v>
      </c>
      <c r="T18" s="29">
        <v>-4.4865000000000004</v>
      </c>
      <c r="U18" s="29">
        <v>1.226</v>
      </c>
    </row>
    <row r="19" spans="1:21">
      <c r="A19" s="38">
        <v>17</v>
      </c>
      <c r="B19" s="30">
        <v>65</v>
      </c>
      <c r="C19" s="30">
        <v>66</v>
      </c>
      <c r="D19" s="30">
        <v>67</v>
      </c>
      <c r="E19" s="30">
        <v>68</v>
      </c>
      <c r="F19" s="29" t="s">
        <v>18</v>
      </c>
      <c r="G19" s="27">
        <v>3</v>
      </c>
      <c r="H19" s="27">
        <v>500</v>
      </c>
      <c r="I19" s="27">
        <v>300</v>
      </c>
      <c r="J19" s="27">
        <v>270.39999999999998</v>
      </c>
      <c r="K19" s="27">
        <v>21.957799999999999</v>
      </c>
      <c r="L19" s="27">
        <f t="shared" si="0"/>
        <v>2.1957800000000001</v>
      </c>
      <c r="M19" s="27">
        <v>2.3127</v>
      </c>
      <c r="N19" s="27">
        <f t="shared" si="1"/>
        <v>248.44219999999999</v>
      </c>
      <c r="O19" s="27">
        <v>2.1838000000000002</v>
      </c>
      <c r="P19" s="27">
        <f t="shared" si="2"/>
        <v>0.14194699999999999</v>
      </c>
      <c r="Q19" s="27">
        <f t="shared" si="3"/>
        <v>248.300253</v>
      </c>
      <c r="R19" s="27">
        <v>10000</v>
      </c>
      <c r="S19" s="27">
        <f t="shared" si="4"/>
        <v>107.36379686081204</v>
      </c>
      <c r="T19" s="29">
        <v>-5.0631000000000004</v>
      </c>
      <c r="U19" s="29">
        <v>1.494</v>
      </c>
    </row>
    <row r="20" spans="1:21">
      <c r="A20" s="38">
        <v>18</v>
      </c>
      <c r="B20" s="30">
        <v>69</v>
      </c>
      <c r="C20" s="30">
        <v>70</v>
      </c>
      <c r="D20" s="30">
        <v>71</v>
      </c>
      <c r="E20" s="30">
        <v>72</v>
      </c>
      <c r="F20" s="29" t="s">
        <v>18</v>
      </c>
      <c r="G20" s="27">
        <v>3</v>
      </c>
      <c r="H20" s="27">
        <v>500</v>
      </c>
      <c r="I20" s="27">
        <v>300</v>
      </c>
      <c r="J20" s="27">
        <v>267.60000000000002</v>
      </c>
      <c r="K20" s="27">
        <v>19.133099999999999</v>
      </c>
      <c r="L20" s="27">
        <f t="shared" si="0"/>
        <v>1.9133099999999998</v>
      </c>
      <c r="M20" s="27">
        <v>2.0245000000000002</v>
      </c>
      <c r="N20" s="27">
        <f t="shared" si="1"/>
        <v>248.46690000000001</v>
      </c>
      <c r="O20" s="27">
        <v>1.9262999999999999</v>
      </c>
      <c r="P20" s="27">
        <f t="shared" ref="P20:P22" si="5">O20*$Y$5/1000</f>
        <v>0.1252095</v>
      </c>
      <c r="Q20" s="27">
        <f t="shared" ref="Q20:Q22" si="6">N20-P20</f>
        <v>248.3416905</v>
      </c>
      <c r="R20" s="27">
        <v>10000</v>
      </c>
      <c r="S20" s="27">
        <f t="shared" si="4"/>
        <v>122.66816028649048</v>
      </c>
      <c r="T20" s="29">
        <f>-3.7658</f>
        <v>-3.7658</v>
      </c>
      <c r="U20" s="29">
        <v>1.2330000000000001</v>
      </c>
    </row>
    <row r="21" spans="1:21">
      <c r="A21" s="38">
        <v>19</v>
      </c>
      <c r="B21" s="30">
        <v>73</v>
      </c>
      <c r="C21" s="30">
        <v>74</v>
      </c>
      <c r="D21" s="30">
        <v>75</v>
      </c>
      <c r="E21" s="30">
        <v>76</v>
      </c>
      <c r="F21" s="29" t="s">
        <v>18</v>
      </c>
      <c r="G21" s="27">
        <v>3</v>
      </c>
      <c r="H21" s="27">
        <v>500</v>
      </c>
      <c r="I21" s="27">
        <v>300</v>
      </c>
      <c r="J21" s="27">
        <v>266.10000000000002</v>
      </c>
      <c r="K21" s="27">
        <v>16.683199999999999</v>
      </c>
      <c r="L21" s="27">
        <f t="shared" si="0"/>
        <v>1.6683199999999998</v>
      </c>
      <c r="M21" s="27">
        <v>1.8669</v>
      </c>
      <c r="N21" s="27">
        <f t="shared" si="1"/>
        <v>249.41680000000002</v>
      </c>
      <c r="O21" s="27">
        <v>1.7656000000000001</v>
      </c>
      <c r="P21" s="27">
        <f t="shared" si="5"/>
        <v>0.114764</v>
      </c>
      <c r="Q21" s="27">
        <f t="shared" si="6"/>
        <v>249.30203600000002</v>
      </c>
      <c r="R21" s="27">
        <v>10000</v>
      </c>
      <c r="S21" s="27">
        <f t="shared" si="4"/>
        <v>133.53796989662007</v>
      </c>
      <c r="T21" s="29">
        <v>-5.2072000000000003</v>
      </c>
      <c r="U21" s="29">
        <v>2.2309999999999999</v>
      </c>
    </row>
    <row r="22" spans="1:21">
      <c r="A22" s="38">
        <v>20</v>
      </c>
      <c r="B22" s="30">
        <v>77</v>
      </c>
      <c r="C22" s="30">
        <v>78</v>
      </c>
      <c r="D22" s="30">
        <v>79</v>
      </c>
      <c r="E22" s="30">
        <v>80</v>
      </c>
      <c r="F22" s="29" t="s">
        <v>18</v>
      </c>
      <c r="G22" s="27">
        <v>3</v>
      </c>
      <c r="H22" s="27">
        <v>500</v>
      </c>
      <c r="I22" s="27">
        <v>300</v>
      </c>
      <c r="J22" s="27">
        <v>263.8</v>
      </c>
      <c r="K22" s="27">
        <v>14.180300000000001</v>
      </c>
      <c r="L22" s="27">
        <f t="shared" si="0"/>
        <v>1.4180300000000001</v>
      </c>
      <c r="M22" s="27">
        <v>1.6248</v>
      </c>
      <c r="N22" s="27">
        <f t="shared" si="1"/>
        <v>249.61970000000002</v>
      </c>
      <c r="O22" s="27">
        <v>1.5456000000000001</v>
      </c>
      <c r="P22" s="27">
        <f t="shared" si="5"/>
        <v>0.100464</v>
      </c>
      <c r="Q22" s="27">
        <f t="shared" si="6"/>
        <v>249.51923600000003</v>
      </c>
      <c r="R22" s="27">
        <v>10000</v>
      </c>
      <c r="S22" s="27">
        <f t="shared" si="4"/>
        <v>153.56919990152636</v>
      </c>
      <c r="U22" s="29"/>
    </row>
    <row r="23" spans="1:21">
      <c r="A23" s="38">
        <v>21</v>
      </c>
      <c r="B23" s="30"/>
      <c r="C23" s="30"/>
      <c r="D23" s="30"/>
      <c r="E23" s="30"/>
      <c r="F23" s="29" t="s">
        <v>18</v>
      </c>
      <c r="G23" s="27">
        <v>3</v>
      </c>
      <c r="H23" s="27">
        <v>500</v>
      </c>
      <c r="I23" s="27">
        <v>300</v>
      </c>
      <c r="J23" s="27"/>
      <c r="K23" s="27"/>
      <c r="L23" s="27">
        <f t="shared" si="0"/>
        <v>0</v>
      </c>
      <c r="M23" s="27"/>
      <c r="N23" s="27">
        <f t="shared" si="1"/>
        <v>0</v>
      </c>
      <c r="O23" s="27"/>
      <c r="P23" s="27"/>
      <c r="Q23" s="27"/>
      <c r="R23" s="27">
        <v>10000</v>
      </c>
      <c r="S23" s="27"/>
      <c r="U23" s="29"/>
    </row>
    <row r="24" spans="1:21">
      <c r="A24" s="38">
        <v>22</v>
      </c>
      <c r="B24" s="30"/>
      <c r="C24" s="30"/>
      <c r="D24" s="30"/>
      <c r="E24" s="30"/>
      <c r="F24" s="29" t="s">
        <v>18</v>
      </c>
      <c r="G24" s="27">
        <v>3</v>
      </c>
      <c r="H24" s="27">
        <v>500</v>
      </c>
      <c r="I24" s="27">
        <v>300</v>
      </c>
      <c r="J24" s="27"/>
      <c r="K24" s="27"/>
      <c r="L24" s="27">
        <f t="shared" si="0"/>
        <v>0</v>
      </c>
      <c r="M24" s="27"/>
      <c r="N24" s="27">
        <f t="shared" si="1"/>
        <v>0</v>
      </c>
      <c r="O24" s="27"/>
      <c r="P24" s="27"/>
      <c r="Q24" s="27"/>
      <c r="R24" s="27">
        <v>10000</v>
      </c>
      <c r="S24" s="27"/>
      <c r="U24" s="29"/>
    </row>
    <row r="25" spans="1:21">
      <c r="A25" s="38">
        <v>23</v>
      </c>
      <c r="B25" s="30"/>
      <c r="C25" s="30"/>
      <c r="D25" s="30"/>
      <c r="E25" s="30"/>
      <c r="F25" s="29" t="s">
        <v>18</v>
      </c>
      <c r="G25" s="27">
        <v>3</v>
      </c>
      <c r="H25" s="27">
        <v>500</v>
      </c>
      <c r="I25" s="27">
        <v>300</v>
      </c>
      <c r="J25" s="27"/>
      <c r="K25" s="27"/>
      <c r="L25" s="27">
        <f t="shared" si="0"/>
        <v>0</v>
      </c>
      <c r="M25" s="27"/>
      <c r="N25" s="27">
        <f t="shared" si="1"/>
        <v>0</v>
      </c>
      <c r="O25" s="27"/>
      <c r="P25" s="27"/>
      <c r="Q25" s="27"/>
      <c r="R25" s="27">
        <v>10000</v>
      </c>
      <c r="S25" s="27"/>
      <c r="U25" s="29"/>
    </row>
    <row r="26" spans="1:21">
      <c r="A26" s="38">
        <v>24</v>
      </c>
      <c r="B26" s="30"/>
      <c r="C26" s="30"/>
      <c r="D26" s="30"/>
      <c r="E26" s="30"/>
      <c r="F26" s="29" t="s">
        <v>18</v>
      </c>
      <c r="G26" s="27">
        <v>3</v>
      </c>
      <c r="H26" s="27">
        <v>500</v>
      </c>
      <c r="I26" s="27">
        <v>300</v>
      </c>
      <c r="J26" s="27"/>
      <c r="K26" s="27"/>
      <c r="L26" s="27">
        <f t="shared" si="0"/>
        <v>0</v>
      </c>
      <c r="M26" s="27"/>
      <c r="N26" s="27">
        <f t="shared" si="1"/>
        <v>0</v>
      </c>
      <c r="O26" s="27"/>
      <c r="P26" s="27"/>
      <c r="Q26" s="27"/>
      <c r="R26" s="27">
        <v>10000</v>
      </c>
      <c r="S26" s="27"/>
      <c r="U26" s="29"/>
    </row>
    <row r="27" spans="1:21">
      <c r="A27" s="38">
        <v>25</v>
      </c>
      <c r="B27" s="30"/>
      <c r="C27" s="30"/>
      <c r="D27" s="30"/>
      <c r="E27" s="30"/>
      <c r="F27" s="29" t="s">
        <v>18</v>
      </c>
      <c r="G27" s="27">
        <v>3</v>
      </c>
      <c r="H27" s="27">
        <v>500</v>
      </c>
      <c r="I27" s="27">
        <v>300</v>
      </c>
      <c r="J27" s="27"/>
      <c r="K27" s="27"/>
      <c r="L27" s="27">
        <f t="shared" si="0"/>
        <v>0</v>
      </c>
      <c r="M27" s="27"/>
      <c r="N27" s="27">
        <f t="shared" si="1"/>
        <v>0</v>
      </c>
      <c r="O27" s="27"/>
      <c r="P27" s="27"/>
      <c r="Q27" s="27"/>
      <c r="R27" s="27">
        <v>10000</v>
      </c>
      <c r="S27" s="27"/>
      <c r="U27" s="29"/>
    </row>
    <row r="28" spans="1:21">
      <c r="A28" s="38">
        <v>26</v>
      </c>
      <c r="B28" s="30"/>
      <c r="C28" s="30"/>
      <c r="D28" s="30"/>
      <c r="E28" s="30"/>
      <c r="F28" s="29" t="s">
        <v>18</v>
      </c>
      <c r="G28" s="27">
        <v>3</v>
      </c>
      <c r="H28" s="27">
        <v>500</v>
      </c>
      <c r="I28" s="27">
        <v>300</v>
      </c>
      <c r="J28" s="27"/>
      <c r="K28" s="27"/>
      <c r="L28" s="27">
        <f t="shared" si="0"/>
        <v>0</v>
      </c>
      <c r="M28" s="27"/>
      <c r="N28" s="27">
        <f t="shared" si="1"/>
        <v>0</v>
      </c>
      <c r="O28" s="27"/>
      <c r="P28" s="27"/>
      <c r="Q28" s="27"/>
      <c r="R28" s="27">
        <v>10000</v>
      </c>
      <c r="S28" s="27"/>
      <c r="U28" s="29"/>
    </row>
    <row r="29" spans="1:21">
      <c r="A29" s="38">
        <v>27</v>
      </c>
      <c r="B29" s="30"/>
      <c r="C29" s="30"/>
      <c r="D29" s="30"/>
      <c r="E29" s="30"/>
      <c r="F29" s="29" t="s">
        <v>18</v>
      </c>
      <c r="G29" s="27">
        <v>3</v>
      </c>
      <c r="H29" s="27">
        <v>500</v>
      </c>
      <c r="I29" s="27">
        <v>300</v>
      </c>
      <c r="J29" s="27"/>
      <c r="K29" s="27"/>
      <c r="L29" s="27">
        <f t="shared" si="0"/>
        <v>0</v>
      </c>
      <c r="M29" s="27"/>
      <c r="N29" s="27">
        <f t="shared" si="1"/>
        <v>0</v>
      </c>
      <c r="O29" s="27"/>
      <c r="P29" s="27"/>
      <c r="Q29" s="27"/>
      <c r="R29" s="27">
        <v>10000</v>
      </c>
      <c r="S29" s="27"/>
      <c r="U29" s="29"/>
    </row>
    <row r="30" spans="1:21">
      <c r="A30" s="38">
        <v>28</v>
      </c>
      <c r="B30" s="30"/>
      <c r="C30" s="30"/>
      <c r="D30" s="30"/>
      <c r="E30" s="30"/>
      <c r="F30" s="29" t="s">
        <v>18</v>
      </c>
      <c r="G30" s="27">
        <v>3</v>
      </c>
      <c r="H30" s="27">
        <v>500</v>
      </c>
      <c r="I30" s="27">
        <v>300</v>
      </c>
      <c r="J30" s="27"/>
      <c r="K30" s="27"/>
      <c r="L30" s="27">
        <f t="shared" si="0"/>
        <v>0</v>
      </c>
      <c r="M30" s="27"/>
      <c r="N30" s="27">
        <f t="shared" si="1"/>
        <v>0</v>
      </c>
      <c r="O30" s="27"/>
      <c r="P30" s="27"/>
      <c r="Q30" s="27"/>
      <c r="R30" s="27">
        <v>10000</v>
      </c>
      <c r="S30" s="27"/>
      <c r="U30" s="34"/>
    </row>
    <row r="31" spans="1:21">
      <c r="A31" s="38">
        <v>29</v>
      </c>
      <c r="B31" s="30"/>
      <c r="C31" s="30"/>
      <c r="D31" s="30"/>
      <c r="E31" s="30"/>
      <c r="F31" s="29" t="s">
        <v>18</v>
      </c>
      <c r="G31" s="27">
        <v>3</v>
      </c>
      <c r="H31" s="27">
        <v>500</v>
      </c>
      <c r="I31" s="27">
        <v>300</v>
      </c>
      <c r="J31" s="29"/>
      <c r="K31" s="27"/>
      <c r="L31" s="27">
        <f t="shared" si="0"/>
        <v>0</v>
      </c>
      <c r="M31" s="27"/>
      <c r="N31" s="27">
        <f t="shared" si="1"/>
        <v>0</v>
      </c>
      <c r="O31" s="27"/>
      <c r="P31" s="27"/>
      <c r="Q31" s="27"/>
      <c r="R31" s="27">
        <v>10000</v>
      </c>
      <c r="S31" s="27"/>
      <c r="U31" s="34"/>
    </row>
    <row r="32" spans="1:21">
      <c r="A32" s="38">
        <v>30</v>
      </c>
      <c r="B32" s="30"/>
      <c r="C32" s="30"/>
      <c r="D32" s="30"/>
      <c r="E32" s="30"/>
      <c r="F32" s="29" t="s">
        <v>18</v>
      </c>
      <c r="G32" s="27">
        <v>3</v>
      </c>
      <c r="H32" s="27">
        <v>500</v>
      </c>
      <c r="I32" s="27">
        <v>300</v>
      </c>
      <c r="J32" s="29"/>
      <c r="K32" s="27"/>
      <c r="L32" s="27">
        <f t="shared" si="0"/>
        <v>0</v>
      </c>
      <c r="M32" s="27"/>
      <c r="N32" s="27">
        <f t="shared" si="1"/>
        <v>0</v>
      </c>
      <c r="O32" s="27"/>
      <c r="P32" s="27"/>
      <c r="Q32" s="27"/>
      <c r="R32" s="27">
        <v>10000</v>
      </c>
      <c r="S32" s="27"/>
      <c r="U32" s="34"/>
    </row>
    <row r="33" spans="1:21">
      <c r="A33" s="38">
        <v>31</v>
      </c>
      <c r="B33" s="30"/>
      <c r="C33" s="30"/>
      <c r="D33" s="30"/>
      <c r="E33" s="30"/>
      <c r="F33" s="29" t="s">
        <v>18</v>
      </c>
      <c r="G33" s="27">
        <v>3</v>
      </c>
      <c r="H33" s="27">
        <v>500</v>
      </c>
      <c r="I33" s="27">
        <v>300</v>
      </c>
      <c r="J33" s="29"/>
      <c r="K33" s="27"/>
      <c r="L33" s="27">
        <f t="shared" si="0"/>
        <v>0</v>
      </c>
      <c r="M33" s="27"/>
      <c r="N33" s="27">
        <f t="shared" si="1"/>
        <v>0</v>
      </c>
      <c r="O33" s="27"/>
      <c r="P33" s="27"/>
      <c r="Q33" s="27"/>
      <c r="R33" s="27">
        <v>10000</v>
      </c>
      <c r="S33" s="27"/>
      <c r="U33" s="34"/>
    </row>
    <row r="34" spans="1:21">
      <c r="A34" s="38">
        <v>32</v>
      </c>
      <c r="B34" s="30"/>
      <c r="C34" s="30"/>
      <c r="D34" s="30"/>
      <c r="E34" s="30"/>
      <c r="F34" s="29" t="s">
        <v>18</v>
      </c>
      <c r="G34" s="27">
        <v>3</v>
      </c>
      <c r="H34" s="27">
        <v>500</v>
      </c>
      <c r="I34" s="27">
        <v>300</v>
      </c>
      <c r="J34" s="29"/>
      <c r="K34" s="27"/>
      <c r="L34" s="27">
        <f t="shared" si="0"/>
        <v>0</v>
      </c>
      <c r="M34" s="27"/>
      <c r="N34" s="27">
        <f t="shared" si="1"/>
        <v>0</v>
      </c>
      <c r="O34" s="27"/>
      <c r="P34" s="27"/>
      <c r="Q34" s="27"/>
      <c r="R34" s="27">
        <v>10000</v>
      </c>
      <c r="S34" s="27"/>
      <c r="U34" s="34"/>
    </row>
    <row r="35" spans="1:21">
      <c r="A35" s="38">
        <v>33</v>
      </c>
      <c r="B35" s="30"/>
      <c r="C35" s="30"/>
      <c r="D35" s="30"/>
      <c r="E35" s="30"/>
      <c r="F35" s="29" t="s">
        <v>18</v>
      </c>
      <c r="G35" s="27">
        <v>3</v>
      </c>
      <c r="H35" s="27">
        <v>500</v>
      </c>
      <c r="I35" s="27">
        <v>300</v>
      </c>
      <c r="J35" s="29"/>
      <c r="K35" s="27"/>
      <c r="L35" s="27">
        <f t="shared" si="0"/>
        <v>0</v>
      </c>
      <c r="M35" s="27"/>
      <c r="N35" s="27">
        <f t="shared" si="1"/>
        <v>0</v>
      </c>
      <c r="O35" s="27"/>
      <c r="P35" s="27"/>
      <c r="Q35" s="27"/>
      <c r="R35" s="27">
        <v>10000</v>
      </c>
      <c r="S35" s="27"/>
      <c r="U35" s="34"/>
    </row>
    <row r="36" spans="1:21">
      <c r="A36" s="38">
        <v>34</v>
      </c>
      <c r="B36" s="30"/>
      <c r="C36" s="30"/>
      <c r="D36" s="30"/>
      <c r="E36" s="30"/>
      <c r="F36" s="29" t="s">
        <v>18</v>
      </c>
      <c r="G36" s="27">
        <v>3</v>
      </c>
      <c r="H36" s="27">
        <v>500</v>
      </c>
      <c r="I36" s="27">
        <v>300</v>
      </c>
      <c r="J36" s="29"/>
      <c r="K36" s="27"/>
      <c r="L36" s="27">
        <f t="shared" si="0"/>
        <v>0</v>
      </c>
      <c r="M36" s="27"/>
      <c r="N36" s="27">
        <f t="shared" si="1"/>
        <v>0</v>
      </c>
      <c r="O36" s="27"/>
      <c r="P36" s="27"/>
      <c r="Q36" s="27"/>
      <c r="R36" s="27">
        <v>10000</v>
      </c>
      <c r="S36" s="27"/>
      <c r="U36" s="34"/>
    </row>
    <row r="37" spans="1:21">
      <c r="A37" s="38">
        <v>35</v>
      </c>
      <c r="B37" s="30"/>
      <c r="C37" s="30"/>
      <c r="D37" s="30"/>
      <c r="E37" s="30"/>
      <c r="F37" s="29" t="s">
        <v>18</v>
      </c>
      <c r="G37" s="27">
        <v>3</v>
      </c>
      <c r="H37" s="27">
        <v>500</v>
      </c>
      <c r="I37" s="27">
        <v>300</v>
      </c>
      <c r="J37" s="29"/>
      <c r="K37" s="27"/>
      <c r="L37" s="27">
        <f t="shared" si="0"/>
        <v>0</v>
      </c>
      <c r="M37" s="27"/>
      <c r="N37" s="27">
        <f t="shared" si="1"/>
        <v>0</v>
      </c>
      <c r="O37" s="27"/>
      <c r="P37" s="27"/>
      <c r="Q37" s="27"/>
      <c r="R37" s="27">
        <v>10000</v>
      </c>
      <c r="S37" s="27"/>
      <c r="U37" s="34"/>
    </row>
    <row r="38" spans="1:21">
      <c r="A38" s="38">
        <v>36</v>
      </c>
      <c r="B38" s="30"/>
      <c r="C38" s="30"/>
      <c r="D38" s="30"/>
      <c r="E38" s="30"/>
      <c r="F38" s="29" t="s">
        <v>18</v>
      </c>
      <c r="G38" s="27">
        <v>3</v>
      </c>
      <c r="H38" s="27">
        <v>500</v>
      </c>
      <c r="I38" s="27">
        <v>300</v>
      </c>
      <c r="J38" s="29"/>
      <c r="K38" s="27"/>
      <c r="L38" s="27">
        <f t="shared" si="0"/>
        <v>0</v>
      </c>
      <c r="M38" s="27"/>
      <c r="N38" s="27">
        <f t="shared" si="1"/>
        <v>0</v>
      </c>
      <c r="O38" s="27"/>
      <c r="P38" s="27"/>
      <c r="Q38" s="27"/>
      <c r="R38" s="27">
        <v>10000</v>
      </c>
      <c r="S38" s="27"/>
      <c r="U38" s="34"/>
    </row>
    <row r="39" spans="1:21">
      <c r="A39" s="38">
        <v>37</v>
      </c>
      <c r="B39" s="30"/>
      <c r="C39" s="30"/>
      <c r="D39" s="30"/>
      <c r="E39" s="30"/>
      <c r="F39" s="29" t="s">
        <v>18</v>
      </c>
      <c r="G39" s="27">
        <v>3</v>
      </c>
      <c r="H39" s="27">
        <v>500</v>
      </c>
      <c r="I39" s="27">
        <v>300</v>
      </c>
      <c r="J39" s="29"/>
      <c r="K39" s="27"/>
      <c r="L39" s="27">
        <f t="shared" si="0"/>
        <v>0</v>
      </c>
      <c r="M39" s="27"/>
      <c r="N39" s="27">
        <f t="shared" si="1"/>
        <v>0</v>
      </c>
      <c r="O39" s="27"/>
      <c r="P39" s="27"/>
      <c r="Q39" s="27"/>
      <c r="R39" s="27">
        <v>10000</v>
      </c>
      <c r="S39" s="27"/>
      <c r="U39" s="34"/>
    </row>
    <row r="40" spans="1:21">
      <c r="A40" s="38">
        <v>38</v>
      </c>
      <c r="B40" s="30"/>
      <c r="C40" s="30"/>
      <c r="D40" s="30"/>
      <c r="E40" s="30"/>
      <c r="F40" s="29" t="s">
        <v>18</v>
      </c>
      <c r="G40" s="27">
        <v>3</v>
      </c>
      <c r="H40" s="27">
        <v>500</v>
      </c>
      <c r="I40" s="27">
        <v>300</v>
      </c>
      <c r="J40" s="29"/>
      <c r="K40" s="27"/>
      <c r="L40" s="27">
        <f t="shared" si="0"/>
        <v>0</v>
      </c>
      <c r="M40" s="27"/>
      <c r="N40" s="27">
        <f t="shared" si="1"/>
        <v>0</v>
      </c>
      <c r="O40" s="27"/>
      <c r="P40" s="27"/>
      <c r="Q40" s="27"/>
      <c r="R40" s="27">
        <v>10000</v>
      </c>
      <c r="S40" s="27"/>
      <c r="U40" s="34"/>
    </row>
    <row r="41" spans="1:21">
      <c r="A41" s="38">
        <v>39</v>
      </c>
      <c r="B41" s="30"/>
      <c r="C41" s="30"/>
      <c r="D41" s="30"/>
      <c r="E41" s="30"/>
      <c r="F41" s="29" t="s">
        <v>18</v>
      </c>
      <c r="G41" s="27">
        <v>3</v>
      </c>
      <c r="H41" s="27">
        <v>500</v>
      </c>
      <c r="I41" s="27">
        <v>300</v>
      </c>
      <c r="J41" s="29"/>
      <c r="K41" s="27"/>
      <c r="L41" s="27">
        <f t="shared" si="0"/>
        <v>0</v>
      </c>
      <c r="M41" s="27"/>
      <c r="N41" s="27">
        <f t="shared" si="1"/>
        <v>0</v>
      </c>
      <c r="O41" s="27"/>
      <c r="P41" s="27"/>
      <c r="Q41" s="27"/>
      <c r="R41" s="27">
        <v>10000</v>
      </c>
      <c r="S41" s="27"/>
      <c r="U41" s="34"/>
    </row>
    <row r="42" spans="1:21">
      <c r="A42" s="38">
        <v>40</v>
      </c>
      <c r="B42" s="30"/>
      <c r="C42" s="30"/>
      <c r="D42" s="30"/>
      <c r="E42" s="30"/>
      <c r="F42" s="29" t="s">
        <v>18</v>
      </c>
      <c r="G42" s="27">
        <v>3</v>
      </c>
      <c r="H42" s="27">
        <v>500</v>
      </c>
      <c r="I42" s="27">
        <v>300</v>
      </c>
      <c r="J42" s="29"/>
      <c r="K42" s="27"/>
      <c r="L42" s="27">
        <f t="shared" si="0"/>
        <v>0</v>
      </c>
      <c r="M42" s="27"/>
      <c r="N42" s="27">
        <f t="shared" si="1"/>
        <v>0</v>
      </c>
      <c r="O42" s="27"/>
      <c r="P42" s="27"/>
      <c r="Q42" s="27"/>
      <c r="R42" s="27">
        <v>10000</v>
      </c>
      <c r="S42" s="27"/>
      <c r="U42" s="34"/>
    </row>
    <row r="43" spans="1:21">
      <c r="A43" s="38">
        <v>41</v>
      </c>
      <c r="B43" s="30"/>
      <c r="C43" s="30"/>
      <c r="D43" s="30"/>
      <c r="E43" s="30"/>
      <c r="F43" s="29" t="s">
        <v>18</v>
      </c>
      <c r="G43" s="27">
        <v>3</v>
      </c>
      <c r="H43" s="27">
        <v>500</v>
      </c>
      <c r="I43" s="27">
        <v>300</v>
      </c>
      <c r="J43" s="29"/>
      <c r="K43" s="27"/>
      <c r="L43" s="27">
        <f t="shared" si="0"/>
        <v>0</v>
      </c>
      <c r="M43" s="27"/>
      <c r="N43" s="27">
        <f t="shared" si="1"/>
        <v>0</v>
      </c>
      <c r="O43" s="27"/>
      <c r="P43" s="27"/>
      <c r="Q43" s="27"/>
      <c r="R43" s="27">
        <v>10000</v>
      </c>
      <c r="S43" s="27"/>
      <c r="U43" s="34"/>
    </row>
    <row r="44" spans="1:21">
      <c r="A44" s="38">
        <v>42</v>
      </c>
      <c r="B44" s="30"/>
      <c r="C44" s="30"/>
      <c r="D44" s="30"/>
      <c r="E44" s="30"/>
      <c r="F44" s="29" t="s">
        <v>18</v>
      </c>
      <c r="G44" s="27">
        <v>3</v>
      </c>
      <c r="H44" s="27">
        <v>500</v>
      </c>
      <c r="I44" s="27">
        <v>300</v>
      </c>
      <c r="J44" s="29"/>
      <c r="K44" s="27"/>
      <c r="L44" s="27">
        <f t="shared" si="0"/>
        <v>0</v>
      </c>
      <c r="M44" s="27"/>
      <c r="N44" s="27">
        <f t="shared" si="1"/>
        <v>0</v>
      </c>
      <c r="O44" s="27"/>
      <c r="P44" s="27"/>
      <c r="Q44" s="27"/>
      <c r="R44" s="27">
        <v>10000</v>
      </c>
      <c r="S44" s="27"/>
      <c r="U44" s="34"/>
    </row>
    <row r="45" spans="1:21">
      <c r="A45" s="38">
        <v>43</v>
      </c>
      <c r="B45" s="30"/>
      <c r="C45" s="30"/>
      <c r="D45" s="30"/>
      <c r="E45" s="30"/>
      <c r="F45" s="29" t="s">
        <v>18</v>
      </c>
      <c r="G45" s="27">
        <v>3</v>
      </c>
      <c r="H45" s="27">
        <v>500</v>
      </c>
      <c r="I45" s="27">
        <v>300</v>
      </c>
      <c r="J45" s="29"/>
      <c r="K45" s="27"/>
      <c r="L45" s="27">
        <f t="shared" si="0"/>
        <v>0</v>
      </c>
      <c r="M45" s="27"/>
      <c r="N45" s="27">
        <f t="shared" si="1"/>
        <v>0</v>
      </c>
      <c r="O45" s="27"/>
      <c r="P45" s="27"/>
      <c r="Q45" s="27"/>
      <c r="R45" s="27">
        <v>10000</v>
      </c>
      <c r="S45" s="27"/>
      <c r="U45" s="34"/>
    </row>
    <row r="46" spans="1:21">
      <c r="A46" s="38">
        <v>44</v>
      </c>
      <c r="B46" s="30"/>
      <c r="C46" s="30"/>
      <c r="D46" s="30"/>
      <c r="E46" s="30"/>
      <c r="F46" s="29" t="s">
        <v>18</v>
      </c>
      <c r="G46" s="27">
        <v>3</v>
      </c>
      <c r="H46" s="27">
        <v>500</v>
      </c>
      <c r="I46" s="27">
        <v>300</v>
      </c>
      <c r="J46" s="29"/>
      <c r="K46" s="27"/>
      <c r="L46" s="27">
        <f t="shared" si="0"/>
        <v>0</v>
      </c>
      <c r="M46" s="27"/>
      <c r="N46" s="27">
        <f t="shared" si="1"/>
        <v>0</v>
      </c>
      <c r="O46" s="27"/>
      <c r="P46" s="27"/>
      <c r="Q46" s="27"/>
      <c r="R46" s="27">
        <v>10000</v>
      </c>
      <c r="S46" s="27"/>
      <c r="U46" s="34"/>
    </row>
    <row r="47" spans="1:21">
      <c r="A47" s="38">
        <v>45</v>
      </c>
      <c r="B47" s="30"/>
      <c r="C47" s="30"/>
      <c r="D47" s="30"/>
      <c r="E47" s="30"/>
      <c r="F47" s="29" t="s">
        <v>18</v>
      </c>
      <c r="G47" s="27">
        <v>3</v>
      </c>
      <c r="H47" s="27">
        <v>500</v>
      </c>
      <c r="I47" s="27">
        <v>300</v>
      </c>
      <c r="J47" s="29"/>
      <c r="K47" s="27"/>
      <c r="L47" s="27">
        <f t="shared" si="0"/>
        <v>0</v>
      </c>
      <c r="M47" s="27"/>
      <c r="N47" s="27">
        <f t="shared" si="1"/>
        <v>0</v>
      </c>
      <c r="O47" s="27"/>
      <c r="P47" s="27"/>
      <c r="Q47" s="27"/>
      <c r="R47" s="27">
        <v>10000</v>
      </c>
      <c r="S47" s="27"/>
      <c r="U47" s="34"/>
    </row>
    <row r="48" spans="1:21">
      <c r="A48" s="38">
        <v>46</v>
      </c>
      <c r="B48" s="30"/>
      <c r="C48" s="30"/>
      <c r="D48" s="30"/>
      <c r="E48" s="30"/>
      <c r="F48" s="29" t="s">
        <v>18</v>
      </c>
      <c r="G48" s="27">
        <v>3</v>
      </c>
      <c r="H48" s="27">
        <v>500</v>
      </c>
      <c r="I48" s="27">
        <v>300</v>
      </c>
      <c r="J48" s="29"/>
      <c r="K48" s="27"/>
      <c r="L48" s="27">
        <f t="shared" si="0"/>
        <v>0</v>
      </c>
      <c r="M48" s="27"/>
      <c r="N48" s="27">
        <f t="shared" si="1"/>
        <v>0</v>
      </c>
      <c r="O48" s="27"/>
      <c r="P48" s="27"/>
      <c r="Q48" s="27"/>
      <c r="R48" s="27">
        <v>10000</v>
      </c>
      <c r="S48" s="27"/>
      <c r="U48" s="34"/>
    </row>
    <row r="49" spans="1:22">
      <c r="A49" s="38">
        <v>47</v>
      </c>
      <c r="B49" s="30"/>
      <c r="C49" s="30"/>
      <c r="D49" s="30"/>
      <c r="E49" s="30"/>
      <c r="F49" s="29" t="s">
        <v>18</v>
      </c>
      <c r="G49" s="27">
        <v>3</v>
      </c>
      <c r="H49" s="27">
        <v>500</v>
      </c>
      <c r="I49" s="27">
        <v>300</v>
      </c>
      <c r="J49" s="29"/>
      <c r="K49" s="27"/>
      <c r="L49" s="27">
        <f t="shared" si="0"/>
        <v>0</v>
      </c>
      <c r="M49" s="27"/>
      <c r="N49" s="27">
        <f t="shared" si="1"/>
        <v>0</v>
      </c>
      <c r="O49" s="27"/>
      <c r="P49" s="27"/>
      <c r="Q49" s="27"/>
      <c r="R49" s="27">
        <v>10000</v>
      </c>
      <c r="S49" s="27"/>
      <c r="U49" s="34"/>
    </row>
    <row r="50" spans="1:22">
      <c r="A50" s="38">
        <v>48</v>
      </c>
      <c r="B50" s="30"/>
      <c r="C50" s="30"/>
      <c r="D50" s="30"/>
      <c r="E50" s="30"/>
      <c r="F50" s="29" t="s">
        <v>18</v>
      </c>
      <c r="G50" s="27">
        <v>3</v>
      </c>
      <c r="H50" s="27">
        <v>500</v>
      </c>
      <c r="I50" s="27">
        <v>300</v>
      </c>
      <c r="J50" s="29"/>
      <c r="K50" s="27"/>
      <c r="L50" s="27">
        <f t="shared" si="0"/>
        <v>0</v>
      </c>
      <c r="M50" s="27"/>
      <c r="N50" s="27">
        <f t="shared" si="1"/>
        <v>0</v>
      </c>
      <c r="O50" s="27"/>
      <c r="P50" s="27"/>
      <c r="Q50" s="27"/>
      <c r="R50" s="27">
        <v>10000</v>
      </c>
      <c r="S50" s="27"/>
      <c r="U50" s="34"/>
    </row>
    <row r="51" spans="1:22">
      <c r="A51" s="38">
        <v>49</v>
      </c>
      <c r="B51" s="30"/>
      <c r="C51" s="30"/>
      <c r="D51" s="30"/>
      <c r="E51" s="30"/>
      <c r="F51" s="29" t="s">
        <v>18</v>
      </c>
      <c r="G51" s="27">
        <v>3</v>
      </c>
      <c r="H51" s="27">
        <v>500</v>
      </c>
      <c r="I51" s="27">
        <v>300</v>
      </c>
      <c r="J51" s="29"/>
      <c r="K51" s="27"/>
      <c r="L51" s="27">
        <f t="shared" si="0"/>
        <v>0</v>
      </c>
      <c r="M51" s="27"/>
      <c r="N51" s="27">
        <f t="shared" si="1"/>
        <v>0</v>
      </c>
      <c r="O51" s="27"/>
      <c r="P51" s="27"/>
      <c r="Q51" s="27"/>
      <c r="R51" s="27">
        <v>10000</v>
      </c>
      <c r="S51" s="27"/>
      <c r="U51" s="34"/>
    </row>
    <row r="52" spans="1:22">
      <c r="A52" s="38">
        <v>50</v>
      </c>
      <c r="B52" s="30"/>
      <c r="C52" s="30"/>
      <c r="D52" s="30"/>
      <c r="E52" s="30"/>
      <c r="F52" s="29" t="s">
        <v>18</v>
      </c>
      <c r="G52" s="27">
        <v>3</v>
      </c>
      <c r="H52" s="27">
        <v>500</v>
      </c>
      <c r="I52" s="27">
        <v>300</v>
      </c>
      <c r="J52" s="29"/>
      <c r="K52" s="27"/>
      <c r="L52" s="27">
        <f t="shared" si="0"/>
        <v>0</v>
      </c>
      <c r="M52" s="27"/>
      <c r="N52" s="27">
        <f t="shared" si="1"/>
        <v>0</v>
      </c>
      <c r="O52" s="27"/>
      <c r="P52" s="27"/>
      <c r="Q52" s="27"/>
      <c r="R52" s="27">
        <v>10000</v>
      </c>
      <c r="S52" s="27"/>
      <c r="U52" s="34"/>
    </row>
    <row r="53" spans="1:22">
      <c r="A53" s="38">
        <v>51</v>
      </c>
      <c r="B53" s="30"/>
      <c r="C53" s="30"/>
      <c r="D53" s="30"/>
      <c r="E53" s="30"/>
      <c r="F53" s="29" t="s">
        <v>18</v>
      </c>
      <c r="G53" s="27">
        <v>3</v>
      </c>
      <c r="H53" s="27">
        <v>500</v>
      </c>
      <c r="I53" s="27">
        <v>300</v>
      </c>
      <c r="J53" s="29"/>
      <c r="K53" s="27"/>
      <c r="L53" s="27"/>
      <c r="M53" s="27"/>
      <c r="N53" s="27"/>
      <c r="O53" s="27"/>
      <c r="P53" s="27"/>
      <c r="Q53" s="27"/>
      <c r="R53" s="27">
        <v>10000</v>
      </c>
      <c r="S53" s="27"/>
      <c r="U53" s="34"/>
    </row>
    <row r="54" spans="1:22">
      <c r="A54" s="38">
        <v>52</v>
      </c>
      <c r="B54" s="30"/>
      <c r="C54" s="30"/>
      <c r="D54" s="30"/>
      <c r="E54" s="30"/>
      <c r="F54" s="29" t="s">
        <v>18</v>
      </c>
      <c r="G54" s="27">
        <v>3</v>
      </c>
      <c r="H54" s="27">
        <v>500</v>
      </c>
      <c r="I54" s="27">
        <v>300</v>
      </c>
      <c r="J54" s="29"/>
      <c r="K54" s="27"/>
      <c r="L54" s="27"/>
      <c r="M54" s="27"/>
      <c r="N54" s="27"/>
      <c r="O54" s="27"/>
      <c r="P54" s="27"/>
      <c r="Q54" s="27"/>
      <c r="R54" s="27">
        <v>10000</v>
      </c>
      <c r="S54" s="27"/>
      <c r="U54" s="34"/>
    </row>
    <row r="55" spans="1:22">
      <c r="A55" s="38">
        <v>53</v>
      </c>
      <c r="B55" s="30"/>
      <c r="C55" s="30"/>
      <c r="D55" s="30"/>
      <c r="E55" s="30"/>
      <c r="F55" s="29" t="s">
        <v>18</v>
      </c>
      <c r="G55" s="27">
        <v>3</v>
      </c>
      <c r="H55" s="27">
        <v>500</v>
      </c>
      <c r="I55" s="27">
        <v>300</v>
      </c>
      <c r="J55" s="29"/>
      <c r="K55" s="27"/>
      <c r="L55" s="27"/>
      <c r="M55" s="27"/>
      <c r="N55" s="27"/>
      <c r="O55" s="27"/>
      <c r="P55" s="27"/>
      <c r="Q55" s="27"/>
      <c r="R55" s="27">
        <v>10000</v>
      </c>
      <c r="S55" s="27"/>
      <c r="U55" s="34"/>
    </row>
    <row r="56" spans="1:22">
      <c r="A56" s="38">
        <v>54</v>
      </c>
      <c r="B56" s="30"/>
      <c r="C56" s="30"/>
      <c r="D56" s="30"/>
      <c r="E56" s="30"/>
      <c r="F56" s="29" t="s">
        <v>18</v>
      </c>
      <c r="G56" s="27">
        <v>3</v>
      </c>
      <c r="H56" s="27">
        <v>500</v>
      </c>
      <c r="I56" s="27">
        <v>300</v>
      </c>
      <c r="J56" s="29"/>
      <c r="K56" s="27"/>
      <c r="L56" s="27"/>
      <c r="M56" s="27"/>
      <c r="N56" s="27"/>
      <c r="O56" s="27"/>
      <c r="P56" s="27"/>
      <c r="Q56" s="27"/>
      <c r="R56" s="27">
        <v>10000</v>
      </c>
      <c r="S56" s="27"/>
      <c r="U56" s="34"/>
    </row>
    <row r="57" spans="1:22">
      <c r="A57" s="38">
        <v>55</v>
      </c>
      <c r="B57" s="30"/>
      <c r="C57" s="30"/>
      <c r="D57" s="30"/>
      <c r="E57" s="30"/>
      <c r="F57" s="29" t="s">
        <v>18</v>
      </c>
      <c r="G57" s="27">
        <v>3</v>
      </c>
      <c r="H57" s="27">
        <v>500</v>
      </c>
      <c r="I57" s="27">
        <v>300</v>
      </c>
      <c r="J57" s="29"/>
      <c r="K57" s="27"/>
      <c r="L57" s="27"/>
      <c r="M57" s="27"/>
      <c r="N57" s="27"/>
      <c r="O57" s="27"/>
      <c r="P57" s="27"/>
      <c r="Q57" s="27"/>
      <c r="R57" s="27">
        <v>10000</v>
      </c>
      <c r="S57" s="27"/>
      <c r="U57" s="34"/>
    </row>
    <row r="58" spans="1:22">
      <c r="A58" s="38">
        <v>56</v>
      </c>
      <c r="B58" s="30"/>
      <c r="C58" s="30"/>
      <c r="D58" s="30"/>
      <c r="E58" s="30"/>
      <c r="F58" s="29" t="s">
        <v>18</v>
      </c>
      <c r="G58" s="27">
        <v>3</v>
      </c>
      <c r="H58" s="27">
        <v>500</v>
      </c>
      <c r="I58" s="27">
        <v>300</v>
      </c>
      <c r="J58" s="29"/>
      <c r="K58" s="27"/>
      <c r="L58" s="27"/>
      <c r="M58" s="27"/>
      <c r="N58" s="27"/>
      <c r="O58" s="27"/>
      <c r="P58" s="27"/>
      <c r="Q58" s="27"/>
      <c r="R58" s="27">
        <v>10000</v>
      </c>
      <c r="S58" s="27"/>
      <c r="U58" s="34"/>
    </row>
    <row r="59" spans="1:22">
      <c r="A59" s="38">
        <v>57</v>
      </c>
      <c r="B59" s="30"/>
      <c r="C59" s="30"/>
      <c r="D59" s="30"/>
      <c r="E59" s="30"/>
      <c r="F59" s="29" t="s">
        <v>18</v>
      </c>
      <c r="G59" s="27">
        <v>3</v>
      </c>
      <c r="H59" s="27">
        <v>500</v>
      </c>
      <c r="I59" s="27">
        <v>300</v>
      </c>
      <c r="J59" s="29"/>
      <c r="K59" s="27"/>
      <c r="L59" s="27"/>
      <c r="M59" s="27"/>
      <c r="N59" s="27"/>
      <c r="O59" s="27"/>
      <c r="P59" s="27"/>
      <c r="Q59" s="27"/>
      <c r="R59" s="27">
        <v>10000</v>
      </c>
      <c r="S59" s="27"/>
      <c r="U59" s="34"/>
    </row>
    <row r="60" spans="1:22">
      <c r="A60" s="38">
        <v>58</v>
      </c>
      <c r="B60" s="30"/>
      <c r="C60" s="30"/>
      <c r="D60" s="30"/>
      <c r="E60" s="30"/>
      <c r="F60" s="29" t="s">
        <v>18</v>
      </c>
      <c r="G60" s="27">
        <v>3</v>
      </c>
      <c r="H60" s="27">
        <v>500</v>
      </c>
      <c r="I60" s="27">
        <v>300</v>
      </c>
      <c r="J60" s="29"/>
      <c r="K60" s="27"/>
      <c r="L60" s="27"/>
      <c r="M60" s="27"/>
      <c r="N60" s="27"/>
      <c r="O60" s="27"/>
      <c r="P60" s="27"/>
      <c r="Q60" s="27"/>
      <c r="R60" s="27">
        <v>10000</v>
      </c>
      <c r="S60" s="27"/>
      <c r="U60" s="34"/>
    </row>
    <row r="61" spans="1:22">
      <c r="A61" s="38">
        <v>59</v>
      </c>
      <c r="B61" s="30"/>
      <c r="C61" s="30"/>
      <c r="D61" s="30"/>
      <c r="E61" s="30"/>
      <c r="F61" s="29" t="s">
        <v>18</v>
      </c>
      <c r="G61" s="27">
        <v>3</v>
      </c>
      <c r="H61" s="27">
        <v>500</v>
      </c>
      <c r="I61" s="27">
        <v>300</v>
      </c>
      <c r="J61" s="29"/>
      <c r="K61" s="27"/>
      <c r="L61" s="27"/>
      <c r="M61" s="27"/>
      <c r="N61" s="27"/>
      <c r="O61" s="27"/>
      <c r="P61" s="27"/>
      <c r="Q61" s="27"/>
      <c r="R61" s="27">
        <v>10000</v>
      </c>
      <c r="S61" s="27"/>
      <c r="U61" s="34"/>
      <c r="V61">
        <v>3.4</v>
      </c>
    </row>
    <row r="62" spans="1:22">
      <c r="A62" s="38">
        <v>60</v>
      </c>
      <c r="B62" s="30"/>
      <c r="C62" s="30"/>
      <c r="D62" s="30"/>
      <c r="E62" s="30"/>
      <c r="F62" s="29" t="s">
        <v>18</v>
      </c>
      <c r="G62" s="27">
        <v>3</v>
      </c>
      <c r="H62" s="27">
        <v>500</v>
      </c>
      <c r="I62" s="27">
        <v>300</v>
      </c>
      <c r="J62" s="29"/>
      <c r="K62" s="27"/>
      <c r="L62" s="27"/>
      <c r="M62" s="27"/>
      <c r="N62" s="27"/>
      <c r="O62" s="27"/>
      <c r="P62" s="27"/>
      <c r="Q62" s="27"/>
      <c r="R62" s="27">
        <v>10000</v>
      </c>
      <c r="S62" s="27"/>
      <c r="U62" s="34"/>
    </row>
    <row r="63" spans="1:22">
      <c r="A63" s="38">
        <v>61</v>
      </c>
      <c r="B63" s="30"/>
      <c r="C63" s="30"/>
      <c r="D63" s="30"/>
      <c r="E63" s="30"/>
      <c r="F63" s="29" t="s">
        <v>18</v>
      </c>
      <c r="G63" s="27">
        <v>3</v>
      </c>
      <c r="H63" s="27">
        <v>500</v>
      </c>
      <c r="I63" s="27">
        <v>300</v>
      </c>
      <c r="J63" s="29"/>
      <c r="K63" s="27"/>
      <c r="L63" s="27"/>
      <c r="M63" s="27"/>
      <c r="N63" s="27"/>
      <c r="O63" s="27"/>
      <c r="P63" s="27"/>
      <c r="Q63" s="27"/>
      <c r="R63" s="27">
        <v>10000</v>
      </c>
      <c r="S63" s="27"/>
      <c r="U63" s="34"/>
    </row>
    <row r="64" spans="1:22">
      <c r="A64" s="38">
        <v>62</v>
      </c>
      <c r="B64" s="30"/>
      <c r="C64" s="30"/>
      <c r="D64" s="30"/>
      <c r="E64" s="30"/>
      <c r="F64" s="29" t="s">
        <v>18</v>
      </c>
      <c r="G64" s="27">
        <v>3</v>
      </c>
      <c r="H64" s="27">
        <v>500</v>
      </c>
      <c r="I64" s="27">
        <v>300</v>
      </c>
      <c r="J64" s="29"/>
      <c r="K64" s="27"/>
      <c r="L64" s="27"/>
      <c r="M64" s="27"/>
      <c r="N64" s="27"/>
      <c r="O64" s="27"/>
      <c r="P64" s="27"/>
      <c r="Q64" s="27"/>
      <c r="R64" s="27">
        <v>10000</v>
      </c>
      <c r="S64" s="27"/>
      <c r="U64" s="34"/>
    </row>
    <row r="65" spans="1:21">
      <c r="A65" s="38">
        <v>63</v>
      </c>
      <c r="B65" s="30"/>
      <c r="C65" s="30"/>
      <c r="D65" s="30"/>
      <c r="E65" s="30"/>
      <c r="F65" s="29" t="s">
        <v>18</v>
      </c>
      <c r="G65" s="27">
        <v>3</v>
      </c>
      <c r="H65" s="27">
        <v>500</v>
      </c>
      <c r="I65" s="27">
        <v>300</v>
      </c>
      <c r="J65" s="29"/>
      <c r="K65" s="27"/>
      <c r="L65" s="27"/>
      <c r="M65" s="27"/>
      <c r="N65" s="27"/>
      <c r="O65" s="27"/>
      <c r="P65" s="27"/>
      <c r="Q65" s="27"/>
      <c r="R65" s="27">
        <v>10000</v>
      </c>
      <c r="S65" s="27"/>
      <c r="U65" s="34"/>
    </row>
    <row r="66" spans="1:21">
      <c r="A66" s="38">
        <v>64</v>
      </c>
      <c r="B66" s="30"/>
      <c r="C66" s="30"/>
      <c r="D66" s="30"/>
      <c r="E66" s="30"/>
      <c r="F66" s="29" t="s">
        <v>18</v>
      </c>
      <c r="G66" s="27">
        <v>3</v>
      </c>
      <c r="H66" s="27">
        <v>500</v>
      </c>
      <c r="I66" s="27">
        <v>300</v>
      </c>
      <c r="J66" s="29"/>
      <c r="K66" s="27"/>
      <c r="L66" s="27"/>
      <c r="M66" s="27"/>
      <c r="N66" s="27"/>
      <c r="O66" s="27"/>
      <c r="P66" s="27"/>
      <c r="Q66" s="27"/>
      <c r="R66" s="27">
        <v>10000</v>
      </c>
      <c r="S66" s="27"/>
      <c r="U66" s="34"/>
    </row>
    <row r="67" spans="1:21">
      <c r="A67" s="38">
        <v>65</v>
      </c>
      <c r="B67" s="30"/>
      <c r="C67" s="30"/>
      <c r="D67" s="30"/>
      <c r="E67" s="30"/>
      <c r="F67" s="29" t="s">
        <v>18</v>
      </c>
      <c r="G67" s="27">
        <v>3</v>
      </c>
      <c r="H67" s="27">
        <v>500</v>
      </c>
      <c r="I67" s="27">
        <v>300</v>
      </c>
      <c r="J67" s="29"/>
      <c r="K67" s="27"/>
      <c r="L67" s="27"/>
      <c r="M67" s="27"/>
      <c r="N67" s="27"/>
      <c r="O67" s="27"/>
      <c r="P67" s="27"/>
      <c r="Q67" s="27"/>
      <c r="R67" s="27">
        <v>10000</v>
      </c>
      <c r="S67" s="27"/>
      <c r="U67" s="34"/>
    </row>
    <row r="68" spans="1:21">
      <c r="A68" s="38">
        <v>66</v>
      </c>
      <c r="B68" s="30"/>
      <c r="C68" s="30"/>
      <c r="D68" s="30"/>
      <c r="E68" s="30"/>
      <c r="F68" s="29" t="s">
        <v>18</v>
      </c>
      <c r="G68" s="27">
        <v>3</v>
      </c>
      <c r="H68" s="27">
        <v>500</v>
      </c>
      <c r="I68" s="27">
        <v>300</v>
      </c>
      <c r="J68" s="29"/>
      <c r="K68" s="27"/>
      <c r="L68" s="27"/>
      <c r="M68" s="27"/>
      <c r="N68" s="27"/>
      <c r="O68" s="27"/>
      <c r="P68" s="27"/>
      <c r="Q68" s="27"/>
      <c r="R68" s="27">
        <v>10000</v>
      </c>
      <c r="S68" s="27"/>
      <c r="U68" s="34"/>
    </row>
    <row r="69" spans="1:21">
      <c r="A69" s="38">
        <v>67</v>
      </c>
      <c r="B69" s="30"/>
      <c r="C69" s="30"/>
      <c r="D69" s="30"/>
      <c r="E69" s="30"/>
      <c r="F69" s="29" t="s">
        <v>18</v>
      </c>
      <c r="G69" s="27">
        <v>3</v>
      </c>
      <c r="H69" s="27">
        <v>500</v>
      </c>
      <c r="I69" s="27">
        <v>300</v>
      </c>
      <c r="J69" s="29"/>
      <c r="K69" s="27"/>
      <c r="L69" s="27"/>
      <c r="M69" s="27"/>
      <c r="N69" s="27"/>
      <c r="O69" s="27"/>
      <c r="P69" s="27"/>
      <c r="Q69" s="27"/>
      <c r="R69" s="27">
        <v>10000</v>
      </c>
      <c r="S69" s="27"/>
      <c r="U69" s="34"/>
    </row>
    <row r="70" spans="1:21">
      <c r="A70" s="38">
        <v>68</v>
      </c>
      <c r="B70" s="30"/>
      <c r="C70" s="30"/>
      <c r="D70" s="30"/>
      <c r="E70" s="30"/>
      <c r="F70" s="29" t="s">
        <v>18</v>
      </c>
      <c r="G70" s="27">
        <v>3</v>
      </c>
      <c r="H70" s="27">
        <v>500</v>
      </c>
      <c r="I70" s="27">
        <v>300</v>
      </c>
      <c r="J70" s="29"/>
      <c r="K70" s="27"/>
      <c r="L70" s="27"/>
      <c r="M70" s="27"/>
      <c r="N70" s="27"/>
      <c r="O70" s="27"/>
      <c r="P70" s="27"/>
      <c r="Q70" s="27"/>
      <c r="R70" s="27">
        <v>10000</v>
      </c>
      <c r="S70" s="27"/>
      <c r="U70" s="34"/>
    </row>
    <row r="71" spans="1:21">
      <c r="A71" s="38">
        <v>69</v>
      </c>
      <c r="B71" s="30"/>
      <c r="C71" s="30"/>
      <c r="D71" s="30"/>
      <c r="E71" s="30"/>
      <c r="F71" s="29" t="s">
        <v>18</v>
      </c>
      <c r="G71" s="27">
        <v>3</v>
      </c>
      <c r="H71" s="27">
        <v>500</v>
      </c>
      <c r="I71" s="27">
        <v>300</v>
      </c>
      <c r="J71" s="29"/>
      <c r="K71" s="27"/>
      <c r="L71" s="27"/>
      <c r="M71" s="27"/>
      <c r="N71" s="27"/>
      <c r="O71" s="27"/>
      <c r="P71" s="27"/>
      <c r="Q71" s="27"/>
      <c r="R71" s="27">
        <v>10000</v>
      </c>
      <c r="S71" s="27"/>
      <c r="U71" s="34"/>
    </row>
    <row r="72" spans="1:21">
      <c r="A72" s="38">
        <v>70</v>
      </c>
      <c r="B72" s="30"/>
      <c r="C72" s="30"/>
      <c r="D72" s="30"/>
      <c r="E72" s="30"/>
      <c r="F72" s="29" t="s">
        <v>18</v>
      </c>
      <c r="G72" s="27">
        <v>3</v>
      </c>
      <c r="H72" s="27">
        <v>500</v>
      </c>
      <c r="I72" s="27">
        <v>300</v>
      </c>
      <c r="J72" s="29"/>
      <c r="K72" s="27"/>
      <c r="L72" s="27"/>
      <c r="M72" s="27"/>
      <c r="N72" s="27"/>
      <c r="O72" s="27"/>
      <c r="P72" s="27"/>
      <c r="Q72" s="27"/>
      <c r="R72" s="27">
        <v>10000</v>
      </c>
      <c r="S72" s="27"/>
      <c r="U72" s="34"/>
    </row>
    <row r="73" spans="1:21">
      <c r="A73" s="38">
        <v>71</v>
      </c>
      <c r="B73" s="30"/>
      <c r="C73" s="30"/>
      <c r="D73" s="30"/>
      <c r="E73" s="30"/>
      <c r="F73" s="29" t="s">
        <v>18</v>
      </c>
      <c r="G73" s="27">
        <v>3</v>
      </c>
      <c r="H73" s="27">
        <v>500</v>
      </c>
      <c r="I73" s="27">
        <v>300</v>
      </c>
      <c r="J73" s="29"/>
      <c r="K73" s="27"/>
      <c r="L73" s="27"/>
      <c r="M73" s="27"/>
      <c r="N73" s="27"/>
      <c r="O73" s="27"/>
      <c r="P73" s="27"/>
      <c r="Q73" s="27"/>
      <c r="R73" s="27">
        <v>10000</v>
      </c>
      <c r="S73" s="27"/>
      <c r="U73" s="34"/>
    </row>
    <row r="74" spans="1:21">
      <c r="A74" s="38">
        <v>72</v>
      </c>
      <c r="B74" s="30"/>
      <c r="C74" s="30"/>
      <c r="D74" s="30"/>
      <c r="E74" s="30"/>
      <c r="F74" s="29" t="s">
        <v>18</v>
      </c>
      <c r="G74" s="27">
        <v>3</v>
      </c>
      <c r="H74" s="27">
        <v>500</v>
      </c>
      <c r="I74" s="27">
        <v>300</v>
      </c>
      <c r="J74" s="29"/>
      <c r="K74" s="27"/>
      <c r="L74" s="27"/>
      <c r="M74" s="27"/>
      <c r="N74" s="27"/>
      <c r="O74" s="27"/>
      <c r="P74" s="27"/>
      <c r="Q74" s="27"/>
      <c r="R74" s="27">
        <v>10000</v>
      </c>
      <c r="S74" s="27"/>
      <c r="U74" s="34"/>
    </row>
    <row r="75" spans="1:21">
      <c r="A75" s="38">
        <v>73</v>
      </c>
      <c r="B75" s="30"/>
      <c r="C75" s="30"/>
      <c r="D75" s="30"/>
      <c r="E75" s="30"/>
      <c r="F75" s="29" t="s">
        <v>18</v>
      </c>
      <c r="G75" s="27">
        <v>3</v>
      </c>
      <c r="H75" s="27">
        <v>500</v>
      </c>
      <c r="I75" s="27">
        <v>300</v>
      </c>
      <c r="J75" s="29"/>
      <c r="K75" s="27"/>
      <c r="L75" s="27"/>
      <c r="M75" s="27"/>
      <c r="N75" s="27"/>
      <c r="O75" s="27"/>
      <c r="P75" s="27"/>
      <c r="Q75" s="27"/>
      <c r="R75" s="27">
        <v>10000</v>
      </c>
      <c r="S75" s="27"/>
      <c r="U75" s="34"/>
    </row>
    <row r="76" spans="1:21">
      <c r="A76" s="38">
        <v>74</v>
      </c>
      <c r="B76" s="30"/>
      <c r="C76" s="30"/>
      <c r="D76" s="30"/>
      <c r="E76" s="30"/>
      <c r="F76" s="29" t="s">
        <v>18</v>
      </c>
      <c r="G76" s="27">
        <v>3</v>
      </c>
      <c r="H76" s="27">
        <v>500</v>
      </c>
      <c r="I76" s="27">
        <v>300</v>
      </c>
      <c r="J76" s="29"/>
      <c r="K76" s="27"/>
      <c r="L76" s="27"/>
      <c r="M76" s="27"/>
      <c r="N76" s="27"/>
      <c r="O76" s="27"/>
      <c r="P76" s="27"/>
      <c r="Q76" s="27"/>
      <c r="R76" s="27">
        <v>10000</v>
      </c>
      <c r="S76" s="27"/>
      <c r="U76" s="34"/>
    </row>
    <row r="77" spans="1:21">
      <c r="A77" s="38">
        <v>75</v>
      </c>
      <c r="B77" s="30"/>
      <c r="C77" s="30"/>
      <c r="D77" s="30"/>
      <c r="E77" s="30"/>
      <c r="F77" s="29" t="s">
        <v>18</v>
      </c>
      <c r="G77" s="27">
        <v>3</v>
      </c>
      <c r="H77" s="27">
        <v>500</v>
      </c>
      <c r="I77" s="27">
        <v>300</v>
      </c>
      <c r="J77" s="29"/>
      <c r="K77" s="27"/>
      <c r="L77" s="27"/>
      <c r="M77" s="27"/>
      <c r="N77" s="27"/>
      <c r="O77" s="27"/>
      <c r="P77" s="27"/>
      <c r="Q77" s="27"/>
      <c r="R77" s="27">
        <v>10000</v>
      </c>
      <c r="S77" s="27"/>
      <c r="U77" s="34"/>
    </row>
    <row r="78" spans="1:21">
      <c r="A78" s="38">
        <v>76</v>
      </c>
      <c r="B78" s="30"/>
      <c r="C78" s="30"/>
      <c r="D78" s="30"/>
      <c r="E78" s="30"/>
      <c r="F78" s="29" t="s">
        <v>18</v>
      </c>
      <c r="G78" s="27">
        <v>3</v>
      </c>
      <c r="H78" s="27">
        <v>500</v>
      </c>
      <c r="I78" s="27">
        <v>300</v>
      </c>
      <c r="J78" s="29"/>
      <c r="K78" s="27"/>
      <c r="L78" s="27"/>
      <c r="M78" s="27"/>
      <c r="N78" s="27"/>
      <c r="O78" s="27"/>
      <c r="P78" s="27"/>
      <c r="Q78" s="27"/>
      <c r="R78" s="27">
        <v>10000</v>
      </c>
      <c r="S78" s="27"/>
      <c r="U78" s="34"/>
    </row>
    <row r="79" spans="1:21">
      <c r="A79" s="38">
        <v>77</v>
      </c>
      <c r="B79" s="30"/>
      <c r="C79" s="30"/>
      <c r="D79" s="30"/>
      <c r="E79" s="30"/>
      <c r="F79" s="29" t="s">
        <v>18</v>
      </c>
      <c r="G79" s="27">
        <v>3</v>
      </c>
      <c r="H79" s="27">
        <v>500</v>
      </c>
      <c r="I79" s="27">
        <v>300</v>
      </c>
      <c r="J79" s="29"/>
      <c r="K79" s="27"/>
      <c r="L79" s="27"/>
      <c r="M79" s="27"/>
      <c r="N79" s="27"/>
      <c r="O79" s="27"/>
      <c r="P79" s="27"/>
      <c r="Q79" s="27"/>
      <c r="R79" s="27">
        <v>10000</v>
      </c>
      <c r="S79" s="27"/>
      <c r="U79" s="34"/>
    </row>
    <row r="80" spans="1:21">
      <c r="A80" s="38">
        <v>78</v>
      </c>
      <c r="B80" s="30"/>
      <c r="C80" s="30"/>
      <c r="D80" s="30"/>
      <c r="E80" s="30"/>
      <c r="F80" s="29" t="s">
        <v>18</v>
      </c>
      <c r="G80" s="27">
        <v>3</v>
      </c>
      <c r="H80" s="27">
        <v>500</v>
      </c>
      <c r="I80" s="27">
        <v>300</v>
      </c>
      <c r="J80" s="29"/>
      <c r="K80" s="27"/>
      <c r="L80" s="27"/>
      <c r="M80" s="27"/>
      <c r="N80" s="27"/>
      <c r="O80" s="27"/>
      <c r="P80" s="27"/>
      <c r="Q80" s="27"/>
      <c r="R80" s="27">
        <v>10000</v>
      </c>
      <c r="S80" s="27"/>
      <c r="U80" s="34"/>
    </row>
    <row r="81" spans="1:21">
      <c r="A81" s="38">
        <v>79</v>
      </c>
      <c r="B81" s="30"/>
      <c r="C81" s="30"/>
      <c r="D81" s="30"/>
      <c r="E81" s="30"/>
      <c r="F81" s="29" t="s">
        <v>18</v>
      </c>
      <c r="G81" s="27">
        <v>3</v>
      </c>
      <c r="H81" s="27">
        <v>500</v>
      </c>
      <c r="I81" s="27">
        <v>300</v>
      </c>
      <c r="J81" s="29"/>
      <c r="K81" s="27"/>
      <c r="L81" s="27"/>
      <c r="M81" s="27"/>
      <c r="N81" s="27"/>
      <c r="O81" s="27"/>
      <c r="P81" s="27"/>
      <c r="Q81" s="27"/>
      <c r="R81" s="27">
        <v>10000</v>
      </c>
      <c r="S81" s="27"/>
      <c r="U81" s="34"/>
    </row>
    <row r="82" spans="1:21">
      <c r="A82" s="38">
        <v>80</v>
      </c>
      <c r="B82" s="30"/>
      <c r="C82" s="30"/>
      <c r="D82" s="30"/>
      <c r="E82" s="30"/>
      <c r="F82" s="29" t="s">
        <v>18</v>
      </c>
      <c r="G82" s="27">
        <v>3</v>
      </c>
      <c r="H82" s="27">
        <v>500</v>
      </c>
      <c r="I82" s="27">
        <v>300</v>
      </c>
      <c r="J82" s="29"/>
      <c r="K82" s="27"/>
      <c r="L82" s="27"/>
      <c r="M82" s="27"/>
      <c r="N82" s="27"/>
      <c r="O82" s="27"/>
      <c r="P82" s="27"/>
      <c r="Q82" s="27"/>
      <c r="R82" s="27">
        <v>10000</v>
      </c>
      <c r="S82" s="27"/>
      <c r="U82" s="34"/>
    </row>
    <row r="83" spans="1:21">
      <c r="A83" s="38">
        <v>81</v>
      </c>
      <c r="B83" s="30"/>
      <c r="C83" s="30"/>
      <c r="D83" s="30"/>
      <c r="E83" s="30"/>
      <c r="F83" s="29" t="s">
        <v>18</v>
      </c>
      <c r="G83" s="27">
        <v>3</v>
      </c>
      <c r="H83" s="27">
        <v>500</v>
      </c>
      <c r="I83" s="27">
        <v>300</v>
      </c>
      <c r="J83" s="29"/>
      <c r="K83" s="27"/>
      <c r="L83" s="27"/>
      <c r="M83" s="27"/>
      <c r="N83" s="27"/>
      <c r="O83" s="27"/>
      <c r="P83" s="27"/>
      <c r="Q83" s="27"/>
      <c r="R83" s="27">
        <v>10000</v>
      </c>
      <c r="S83" s="27"/>
      <c r="U83" s="34"/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72544-C969-487E-97D1-65E0FFE939B8}">
  <dimension ref="A1:AA83"/>
  <sheetViews>
    <sheetView workbookViewId="0">
      <pane ySplit="1" topLeftCell="A2" activePane="bottomLeft" state="frozen"/>
      <selection activeCell="D22" sqref="D22"/>
      <selection pane="bottomLeft" activeCell="S3" sqref="S3"/>
    </sheetView>
  </sheetViews>
  <sheetFormatPr defaultRowHeight="14.4"/>
  <cols>
    <col min="8" max="8" width="9.6640625" customWidth="1"/>
    <col min="12" max="12" width="16" customWidth="1"/>
    <col min="13" max="13" width="13.33203125" customWidth="1"/>
    <col min="17" max="17" width="10.21875" customWidth="1"/>
    <col min="18" max="18" width="9.88671875" customWidth="1"/>
    <col min="19" max="19" width="10" customWidth="1"/>
    <col min="20" max="20" width="8.88671875" style="29"/>
    <col min="21" max="21" width="11.109375" customWidth="1"/>
    <col min="26" max="26" width="12" bestFit="1" customWidth="1"/>
    <col min="27" max="27" width="10" bestFit="1" customWidth="1"/>
  </cols>
  <sheetData>
    <row r="1" spans="1:27" ht="43.8" thickBot="1">
      <c r="A1" s="23" t="s">
        <v>39</v>
      </c>
      <c r="B1" s="24" t="s">
        <v>1</v>
      </c>
      <c r="C1" s="24" t="s">
        <v>2</v>
      </c>
      <c r="D1" s="24" t="s">
        <v>19</v>
      </c>
      <c r="E1" s="24" t="s">
        <v>28</v>
      </c>
      <c r="F1" s="24" t="s">
        <v>3</v>
      </c>
      <c r="G1" s="24" t="s">
        <v>4</v>
      </c>
      <c r="H1" s="24" t="s">
        <v>63</v>
      </c>
      <c r="I1" s="24" t="s">
        <v>5</v>
      </c>
      <c r="J1" s="24" t="s">
        <v>6</v>
      </c>
      <c r="K1" s="24" t="s">
        <v>40</v>
      </c>
      <c r="L1" s="24" t="s">
        <v>99</v>
      </c>
      <c r="M1" s="24" t="s">
        <v>100</v>
      </c>
      <c r="N1" s="24" t="s">
        <v>91</v>
      </c>
      <c r="O1" s="24" t="s">
        <v>96</v>
      </c>
      <c r="P1" s="24" t="s">
        <v>95</v>
      </c>
      <c r="Q1" s="24" t="s">
        <v>98</v>
      </c>
      <c r="R1" s="24" t="s">
        <v>93</v>
      </c>
      <c r="S1" s="24" t="s">
        <v>116</v>
      </c>
      <c r="T1" s="24" t="s">
        <v>66</v>
      </c>
      <c r="U1" s="40" t="s">
        <v>67</v>
      </c>
      <c r="W1" s="35"/>
      <c r="X1" s="35"/>
      <c r="Y1" s="35"/>
      <c r="Z1" s="35"/>
      <c r="AA1" s="35"/>
    </row>
    <row r="2" spans="1:27">
      <c r="A2" s="25" t="s">
        <v>10</v>
      </c>
      <c r="B2" s="26" t="s">
        <v>29</v>
      </c>
      <c r="C2" s="26" t="s">
        <v>30</v>
      </c>
      <c r="D2" s="26" t="s">
        <v>31</v>
      </c>
      <c r="E2" s="26" t="s">
        <v>32</v>
      </c>
      <c r="F2" s="26" t="s">
        <v>12</v>
      </c>
      <c r="G2" s="26" t="s">
        <v>13</v>
      </c>
      <c r="H2" s="26" t="s">
        <v>12</v>
      </c>
      <c r="I2" s="26" t="s">
        <v>14</v>
      </c>
      <c r="J2" s="26" t="s">
        <v>15</v>
      </c>
      <c r="K2" s="26" t="s">
        <v>15</v>
      </c>
      <c r="L2" s="26" t="s">
        <v>97</v>
      </c>
      <c r="M2" s="26" t="s">
        <v>97</v>
      </c>
      <c r="N2" s="26" t="s">
        <v>15</v>
      </c>
      <c r="O2" s="26" t="s">
        <v>97</v>
      </c>
      <c r="P2" s="26" t="s">
        <v>15</v>
      </c>
      <c r="Q2" s="26" t="s">
        <v>15</v>
      </c>
      <c r="R2" s="26" t="s">
        <v>16</v>
      </c>
      <c r="S2" s="26" t="s">
        <v>117</v>
      </c>
      <c r="T2" s="26" t="s">
        <v>12</v>
      </c>
      <c r="U2" s="26" t="s">
        <v>89</v>
      </c>
    </row>
    <row r="3" spans="1:27">
      <c r="A3" s="38">
        <v>1</v>
      </c>
      <c r="B3" s="30">
        <v>1</v>
      </c>
      <c r="C3" s="30">
        <v>2</v>
      </c>
      <c r="D3" s="30">
        <v>3</v>
      </c>
      <c r="E3" s="28">
        <v>4</v>
      </c>
      <c r="F3" s="29" t="s">
        <v>18</v>
      </c>
      <c r="G3" s="27">
        <v>3</v>
      </c>
      <c r="H3" s="27">
        <v>500</v>
      </c>
      <c r="I3" s="27">
        <v>300</v>
      </c>
      <c r="J3" s="27">
        <v>331.9</v>
      </c>
      <c r="K3" s="27">
        <v>87.775499999999994</v>
      </c>
      <c r="L3" s="27">
        <f>K3/R3*1000</f>
        <v>8.777549999999998</v>
      </c>
      <c r="M3" s="27">
        <v>8.8201999999999998</v>
      </c>
      <c r="N3" s="27">
        <f>J3-K3</f>
        <v>244.12449999999998</v>
      </c>
      <c r="O3" s="27">
        <v>8.5548000000000002</v>
      </c>
      <c r="P3" s="27">
        <f>O3*$Y$5/1000</f>
        <v>0.55606200000000006</v>
      </c>
      <c r="Q3" s="27">
        <f>N3-P3</f>
        <v>243.56843799999999</v>
      </c>
      <c r="R3" s="27">
        <v>10000</v>
      </c>
      <c r="S3" s="27">
        <f>Q3/M3</f>
        <v>27.614842974082219</v>
      </c>
      <c r="T3" s="29" t="s">
        <v>112</v>
      </c>
      <c r="U3" s="29"/>
    </row>
    <row r="4" spans="1:27">
      <c r="A4" s="38">
        <v>2</v>
      </c>
      <c r="B4" s="30">
        <v>5</v>
      </c>
      <c r="C4" s="30">
        <v>6</v>
      </c>
      <c r="D4" s="30">
        <v>7</v>
      </c>
      <c r="E4" s="28">
        <v>8</v>
      </c>
      <c r="F4" s="29" t="s">
        <v>18</v>
      </c>
      <c r="G4" s="27">
        <v>3</v>
      </c>
      <c r="H4" s="27">
        <v>500</v>
      </c>
      <c r="I4" s="27">
        <v>300</v>
      </c>
      <c r="J4" s="27">
        <v>324.8</v>
      </c>
      <c r="K4" s="27">
        <v>79.660600000000002</v>
      </c>
      <c r="L4" s="27">
        <f t="shared" ref="L4:L63" si="0">K4/R4*1000</f>
        <v>7.9660600000000006</v>
      </c>
      <c r="M4" s="27">
        <v>8.0030000000000001</v>
      </c>
      <c r="N4" s="27">
        <f t="shared" ref="N4:N63" si="1">J4-K4</f>
        <v>245.13940000000002</v>
      </c>
      <c r="O4" s="27">
        <v>7.71</v>
      </c>
      <c r="P4" s="27">
        <f t="shared" ref="P4:P63" si="2">O4*$Y$5/1000</f>
        <v>0.50114999999999998</v>
      </c>
      <c r="Q4" s="27">
        <f t="shared" ref="Q4:Q63" si="3">N4-P4</f>
        <v>244.63825000000003</v>
      </c>
      <c r="R4" s="27">
        <v>10000</v>
      </c>
      <c r="S4" s="27">
        <f t="shared" ref="S4:S63" si="4">Q4/M4</f>
        <v>30.568318130700991</v>
      </c>
      <c r="T4" s="29" t="s">
        <v>112</v>
      </c>
      <c r="U4" s="29"/>
    </row>
    <row r="5" spans="1:27">
      <c r="A5" s="38">
        <v>3</v>
      </c>
      <c r="B5" s="30">
        <v>9</v>
      </c>
      <c r="C5" s="30">
        <v>10</v>
      </c>
      <c r="D5" s="30">
        <v>11</v>
      </c>
      <c r="E5" s="28">
        <v>12</v>
      </c>
      <c r="F5" s="29" t="s">
        <v>18</v>
      </c>
      <c r="G5" s="27">
        <v>3</v>
      </c>
      <c r="H5" s="27">
        <v>500</v>
      </c>
      <c r="I5" s="27">
        <v>300</v>
      </c>
      <c r="J5" s="27">
        <v>320.2</v>
      </c>
      <c r="K5" s="27">
        <v>74.103300000000004</v>
      </c>
      <c r="L5" s="27">
        <f t="shared" si="0"/>
        <v>7.410330000000001</v>
      </c>
      <c r="M5" s="27">
        <v>7.4305000000000003</v>
      </c>
      <c r="N5" s="27">
        <f t="shared" si="1"/>
        <v>246.0967</v>
      </c>
      <c r="O5" s="27">
        <v>7.1418999999999997</v>
      </c>
      <c r="P5" s="27">
        <f t="shared" si="2"/>
        <v>0.46422350000000001</v>
      </c>
      <c r="Q5" s="27">
        <f t="shared" si="3"/>
        <v>245.6324765</v>
      </c>
      <c r="R5" s="27">
        <v>10000</v>
      </c>
      <c r="S5" s="27">
        <f t="shared" si="4"/>
        <v>33.057328107126033</v>
      </c>
      <c r="T5" s="29" t="s">
        <v>112</v>
      </c>
      <c r="U5" s="29"/>
      <c r="X5" t="s">
        <v>94</v>
      </c>
      <c r="Y5">
        <f>65</f>
        <v>65</v>
      </c>
    </row>
    <row r="6" spans="1:27">
      <c r="A6" s="38">
        <v>4</v>
      </c>
      <c r="B6" s="30">
        <v>13</v>
      </c>
      <c r="C6" s="30">
        <v>14</v>
      </c>
      <c r="D6" s="30">
        <v>15</v>
      </c>
      <c r="E6" s="28">
        <v>16</v>
      </c>
      <c r="F6" s="29" t="s">
        <v>18</v>
      </c>
      <c r="G6" s="27">
        <v>3</v>
      </c>
      <c r="H6" s="27">
        <v>500</v>
      </c>
      <c r="I6" s="27">
        <v>300</v>
      </c>
      <c r="J6" s="27">
        <v>313.89999999999998</v>
      </c>
      <c r="K6" s="27">
        <v>66.621300000000005</v>
      </c>
      <c r="L6" s="27">
        <f t="shared" si="0"/>
        <v>6.6621300000000003</v>
      </c>
      <c r="M6" s="27">
        <v>6.6798000000000002</v>
      </c>
      <c r="N6" s="27">
        <f t="shared" si="1"/>
        <v>247.27869999999996</v>
      </c>
      <c r="O6" s="27">
        <v>6.3906999999999998</v>
      </c>
      <c r="P6" s="27">
        <f t="shared" si="2"/>
        <v>0.41539549999999997</v>
      </c>
      <c r="Q6" s="27">
        <f t="shared" si="3"/>
        <v>246.86330449999997</v>
      </c>
      <c r="R6" s="27">
        <v>10000</v>
      </c>
      <c r="S6" s="27">
        <f t="shared" si="4"/>
        <v>36.95669099374232</v>
      </c>
      <c r="T6" s="29" t="s">
        <v>112</v>
      </c>
      <c r="U6" s="29"/>
      <c r="V6">
        <f>1</f>
        <v>1</v>
      </c>
    </row>
    <row r="7" spans="1:27">
      <c r="A7" s="38">
        <v>5</v>
      </c>
      <c r="B7" s="30">
        <v>17</v>
      </c>
      <c r="C7" s="30">
        <v>18</v>
      </c>
      <c r="D7" s="30">
        <v>19</v>
      </c>
      <c r="E7" s="28">
        <v>20</v>
      </c>
      <c r="F7" s="29" t="s">
        <v>18</v>
      </c>
      <c r="G7" s="27">
        <v>3</v>
      </c>
      <c r="H7" s="27">
        <v>500</v>
      </c>
      <c r="I7" s="27">
        <v>300</v>
      </c>
      <c r="J7" s="27">
        <v>307.60000000000002</v>
      </c>
      <c r="K7" s="27">
        <v>58.941400000000002</v>
      </c>
      <c r="L7" s="27">
        <f t="shared" si="0"/>
        <v>5.8941400000000002</v>
      </c>
      <c r="M7" s="27">
        <v>5.9348999999999998</v>
      </c>
      <c r="N7" s="27">
        <f t="shared" si="1"/>
        <v>248.65860000000004</v>
      </c>
      <c r="O7" s="27">
        <v>5.6485000000000003</v>
      </c>
      <c r="P7" s="27">
        <f t="shared" si="2"/>
        <v>0.36715250000000005</v>
      </c>
      <c r="Q7" s="27">
        <f t="shared" si="3"/>
        <v>248.29144750000003</v>
      </c>
      <c r="R7" s="27">
        <v>10000</v>
      </c>
      <c r="S7" s="27">
        <f t="shared" si="4"/>
        <v>41.835826635663622</v>
      </c>
      <c r="T7" s="29">
        <v>9.2431999999999999</v>
      </c>
      <c r="U7" s="29">
        <v>1.6020000000000001</v>
      </c>
    </row>
    <row r="8" spans="1:27">
      <c r="A8" s="38">
        <v>6</v>
      </c>
      <c r="B8" s="30">
        <v>21</v>
      </c>
      <c r="C8" s="30">
        <v>22</v>
      </c>
      <c r="D8" s="30">
        <v>23</v>
      </c>
      <c r="E8" s="28">
        <v>24</v>
      </c>
      <c r="F8" s="29" t="s">
        <v>18</v>
      </c>
      <c r="G8" s="27">
        <v>3</v>
      </c>
      <c r="H8" s="27">
        <v>500</v>
      </c>
      <c r="I8" s="27">
        <v>300</v>
      </c>
      <c r="J8" s="27">
        <v>303.39999999999998</v>
      </c>
      <c r="K8" s="27">
        <v>54.5428</v>
      </c>
      <c r="L8" s="27">
        <f t="shared" si="0"/>
        <v>5.4542799999999998</v>
      </c>
      <c r="M8" s="27">
        <v>5.4187000000000003</v>
      </c>
      <c r="N8" s="27">
        <f t="shared" si="1"/>
        <v>248.85719999999998</v>
      </c>
      <c r="O8" s="27">
        <v>5.1379999999999999</v>
      </c>
      <c r="P8" s="27">
        <f t="shared" si="2"/>
        <v>0.33396999999999999</v>
      </c>
      <c r="Q8" s="27">
        <f t="shared" si="3"/>
        <v>248.52322999999998</v>
      </c>
      <c r="R8" s="27">
        <v>10000</v>
      </c>
      <c r="S8" s="27">
        <f t="shared" si="4"/>
        <v>45.863995054164278</v>
      </c>
      <c r="T8" s="29" t="s">
        <v>112</v>
      </c>
      <c r="U8" s="29"/>
    </row>
    <row r="9" spans="1:27">
      <c r="A9" s="38">
        <v>7</v>
      </c>
      <c r="B9" s="30">
        <v>25</v>
      </c>
      <c r="C9" s="30">
        <v>26</v>
      </c>
      <c r="D9" s="30">
        <v>27</v>
      </c>
      <c r="E9" s="28">
        <v>28</v>
      </c>
      <c r="F9" s="29" t="s">
        <v>18</v>
      </c>
      <c r="G9" s="27">
        <v>3</v>
      </c>
      <c r="H9" s="27">
        <v>500</v>
      </c>
      <c r="I9" s="27">
        <v>300</v>
      </c>
      <c r="J9" s="27">
        <v>298.39999999999998</v>
      </c>
      <c r="K9" s="27">
        <v>48.5944</v>
      </c>
      <c r="L9" s="27">
        <f t="shared" si="0"/>
        <v>4.8594399999999993</v>
      </c>
      <c r="M9" s="27">
        <v>4.8815</v>
      </c>
      <c r="N9" s="27">
        <f t="shared" si="1"/>
        <v>249.80559999999997</v>
      </c>
      <c r="O9" s="27">
        <v>4.5895000000000001</v>
      </c>
      <c r="P9" s="27">
        <f t="shared" si="2"/>
        <v>0.29831750000000001</v>
      </c>
      <c r="Q9" s="27">
        <f t="shared" si="3"/>
        <v>249.50728249999997</v>
      </c>
      <c r="R9" s="27">
        <v>10000</v>
      </c>
      <c r="S9" s="27">
        <f t="shared" si="4"/>
        <v>51.112830584861207</v>
      </c>
      <c r="T9" s="29">
        <v>7.4054000000000002</v>
      </c>
      <c r="U9" s="29">
        <v>1.5680000000000001</v>
      </c>
    </row>
    <row r="10" spans="1:27">
      <c r="A10" s="38">
        <v>8</v>
      </c>
      <c r="B10" s="31">
        <v>29</v>
      </c>
      <c r="C10" s="31">
        <v>30</v>
      </c>
      <c r="D10" s="31">
        <v>31</v>
      </c>
      <c r="E10" s="28">
        <v>32</v>
      </c>
      <c r="F10" s="29" t="s">
        <v>18</v>
      </c>
      <c r="G10" s="27">
        <v>3</v>
      </c>
      <c r="H10" s="27">
        <v>500</v>
      </c>
      <c r="I10" s="27">
        <v>300</v>
      </c>
      <c r="J10" s="27">
        <v>295</v>
      </c>
      <c r="K10" s="27">
        <v>45.168100000000003</v>
      </c>
      <c r="L10" s="27">
        <f t="shared" si="0"/>
        <v>4.5168100000000004</v>
      </c>
      <c r="M10" s="27">
        <v>4.5068999999999999</v>
      </c>
      <c r="N10" s="27">
        <f t="shared" si="1"/>
        <v>249.83189999999999</v>
      </c>
      <c r="O10" s="27">
        <v>4.2260999999999997</v>
      </c>
      <c r="P10" s="27">
        <f t="shared" si="2"/>
        <v>0.27469649999999995</v>
      </c>
      <c r="Q10" s="27">
        <f t="shared" si="3"/>
        <v>249.55720349999999</v>
      </c>
      <c r="R10" s="27">
        <v>10000</v>
      </c>
      <c r="S10" s="27">
        <f t="shared" si="4"/>
        <v>55.372252213272979</v>
      </c>
      <c r="T10" s="29">
        <v>6.8288000000000002</v>
      </c>
      <c r="U10" s="29">
        <v>1.478</v>
      </c>
      <c r="V10" t="s">
        <v>92</v>
      </c>
    </row>
    <row r="11" spans="1:27">
      <c r="A11" s="38">
        <v>9</v>
      </c>
      <c r="B11" s="30">
        <v>33</v>
      </c>
      <c r="C11" s="30">
        <v>34</v>
      </c>
      <c r="D11" s="30">
        <v>35</v>
      </c>
      <c r="E11" s="28">
        <v>36</v>
      </c>
      <c r="F11" s="29" t="s">
        <v>18</v>
      </c>
      <c r="G11" s="27">
        <v>3</v>
      </c>
      <c r="H11" s="27">
        <v>500</v>
      </c>
      <c r="I11" s="27">
        <v>300</v>
      </c>
      <c r="J11" s="27">
        <v>290.8</v>
      </c>
      <c r="K11" s="27">
        <v>40.145699999999998</v>
      </c>
      <c r="L11" s="27">
        <f t="shared" si="0"/>
        <v>4.0145699999999991</v>
      </c>
      <c r="M11" s="27">
        <v>4.0857999999999999</v>
      </c>
      <c r="N11" s="27">
        <f t="shared" si="1"/>
        <v>250.65430000000001</v>
      </c>
      <c r="O11" s="27">
        <v>3.8374000000000001</v>
      </c>
      <c r="P11" s="27">
        <f t="shared" si="2"/>
        <v>0.24943100000000001</v>
      </c>
      <c r="Q11" s="27">
        <f t="shared" si="3"/>
        <v>250.40486900000002</v>
      </c>
      <c r="R11" s="27">
        <v>10000</v>
      </c>
      <c r="S11" s="27">
        <f t="shared" si="4"/>
        <v>61.286619266728678</v>
      </c>
      <c r="T11" s="29" t="s">
        <v>112</v>
      </c>
      <c r="U11" s="29"/>
    </row>
    <row r="12" spans="1:27">
      <c r="A12" s="38">
        <v>10</v>
      </c>
      <c r="B12" s="28">
        <v>37</v>
      </c>
      <c r="C12" s="28">
        <v>38</v>
      </c>
      <c r="D12" s="28">
        <v>39</v>
      </c>
      <c r="E12" s="28">
        <v>40</v>
      </c>
      <c r="F12" s="29" t="s">
        <v>18</v>
      </c>
      <c r="G12" s="27">
        <v>3</v>
      </c>
      <c r="H12" s="27">
        <v>500</v>
      </c>
      <c r="I12" s="27">
        <v>300</v>
      </c>
      <c r="J12" s="27">
        <v>288.10000000000002</v>
      </c>
      <c r="K12" s="27">
        <v>37.4711</v>
      </c>
      <c r="L12" s="27">
        <f t="shared" si="0"/>
        <v>3.7471100000000002</v>
      </c>
      <c r="M12" s="27">
        <v>3.8022999999999998</v>
      </c>
      <c r="N12" s="27">
        <f t="shared" si="1"/>
        <v>250.62890000000002</v>
      </c>
      <c r="O12" s="27">
        <v>3.5874000000000001</v>
      </c>
      <c r="P12" s="27">
        <f t="shared" si="2"/>
        <v>0.233181</v>
      </c>
      <c r="Q12" s="27">
        <f t="shared" si="3"/>
        <v>250.39571900000001</v>
      </c>
      <c r="R12" s="27">
        <v>10000</v>
      </c>
      <c r="S12" s="27">
        <f t="shared" si="4"/>
        <v>65.853751413618085</v>
      </c>
      <c r="T12" s="29">
        <v>6.3604000000000003</v>
      </c>
      <c r="U12" s="29">
        <v>1.409</v>
      </c>
    </row>
    <row r="13" spans="1:27">
      <c r="A13" s="38">
        <v>11</v>
      </c>
      <c r="B13" s="30">
        <v>41</v>
      </c>
      <c r="C13" s="30">
        <v>42</v>
      </c>
      <c r="D13" s="30">
        <v>43</v>
      </c>
      <c r="E13" s="28">
        <v>44</v>
      </c>
      <c r="F13" s="29" t="s">
        <v>18</v>
      </c>
      <c r="G13" s="27">
        <v>3</v>
      </c>
      <c r="H13" s="27">
        <v>500</v>
      </c>
      <c r="I13" s="27">
        <v>300</v>
      </c>
      <c r="J13" s="27">
        <v>284.39999999999998</v>
      </c>
      <c r="K13" s="27">
        <v>33.235599999999998</v>
      </c>
      <c r="L13" s="27">
        <f t="shared" si="0"/>
        <v>3.3235599999999996</v>
      </c>
      <c r="M13" s="27">
        <v>3.3938999999999999</v>
      </c>
      <c r="N13" s="27">
        <f t="shared" si="1"/>
        <v>251.16439999999997</v>
      </c>
      <c r="O13" s="27">
        <v>3.2172999999999998</v>
      </c>
      <c r="P13" s="27">
        <f t="shared" si="2"/>
        <v>0.20912449999999999</v>
      </c>
      <c r="Q13" s="27">
        <f t="shared" si="3"/>
        <v>250.95527549999997</v>
      </c>
      <c r="R13" s="27">
        <v>10000</v>
      </c>
      <c r="S13" s="27">
        <f t="shared" si="4"/>
        <v>73.943037655794214</v>
      </c>
      <c r="T13" s="29">
        <v>6.5404999999999998</v>
      </c>
      <c r="U13" s="29">
        <v>1.409</v>
      </c>
    </row>
    <row r="14" spans="1:27">
      <c r="A14" s="38">
        <v>12</v>
      </c>
      <c r="B14" s="30">
        <v>45</v>
      </c>
      <c r="C14" s="30">
        <v>46</v>
      </c>
      <c r="D14" s="30">
        <v>47</v>
      </c>
      <c r="E14" s="30">
        <v>48</v>
      </c>
      <c r="F14" s="29" t="s">
        <v>18</v>
      </c>
      <c r="G14" s="27">
        <v>3</v>
      </c>
      <c r="H14" s="27">
        <v>500</v>
      </c>
      <c r="I14" s="27">
        <v>300</v>
      </c>
      <c r="J14" s="27">
        <v>278</v>
      </c>
      <c r="K14" s="27">
        <v>26.4864</v>
      </c>
      <c r="L14" s="27">
        <f t="shared" si="0"/>
        <v>2.6486399999999999</v>
      </c>
      <c r="M14" s="27">
        <v>2.7953000000000001</v>
      </c>
      <c r="N14" s="27">
        <f t="shared" si="1"/>
        <v>251.5136</v>
      </c>
      <c r="O14" s="27">
        <v>2.6671999999999998</v>
      </c>
      <c r="P14" s="27">
        <f t="shared" si="2"/>
        <v>0.17336799999999999</v>
      </c>
      <c r="Q14" s="27">
        <f t="shared" si="3"/>
        <v>251.34023199999999</v>
      </c>
      <c r="R14" s="27">
        <v>10000</v>
      </c>
      <c r="S14" s="27">
        <f t="shared" si="4"/>
        <v>89.915297821342961</v>
      </c>
      <c r="T14" s="29" t="s">
        <v>113</v>
      </c>
      <c r="U14" s="29"/>
    </row>
    <row r="15" spans="1:27">
      <c r="A15" s="38">
        <v>13</v>
      </c>
      <c r="B15" s="30">
        <v>49</v>
      </c>
      <c r="C15" s="30">
        <v>50</v>
      </c>
      <c r="D15" s="30">
        <v>51</v>
      </c>
      <c r="E15" s="30">
        <v>52</v>
      </c>
      <c r="F15" s="29" t="s">
        <v>18</v>
      </c>
      <c r="G15" s="27">
        <v>3</v>
      </c>
      <c r="H15" s="27">
        <v>500</v>
      </c>
      <c r="I15" s="27">
        <v>300</v>
      </c>
      <c r="J15" s="27">
        <v>273.60000000000002</v>
      </c>
      <c r="K15" s="27">
        <v>22.029800000000002</v>
      </c>
      <c r="L15" s="27">
        <f t="shared" si="0"/>
        <v>2.2029800000000002</v>
      </c>
      <c r="M15" s="27">
        <v>2.3553000000000002</v>
      </c>
      <c r="N15" s="27">
        <f t="shared" si="1"/>
        <v>251.57020000000003</v>
      </c>
      <c r="O15" s="27">
        <v>2.2223000000000002</v>
      </c>
      <c r="P15" s="27">
        <f t="shared" si="2"/>
        <v>0.14444950000000001</v>
      </c>
      <c r="Q15" s="27">
        <f t="shared" si="3"/>
        <v>251.42575050000002</v>
      </c>
      <c r="R15" s="27">
        <v>10000</v>
      </c>
      <c r="S15" s="27">
        <f t="shared" si="4"/>
        <v>106.74892816201758</v>
      </c>
      <c r="T15" s="29">
        <v>-3.6937000000000002</v>
      </c>
      <c r="U15" s="29">
        <v>1.526</v>
      </c>
    </row>
    <row r="16" spans="1:27">
      <c r="A16" s="38">
        <v>14</v>
      </c>
      <c r="B16" s="30">
        <v>53</v>
      </c>
      <c r="C16" s="30">
        <v>54</v>
      </c>
      <c r="D16" s="30">
        <v>55</v>
      </c>
      <c r="E16" s="30">
        <v>56</v>
      </c>
      <c r="F16" s="29" t="s">
        <v>18</v>
      </c>
      <c r="G16" s="27">
        <v>3</v>
      </c>
      <c r="H16" s="27">
        <v>500</v>
      </c>
      <c r="I16" s="27">
        <v>300</v>
      </c>
      <c r="J16" s="27">
        <v>272.3</v>
      </c>
      <c r="K16" s="27">
        <v>20.794699999999999</v>
      </c>
      <c r="L16" s="27">
        <f t="shared" si="0"/>
        <v>2.0794699999999997</v>
      </c>
      <c r="M16" s="27">
        <v>2.2063000000000001</v>
      </c>
      <c r="N16" s="27">
        <f t="shared" si="1"/>
        <v>251.50530000000001</v>
      </c>
      <c r="O16" s="27">
        <v>2.1173000000000002</v>
      </c>
      <c r="P16" s="27">
        <f t="shared" si="2"/>
        <v>0.13762450000000001</v>
      </c>
      <c r="Q16" s="27">
        <f t="shared" si="3"/>
        <v>251.36767550000002</v>
      </c>
      <c r="R16" s="27">
        <v>10000</v>
      </c>
      <c r="S16" s="27">
        <f t="shared" si="4"/>
        <v>113.93177514390609</v>
      </c>
      <c r="T16" s="29">
        <v>-6.0720999999999998</v>
      </c>
      <c r="U16" s="29">
        <v>1.2529999999999999</v>
      </c>
    </row>
    <row r="17" spans="1:21">
      <c r="A17" s="38">
        <v>15</v>
      </c>
      <c r="B17" s="30">
        <v>61</v>
      </c>
      <c r="C17" s="30">
        <v>62</v>
      </c>
      <c r="D17" s="30">
        <v>63</v>
      </c>
      <c r="E17" s="30">
        <v>64</v>
      </c>
      <c r="F17" s="29" t="s">
        <v>18</v>
      </c>
      <c r="G17" s="27">
        <v>3</v>
      </c>
      <c r="H17" s="27">
        <v>500</v>
      </c>
      <c r="I17" s="27">
        <v>300</v>
      </c>
      <c r="J17" s="27">
        <v>270.89999999999998</v>
      </c>
      <c r="K17" s="27">
        <v>20.015799999999999</v>
      </c>
      <c r="L17" s="27">
        <f t="shared" si="0"/>
        <v>2.0015799999999997</v>
      </c>
      <c r="M17" s="27">
        <v>2.0901000000000001</v>
      </c>
      <c r="N17" s="27">
        <f t="shared" si="1"/>
        <v>250.88419999999996</v>
      </c>
      <c r="O17" s="27">
        <v>1.9923</v>
      </c>
      <c r="P17" s="27">
        <f t="shared" si="2"/>
        <v>0.12949949999999999</v>
      </c>
      <c r="Q17" s="27">
        <f t="shared" si="3"/>
        <v>250.75470049999996</v>
      </c>
      <c r="R17" s="27">
        <v>10000</v>
      </c>
      <c r="S17" s="27">
        <f t="shared" si="4"/>
        <v>119.97258528300078</v>
      </c>
      <c r="T17" s="29">
        <v>-3.9459</v>
      </c>
      <c r="U17" s="29">
        <v>1.4316</v>
      </c>
    </row>
    <row r="18" spans="1:21">
      <c r="A18" s="38">
        <v>16</v>
      </c>
      <c r="B18" s="30">
        <v>65</v>
      </c>
      <c r="C18" s="30">
        <v>66</v>
      </c>
      <c r="D18" s="30">
        <v>67</v>
      </c>
      <c r="E18" s="30">
        <v>68</v>
      </c>
      <c r="F18" s="29" t="s">
        <v>18</v>
      </c>
      <c r="G18" s="27">
        <v>3</v>
      </c>
      <c r="H18" s="27">
        <v>500</v>
      </c>
      <c r="I18" s="27">
        <v>300</v>
      </c>
      <c r="J18" s="27">
        <v>268.3</v>
      </c>
      <c r="K18" s="27">
        <v>17.647200000000002</v>
      </c>
      <c r="L18" s="27">
        <f t="shared" si="0"/>
        <v>1.7647200000000003</v>
      </c>
      <c r="M18" s="27">
        <v>1.8298000000000001</v>
      </c>
      <c r="N18" s="27">
        <f t="shared" si="1"/>
        <v>250.65280000000001</v>
      </c>
      <c r="O18" s="27">
        <v>1.7364999999999999</v>
      </c>
      <c r="P18" s="27">
        <f t="shared" si="2"/>
        <v>0.1128725</v>
      </c>
      <c r="Q18" s="27">
        <f t="shared" si="3"/>
        <v>250.5399275</v>
      </c>
      <c r="R18" s="27">
        <v>10000</v>
      </c>
      <c r="S18" s="27">
        <f t="shared" si="4"/>
        <v>136.9220283637556</v>
      </c>
      <c r="T18" s="29">
        <v>-5.2793000000000001</v>
      </c>
      <c r="U18" s="29">
        <v>2.1949999999999998</v>
      </c>
    </row>
    <row r="19" spans="1:21">
      <c r="A19" s="38">
        <v>17</v>
      </c>
      <c r="B19" s="30">
        <v>69</v>
      </c>
      <c r="C19" s="30">
        <v>70</v>
      </c>
      <c r="D19" s="30">
        <v>71</v>
      </c>
      <c r="E19" s="30">
        <v>72</v>
      </c>
      <c r="F19" s="29" t="s">
        <v>18</v>
      </c>
      <c r="G19" s="27">
        <v>3</v>
      </c>
      <c r="H19" s="27">
        <v>500</v>
      </c>
      <c r="I19" s="27">
        <v>300</v>
      </c>
      <c r="J19" s="27">
        <v>266.7</v>
      </c>
      <c r="K19" s="27">
        <v>15.382899999999999</v>
      </c>
      <c r="L19" s="27">
        <f t="shared" si="0"/>
        <v>1.5382899999999999</v>
      </c>
      <c r="M19" s="27">
        <v>1.6184000000000001</v>
      </c>
      <c r="N19" s="27">
        <f t="shared" si="1"/>
        <v>251.31709999999998</v>
      </c>
      <c r="O19" s="27">
        <v>1.5409999999999999</v>
      </c>
      <c r="P19" s="27">
        <f t="shared" si="2"/>
        <v>0.10016499999999999</v>
      </c>
      <c r="Q19" s="27">
        <f t="shared" si="3"/>
        <v>251.21693499999998</v>
      </c>
      <c r="R19" s="27">
        <v>10000</v>
      </c>
      <c r="S19" s="27">
        <f t="shared" si="4"/>
        <v>155.22549122590212</v>
      </c>
      <c r="T19" s="29">
        <v>-7.2252000000000001</v>
      </c>
      <c r="U19" s="29">
        <v>2.081</v>
      </c>
    </row>
    <row r="20" spans="1:21">
      <c r="A20" s="38">
        <v>18</v>
      </c>
      <c r="B20" s="30"/>
      <c r="C20" s="30"/>
      <c r="D20" s="30"/>
      <c r="E20" s="30"/>
      <c r="F20" s="29" t="s">
        <v>18</v>
      </c>
      <c r="G20" s="27">
        <v>3</v>
      </c>
      <c r="H20" s="27">
        <v>500</v>
      </c>
      <c r="I20" s="27">
        <v>300</v>
      </c>
      <c r="J20" s="27"/>
      <c r="K20" s="27"/>
      <c r="L20" s="27">
        <f t="shared" si="0"/>
        <v>0</v>
      </c>
      <c r="M20" s="27"/>
      <c r="N20" s="27">
        <f t="shared" si="1"/>
        <v>0</v>
      </c>
      <c r="O20" s="27"/>
      <c r="P20" s="27">
        <f t="shared" si="2"/>
        <v>0</v>
      </c>
      <c r="Q20" s="27">
        <f t="shared" si="3"/>
        <v>0</v>
      </c>
      <c r="R20" s="27">
        <v>5000</v>
      </c>
      <c r="S20" s="27" t="e">
        <f t="shared" si="4"/>
        <v>#DIV/0!</v>
      </c>
      <c r="U20" s="29"/>
    </row>
    <row r="21" spans="1:21">
      <c r="A21" s="38">
        <v>19</v>
      </c>
      <c r="B21" s="30">
        <v>73</v>
      </c>
      <c r="C21" s="30">
        <v>74</v>
      </c>
      <c r="D21" s="30">
        <v>75</v>
      </c>
      <c r="E21" s="30">
        <v>76</v>
      </c>
      <c r="F21" s="29" t="s">
        <v>18</v>
      </c>
      <c r="G21" s="27">
        <v>3</v>
      </c>
      <c r="H21" s="27">
        <v>500</v>
      </c>
      <c r="I21" s="27">
        <v>300</v>
      </c>
      <c r="J21" s="27">
        <v>300</v>
      </c>
      <c r="K21" s="27">
        <v>57.8553</v>
      </c>
      <c r="L21" s="27">
        <f t="shared" si="0"/>
        <v>11.571059999999999</v>
      </c>
      <c r="M21" s="27">
        <v>11.777200000000001</v>
      </c>
      <c r="N21" s="27">
        <f t="shared" si="1"/>
        <v>242.1447</v>
      </c>
      <c r="O21" s="27">
        <v>11.3171</v>
      </c>
      <c r="P21" s="27">
        <f t="shared" si="2"/>
        <v>0.73561149999999997</v>
      </c>
      <c r="Q21" s="27">
        <f t="shared" si="3"/>
        <v>241.4090885</v>
      </c>
      <c r="R21" s="27">
        <v>5000</v>
      </c>
      <c r="S21" s="27">
        <f t="shared" si="4"/>
        <v>20.498003642631524</v>
      </c>
      <c r="T21" s="29" t="s">
        <v>112</v>
      </c>
      <c r="U21" s="29"/>
    </row>
    <row r="22" spans="1:21">
      <c r="A22" s="38">
        <v>20</v>
      </c>
      <c r="B22" s="30">
        <v>77</v>
      </c>
      <c r="C22" s="30">
        <v>78</v>
      </c>
      <c r="D22" s="30">
        <v>79</v>
      </c>
      <c r="E22" s="30">
        <v>80</v>
      </c>
      <c r="F22" s="29" t="s">
        <v>18</v>
      </c>
      <c r="G22" s="27">
        <v>3</v>
      </c>
      <c r="H22" s="27">
        <v>500</v>
      </c>
      <c r="I22" s="27">
        <v>300</v>
      </c>
      <c r="J22" s="27">
        <v>294.89999999999998</v>
      </c>
      <c r="K22" s="27">
        <v>52.021099999999997</v>
      </c>
      <c r="L22" s="27">
        <f t="shared" si="0"/>
        <v>10.404219999999999</v>
      </c>
      <c r="M22" s="27">
        <v>10.6158</v>
      </c>
      <c r="N22" s="27">
        <f t="shared" si="1"/>
        <v>242.87889999999999</v>
      </c>
      <c r="O22" s="27">
        <v>10.151199999999999</v>
      </c>
      <c r="P22" s="27">
        <f t="shared" si="2"/>
        <v>0.65982799999999997</v>
      </c>
      <c r="Q22" s="27">
        <f t="shared" si="3"/>
        <v>242.21907199999998</v>
      </c>
      <c r="R22" s="27">
        <v>5000</v>
      </c>
      <c r="S22" s="27">
        <f t="shared" si="4"/>
        <v>22.816845833568831</v>
      </c>
      <c r="T22" s="29" t="s">
        <v>114</v>
      </c>
      <c r="U22" s="29"/>
    </row>
    <row r="23" spans="1:21">
      <c r="A23" s="38">
        <v>21</v>
      </c>
      <c r="B23" s="30">
        <v>81</v>
      </c>
      <c r="C23" s="30">
        <v>82</v>
      </c>
      <c r="D23" s="30">
        <v>83</v>
      </c>
      <c r="E23" s="30">
        <v>84</v>
      </c>
      <c r="F23" s="29" t="s">
        <v>18</v>
      </c>
      <c r="G23" s="27">
        <v>3</v>
      </c>
      <c r="H23" s="27">
        <v>500</v>
      </c>
      <c r="I23" s="27">
        <v>300</v>
      </c>
      <c r="J23" s="27">
        <v>292.2</v>
      </c>
      <c r="K23" s="27">
        <v>49.989400000000003</v>
      </c>
      <c r="L23" s="27">
        <f t="shared" si="0"/>
        <v>9.9978800000000003</v>
      </c>
      <c r="M23" s="27">
        <v>10.125</v>
      </c>
      <c r="N23" s="27">
        <f t="shared" si="1"/>
        <v>242.2106</v>
      </c>
      <c r="O23" s="27">
        <v>9.6702999999999992</v>
      </c>
      <c r="P23" s="27">
        <f t="shared" si="2"/>
        <v>0.6285695</v>
      </c>
      <c r="Q23" s="27">
        <f t="shared" si="3"/>
        <v>241.5820305</v>
      </c>
      <c r="R23" s="27">
        <v>5000</v>
      </c>
      <c r="S23" s="27">
        <f t="shared" si="4"/>
        <v>23.859953629629629</v>
      </c>
      <c r="T23" s="29" t="s">
        <v>112</v>
      </c>
      <c r="U23" s="29"/>
    </row>
    <row r="24" spans="1:21">
      <c r="A24" s="38">
        <v>22</v>
      </c>
      <c r="B24" s="30">
        <v>85</v>
      </c>
      <c r="C24" s="30">
        <v>86</v>
      </c>
      <c r="D24" s="30">
        <v>87</v>
      </c>
      <c r="E24" s="30">
        <v>88</v>
      </c>
      <c r="F24" s="29" t="s">
        <v>18</v>
      </c>
      <c r="G24" s="27">
        <v>3</v>
      </c>
      <c r="H24" s="27">
        <v>500</v>
      </c>
      <c r="I24" s="27">
        <v>300</v>
      </c>
      <c r="J24" s="27">
        <v>285.8</v>
      </c>
      <c r="K24" s="27">
        <v>42.224299999999999</v>
      </c>
      <c r="L24" s="27">
        <f t="shared" si="0"/>
        <v>8.4448600000000003</v>
      </c>
      <c r="M24" s="27">
        <v>8.6312999999999995</v>
      </c>
      <c r="N24" s="27">
        <f t="shared" si="1"/>
        <v>243.57570000000001</v>
      </c>
      <c r="O24" s="27">
        <v>8.2393000000000001</v>
      </c>
      <c r="P24" s="27">
        <f t="shared" si="2"/>
        <v>0.53555449999999993</v>
      </c>
      <c r="Q24" s="27">
        <f t="shared" si="3"/>
        <v>243.04014550000002</v>
      </c>
      <c r="R24" s="27">
        <v>5000</v>
      </c>
      <c r="S24" s="27">
        <f t="shared" si="4"/>
        <v>28.158000011585745</v>
      </c>
      <c r="T24" s="29" t="s">
        <v>112</v>
      </c>
      <c r="U24" s="29"/>
    </row>
    <row r="25" spans="1:21">
      <c r="A25" s="38">
        <v>23</v>
      </c>
      <c r="B25" s="30">
        <v>89</v>
      </c>
      <c r="C25" s="30">
        <v>90</v>
      </c>
      <c r="D25" s="30">
        <v>91</v>
      </c>
      <c r="E25" s="30">
        <v>92</v>
      </c>
      <c r="F25" s="29" t="s">
        <v>18</v>
      </c>
      <c r="G25" s="27">
        <v>3</v>
      </c>
      <c r="H25" s="27">
        <v>500</v>
      </c>
      <c r="I25" s="27">
        <v>300</v>
      </c>
      <c r="J25" s="27">
        <v>280.7</v>
      </c>
      <c r="K25" s="27">
        <v>34.161099999999998</v>
      </c>
      <c r="L25" s="27">
        <f t="shared" si="0"/>
        <v>6.8322199999999995</v>
      </c>
      <c r="M25" s="27">
        <v>7.0403000000000002</v>
      </c>
      <c r="N25" s="27">
        <f t="shared" si="1"/>
        <v>246.53889999999998</v>
      </c>
      <c r="O25" s="27">
        <v>6.6806000000000001</v>
      </c>
      <c r="P25" s="27">
        <f t="shared" si="2"/>
        <v>0.43423900000000004</v>
      </c>
      <c r="Q25" s="27">
        <f t="shared" si="3"/>
        <v>246.10466099999999</v>
      </c>
      <c r="R25" s="27">
        <v>5000</v>
      </c>
      <c r="S25" s="27">
        <f t="shared" si="4"/>
        <v>34.956558811414283</v>
      </c>
      <c r="T25" s="29" t="s">
        <v>112</v>
      </c>
      <c r="U25" s="29"/>
    </row>
    <row r="26" spans="1:21">
      <c r="A26" s="38">
        <v>24</v>
      </c>
      <c r="B26" s="30">
        <v>93</v>
      </c>
      <c r="C26" s="30">
        <v>94</v>
      </c>
      <c r="D26" s="30">
        <v>95</v>
      </c>
      <c r="E26" s="30">
        <v>96</v>
      </c>
      <c r="F26" s="29" t="s">
        <v>18</v>
      </c>
      <c r="G26" s="27">
        <v>3</v>
      </c>
      <c r="H26" s="27">
        <v>500</v>
      </c>
      <c r="I26" s="27">
        <v>300</v>
      </c>
      <c r="J26" s="27">
        <v>275.60000000000002</v>
      </c>
      <c r="K26" s="27">
        <v>26.124099999999999</v>
      </c>
      <c r="L26" s="27">
        <f t="shared" si="0"/>
        <v>5.2248200000000002</v>
      </c>
      <c r="M26" s="27">
        <v>5.4931000000000001</v>
      </c>
      <c r="N26" s="27">
        <f t="shared" si="1"/>
        <v>249.47590000000002</v>
      </c>
      <c r="O26" s="27">
        <v>5.1696999999999997</v>
      </c>
      <c r="P26" s="27">
        <f t="shared" si="2"/>
        <v>0.33603049999999995</v>
      </c>
      <c r="Q26" s="27">
        <f t="shared" si="3"/>
        <v>249.13986950000003</v>
      </c>
      <c r="R26" s="27">
        <v>5000</v>
      </c>
      <c r="S26" s="27">
        <f t="shared" si="4"/>
        <v>45.355058072855044</v>
      </c>
      <c r="T26" s="29" t="s">
        <v>112</v>
      </c>
      <c r="U26" s="29"/>
    </row>
    <row r="27" spans="1:21">
      <c r="A27" s="38">
        <v>25</v>
      </c>
      <c r="B27" s="30">
        <v>97</v>
      </c>
      <c r="C27" s="30">
        <v>98</v>
      </c>
      <c r="D27" s="30">
        <v>99</v>
      </c>
      <c r="E27" s="30">
        <v>100</v>
      </c>
      <c r="F27" s="29" t="s">
        <v>18</v>
      </c>
      <c r="G27" s="27">
        <v>3</v>
      </c>
      <c r="H27" s="27">
        <v>500</v>
      </c>
      <c r="I27" s="27">
        <v>300</v>
      </c>
      <c r="J27" s="27">
        <v>271.5</v>
      </c>
      <c r="K27" s="27">
        <v>21.485499999999998</v>
      </c>
      <c r="L27" s="27">
        <f t="shared" si="0"/>
        <v>4.2970999999999995</v>
      </c>
      <c r="M27" s="27">
        <v>4.4865000000000004</v>
      </c>
      <c r="N27" s="27">
        <f t="shared" si="1"/>
        <v>250.0145</v>
      </c>
      <c r="O27" s="27">
        <v>4.2003000000000004</v>
      </c>
      <c r="P27" s="27">
        <f t="shared" si="2"/>
        <v>0.27301950000000003</v>
      </c>
      <c r="Q27" s="27">
        <f t="shared" si="3"/>
        <v>249.74148049999999</v>
      </c>
      <c r="R27" s="27">
        <v>5000</v>
      </c>
      <c r="S27" s="27">
        <f t="shared" si="4"/>
        <v>55.665102084029861</v>
      </c>
      <c r="T27" s="29" t="s">
        <v>112</v>
      </c>
      <c r="U27" s="29"/>
    </row>
    <row r="28" spans="1:21">
      <c r="A28" s="38">
        <v>26</v>
      </c>
      <c r="B28" s="30">
        <v>101</v>
      </c>
      <c r="C28" s="30">
        <v>102</v>
      </c>
      <c r="D28" s="30">
        <v>103</v>
      </c>
      <c r="E28" s="30">
        <v>104</v>
      </c>
      <c r="F28" s="29" t="s">
        <v>18</v>
      </c>
      <c r="G28" s="27">
        <v>3</v>
      </c>
      <c r="H28" s="27">
        <v>500</v>
      </c>
      <c r="I28" s="27">
        <v>300</v>
      </c>
      <c r="J28" s="27">
        <v>269.60000000000002</v>
      </c>
      <c r="K28" s="27">
        <v>19.209700000000002</v>
      </c>
      <c r="L28" s="27">
        <f t="shared" si="0"/>
        <v>3.8419400000000001</v>
      </c>
      <c r="M28" s="27">
        <v>4.0445000000000002</v>
      </c>
      <c r="N28" s="27">
        <f t="shared" si="1"/>
        <v>250.39030000000002</v>
      </c>
      <c r="O28" s="27">
        <v>3.7997000000000001</v>
      </c>
      <c r="P28" s="27">
        <f t="shared" si="2"/>
        <v>0.24698050000000002</v>
      </c>
      <c r="Q28" s="27">
        <f t="shared" si="3"/>
        <v>250.14331950000002</v>
      </c>
      <c r="R28" s="27">
        <v>5000</v>
      </c>
      <c r="S28" s="27">
        <f t="shared" si="4"/>
        <v>61.847773395969838</v>
      </c>
      <c r="T28" s="29" t="s">
        <v>113</v>
      </c>
      <c r="U28" s="29"/>
    </row>
    <row r="29" spans="1:21">
      <c r="A29" s="38">
        <v>27</v>
      </c>
      <c r="B29" s="30">
        <v>105</v>
      </c>
      <c r="C29" s="30">
        <v>106</v>
      </c>
      <c r="D29" s="30">
        <v>107</v>
      </c>
      <c r="E29" s="30">
        <v>108</v>
      </c>
      <c r="F29" s="29" t="s">
        <v>18</v>
      </c>
      <c r="G29" s="27">
        <v>3</v>
      </c>
      <c r="H29" s="27">
        <v>500</v>
      </c>
      <c r="I29" s="27">
        <v>300</v>
      </c>
      <c r="J29" s="27">
        <v>268.10000000000002</v>
      </c>
      <c r="K29" s="27">
        <v>17.3565</v>
      </c>
      <c r="L29" s="27">
        <f t="shared" si="0"/>
        <v>3.4713000000000003</v>
      </c>
      <c r="M29" s="27">
        <v>3.6638000000000002</v>
      </c>
      <c r="N29" s="27">
        <f t="shared" si="1"/>
        <v>250.74350000000001</v>
      </c>
      <c r="O29" s="27">
        <v>3.4472999999999998</v>
      </c>
      <c r="P29" s="27">
        <f t="shared" si="2"/>
        <v>0.22407450000000001</v>
      </c>
      <c r="Q29" s="27">
        <f t="shared" si="3"/>
        <v>250.51942550000001</v>
      </c>
      <c r="R29" s="27">
        <v>5000</v>
      </c>
      <c r="S29" s="27">
        <f t="shared" si="4"/>
        <v>68.376938015175497</v>
      </c>
      <c r="T29" s="29" t="s">
        <v>113</v>
      </c>
      <c r="U29" s="29"/>
    </row>
    <row r="30" spans="1:21">
      <c r="A30" s="38">
        <v>28</v>
      </c>
      <c r="B30" s="30">
        <v>109</v>
      </c>
      <c r="C30" s="30">
        <v>110</v>
      </c>
      <c r="D30" s="30">
        <v>111</v>
      </c>
      <c r="E30" s="30">
        <v>112</v>
      </c>
      <c r="F30" s="29" t="s">
        <v>18</v>
      </c>
      <c r="G30" s="27">
        <v>3</v>
      </c>
      <c r="H30" s="27">
        <v>500</v>
      </c>
      <c r="I30" s="27">
        <v>300</v>
      </c>
      <c r="J30" s="27">
        <v>265.8</v>
      </c>
      <c r="K30" s="27">
        <v>14.1465</v>
      </c>
      <c r="L30" s="27">
        <f t="shared" si="0"/>
        <v>2.8292999999999999</v>
      </c>
      <c r="M30" s="27">
        <v>3.1173999999999999</v>
      </c>
      <c r="N30" s="27">
        <f t="shared" si="1"/>
        <v>251.65350000000001</v>
      </c>
      <c r="O30" s="27">
        <v>2.9716999999999998</v>
      </c>
      <c r="P30" s="27">
        <f t="shared" si="2"/>
        <v>0.19316049999999998</v>
      </c>
      <c r="Q30" s="27">
        <f t="shared" si="3"/>
        <v>251.4603395</v>
      </c>
      <c r="R30" s="27">
        <v>5000</v>
      </c>
      <c r="S30" s="27">
        <f t="shared" si="4"/>
        <v>80.663482228780396</v>
      </c>
      <c r="T30" s="29" t="s">
        <v>113</v>
      </c>
      <c r="U30" s="34"/>
    </row>
    <row r="31" spans="1:21">
      <c r="A31" s="38">
        <v>29</v>
      </c>
      <c r="B31" s="30">
        <v>113</v>
      </c>
      <c r="C31" s="30">
        <v>114</v>
      </c>
      <c r="D31" s="30">
        <v>115</v>
      </c>
      <c r="E31" s="30">
        <v>116</v>
      </c>
      <c r="F31" s="29" t="s">
        <v>18</v>
      </c>
      <c r="G31" s="27">
        <v>3</v>
      </c>
      <c r="H31" s="27">
        <v>500</v>
      </c>
      <c r="I31" s="27">
        <v>300</v>
      </c>
      <c r="J31" s="29">
        <v>265.8</v>
      </c>
      <c r="K31" s="27">
        <v>14.593400000000001</v>
      </c>
      <c r="L31" s="27">
        <f t="shared" si="0"/>
        <v>2.9186800000000002</v>
      </c>
      <c r="M31" s="27">
        <v>3.1545999999999998</v>
      </c>
      <c r="N31" s="27">
        <f t="shared" si="1"/>
        <v>251.20660000000001</v>
      </c>
      <c r="O31" s="27">
        <v>2.9956</v>
      </c>
      <c r="P31" s="27">
        <f t="shared" si="2"/>
        <v>0.194714</v>
      </c>
      <c r="Q31" s="27">
        <f t="shared" si="3"/>
        <v>251.011886</v>
      </c>
      <c r="R31" s="27">
        <v>5000</v>
      </c>
      <c r="S31" s="27">
        <f t="shared" si="4"/>
        <v>79.570115387053832</v>
      </c>
      <c r="T31" s="29">
        <v>-3.5495000000000001</v>
      </c>
      <c r="U31" s="34">
        <v>1.2</v>
      </c>
    </row>
    <row r="32" spans="1:21">
      <c r="A32" s="38">
        <v>30</v>
      </c>
      <c r="B32" s="30">
        <v>117</v>
      </c>
      <c r="C32" s="30">
        <v>118</v>
      </c>
      <c r="D32" s="30">
        <v>119</v>
      </c>
      <c r="E32" s="30">
        <v>120</v>
      </c>
      <c r="F32" s="29" t="s">
        <v>18</v>
      </c>
      <c r="G32" s="27">
        <v>3</v>
      </c>
      <c r="H32" s="27">
        <v>500</v>
      </c>
      <c r="I32" s="27">
        <v>300</v>
      </c>
      <c r="J32" s="29">
        <v>264.60000000000002</v>
      </c>
      <c r="K32" s="27">
        <v>11.872400000000001</v>
      </c>
      <c r="L32" s="27">
        <f t="shared" si="0"/>
        <v>2.3744800000000001</v>
      </c>
      <c r="M32" s="27">
        <v>2.8931</v>
      </c>
      <c r="N32" s="27">
        <f t="shared" si="1"/>
        <v>252.72760000000002</v>
      </c>
      <c r="O32" s="27">
        <v>2.7519999999999998</v>
      </c>
      <c r="P32" s="27">
        <f t="shared" si="2"/>
        <v>0.17887999999999998</v>
      </c>
      <c r="Q32" s="27">
        <f t="shared" si="3"/>
        <v>252.54872000000003</v>
      </c>
      <c r="R32" s="27">
        <v>5000</v>
      </c>
      <c r="S32" s="27">
        <f t="shared" si="4"/>
        <v>87.293463758598051</v>
      </c>
      <c r="T32" s="29">
        <v>-4.9550000000000001</v>
      </c>
      <c r="U32" s="34">
        <v>1.181</v>
      </c>
    </row>
    <row r="33" spans="1:21">
      <c r="A33" s="38">
        <v>31</v>
      </c>
      <c r="B33" s="30">
        <v>121</v>
      </c>
      <c r="C33" s="30">
        <v>122</v>
      </c>
      <c r="D33" s="30">
        <v>123</v>
      </c>
      <c r="E33" s="30">
        <v>124</v>
      </c>
      <c r="F33" s="29" t="s">
        <v>18</v>
      </c>
      <c r="G33" s="27">
        <v>3</v>
      </c>
      <c r="H33" s="27">
        <v>500</v>
      </c>
      <c r="I33" s="27">
        <v>300</v>
      </c>
      <c r="J33" s="29">
        <v>264.60000000000002</v>
      </c>
      <c r="K33" s="27">
        <v>11.0983</v>
      </c>
      <c r="L33" s="27">
        <f t="shared" si="0"/>
        <v>2.2196600000000002</v>
      </c>
      <c r="M33" s="27">
        <v>2.8717000000000001</v>
      </c>
      <c r="N33" s="27">
        <f t="shared" si="1"/>
        <v>253.50170000000003</v>
      </c>
      <c r="O33" s="27">
        <v>2.7336</v>
      </c>
      <c r="P33" s="27">
        <f t="shared" si="2"/>
        <v>0.17768400000000001</v>
      </c>
      <c r="Q33" s="27">
        <f t="shared" si="3"/>
        <v>253.32401600000003</v>
      </c>
      <c r="R33" s="27">
        <v>5000</v>
      </c>
      <c r="S33" s="27">
        <f t="shared" si="4"/>
        <v>88.213955496744092</v>
      </c>
      <c r="T33" s="29">
        <v>-5.1711999999999998</v>
      </c>
      <c r="U33" s="34">
        <v>1.2869999999999999</v>
      </c>
    </row>
    <row r="34" spans="1:21">
      <c r="A34" s="38">
        <v>32</v>
      </c>
      <c r="B34" s="30">
        <v>125</v>
      </c>
      <c r="C34" s="30">
        <v>126</v>
      </c>
      <c r="D34" s="30">
        <v>127</v>
      </c>
      <c r="E34" s="30">
        <v>128</v>
      </c>
      <c r="F34" s="29" t="s">
        <v>18</v>
      </c>
      <c r="G34" s="27">
        <v>3</v>
      </c>
      <c r="H34" s="27">
        <v>500</v>
      </c>
      <c r="I34" s="27">
        <v>300</v>
      </c>
      <c r="J34" s="29">
        <v>263.60000000000002</v>
      </c>
      <c r="K34" s="27">
        <v>11.9438</v>
      </c>
      <c r="L34" s="27">
        <f t="shared" si="0"/>
        <v>2.3887599999999996</v>
      </c>
      <c r="M34" s="27">
        <v>2.6614</v>
      </c>
      <c r="N34" s="27">
        <f t="shared" si="1"/>
        <v>251.65620000000001</v>
      </c>
      <c r="O34" s="27">
        <v>2.5371999999999999</v>
      </c>
      <c r="P34" s="27">
        <f t="shared" si="2"/>
        <v>0.16491800000000001</v>
      </c>
      <c r="Q34" s="27">
        <f t="shared" si="3"/>
        <v>251.49128200000001</v>
      </c>
      <c r="R34" s="27">
        <v>5000</v>
      </c>
      <c r="S34" s="27">
        <f t="shared" si="4"/>
        <v>94.49586007364546</v>
      </c>
      <c r="T34" s="29">
        <v>-5.7477</v>
      </c>
      <c r="U34" s="34">
        <v>1.246</v>
      </c>
    </row>
    <row r="35" spans="1:21">
      <c r="A35" s="38">
        <v>33</v>
      </c>
      <c r="B35" s="30">
        <v>129</v>
      </c>
      <c r="C35" s="30">
        <v>130</v>
      </c>
      <c r="D35" s="30">
        <v>131</v>
      </c>
      <c r="E35" s="30">
        <v>132</v>
      </c>
      <c r="F35" s="29" t="s">
        <v>18</v>
      </c>
      <c r="G35" s="27">
        <v>3</v>
      </c>
      <c r="H35" s="27">
        <v>500</v>
      </c>
      <c r="I35" s="27">
        <v>300</v>
      </c>
      <c r="J35" s="29">
        <v>262.5</v>
      </c>
      <c r="K35" s="27">
        <v>10.953900000000001</v>
      </c>
      <c r="L35" s="27">
        <f t="shared" si="0"/>
        <v>2.1907800000000002</v>
      </c>
      <c r="M35" s="27">
        <v>2.411</v>
      </c>
      <c r="N35" s="27">
        <f t="shared" si="1"/>
        <v>251.5461</v>
      </c>
      <c r="O35" s="27">
        <v>2.3048999999999999</v>
      </c>
      <c r="P35" s="27">
        <f t="shared" si="2"/>
        <v>0.14981849999999999</v>
      </c>
      <c r="Q35" s="27">
        <f t="shared" si="3"/>
        <v>251.39628149999999</v>
      </c>
      <c r="R35" s="27">
        <v>5000</v>
      </c>
      <c r="S35" s="27">
        <f t="shared" si="4"/>
        <v>104.27054396515967</v>
      </c>
      <c r="T35" s="29">
        <v>-5.7838000000000003</v>
      </c>
      <c r="U35" s="34">
        <v>1.181</v>
      </c>
    </row>
    <row r="36" spans="1:21">
      <c r="A36" s="38">
        <v>34</v>
      </c>
      <c r="B36" s="30">
        <v>133</v>
      </c>
      <c r="C36" s="30">
        <v>134</v>
      </c>
      <c r="D36" s="30">
        <v>135</v>
      </c>
      <c r="E36" s="30">
        <v>136</v>
      </c>
      <c r="F36" s="29" t="s">
        <v>18</v>
      </c>
      <c r="G36" s="27">
        <v>3</v>
      </c>
      <c r="H36" s="27">
        <v>500</v>
      </c>
      <c r="I36" s="27">
        <v>300</v>
      </c>
      <c r="J36" s="29">
        <v>261.10000000000002</v>
      </c>
      <c r="K36" s="27">
        <v>9.3074999999999992</v>
      </c>
      <c r="L36" s="27">
        <f t="shared" si="0"/>
        <v>1.8614999999999999</v>
      </c>
      <c r="M36" s="27">
        <v>2.0899000000000001</v>
      </c>
      <c r="N36" s="27">
        <f t="shared" si="1"/>
        <v>251.79250000000002</v>
      </c>
      <c r="O36" s="27">
        <v>1.9881</v>
      </c>
      <c r="P36" s="27">
        <f t="shared" si="2"/>
        <v>0.12922649999999999</v>
      </c>
      <c r="Q36" s="27">
        <f t="shared" si="3"/>
        <v>251.66327350000003</v>
      </c>
      <c r="R36" s="27">
        <v>5000</v>
      </c>
      <c r="S36" s="27">
        <f t="shared" si="4"/>
        <v>120.41881118713815</v>
      </c>
      <c r="T36" s="29">
        <v>-3.6577000000000002</v>
      </c>
      <c r="U36" s="34">
        <v>1.343</v>
      </c>
    </row>
    <row r="37" spans="1:21">
      <c r="A37" s="38">
        <v>35</v>
      </c>
      <c r="B37" s="30">
        <v>137</v>
      </c>
      <c r="C37" s="30">
        <v>138</v>
      </c>
      <c r="D37" s="30">
        <v>139</v>
      </c>
      <c r="E37" s="30">
        <v>140</v>
      </c>
      <c r="F37" s="29" t="s">
        <v>18</v>
      </c>
      <c r="G37" s="27">
        <v>3</v>
      </c>
      <c r="H37" s="27">
        <v>500</v>
      </c>
      <c r="I37" s="27">
        <v>300</v>
      </c>
      <c r="J37" s="29">
        <v>259.89999999999998</v>
      </c>
      <c r="K37" s="27">
        <v>8.2493999999999996</v>
      </c>
      <c r="L37" s="27">
        <f t="shared" si="0"/>
        <v>1.6498799999999998</v>
      </c>
      <c r="M37" s="27">
        <v>1.8988</v>
      </c>
      <c r="N37" s="27">
        <f t="shared" si="1"/>
        <v>251.65059999999997</v>
      </c>
      <c r="O37" s="27">
        <v>1.798</v>
      </c>
      <c r="P37" s="27">
        <f t="shared" si="2"/>
        <v>0.11687</v>
      </c>
      <c r="Q37" s="27">
        <f t="shared" si="3"/>
        <v>251.53372999999996</v>
      </c>
      <c r="R37" s="27">
        <v>5000</v>
      </c>
      <c r="S37" s="27">
        <f t="shared" si="4"/>
        <v>132.46983884558665</v>
      </c>
      <c r="T37" s="29">
        <v>-5.6395999999999997</v>
      </c>
      <c r="U37" s="34">
        <v>2.2309999999999999</v>
      </c>
    </row>
    <row r="38" spans="1:21">
      <c r="A38" s="38">
        <v>36</v>
      </c>
      <c r="B38" s="30"/>
      <c r="C38" s="30"/>
      <c r="D38" s="30"/>
      <c r="E38" s="30"/>
      <c r="F38" s="29" t="s">
        <v>18</v>
      </c>
      <c r="G38" s="27">
        <v>3</v>
      </c>
      <c r="H38" s="27">
        <v>500</v>
      </c>
      <c r="I38" s="27">
        <v>300</v>
      </c>
      <c r="J38" s="29"/>
      <c r="K38" s="27"/>
      <c r="L38" s="27">
        <f t="shared" si="0"/>
        <v>0</v>
      </c>
      <c r="M38" s="27"/>
      <c r="N38" s="27">
        <f t="shared" si="1"/>
        <v>0</v>
      </c>
      <c r="O38" s="27"/>
      <c r="P38" s="27">
        <f t="shared" si="2"/>
        <v>0</v>
      </c>
      <c r="Q38" s="27">
        <f t="shared" si="3"/>
        <v>0</v>
      </c>
      <c r="R38" s="27">
        <v>5000</v>
      </c>
      <c r="S38" s="27" t="e">
        <f t="shared" si="4"/>
        <v>#DIV/0!</v>
      </c>
      <c r="U38" s="34"/>
    </row>
    <row r="39" spans="1:21">
      <c r="A39" s="38">
        <v>37</v>
      </c>
      <c r="B39" s="30">
        <v>141</v>
      </c>
      <c r="C39" s="30">
        <v>142</v>
      </c>
      <c r="D39" s="30">
        <v>143</v>
      </c>
      <c r="E39" s="30">
        <v>144</v>
      </c>
      <c r="F39" s="29" t="s">
        <v>18</v>
      </c>
      <c r="G39" s="27">
        <v>3</v>
      </c>
      <c r="H39" s="27">
        <v>500</v>
      </c>
      <c r="I39" s="27">
        <v>300</v>
      </c>
      <c r="J39" s="29">
        <v>354</v>
      </c>
      <c r="K39" s="27">
        <v>103.2503</v>
      </c>
      <c r="L39" s="27">
        <f t="shared" si="0"/>
        <v>5.1625149999999991</v>
      </c>
      <c r="M39" s="27">
        <v>5.2415000000000003</v>
      </c>
      <c r="N39" s="27">
        <f t="shared" si="1"/>
        <v>250.74970000000002</v>
      </c>
      <c r="O39" s="27">
        <v>4.9234999999999998</v>
      </c>
      <c r="P39" s="27">
        <f t="shared" si="2"/>
        <v>0.32002749999999996</v>
      </c>
      <c r="Q39" s="27">
        <f t="shared" si="3"/>
        <v>250.42967250000001</v>
      </c>
      <c r="R39" s="27">
        <v>20000</v>
      </c>
      <c r="S39" s="27">
        <f t="shared" si="4"/>
        <v>47.778245254221119</v>
      </c>
      <c r="T39" s="29" t="s">
        <v>112</v>
      </c>
      <c r="U39" s="34"/>
    </row>
    <row r="40" spans="1:21">
      <c r="A40" s="38">
        <v>38</v>
      </c>
      <c r="B40" s="30">
        <v>145</v>
      </c>
      <c r="C40" s="30">
        <v>146</v>
      </c>
      <c r="D40" s="30">
        <v>147</v>
      </c>
      <c r="E40" s="30">
        <v>148</v>
      </c>
      <c r="F40" s="29" t="s">
        <v>18</v>
      </c>
      <c r="G40" s="27">
        <v>3</v>
      </c>
      <c r="H40" s="27">
        <v>500</v>
      </c>
      <c r="I40" s="27">
        <v>300</v>
      </c>
      <c r="J40" s="29">
        <v>348.9</v>
      </c>
      <c r="K40" s="27">
        <v>97.944000000000003</v>
      </c>
      <c r="L40" s="27">
        <f t="shared" si="0"/>
        <v>4.8971999999999998</v>
      </c>
      <c r="M40" s="27">
        <v>4.9478</v>
      </c>
      <c r="N40" s="27">
        <f t="shared" si="1"/>
        <v>250.95599999999996</v>
      </c>
      <c r="O40" s="27">
        <v>4.6326000000000001</v>
      </c>
      <c r="P40" s="27">
        <f t="shared" si="2"/>
        <v>0.30111900000000003</v>
      </c>
      <c r="Q40" s="27">
        <f t="shared" si="3"/>
        <v>250.65488099999996</v>
      </c>
      <c r="R40" s="27">
        <v>20000</v>
      </c>
      <c r="S40" s="27">
        <f t="shared" si="4"/>
        <v>50.659865192610852</v>
      </c>
      <c r="T40" s="29" t="s">
        <v>112</v>
      </c>
      <c r="U40" s="34" t="s">
        <v>115</v>
      </c>
    </row>
    <row r="41" spans="1:21">
      <c r="A41" s="38">
        <v>39</v>
      </c>
      <c r="B41" s="30">
        <v>149</v>
      </c>
      <c r="C41" s="30">
        <v>150</v>
      </c>
      <c r="D41" s="30">
        <v>151</v>
      </c>
      <c r="E41" s="30">
        <v>152</v>
      </c>
      <c r="F41" s="29" t="s">
        <v>18</v>
      </c>
      <c r="G41" s="27">
        <v>3</v>
      </c>
      <c r="H41" s="27">
        <v>500</v>
      </c>
      <c r="I41" s="27">
        <v>300</v>
      </c>
      <c r="J41" s="29">
        <v>346.1</v>
      </c>
      <c r="K41" s="27">
        <v>95.040800000000004</v>
      </c>
      <c r="L41" s="27">
        <f t="shared" si="0"/>
        <v>4.75204</v>
      </c>
      <c r="M41" s="27">
        <v>4.8099999999999996</v>
      </c>
      <c r="N41" s="27">
        <f t="shared" si="1"/>
        <v>251.05920000000003</v>
      </c>
      <c r="O41" s="27">
        <v>4.5202999999999998</v>
      </c>
      <c r="P41" s="27">
        <f t="shared" si="2"/>
        <v>0.29381950000000001</v>
      </c>
      <c r="Q41" s="27">
        <f t="shared" si="3"/>
        <v>250.76538050000002</v>
      </c>
      <c r="R41" s="27">
        <v>20000</v>
      </c>
      <c r="S41" s="27">
        <f t="shared" si="4"/>
        <v>52.134174740124749</v>
      </c>
      <c r="T41" s="29" t="s">
        <v>113</v>
      </c>
      <c r="U41" s="34" t="s">
        <v>115</v>
      </c>
    </row>
    <row r="42" spans="1:21">
      <c r="A42" s="38">
        <v>40</v>
      </c>
      <c r="B42" s="30">
        <v>153</v>
      </c>
      <c r="C42" s="30">
        <v>154</v>
      </c>
      <c r="D42" s="30">
        <v>155</v>
      </c>
      <c r="E42" s="30">
        <v>156</v>
      </c>
      <c r="F42" s="29" t="s">
        <v>18</v>
      </c>
      <c r="G42" s="27">
        <v>3</v>
      </c>
      <c r="H42" s="27">
        <v>500</v>
      </c>
      <c r="I42" s="27">
        <v>300</v>
      </c>
      <c r="J42" s="29">
        <v>343.9</v>
      </c>
      <c r="K42" s="27">
        <v>92.766499999999994</v>
      </c>
      <c r="L42" s="27">
        <f t="shared" si="0"/>
        <v>4.6383249999999991</v>
      </c>
      <c r="M42" s="27">
        <v>4.7260999999999997</v>
      </c>
      <c r="N42" s="27">
        <f t="shared" si="1"/>
        <v>251.13349999999997</v>
      </c>
      <c r="O42" s="27">
        <v>4.4222999999999999</v>
      </c>
      <c r="P42" s="27">
        <f t="shared" si="2"/>
        <v>0.28744950000000002</v>
      </c>
      <c r="Q42" s="27">
        <f t="shared" si="3"/>
        <v>250.84605049999996</v>
      </c>
      <c r="R42" s="27">
        <v>20000</v>
      </c>
      <c r="S42" s="27">
        <f t="shared" si="4"/>
        <v>53.076754723768005</v>
      </c>
      <c r="T42" s="29" t="s">
        <v>113</v>
      </c>
      <c r="U42" s="34" t="s">
        <v>115</v>
      </c>
    </row>
    <row r="43" spans="1:21">
      <c r="A43" s="38">
        <v>41</v>
      </c>
      <c r="B43" s="30">
        <v>157</v>
      </c>
      <c r="C43" s="30">
        <v>158</v>
      </c>
      <c r="D43" s="30">
        <v>159</v>
      </c>
      <c r="E43" s="30">
        <v>160</v>
      </c>
      <c r="F43" s="29" t="s">
        <v>18</v>
      </c>
      <c r="G43" s="27">
        <v>3</v>
      </c>
      <c r="H43" s="27">
        <v>500</v>
      </c>
      <c r="I43" s="27">
        <v>300</v>
      </c>
      <c r="J43" s="29">
        <v>341.8</v>
      </c>
      <c r="K43" s="27">
        <v>90.623900000000006</v>
      </c>
      <c r="L43" s="27">
        <f t="shared" si="0"/>
        <v>4.5311950000000003</v>
      </c>
      <c r="M43" s="27">
        <v>4.5712999999999999</v>
      </c>
      <c r="N43" s="27">
        <f t="shared" si="1"/>
        <v>251.17610000000002</v>
      </c>
      <c r="O43" s="27">
        <v>4.2724000000000002</v>
      </c>
      <c r="P43" s="27">
        <f t="shared" si="2"/>
        <v>0.27770600000000001</v>
      </c>
      <c r="Q43" s="27">
        <f t="shared" si="3"/>
        <v>250.89839400000002</v>
      </c>
      <c r="R43" s="27">
        <v>20000</v>
      </c>
      <c r="S43" s="27">
        <f t="shared" si="4"/>
        <v>54.885567344081558</v>
      </c>
      <c r="T43" s="29" t="s">
        <v>113</v>
      </c>
      <c r="U43" s="34"/>
    </row>
    <row r="44" spans="1:21">
      <c r="A44" s="38">
        <v>42</v>
      </c>
      <c r="B44" s="30">
        <v>161</v>
      </c>
      <c r="C44" s="30">
        <v>162</v>
      </c>
      <c r="D44" s="30">
        <v>163</v>
      </c>
      <c r="E44" s="30">
        <v>164</v>
      </c>
      <c r="F44" s="29" t="s">
        <v>18</v>
      </c>
      <c r="G44" s="27">
        <v>3</v>
      </c>
      <c r="H44" s="27">
        <v>500</v>
      </c>
      <c r="I44" s="27">
        <v>300</v>
      </c>
      <c r="J44" s="29">
        <v>339.7</v>
      </c>
      <c r="K44" s="27">
        <v>88.370900000000006</v>
      </c>
      <c r="L44" s="27">
        <f t="shared" si="0"/>
        <v>4.4185449999999999</v>
      </c>
      <c r="M44" s="27">
        <v>4.4645000000000001</v>
      </c>
      <c r="N44" s="27">
        <f t="shared" si="1"/>
        <v>251.32909999999998</v>
      </c>
      <c r="O44" s="27">
        <v>4.1745999999999999</v>
      </c>
      <c r="P44" s="27">
        <f t="shared" si="2"/>
        <v>0.27134900000000001</v>
      </c>
      <c r="Q44" s="27">
        <f t="shared" si="3"/>
        <v>251.057751</v>
      </c>
      <c r="R44" s="27">
        <v>20000</v>
      </c>
      <c r="S44" s="27">
        <f t="shared" si="4"/>
        <v>56.234236980624928</v>
      </c>
      <c r="T44" s="29" t="s">
        <v>113</v>
      </c>
      <c r="U44" s="34"/>
    </row>
    <row r="45" spans="1:21">
      <c r="A45" s="38">
        <v>43</v>
      </c>
      <c r="B45" s="30">
        <v>165</v>
      </c>
      <c r="C45" s="30">
        <v>166</v>
      </c>
      <c r="D45" s="30">
        <v>167</v>
      </c>
      <c r="E45" s="30">
        <v>168</v>
      </c>
      <c r="F45" s="29" t="s">
        <v>18</v>
      </c>
      <c r="G45" s="27">
        <v>3</v>
      </c>
      <c r="H45" s="27">
        <v>500</v>
      </c>
      <c r="I45" s="27">
        <v>300</v>
      </c>
      <c r="J45" s="29">
        <v>339.2</v>
      </c>
      <c r="K45" s="27">
        <v>87.356399999999994</v>
      </c>
      <c r="L45" s="27">
        <f t="shared" si="0"/>
        <v>4.36782</v>
      </c>
      <c r="M45" s="27">
        <v>4.4492000000000003</v>
      </c>
      <c r="N45" s="27">
        <f t="shared" si="1"/>
        <v>251.84359999999998</v>
      </c>
      <c r="O45" s="27">
        <v>4.16</v>
      </c>
      <c r="P45" s="27">
        <f t="shared" si="2"/>
        <v>0.27040000000000003</v>
      </c>
      <c r="Q45" s="27">
        <f t="shared" si="3"/>
        <v>251.57319999999999</v>
      </c>
      <c r="R45" s="27">
        <v>20000</v>
      </c>
      <c r="S45" s="27">
        <f t="shared" si="4"/>
        <v>56.543468488717068</v>
      </c>
      <c r="T45" s="29" t="s">
        <v>113</v>
      </c>
      <c r="U45" s="34"/>
    </row>
    <row r="46" spans="1:21">
      <c r="A46" s="38">
        <v>44</v>
      </c>
      <c r="B46" s="30">
        <v>169</v>
      </c>
      <c r="C46" s="30">
        <v>170</v>
      </c>
      <c r="D46" s="30">
        <v>171</v>
      </c>
      <c r="E46" s="30">
        <v>172</v>
      </c>
      <c r="F46" s="29" t="s">
        <v>18</v>
      </c>
      <c r="G46" s="27">
        <v>3</v>
      </c>
      <c r="H46" s="27">
        <v>500</v>
      </c>
      <c r="I46" s="27">
        <v>300</v>
      </c>
      <c r="J46" s="29">
        <v>336.4</v>
      </c>
      <c r="K46" s="27">
        <v>84.346000000000004</v>
      </c>
      <c r="L46" s="27">
        <f t="shared" si="0"/>
        <v>4.2172999999999998</v>
      </c>
      <c r="M46" s="27">
        <v>4.2851999999999997</v>
      </c>
      <c r="N46" s="27">
        <f t="shared" si="1"/>
        <v>252.05399999999997</v>
      </c>
      <c r="O46" s="27">
        <v>4.0065999999999997</v>
      </c>
      <c r="P46" s="27">
        <f t="shared" si="2"/>
        <v>0.26042899999999997</v>
      </c>
      <c r="Q46" s="27">
        <f t="shared" si="3"/>
        <v>251.79357099999999</v>
      </c>
      <c r="R46" s="27">
        <v>20000</v>
      </c>
      <c r="S46" s="27">
        <f t="shared" si="4"/>
        <v>58.758884299449271</v>
      </c>
      <c r="T46" s="29" t="s">
        <v>113</v>
      </c>
      <c r="U46" s="34"/>
    </row>
    <row r="47" spans="1:21">
      <c r="A47" s="38">
        <v>45</v>
      </c>
      <c r="B47" s="30">
        <v>173</v>
      </c>
      <c r="C47" s="30">
        <v>174</v>
      </c>
      <c r="D47" s="30">
        <v>175</v>
      </c>
      <c r="E47" s="30">
        <v>176</v>
      </c>
      <c r="F47" s="29" t="s">
        <v>18</v>
      </c>
      <c r="G47" s="27">
        <v>3</v>
      </c>
      <c r="H47" s="27">
        <v>500</v>
      </c>
      <c r="I47" s="27">
        <v>300</v>
      </c>
      <c r="J47" s="29">
        <v>334.2</v>
      </c>
      <c r="K47" s="27">
        <v>82.553600000000003</v>
      </c>
      <c r="L47" s="27">
        <f t="shared" si="0"/>
        <v>4.1276799999999998</v>
      </c>
      <c r="M47" s="27">
        <v>4.1952999999999996</v>
      </c>
      <c r="N47" s="27">
        <f t="shared" si="1"/>
        <v>251.64639999999997</v>
      </c>
      <c r="O47" s="27">
        <v>3.9256000000000002</v>
      </c>
      <c r="P47" s="27">
        <f t="shared" si="2"/>
        <v>0.255164</v>
      </c>
      <c r="Q47" s="27">
        <f t="shared" si="3"/>
        <v>251.39123599999996</v>
      </c>
      <c r="R47" s="27">
        <v>20000</v>
      </c>
      <c r="S47" s="27">
        <f t="shared" si="4"/>
        <v>59.922111887111768</v>
      </c>
      <c r="T47" s="29" t="s">
        <v>113</v>
      </c>
      <c r="U47" s="34"/>
    </row>
    <row r="48" spans="1:21">
      <c r="A48" s="38">
        <v>46</v>
      </c>
      <c r="B48" s="30">
        <v>177</v>
      </c>
      <c r="C48" s="30">
        <v>178</v>
      </c>
      <c r="D48" s="30">
        <v>179</v>
      </c>
      <c r="E48" s="30">
        <v>180</v>
      </c>
      <c r="F48" s="29" t="s">
        <v>18</v>
      </c>
      <c r="G48" s="27">
        <v>3</v>
      </c>
      <c r="H48" s="27">
        <v>500</v>
      </c>
      <c r="I48" s="27">
        <v>300</v>
      </c>
      <c r="J48" s="29">
        <v>331.5</v>
      </c>
      <c r="K48" s="27">
        <v>79.106999999999999</v>
      </c>
      <c r="L48" s="27">
        <f t="shared" si="0"/>
        <v>3.9553499999999997</v>
      </c>
      <c r="M48" s="27">
        <v>4.0301999999999998</v>
      </c>
      <c r="N48" s="27">
        <f t="shared" si="1"/>
        <v>252.393</v>
      </c>
      <c r="O48" s="27">
        <v>3.7719</v>
      </c>
      <c r="P48" s="27">
        <f t="shared" si="2"/>
        <v>0.24517349999999999</v>
      </c>
      <c r="Q48" s="27">
        <f t="shared" si="3"/>
        <v>252.14782650000001</v>
      </c>
      <c r="R48" s="27">
        <v>20000</v>
      </c>
      <c r="S48" s="27">
        <f t="shared" si="4"/>
        <v>62.564593940747365</v>
      </c>
      <c r="T48" s="29" t="s">
        <v>113</v>
      </c>
      <c r="U48" s="34"/>
    </row>
    <row r="49" spans="1:22">
      <c r="A49" s="38">
        <v>47</v>
      </c>
      <c r="B49" s="30">
        <v>181</v>
      </c>
      <c r="C49" s="30">
        <v>182</v>
      </c>
      <c r="D49" s="30">
        <v>183</v>
      </c>
      <c r="E49" s="30">
        <v>184</v>
      </c>
      <c r="F49" s="29" t="s">
        <v>18</v>
      </c>
      <c r="G49" s="27">
        <v>3</v>
      </c>
      <c r="H49" s="27">
        <v>500</v>
      </c>
      <c r="I49" s="27">
        <v>300</v>
      </c>
      <c r="J49" s="29">
        <v>328</v>
      </c>
      <c r="K49" s="27">
        <v>75.319500000000005</v>
      </c>
      <c r="L49" s="27">
        <f t="shared" si="0"/>
        <v>3.7659750000000005</v>
      </c>
      <c r="M49" s="27">
        <v>3.8269000000000002</v>
      </c>
      <c r="N49" s="27">
        <f t="shared" si="1"/>
        <v>252.68049999999999</v>
      </c>
      <c r="O49" s="27">
        <v>3.5823</v>
      </c>
      <c r="P49" s="27">
        <f t="shared" si="2"/>
        <v>0.23284950000000001</v>
      </c>
      <c r="Q49" s="27">
        <f t="shared" si="3"/>
        <v>252.44765050000001</v>
      </c>
      <c r="R49" s="27">
        <v>20000</v>
      </c>
      <c r="S49" s="27">
        <f t="shared" si="4"/>
        <v>65.966618019807157</v>
      </c>
      <c r="T49" s="29" t="s">
        <v>113</v>
      </c>
      <c r="U49" s="34"/>
    </row>
    <row r="50" spans="1:22">
      <c r="A50" s="38">
        <v>48</v>
      </c>
      <c r="B50" s="30">
        <v>185</v>
      </c>
      <c r="C50" s="30">
        <v>186</v>
      </c>
      <c r="D50" s="30">
        <v>187</v>
      </c>
      <c r="E50" s="30">
        <v>188</v>
      </c>
      <c r="F50" s="29" t="s">
        <v>18</v>
      </c>
      <c r="G50" s="27">
        <v>3</v>
      </c>
      <c r="H50" s="27">
        <v>500</v>
      </c>
      <c r="I50" s="27">
        <v>300</v>
      </c>
      <c r="J50" s="29">
        <v>324.8</v>
      </c>
      <c r="K50" s="27">
        <v>72.344300000000004</v>
      </c>
      <c r="L50" s="27">
        <f t="shared" si="0"/>
        <v>3.6172149999999998</v>
      </c>
      <c r="M50" s="27">
        <v>3.6560000000000001</v>
      </c>
      <c r="N50" s="27">
        <f t="shared" si="1"/>
        <v>252.45570000000001</v>
      </c>
      <c r="O50" s="27">
        <v>3.4098999999999999</v>
      </c>
      <c r="P50" s="27">
        <f t="shared" si="2"/>
        <v>0.22164349999999999</v>
      </c>
      <c r="Q50" s="27">
        <f t="shared" si="3"/>
        <v>252.23405650000001</v>
      </c>
      <c r="R50" s="27">
        <v>20000</v>
      </c>
      <c r="S50" s="27">
        <f t="shared" si="4"/>
        <v>68.991809764770238</v>
      </c>
      <c r="T50" s="29" t="s">
        <v>113</v>
      </c>
      <c r="U50" s="34"/>
    </row>
    <row r="51" spans="1:22">
      <c r="A51" s="38">
        <v>49</v>
      </c>
      <c r="B51" s="30">
        <v>189</v>
      </c>
      <c r="C51" s="30">
        <v>190</v>
      </c>
      <c r="D51" s="30">
        <v>191</v>
      </c>
      <c r="E51" s="30">
        <v>192</v>
      </c>
      <c r="F51" s="29" t="s">
        <v>18</v>
      </c>
      <c r="G51" s="27">
        <v>3</v>
      </c>
      <c r="H51" s="27">
        <v>500</v>
      </c>
      <c r="I51" s="27">
        <v>300</v>
      </c>
      <c r="J51" s="29">
        <v>321.8</v>
      </c>
      <c r="K51" s="27">
        <v>68.925899999999999</v>
      </c>
      <c r="L51" s="27">
        <f t="shared" si="0"/>
        <v>3.4462949999999997</v>
      </c>
      <c r="M51" s="27">
        <v>3.4973999999999998</v>
      </c>
      <c r="N51" s="27">
        <f t="shared" si="1"/>
        <v>252.8741</v>
      </c>
      <c r="O51" s="27">
        <v>3.2565</v>
      </c>
      <c r="P51" s="27">
        <f t="shared" si="2"/>
        <v>0.21167249999999999</v>
      </c>
      <c r="Q51" s="27">
        <f t="shared" si="3"/>
        <v>252.66242750000001</v>
      </c>
      <c r="R51" s="27">
        <v>20000</v>
      </c>
      <c r="S51" s="27">
        <f t="shared" si="4"/>
        <v>72.24293117744611</v>
      </c>
      <c r="T51" s="29">
        <v>5.1351000000000004</v>
      </c>
      <c r="U51" s="34">
        <v>1.4550000000000001</v>
      </c>
    </row>
    <row r="52" spans="1:22">
      <c r="A52" s="38">
        <v>50</v>
      </c>
      <c r="B52" s="30">
        <v>193</v>
      </c>
      <c r="C52" s="30">
        <v>194</v>
      </c>
      <c r="D52" s="30">
        <v>195</v>
      </c>
      <c r="E52" s="30">
        <v>196</v>
      </c>
      <c r="F52" s="29" t="s">
        <v>18</v>
      </c>
      <c r="G52" s="27">
        <v>3</v>
      </c>
      <c r="H52" s="27">
        <v>500</v>
      </c>
      <c r="I52" s="27">
        <v>300</v>
      </c>
      <c r="J52" s="29">
        <v>318.2</v>
      </c>
      <c r="K52" s="27">
        <v>65.472300000000004</v>
      </c>
      <c r="L52" s="27">
        <f t="shared" si="0"/>
        <v>3.2736149999999999</v>
      </c>
      <c r="M52" s="27">
        <v>3.3142999999999998</v>
      </c>
      <c r="N52" s="27">
        <f t="shared" si="1"/>
        <v>252.72769999999997</v>
      </c>
      <c r="O52" s="27">
        <v>3.1377999999999999</v>
      </c>
      <c r="P52" s="27">
        <f t="shared" si="2"/>
        <v>0.203957</v>
      </c>
      <c r="Q52" s="27">
        <f t="shared" si="3"/>
        <v>252.52374299999997</v>
      </c>
      <c r="R52" s="27">
        <v>20000</v>
      </c>
      <c r="S52" s="27">
        <f t="shared" si="4"/>
        <v>76.192180249223057</v>
      </c>
      <c r="T52" s="29">
        <v>-3.3330000000000002</v>
      </c>
      <c r="U52" s="34">
        <v>1.2390000000000001</v>
      </c>
    </row>
    <row r="53" spans="1:22">
      <c r="A53" s="38">
        <v>51</v>
      </c>
      <c r="B53" s="30">
        <v>197</v>
      </c>
      <c r="C53" s="30">
        <v>198</v>
      </c>
      <c r="D53" s="30">
        <v>199</v>
      </c>
      <c r="E53" s="30">
        <v>200</v>
      </c>
      <c r="F53" s="29" t="s">
        <v>18</v>
      </c>
      <c r="G53" s="27">
        <v>3</v>
      </c>
      <c r="H53" s="27">
        <v>500</v>
      </c>
      <c r="I53" s="27">
        <v>300</v>
      </c>
      <c r="J53" s="29">
        <v>316.10000000000002</v>
      </c>
      <c r="K53" s="27">
        <v>62.765700000000002</v>
      </c>
      <c r="L53" s="27">
        <f t="shared" si="0"/>
        <v>3.1382850000000002</v>
      </c>
      <c r="M53" s="27">
        <v>3.2223999999999999</v>
      </c>
      <c r="N53" s="27">
        <f t="shared" si="1"/>
        <v>253.33430000000001</v>
      </c>
      <c r="O53" s="27">
        <v>3.0468999999999999</v>
      </c>
      <c r="P53" s="27">
        <f t="shared" si="2"/>
        <v>0.19804849999999999</v>
      </c>
      <c r="Q53" s="27">
        <f t="shared" si="3"/>
        <v>253.13625150000001</v>
      </c>
      <c r="R53" s="27">
        <v>20000</v>
      </c>
      <c r="S53" s="27">
        <f t="shared" si="4"/>
        <v>78.55519224801391</v>
      </c>
      <c r="T53" s="29">
        <v>-3.9820000000000002</v>
      </c>
      <c r="U53" s="34">
        <v>1.22</v>
      </c>
    </row>
    <row r="54" spans="1:22">
      <c r="A54" s="38">
        <v>52</v>
      </c>
      <c r="B54" s="30">
        <v>201</v>
      </c>
      <c r="C54" s="30">
        <v>202</v>
      </c>
      <c r="D54" s="30">
        <v>203</v>
      </c>
      <c r="E54" s="30">
        <v>204</v>
      </c>
      <c r="F54" s="29" t="s">
        <v>18</v>
      </c>
      <c r="G54" s="27">
        <v>3</v>
      </c>
      <c r="H54" s="27">
        <v>500</v>
      </c>
      <c r="I54" s="27">
        <v>300</v>
      </c>
      <c r="J54" s="29">
        <v>313.39999999999998</v>
      </c>
      <c r="K54" s="27">
        <v>60.209299999999999</v>
      </c>
      <c r="L54" s="27">
        <f t="shared" si="0"/>
        <v>3.0104649999999999</v>
      </c>
      <c r="M54" s="27">
        <v>3.0676999999999999</v>
      </c>
      <c r="N54" s="27">
        <f t="shared" si="1"/>
        <v>253.19069999999999</v>
      </c>
      <c r="O54" s="27">
        <v>2.9041999999999999</v>
      </c>
      <c r="P54" s="27">
        <f t="shared" si="2"/>
        <v>0.188773</v>
      </c>
      <c r="Q54" s="27">
        <f t="shared" si="3"/>
        <v>253.00192699999999</v>
      </c>
      <c r="R54" s="27">
        <v>20000</v>
      </c>
      <c r="S54" s="27">
        <f t="shared" si="4"/>
        <v>82.472838608729674</v>
      </c>
      <c r="T54" s="29">
        <v>-3.6215999999999999</v>
      </c>
      <c r="U54" s="34">
        <v>1.2729999999999999</v>
      </c>
    </row>
    <row r="55" spans="1:22">
      <c r="A55" s="38">
        <v>53</v>
      </c>
      <c r="B55" s="30">
        <v>205</v>
      </c>
      <c r="C55" s="30">
        <v>206</v>
      </c>
      <c r="D55" s="30">
        <v>207</v>
      </c>
      <c r="E55" s="30">
        <v>208</v>
      </c>
      <c r="F55" s="29" t="s">
        <v>18</v>
      </c>
      <c r="G55" s="27">
        <v>3</v>
      </c>
      <c r="H55" s="27">
        <v>500</v>
      </c>
      <c r="I55" s="27">
        <v>300</v>
      </c>
      <c r="J55" s="29">
        <v>310.39999999999998</v>
      </c>
      <c r="K55" s="27">
        <v>57.248699999999999</v>
      </c>
      <c r="L55" s="27">
        <f t="shared" si="0"/>
        <v>2.8624350000000001</v>
      </c>
      <c r="M55" s="27">
        <v>2.9089</v>
      </c>
      <c r="N55" s="27">
        <f t="shared" si="1"/>
        <v>253.15129999999999</v>
      </c>
      <c r="O55" s="27">
        <v>2.7574999999999998</v>
      </c>
      <c r="P55" s="27">
        <f t="shared" si="2"/>
        <v>0.17923749999999999</v>
      </c>
      <c r="Q55" s="27">
        <f t="shared" si="3"/>
        <v>252.97206249999999</v>
      </c>
      <c r="R55" s="27">
        <v>20000</v>
      </c>
      <c r="S55" s="27">
        <f t="shared" si="4"/>
        <v>86.964853552889409</v>
      </c>
      <c r="T55" s="29">
        <v>-4.6666999999999996</v>
      </c>
      <c r="U55" s="34">
        <v>1.2869999999999999</v>
      </c>
    </row>
    <row r="56" spans="1:22">
      <c r="A56" s="38">
        <v>54</v>
      </c>
      <c r="B56" s="30">
        <v>209</v>
      </c>
      <c r="C56" s="30">
        <v>210</v>
      </c>
      <c r="D56" s="30">
        <v>211</v>
      </c>
      <c r="E56" s="30">
        <v>212</v>
      </c>
      <c r="F56" s="29" t="s">
        <v>18</v>
      </c>
      <c r="G56" s="27">
        <v>3</v>
      </c>
      <c r="H56" s="27">
        <v>500</v>
      </c>
      <c r="I56" s="27">
        <v>300</v>
      </c>
      <c r="J56" s="29">
        <v>307.2</v>
      </c>
      <c r="K56" s="27">
        <v>54.067599999999999</v>
      </c>
      <c r="L56" s="27">
        <f t="shared" si="0"/>
        <v>2.7033800000000001</v>
      </c>
      <c r="M56" s="27">
        <v>2.7665000000000002</v>
      </c>
      <c r="N56" s="27">
        <f t="shared" si="1"/>
        <v>253.13239999999999</v>
      </c>
      <c r="O56" s="27">
        <v>2.6231</v>
      </c>
      <c r="P56" s="27">
        <f t="shared" si="2"/>
        <v>0.1705015</v>
      </c>
      <c r="Q56" s="27">
        <f t="shared" si="3"/>
        <v>252.96189849999999</v>
      </c>
      <c r="R56" s="27">
        <v>20000</v>
      </c>
      <c r="S56" s="27">
        <f t="shared" si="4"/>
        <v>91.437519790348802</v>
      </c>
      <c r="T56" s="29">
        <v>-5.3513999999999999</v>
      </c>
      <c r="U56" s="34">
        <v>1.2070000000000001</v>
      </c>
    </row>
    <row r="57" spans="1:22">
      <c r="A57" s="38">
        <v>55</v>
      </c>
      <c r="B57" s="30">
        <v>213</v>
      </c>
      <c r="C57" s="30">
        <v>214</v>
      </c>
      <c r="D57" s="30">
        <v>215</v>
      </c>
      <c r="E57" s="30">
        <v>216</v>
      </c>
      <c r="F57" s="29" t="s">
        <v>18</v>
      </c>
      <c r="G57" s="27">
        <v>3</v>
      </c>
      <c r="H57" s="27">
        <v>500</v>
      </c>
      <c r="I57" s="27">
        <v>300</v>
      </c>
      <c r="J57" s="29">
        <v>303.10000000000002</v>
      </c>
      <c r="K57" s="27">
        <v>49.9495</v>
      </c>
      <c r="L57" s="27">
        <f t="shared" si="0"/>
        <v>2.4974749999999997</v>
      </c>
      <c r="M57" s="27">
        <v>2.5373000000000001</v>
      </c>
      <c r="N57" s="27">
        <f t="shared" si="1"/>
        <v>253.15050000000002</v>
      </c>
      <c r="O57" s="27">
        <v>2.4131999999999998</v>
      </c>
      <c r="P57" s="27">
        <f t="shared" si="2"/>
        <v>0.15685799999999997</v>
      </c>
      <c r="Q57" s="27">
        <f t="shared" si="3"/>
        <v>252.99364200000002</v>
      </c>
      <c r="R57" s="27">
        <v>20000</v>
      </c>
      <c r="S57" s="27">
        <f t="shared" si="4"/>
        <v>99.709786781224139</v>
      </c>
      <c r="T57" s="29">
        <v>-5.3513999999999999</v>
      </c>
      <c r="U57" s="34">
        <v>1.22</v>
      </c>
    </row>
    <row r="58" spans="1:22">
      <c r="A58" s="38">
        <v>56</v>
      </c>
      <c r="B58" s="30">
        <v>217</v>
      </c>
      <c r="C58" s="30">
        <v>218</v>
      </c>
      <c r="D58" s="30">
        <v>219</v>
      </c>
      <c r="E58" s="30">
        <v>220</v>
      </c>
      <c r="F58" s="29" t="s">
        <v>18</v>
      </c>
      <c r="G58" s="27">
        <v>3</v>
      </c>
      <c r="H58" s="27">
        <v>500</v>
      </c>
      <c r="I58" s="27">
        <v>300</v>
      </c>
      <c r="J58" s="29">
        <v>299.60000000000002</v>
      </c>
      <c r="K58" s="27">
        <v>45.852200000000003</v>
      </c>
      <c r="L58" s="27">
        <f t="shared" si="0"/>
        <v>2.2926100000000003</v>
      </c>
      <c r="M58" s="27">
        <v>2.3622000000000001</v>
      </c>
      <c r="N58" s="27">
        <f t="shared" si="1"/>
        <v>253.74780000000001</v>
      </c>
      <c r="O58" s="27">
        <v>2.2511999999999999</v>
      </c>
      <c r="P58" s="27">
        <f t="shared" si="2"/>
        <v>0.14632800000000001</v>
      </c>
      <c r="Q58" s="27">
        <f t="shared" si="3"/>
        <v>253.601472</v>
      </c>
      <c r="R58" s="27">
        <v>20000</v>
      </c>
      <c r="S58" s="27">
        <f t="shared" si="4"/>
        <v>107.35817119634238</v>
      </c>
      <c r="T58" s="29">
        <v>-5.1351000000000004</v>
      </c>
      <c r="U58" s="34">
        <v>1.3069999999999999</v>
      </c>
    </row>
    <row r="59" spans="1:22">
      <c r="A59" s="38">
        <v>57</v>
      </c>
      <c r="B59" s="30">
        <v>221</v>
      </c>
      <c r="C59" s="30">
        <v>222</v>
      </c>
      <c r="D59" s="30">
        <v>223</v>
      </c>
      <c r="E59" s="30">
        <v>224</v>
      </c>
      <c r="F59" s="29" t="s">
        <v>18</v>
      </c>
      <c r="G59" s="27">
        <v>3</v>
      </c>
      <c r="H59" s="27">
        <v>500</v>
      </c>
      <c r="I59" s="27">
        <v>300</v>
      </c>
      <c r="J59" s="29">
        <v>295.39999999999998</v>
      </c>
      <c r="K59" s="27">
        <v>42.960299999999997</v>
      </c>
      <c r="L59" s="27">
        <f t="shared" si="0"/>
        <v>2.1480149999999996</v>
      </c>
      <c r="M59" s="27">
        <v>2.1105</v>
      </c>
      <c r="N59" s="27">
        <f t="shared" si="1"/>
        <v>252.43969999999999</v>
      </c>
      <c r="O59" s="27">
        <v>2.0085999999999999</v>
      </c>
      <c r="P59" s="27">
        <f t="shared" si="2"/>
        <v>0.13055900000000001</v>
      </c>
      <c r="Q59" s="27">
        <f t="shared" si="3"/>
        <v>252.30914099999998</v>
      </c>
      <c r="R59" s="27">
        <v>20000</v>
      </c>
      <c r="S59" s="27">
        <f t="shared" si="4"/>
        <v>119.54946268656715</v>
      </c>
      <c r="T59" s="29">
        <v>-4.7747999999999999</v>
      </c>
      <c r="U59" s="34">
        <v>1.2070000000000001</v>
      </c>
    </row>
    <row r="60" spans="1:22">
      <c r="A60" s="38">
        <v>58</v>
      </c>
      <c r="B60" s="30">
        <v>225</v>
      </c>
      <c r="C60" s="30">
        <v>226</v>
      </c>
      <c r="D60" s="30">
        <v>227</v>
      </c>
      <c r="E60" s="30">
        <v>228</v>
      </c>
      <c r="F60" s="29" t="s">
        <v>18</v>
      </c>
      <c r="G60" s="27">
        <v>3</v>
      </c>
      <c r="H60" s="27">
        <v>500</v>
      </c>
      <c r="I60" s="27">
        <v>300</v>
      </c>
      <c r="J60" s="29">
        <v>292.39999999999998</v>
      </c>
      <c r="K60" s="27">
        <v>38.276899999999998</v>
      </c>
      <c r="L60" s="27">
        <f t="shared" si="0"/>
        <v>1.913845</v>
      </c>
      <c r="M60" s="27">
        <v>2.0064000000000002</v>
      </c>
      <c r="N60" s="27">
        <f t="shared" si="1"/>
        <v>254.12309999999997</v>
      </c>
      <c r="O60" s="27">
        <v>1.8965000000000001</v>
      </c>
      <c r="P60" s="27">
        <f t="shared" si="2"/>
        <v>0.12327250000000001</v>
      </c>
      <c r="Q60" s="27">
        <f t="shared" si="3"/>
        <v>253.99982749999995</v>
      </c>
      <c r="R60" s="27">
        <v>20000</v>
      </c>
      <c r="S60" s="27">
        <f t="shared" si="4"/>
        <v>126.59481035685802</v>
      </c>
      <c r="T60" s="29">
        <v>-5.7477</v>
      </c>
      <c r="U60" s="34">
        <v>2.3660000000000001</v>
      </c>
    </row>
    <row r="61" spans="1:22">
      <c r="A61" s="38">
        <v>59</v>
      </c>
      <c r="B61" s="30">
        <v>229</v>
      </c>
      <c r="C61" s="30">
        <v>230</v>
      </c>
      <c r="D61" s="30">
        <v>231</v>
      </c>
      <c r="E61" s="30">
        <v>232</v>
      </c>
      <c r="F61" s="29" t="s">
        <v>18</v>
      </c>
      <c r="G61" s="27">
        <v>3</v>
      </c>
      <c r="H61" s="27">
        <v>500</v>
      </c>
      <c r="I61" s="27">
        <v>300</v>
      </c>
      <c r="J61" s="29">
        <v>290.39999999999998</v>
      </c>
      <c r="K61" s="27">
        <v>37.370899999999999</v>
      </c>
      <c r="L61" s="27">
        <f t="shared" si="0"/>
        <v>1.8685449999999999</v>
      </c>
      <c r="M61" s="27">
        <v>1.8992</v>
      </c>
      <c r="N61" s="27">
        <f t="shared" si="1"/>
        <v>253.02909999999997</v>
      </c>
      <c r="O61" s="27">
        <v>1.7955000000000001</v>
      </c>
      <c r="P61" s="27">
        <f t="shared" si="2"/>
        <v>0.11670750000000001</v>
      </c>
      <c r="Q61" s="27">
        <f t="shared" si="3"/>
        <v>252.91239249999998</v>
      </c>
      <c r="R61" s="27">
        <v>20000</v>
      </c>
      <c r="S61" s="27">
        <f t="shared" si="4"/>
        <v>133.1678562026116</v>
      </c>
      <c r="T61" s="29">
        <v>-5.6036000000000001</v>
      </c>
      <c r="U61" s="34">
        <v>2.2429999999999999</v>
      </c>
      <c r="V61">
        <v>3.4</v>
      </c>
    </row>
    <row r="62" spans="1:22">
      <c r="A62" s="38">
        <v>60</v>
      </c>
      <c r="B62" s="30">
        <v>233</v>
      </c>
      <c r="C62" s="30">
        <v>234</v>
      </c>
      <c r="D62" s="30">
        <v>235</v>
      </c>
      <c r="E62" s="30">
        <v>236</v>
      </c>
      <c r="F62" s="29" t="s">
        <v>18</v>
      </c>
      <c r="G62" s="27">
        <v>3</v>
      </c>
      <c r="H62" s="27">
        <v>500</v>
      </c>
      <c r="I62" s="27">
        <v>300</v>
      </c>
      <c r="J62" s="29">
        <v>288.3</v>
      </c>
      <c r="K62" s="27">
        <v>34.721299999999999</v>
      </c>
      <c r="L62" s="27">
        <f t="shared" si="0"/>
        <v>1.736065</v>
      </c>
      <c r="M62" s="27">
        <v>1.7791999999999999</v>
      </c>
      <c r="N62" s="27">
        <f t="shared" si="1"/>
        <v>253.57870000000003</v>
      </c>
      <c r="O62" s="27">
        <v>1.6842999999999999</v>
      </c>
      <c r="P62" s="27">
        <f t="shared" si="2"/>
        <v>0.10947949999999999</v>
      </c>
      <c r="Q62" s="27">
        <f t="shared" si="3"/>
        <v>253.46922050000003</v>
      </c>
      <c r="R62" s="27">
        <v>20000</v>
      </c>
      <c r="S62" s="27">
        <f t="shared" si="4"/>
        <v>142.46246655800363</v>
      </c>
      <c r="T62" s="29">
        <v>-6.4324000000000003</v>
      </c>
      <c r="U62" s="34">
        <v>2.1030000000000002</v>
      </c>
    </row>
    <row r="63" spans="1:22">
      <c r="A63" s="38">
        <v>61</v>
      </c>
      <c r="B63" s="30">
        <v>237</v>
      </c>
      <c r="C63" s="30">
        <v>238</v>
      </c>
      <c r="D63" s="30">
        <v>239</v>
      </c>
      <c r="E63" s="30">
        <v>240</v>
      </c>
      <c r="F63" s="29" t="s">
        <v>18</v>
      </c>
      <c r="G63" s="27">
        <v>3</v>
      </c>
      <c r="H63" s="27">
        <v>500</v>
      </c>
      <c r="I63" s="27">
        <v>300</v>
      </c>
      <c r="J63" s="29">
        <v>285.5</v>
      </c>
      <c r="K63" s="27">
        <v>31.552399999999999</v>
      </c>
      <c r="L63" s="27">
        <f t="shared" si="0"/>
        <v>1.5776199999999998</v>
      </c>
      <c r="M63" s="27">
        <v>1.6247</v>
      </c>
      <c r="N63" s="27">
        <f t="shared" si="1"/>
        <v>253.94759999999999</v>
      </c>
      <c r="O63" s="27">
        <v>1.544</v>
      </c>
      <c r="P63" s="27">
        <f t="shared" si="2"/>
        <v>0.10036</v>
      </c>
      <c r="Q63" s="27">
        <f t="shared" si="3"/>
        <v>253.84724</v>
      </c>
      <c r="R63" s="27">
        <v>20000</v>
      </c>
      <c r="S63" s="27">
        <f t="shared" si="4"/>
        <v>156.24253092878686</v>
      </c>
      <c r="T63" s="29">
        <v>-8.7027000000000001</v>
      </c>
      <c r="U63" s="34">
        <v>2.149</v>
      </c>
    </row>
    <row r="64" spans="1:22">
      <c r="A64" s="38">
        <v>62</v>
      </c>
      <c r="B64" s="30"/>
      <c r="C64" s="30"/>
      <c r="D64" s="30"/>
      <c r="E64" s="30"/>
      <c r="F64" s="29" t="s">
        <v>18</v>
      </c>
      <c r="G64" s="27">
        <v>3</v>
      </c>
      <c r="H64" s="27">
        <v>500</v>
      </c>
      <c r="I64" s="27">
        <v>300</v>
      </c>
      <c r="J64" s="29"/>
      <c r="K64" s="27"/>
      <c r="L64" s="27"/>
      <c r="M64" s="27"/>
      <c r="N64" s="27"/>
      <c r="O64" s="27"/>
      <c r="P64" s="27"/>
      <c r="Q64" s="27"/>
      <c r="R64" s="27">
        <v>10000</v>
      </c>
      <c r="S64" s="27"/>
      <c r="U64" s="34"/>
    </row>
    <row r="65" spans="1:21">
      <c r="A65" s="38">
        <v>63</v>
      </c>
      <c r="B65" s="30"/>
      <c r="C65" s="30"/>
      <c r="D65" s="30"/>
      <c r="E65" s="30"/>
      <c r="F65" s="29" t="s">
        <v>18</v>
      </c>
      <c r="G65" s="27">
        <v>3</v>
      </c>
      <c r="H65" s="27">
        <v>500</v>
      </c>
      <c r="I65" s="27">
        <v>300</v>
      </c>
      <c r="J65" s="29"/>
      <c r="K65" s="27"/>
      <c r="L65" s="27"/>
      <c r="M65" s="27"/>
      <c r="N65" s="27"/>
      <c r="O65" s="27"/>
      <c r="P65" s="27"/>
      <c r="Q65" s="27"/>
      <c r="R65" s="27">
        <v>10000</v>
      </c>
      <c r="S65" s="27"/>
      <c r="U65" s="34"/>
    </row>
    <row r="66" spans="1:21">
      <c r="A66" s="38">
        <v>64</v>
      </c>
      <c r="B66" s="30"/>
      <c r="C66" s="30"/>
      <c r="D66" s="30"/>
      <c r="E66" s="30"/>
      <c r="F66" s="29" t="s">
        <v>18</v>
      </c>
      <c r="G66" s="27">
        <v>3</v>
      </c>
      <c r="H66" s="27">
        <v>500</v>
      </c>
      <c r="I66" s="27">
        <v>300</v>
      </c>
      <c r="J66" s="29"/>
      <c r="K66" s="27"/>
      <c r="L66" s="27"/>
      <c r="M66" s="27"/>
      <c r="N66" s="27"/>
      <c r="O66" s="27"/>
      <c r="P66" s="27"/>
      <c r="Q66" s="27"/>
      <c r="R66" s="27">
        <v>10000</v>
      </c>
      <c r="S66" s="27"/>
      <c r="U66" s="34"/>
    </row>
    <row r="67" spans="1:21">
      <c r="A67" s="38">
        <v>65</v>
      </c>
      <c r="B67" s="30"/>
      <c r="C67" s="30"/>
      <c r="D67" s="30"/>
      <c r="E67" s="30"/>
      <c r="F67" s="29" t="s">
        <v>18</v>
      </c>
      <c r="G67" s="27">
        <v>3</v>
      </c>
      <c r="H67" s="27">
        <v>500</v>
      </c>
      <c r="I67" s="27">
        <v>300</v>
      </c>
      <c r="J67" s="29"/>
      <c r="K67" s="27"/>
      <c r="L67" s="27"/>
      <c r="M67" s="27"/>
      <c r="N67" s="27"/>
      <c r="O67" s="27"/>
      <c r="P67" s="27"/>
      <c r="Q67" s="27"/>
      <c r="R67" s="27">
        <v>10000</v>
      </c>
      <c r="S67" s="27"/>
      <c r="U67" s="34"/>
    </row>
    <row r="68" spans="1:21">
      <c r="A68" s="38">
        <v>66</v>
      </c>
      <c r="B68" s="30"/>
      <c r="C68" s="30"/>
      <c r="D68" s="30"/>
      <c r="E68" s="30"/>
      <c r="F68" s="29" t="s">
        <v>18</v>
      </c>
      <c r="G68" s="27">
        <v>3</v>
      </c>
      <c r="H68" s="27">
        <v>500</v>
      </c>
      <c r="I68" s="27">
        <v>300</v>
      </c>
      <c r="J68" s="29"/>
      <c r="K68" s="27"/>
      <c r="L68" s="27"/>
      <c r="M68" s="27"/>
      <c r="N68" s="27"/>
      <c r="O68" s="27"/>
      <c r="P68" s="27"/>
      <c r="Q68" s="27"/>
      <c r="R68" s="27">
        <v>10000</v>
      </c>
      <c r="S68" s="27"/>
      <c r="U68" s="34"/>
    </row>
    <row r="69" spans="1:21">
      <c r="A69" s="38">
        <v>67</v>
      </c>
      <c r="B69" s="30"/>
      <c r="C69" s="30"/>
      <c r="D69" s="30"/>
      <c r="E69" s="30"/>
      <c r="F69" s="29" t="s">
        <v>18</v>
      </c>
      <c r="G69" s="27">
        <v>3</v>
      </c>
      <c r="H69" s="27">
        <v>500</v>
      </c>
      <c r="I69" s="27">
        <v>300</v>
      </c>
      <c r="J69" s="29"/>
      <c r="K69" s="27"/>
      <c r="L69" s="27"/>
      <c r="M69" s="27"/>
      <c r="N69" s="27"/>
      <c r="O69" s="27"/>
      <c r="P69" s="27"/>
      <c r="Q69" s="27"/>
      <c r="R69" s="27">
        <v>10000</v>
      </c>
      <c r="S69" s="27"/>
      <c r="U69" s="34"/>
    </row>
    <row r="70" spans="1:21">
      <c r="A70" s="38">
        <v>68</v>
      </c>
      <c r="B70" s="30"/>
      <c r="C70" s="30"/>
      <c r="D70" s="30"/>
      <c r="E70" s="30"/>
      <c r="F70" s="29" t="s">
        <v>18</v>
      </c>
      <c r="G70" s="27">
        <v>3</v>
      </c>
      <c r="H70" s="27">
        <v>500</v>
      </c>
      <c r="I70" s="27">
        <v>300</v>
      </c>
      <c r="J70" s="29"/>
      <c r="K70" s="27"/>
      <c r="L70" s="27"/>
      <c r="M70" s="27"/>
      <c r="N70" s="27"/>
      <c r="O70" s="27"/>
      <c r="P70" s="27"/>
      <c r="Q70" s="27"/>
      <c r="R70" s="27">
        <v>10000</v>
      </c>
      <c r="S70" s="27"/>
      <c r="U70" s="34"/>
    </row>
    <row r="71" spans="1:21">
      <c r="A71" s="38">
        <v>69</v>
      </c>
      <c r="B71" s="30"/>
      <c r="C71" s="30"/>
      <c r="D71" s="30"/>
      <c r="E71" s="30"/>
      <c r="F71" s="29" t="s">
        <v>18</v>
      </c>
      <c r="G71" s="27">
        <v>3</v>
      </c>
      <c r="H71" s="27">
        <v>500</v>
      </c>
      <c r="I71" s="27">
        <v>300</v>
      </c>
      <c r="J71" s="29"/>
      <c r="K71" s="27"/>
      <c r="L71" s="27"/>
      <c r="M71" s="27"/>
      <c r="N71" s="27"/>
      <c r="O71" s="27"/>
      <c r="P71" s="27"/>
      <c r="Q71" s="27"/>
      <c r="R71" s="27">
        <v>10000</v>
      </c>
      <c r="S71" s="27"/>
      <c r="U71" s="34"/>
    </row>
    <row r="72" spans="1:21">
      <c r="A72" s="38">
        <v>70</v>
      </c>
      <c r="B72" s="30"/>
      <c r="C72" s="30"/>
      <c r="D72" s="30"/>
      <c r="E72" s="30"/>
      <c r="F72" s="29" t="s">
        <v>18</v>
      </c>
      <c r="G72" s="27">
        <v>3</v>
      </c>
      <c r="H72" s="27">
        <v>500</v>
      </c>
      <c r="I72" s="27">
        <v>300</v>
      </c>
      <c r="J72" s="29"/>
      <c r="K72" s="27"/>
      <c r="L72" s="27"/>
      <c r="M72" s="27"/>
      <c r="N72" s="27"/>
      <c r="O72" s="27"/>
      <c r="P72" s="27"/>
      <c r="Q72" s="27"/>
      <c r="R72" s="27">
        <v>10000</v>
      </c>
      <c r="S72" s="27"/>
      <c r="U72" s="34"/>
    </row>
    <row r="73" spans="1:21">
      <c r="A73" s="38">
        <v>71</v>
      </c>
      <c r="B73" s="30"/>
      <c r="C73" s="30"/>
      <c r="D73" s="30"/>
      <c r="E73" s="30"/>
      <c r="F73" s="29" t="s">
        <v>18</v>
      </c>
      <c r="G73" s="27">
        <v>3</v>
      </c>
      <c r="H73" s="27">
        <v>500</v>
      </c>
      <c r="I73" s="27">
        <v>300</v>
      </c>
      <c r="J73" s="29"/>
      <c r="K73" s="27"/>
      <c r="L73" s="27"/>
      <c r="M73" s="27"/>
      <c r="N73" s="27"/>
      <c r="O73" s="27"/>
      <c r="P73" s="27"/>
      <c r="Q73" s="27"/>
      <c r="R73" s="27">
        <v>10000</v>
      </c>
      <c r="S73" s="27"/>
      <c r="U73" s="34"/>
    </row>
    <row r="74" spans="1:21">
      <c r="A74" s="38">
        <v>72</v>
      </c>
      <c r="B74" s="30"/>
      <c r="C74" s="30"/>
      <c r="D74" s="30"/>
      <c r="E74" s="30"/>
      <c r="F74" s="29" t="s">
        <v>18</v>
      </c>
      <c r="G74" s="27">
        <v>3</v>
      </c>
      <c r="H74" s="27">
        <v>500</v>
      </c>
      <c r="I74" s="27">
        <v>300</v>
      </c>
      <c r="J74" s="29"/>
      <c r="K74" s="27"/>
      <c r="L74" s="27"/>
      <c r="M74" s="27"/>
      <c r="N74" s="27"/>
      <c r="O74" s="27"/>
      <c r="P74" s="27"/>
      <c r="Q74" s="27"/>
      <c r="R74" s="27">
        <v>10000</v>
      </c>
      <c r="S74" s="27"/>
      <c r="U74" s="34"/>
    </row>
    <row r="75" spans="1:21">
      <c r="A75" s="38">
        <v>73</v>
      </c>
      <c r="B75" s="30"/>
      <c r="C75" s="30"/>
      <c r="D75" s="30"/>
      <c r="E75" s="30"/>
      <c r="F75" s="29" t="s">
        <v>18</v>
      </c>
      <c r="G75" s="27">
        <v>3</v>
      </c>
      <c r="H75" s="27">
        <v>500</v>
      </c>
      <c r="I75" s="27">
        <v>300</v>
      </c>
      <c r="J75" s="29"/>
      <c r="K75" s="27"/>
      <c r="L75" s="27"/>
      <c r="M75" s="27"/>
      <c r="N75" s="27"/>
      <c r="O75" s="27"/>
      <c r="P75" s="27"/>
      <c r="Q75" s="27"/>
      <c r="R75" s="27">
        <v>10000</v>
      </c>
      <c r="S75" s="27"/>
      <c r="U75" s="34"/>
    </row>
    <row r="76" spans="1:21">
      <c r="A76" s="38">
        <v>74</v>
      </c>
      <c r="B76" s="30"/>
      <c r="C76" s="30"/>
      <c r="D76" s="30"/>
      <c r="E76" s="30"/>
      <c r="F76" s="29" t="s">
        <v>18</v>
      </c>
      <c r="G76" s="27">
        <v>3</v>
      </c>
      <c r="H76" s="27">
        <v>500</v>
      </c>
      <c r="I76" s="27">
        <v>300</v>
      </c>
      <c r="J76" s="29"/>
      <c r="K76" s="27"/>
      <c r="L76" s="27"/>
      <c r="M76" s="27"/>
      <c r="N76" s="27"/>
      <c r="O76" s="27"/>
      <c r="P76" s="27"/>
      <c r="Q76" s="27"/>
      <c r="R76" s="27">
        <v>10000</v>
      </c>
      <c r="S76" s="27"/>
      <c r="U76" s="34"/>
    </row>
    <row r="77" spans="1:21">
      <c r="A77" s="38">
        <v>75</v>
      </c>
      <c r="B77" s="30"/>
      <c r="C77" s="30"/>
      <c r="D77" s="30"/>
      <c r="E77" s="30"/>
      <c r="F77" s="29" t="s">
        <v>18</v>
      </c>
      <c r="G77" s="27">
        <v>3</v>
      </c>
      <c r="H77" s="27">
        <v>500</v>
      </c>
      <c r="I77" s="27">
        <v>300</v>
      </c>
      <c r="J77" s="29"/>
      <c r="K77" s="27"/>
      <c r="L77" s="27"/>
      <c r="M77" s="27"/>
      <c r="N77" s="27"/>
      <c r="O77" s="27"/>
      <c r="P77" s="27"/>
      <c r="Q77" s="27"/>
      <c r="R77" s="27">
        <v>10000</v>
      </c>
      <c r="S77" s="27"/>
      <c r="U77" s="34"/>
    </row>
    <row r="78" spans="1:21">
      <c r="A78" s="38">
        <v>76</v>
      </c>
      <c r="B78" s="30"/>
      <c r="C78" s="30"/>
      <c r="D78" s="30"/>
      <c r="E78" s="30"/>
      <c r="F78" s="29" t="s">
        <v>18</v>
      </c>
      <c r="G78" s="27">
        <v>3</v>
      </c>
      <c r="H78" s="27">
        <v>500</v>
      </c>
      <c r="I78" s="27">
        <v>300</v>
      </c>
      <c r="J78" s="29"/>
      <c r="K78" s="27"/>
      <c r="L78" s="27"/>
      <c r="M78" s="27"/>
      <c r="N78" s="27"/>
      <c r="O78" s="27"/>
      <c r="P78" s="27"/>
      <c r="Q78" s="27"/>
      <c r="R78" s="27">
        <v>10000</v>
      </c>
      <c r="S78" s="27"/>
      <c r="U78" s="34"/>
    </row>
    <row r="79" spans="1:21">
      <c r="A79" s="38">
        <v>77</v>
      </c>
      <c r="B79" s="30"/>
      <c r="C79" s="30"/>
      <c r="D79" s="30"/>
      <c r="E79" s="30"/>
      <c r="F79" s="29" t="s">
        <v>18</v>
      </c>
      <c r="G79" s="27">
        <v>3</v>
      </c>
      <c r="H79" s="27">
        <v>500</v>
      </c>
      <c r="I79" s="27">
        <v>300</v>
      </c>
      <c r="J79" s="29"/>
      <c r="K79" s="27"/>
      <c r="L79" s="27"/>
      <c r="M79" s="27"/>
      <c r="N79" s="27"/>
      <c r="O79" s="27"/>
      <c r="P79" s="27"/>
      <c r="Q79" s="27"/>
      <c r="R79" s="27">
        <v>10000</v>
      </c>
      <c r="S79" s="27"/>
      <c r="U79" s="34"/>
    </row>
    <row r="80" spans="1:21">
      <c r="A80" s="38">
        <v>78</v>
      </c>
      <c r="B80" s="30"/>
      <c r="C80" s="30"/>
      <c r="D80" s="30"/>
      <c r="E80" s="30"/>
      <c r="F80" s="29" t="s">
        <v>18</v>
      </c>
      <c r="G80" s="27">
        <v>3</v>
      </c>
      <c r="H80" s="27">
        <v>500</v>
      </c>
      <c r="I80" s="27">
        <v>300</v>
      </c>
      <c r="J80" s="29"/>
      <c r="K80" s="27"/>
      <c r="L80" s="27"/>
      <c r="M80" s="27"/>
      <c r="N80" s="27"/>
      <c r="O80" s="27"/>
      <c r="P80" s="27"/>
      <c r="Q80" s="27"/>
      <c r="R80" s="27">
        <v>10000</v>
      </c>
      <c r="S80" s="27"/>
      <c r="U80" s="34"/>
    </row>
    <row r="81" spans="1:21">
      <c r="A81" s="38">
        <v>79</v>
      </c>
      <c r="B81" s="30"/>
      <c r="C81" s="30"/>
      <c r="D81" s="30"/>
      <c r="E81" s="30"/>
      <c r="F81" s="29" t="s">
        <v>18</v>
      </c>
      <c r="G81" s="27">
        <v>3</v>
      </c>
      <c r="H81" s="27">
        <v>500</v>
      </c>
      <c r="I81" s="27">
        <v>300</v>
      </c>
      <c r="J81" s="29"/>
      <c r="K81" s="27"/>
      <c r="L81" s="27"/>
      <c r="M81" s="27"/>
      <c r="N81" s="27"/>
      <c r="O81" s="27"/>
      <c r="P81" s="27"/>
      <c r="Q81" s="27"/>
      <c r="R81" s="27">
        <v>10000</v>
      </c>
      <c r="S81" s="27"/>
      <c r="U81" s="34"/>
    </row>
    <row r="82" spans="1:21">
      <c r="A82" s="38">
        <v>80</v>
      </c>
      <c r="B82" s="30"/>
      <c r="C82" s="30"/>
      <c r="D82" s="30"/>
      <c r="E82" s="30"/>
      <c r="F82" s="29" t="s">
        <v>18</v>
      </c>
      <c r="G82" s="27">
        <v>3</v>
      </c>
      <c r="H82" s="27">
        <v>500</v>
      </c>
      <c r="I82" s="27">
        <v>300</v>
      </c>
      <c r="J82" s="29"/>
      <c r="K82" s="27"/>
      <c r="L82" s="27"/>
      <c r="M82" s="27"/>
      <c r="N82" s="27"/>
      <c r="O82" s="27"/>
      <c r="P82" s="27"/>
      <c r="Q82" s="27"/>
      <c r="R82" s="27">
        <v>10000</v>
      </c>
      <c r="S82" s="27"/>
      <c r="U82" s="34"/>
    </row>
    <row r="83" spans="1:21">
      <c r="A83" s="38">
        <v>81</v>
      </c>
      <c r="B83" s="30"/>
      <c r="C83" s="30"/>
      <c r="D83" s="30"/>
      <c r="E83" s="30"/>
      <c r="F83" s="29" t="s">
        <v>18</v>
      </c>
      <c r="G83" s="27">
        <v>3</v>
      </c>
      <c r="H83" s="27">
        <v>500</v>
      </c>
      <c r="I83" s="27">
        <v>300</v>
      </c>
      <c r="J83" s="29"/>
      <c r="K83" s="27"/>
      <c r="L83" s="27"/>
      <c r="M83" s="27"/>
      <c r="N83" s="27"/>
      <c r="O83" s="27"/>
      <c r="P83" s="27"/>
      <c r="Q83" s="27"/>
      <c r="R83" s="27">
        <v>10000</v>
      </c>
      <c r="S83" s="27"/>
      <c r="U83" s="34"/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CEC2E-4344-4DC3-9340-16C3FF45CC67}">
  <dimension ref="A1:AA83"/>
  <sheetViews>
    <sheetView zoomScale="85" zoomScaleNormal="85" workbookViewId="0">
      <pane ySplit="1" topLeftCell="A2" activePane="bottomLeft" state="frozen"/>
      <selection activeCell="D22" sqref="D22"/>
      <selection pane="bottomLeft" activeCell="D22" sqref="D22"/>
    </sheetView>
  </sheetViews>
  <sheetFormatPr defaultRowHeight="14.4"/>
  <cols>
    <col min="1" max="7" width="8.88671875" style="43"/>
    <col min="8" max="8" width="9.6640625" style="43" customWidth="1"/>
    <col min="9" max="11" width="8.88671875" style="43"/>
    <col min="12" max="12" width="16" style="43" customWidth="1"/>
    <col min="13" max="13" width="13.33203125" style="43" customWidth="1"/>
    <col min="14" max="16" width="8.88671875" style="43"/>
    <col min="17" max="17" width="10.21875" style="43" customWidth="1"/>
    <col min="18" max="18" width="9.88671875" style="43" customWidth="1"/>
    <col min="19" max="19" width="10.21875" style="43" customWidth="1"/>
    <col min="20" max="20" width="8.88671875" style="27"/>
    <col min="21" max="21" width="11.109375" style="43" customWidth="1"/>
    <col min="22" max="25" width="8.88671875" style="43"/>
    <col min="26" max="26" width="12" style="43" bestFit="1" customWidth="1"/>
    <col min="27" max="27" width="10" style="43" bestFit="1" customWidth="1"/>
    <col min="28" max="16384" width="8.88671875" style="43"/>
  </cols>
  <sheetData>
    <row r="1" spans="1:27" ht="43.8" thickBot="1">
      <c r="A1" s="23" t="s">
        <v>39</v>
      </c>
      <c r="B1" s="24" t="s">
        <v>1</v>
      </c>
      <c r="C1" s="24" t="s">
        <v>2</v>
      </c>
      <c r="D1" s="24" t="s">
        <v>19</v>
      </c>
      <c r="E1" s="24" t="s">
        <v>28</v>
      </c>
      <c r="F1" s="24" t="s">
        <v>3</v>
      </c>
      <c r="G1" s="24" t="s">
        <v>4</v>
      </c>
      <c r="H1" s="24" t="s">
        <v>63</v>
      </c>
      <c r="I1" s="24" t="s">
        <v>5</v>
      </c>
      <c r="J1" s="24" t="s">
        <v>6</v>
      </c>
      <c r="K1" s="24" t="s">
        <v>40</v>
      </c>
      <c r="L1" s="24" t="s">
        <v>99</v>
      </c>
      <c r="M1" s="24" t="s">
        <v>100</v>
      </c>
      <c r="N1" s="24" t="s">
        <v>91</v>
      </c>
      <c r="O1" s="24" t="s">
        <v>96</v>
      </c>
      <c r="P1" s="24" t="s">
        <v>95</v>
      </c>
      <c r="Q1" s="24" t="s">
        <v>98</v>
      </c>
      <c r="R1" s="24" t="s">
        <v>93</v>
      </c>
      <c r="S1" s="24" t="s">
        <v>116</v>
      </c>
      <c r="T1" s="24" t="s">
        <v>66</v>
      </c>
      <c r="U1" s="40" t="s">
        <v>67</v>
      </c>
      <c r="W1" s="35"/>
      <c r="X1" s="35"/>
      <c r="Y1" s="35"/>
      <c r="Z1" s="35"/>
      <c r="AA1" s="35"/>
    </row>
    <row r="2" spans="1:27">
      <c r="A2" s="25" t="s">
        <v>10</v>
      </c>
      <c r="B2" s="26" t="s">
        <v>29</v>
      </c>
      <c r="C2" s="26" t="s">
        <v>30</v>
      </c>
      <c r="D2" s="26" t="s">
        <v>31</v>
      </c>
      <c r="E2" s="26" t="s">
        <v>32</v>
      </c>
      <c r="F2" s="26" t="s">
        <v>12</v>
      </c>
      <c r="G2" s="26" t="s">
        <v>13</v>
      </c>
      <c r="H2" s="26" t="s">
        <v>12</v>
      </c>
      <c r="I2" s="26" t="s">
        <v>14</v>
      </c>
      <c r="J2" s="26" t="s">
        <v>15</v>
      </c>
      <c r="K2" s="26" t="s">
        <v>15</v>
      </c>
      <c r="L2" s="26" t="s">
        <v>97</v>
      </c>
      <c r="M2" s="26" t="s">
        <v>97</v>
      </c>
      <c r="N2" s="26" t="s">
        <v>15</v>
      </c>
      <c r="O2" s="26" t="s">
        <v>97</v>
      </c>
      <c r="P2" s="26" t="s">
        <v>15</v>
      </c>
      <c r="Q2" s="26" t="s">
        <v>15</v>
      </c>
      <c r="R2" s="26" t="s">
        <v>16</v>
      </c>
      <c r="S2" s="26"/>
      <c r="T2" s="26" t="s">
        <v>12</v>
      </c>
      <c r="U2" s="26" t="s">
        <v>89</v>
      </c>
    </row>
    <row r="3" spans="1:27">
      <c r="A3" s="38">
        <v>1</v>
      </c>
      <c r="B3" s="44">
        <v>1</v>
      </c>
      <c r="C3" s="44">
        <v>2</v>
      </c>
      <c r="D3" s="44">
        <v>3</v>
      </c>
      <c r="E3" s="28">
        <v>4</v>
      </c>
      <c r="F3" s="27" t="s">
        <v>18</v>
      </c>
      <c r="G3" s="27">
        <v>2</v>
      </c>
      <c r="H3" s="27">
        <v>500</v>
      </c>
      <c r="I3" s="27">
        <v>300</v>
      </c>
      <c r="J3" s="27">
        <v>272.3</v>
      </c>
      <c r="K3" s="27">
        <v>17.8109</v>
      </c>
      <c r="L3" s="27">
        <f>K3/R3*1000</f>
        <v>1.7810899999999998</v>
      </c>
      <c r="M3" s="27">
        <v>1.8391999999999999</v>
      </c>
      <c r="N3" s="27">
        <f>J3-K3</f>
        <v>254.48910000000001</v>
      </c>
      <c r="O3" s="27">
        <v>1.7783</v>
      </c>
      <c r="P3" s="27">
        <f>O3*$Y$5/1000</f>
        <v>0.1155895</v>
      </c>
      <c r="Q3" s="27">
        <f>N3-P3</f>
        <v>254.37351050000001</v>
      </c>
      <c r="R3" s="27">
        <v>10000</v>
      </c>
      <c r="S3" s="27">
        <f>Q3/M3</f>
        <v>138.3066064049587</v>
      </c>
      <c r="T3" s="27">
        <v>-11.1892</v>
      </c>
      <c r="U3" s="27">
        <v>2.4929999999999999</v>
      </c>
    </row>
    <row r="4" spans="1:27">
      <c r="A4" s="38">
        <v>2</v>
      </c>
      <c r="B4" s="44">
        <v>5</v>
      </c>
      <c r="C4" s="44">
        <v>6</v>
      </c>
      <c r="D4" s="44">
        <v>7</v>
      </c>
      <c r="E4" s="28">
        <v>8</v>
      </c>
      <c r="F4" s="27" t="s">
        <v>18</v>
      </c>
      <c r="G4" s="27">
        <v>2</v>
      </c>
      <c r="H4" s="27">
        <v>500</v>
      </c>
      <c r="I4" s="27">
        <v>300</v>
      </c>
      <c r="J4" s="27">
        <v>274.5</v>
      </c>
      <c r="K4" s="27">
        <v>19.444800000000001</v>
      </c>
      <c r="L4" s="27">
        <f t="shared" ref="L4:L63" si="0">K4/R4*1000</f>
        <v>1.9444800000000002</v>
      </c>
      <c r="M4" s="27">
        <v>2.0785</v>
      </c>
      <c r="N4" s="27">
        <f t="shared" ref="N4:N63" si="1">J4-K4</f>
        <v>255.05520000000001</v>
      </c>
      <c r="O4" s="27">
        <v>2.0017999999999998</v>
      </c>
      <c r="P4" s="27">
        <f t="shared" ref="P4:P63" si="2">O4*$Y$5/1000</f>
        <v>0.13011699999999998</v>
      </c>
      <c r="Q4" s="27">
        <f t="shared" ref="Q4:Q63" si="3">N4-P4</f>
        <v>254.925083</v>
      </c>
      <c r="R4" s="27">
        <v>10000</v>
      </c>
      <c r="S4" s="27">
        <f t="shared" ref="S4:S26" si="4">Q4/M4</f>
        <v>122.64858455617032</v>
      </c>
      <c r="T4" s="27">
        <v>-8.8468</v>
      </c>
      <c r="U4" s="27">
        <v>2.5219999999999998</v>
      </c>
    </row>
    <row r="5" spans="1:27">
      <c r="A5" s="38">
        <v>3</v>
      </c>
      <c r="B5" s="44">
        <v>9</v>
      </c>
      <c r="C5" s="44">
        <v>10</v>
      </c>
      <c r="D5" s="44">
        <v>11</v>
      </c>
      <c r="E5" s="28">
        <v>12</v>
      </c>
      <c r="F5" s="27" t="s">
        <v>18</v>
      </c>
      <c r="G5" s="27">
        <v>2</v>
      </c>
      <c r="H5" s="27">
        <v>500</v>
      </c>
      <c r="I5" s="27">
        <v>300</v>
      </c>
      <c r="J5" s="27">
        <v>278</v>
      </c>
      <c r="K5" s="27">
        <v>23.241</v>
      </c>
      <c r="L5" s="27">
        <f t="shared" si="0"/>
        <v>2.3241000000000001</v>
      </c>
      <c r="M5" s="27">
        <v>2.4238</v>
      </c>
      <c r="N5" s="27">
        <f t="shared" si="1"/>
        <v>254.75900000000001</v>
      </c>
      <c r="O5" s="27">
        <v>2.3319000000000001</v>
      </c>
      <c r="P5" s="27">
        <f t="shared" si="2"/>
        <v>0.1515735</v>
      </c>
      <c r="Q5" s="27">
        <f t="shared" si="3"/>
        <v>254.6074265</v>
      </c>
      <c r="R5" s="27">
        <v>10000</v>
      </c>
      <c r="S5" s="27">
        <f t="shared" si="4"/>
        <v>105.04473409522238</v>
      </c>
      <c r="T5" s="27">
        <v>-6.5045000000000002</v>
      </c>
      <c r="U5" s="27">
        <v>2.718</v>
      </c>
      <c r="X5" s="43" t="s">
        <v>94</v>
      </c>
      <c r="Y5" s="43">
        <f>65</f>
        <v>65</v>
      </c>
    </row>
    <row r="6" spans="1:27">
      <c r="A6" s="38">
        <v>4</v>
      </c>
      <c r="B6" s="44">
        <v>13</v>
      </c>
      <c r="C6" s="44">
        <v>14</v>
      </c>
      <c r="D6" s="44">
        <v>15</v>
      </c>
      <c r="E6" s="28">
        <v>16</v>
      </c>
      <c r="F6" s="27" t="s">
        <v>18</v>
      </c>
      <c r="G6" s="27">
        <v>2</v>
      </c>
      <c r="H6" s="27">
        <v>500</v>
      </c>
      <c r="I6" s="27">
        <v>300</v>
      </c>
      <c r="J6" s="27">
        <v>280</v>
      </c>
      <c r="K6" s="27">
        <v>24.748799999999999</v>
      </c>
      <c r="L6" s="27">
        <f t="shared" si="0"/>
        <v>2.4748800000000002</v>
      </c>
      <c r="M6" s="27">
        <v>2.6044</v>
      </c>
      <c r="N6" s="27">
        <f t="shared" si="1"/>
        <v>255.25120000000001</v>
      </c>
      <c r="O6" s="27">
        <v>2.5045999999999999</v>
      </c>
      <c r="P6" s="27">
        <f t="shared" si="2"/>
        <v>0.162799</v>
      </c>
      <c r="Q6" s="27">
        <f t="shared" si="3"/>
        <v>255.088401</v>
      </c>
      <c r="R6" s="27">
        <v>10000</v>
      </c>
      <c r="S6" s="27">
        <f t="shared" si="4"/>
        <v>97.945170096759327</v>
      </c>
      <c r="T6" s="27">
        <v>-6.4684999999999997</v>
      </c>
      <c r="U6" s="27">
        <v>2.9119999999999999</v>
      </c>
      <c r="V6" s="43">
        <f>1</f>
        <v>1</v>
      </c>
    </row>
    <row r="7" spans="1:27">
      <c r="A7" s="38">
        <v>5</v>
      </c>
      <c r="B7" s="44">
        <v>17</v>
      </c>
      <c r="C7" s="44">
        <v>18</v>
      </c>
      <c r="D7" s="44">
        <v>19</v>
      </c>
      <c r="E7" s="28">
        <v>20</v>
      </c>
      <c r="F7" s="27" t="s">
        <v>18</v>
      </c>
      <c r="G7" s="27">
        <v>2</v>
      </c>
      <c r="H7" s="27">
        <v>500</v>
      </c>
      <c r="I7" s="27">
        <v>300</v>
      </c>
      <c r="J7" s="27">
        <v>284.39999999999998</v>
      </c>
      <c r="K7" s="27">
        <v>29.720300000000002</v>
      </c>
      <c r="L7" s="27">
        <f t="shared" si="0"/>
        <v>2.9720300000000002</v>
      </c>
      <c r="M7" s="27">
        <v>3.0876999999999999</v>
      </c>
      <c r="N7" s="27">
        <f t="shared" si="1"/>
        <v>254.67969999999997</v>
      </c>
      <c r="O7" s="27">
        <v>2.9843000000000002</v>
      </c>
      <c r="P7" s="27">
        <f t="shared" si="2"/>
        <v>0.1939795</v>
      </c>
      <c r="Q7" s="27">
        <f t="shared" si="3"/>
        <v>254.48572049999996</v>
      </c>
      <c r="R7" s="27">
        <v>10000</v>
      </c>
      <c r="S7" s="27">
        <f t="shared" si="4"/>
        <v>82.419185963662258</v>
      </c>
      <c r="T7" s="27" t="s">
        <v>12</v>
      </c>
      <c r="U7" s="27"/>
    </row>
    <row r="8" spans="1:27">
      <c r="A8" s="38">
        <v>6</v>
      </c>
      <c r="B8" s="44">
        <v>21</v>
      </c>
      <c r="C8" s="44">
        <v>22</v>
      </c>
      <c r="D8" s="44">
        <v>23</v>
      </c>
      <c r="E8" s="28">
        <v>24</v>
      </c>
      <c r="F8" s="27" t="s">
        <v>18</v>
      </c>
      <c r="G8" s="27">
        <v>2</v>
      </c>
      <c r="H8" s="27">
        <v>500</v>
      </c>
      <c r="I8" s="27">
        <v>300</v>
      </c>
      <c r="J8" s="27">
        <v>287.2</v>
      </c>
      <c r="K8" s="27">
        <v>33.289700000000003</v>
      </c>
      <c r="L8" s="27">
        <f t="shared" si="0"/>
        <v>3.3289700000000004</v>
      </c>
      <c r="M8" s="27">
        <v>3.4009999999999998</v>
      </c>
      <c r="N8" s="27">
        <f t="shared" si="1"/>
        <v>253.91029999999998</v>
      </c>
      <c r="O8" s="27">
        <v>3.2793000000000001</v>
      </c>
      <c r="P8" s="27">
        <f t="shared" si="2"/>
        <v>0.21315450000000002</v>
      </c>
      <c r="Q8" s="27">
        <f t="shared" si="3"/>
        <v>253.69714549999998</v>
      </c>
      <c r="R8" s="27">
        <v>10000</v>
      </c>
      <c r="S8" s="27">
        <f t="shared" si="4"/>
        <v>74.594867832990289</v>
      </c>
      <c r="T8" s="27" t="s">
        <v>12</v>
      </c>
      <c r="U8" s="27"/>
    </row>
    <row r="9" spans="1:27">
      <c r="A9" s="38">
        <v>7</v>
      </c>
      <c r="B9" s="44">
        <v>25</v>
      </c>
      <c r="C9" s="44">
        <v>26</v>
      </c>
      <c r="D9" s="44">
        <v>27</v>
      </c>
      <c r="E9" s="28">
        <v>28</v>
      </c>
      <c r="F9" s="27" t="s">
        <v>18</v>
      </c>
      <c r="G9" s="27">
        <v>2</v>
      </c>
      <c r="H9" s="27">
        <v>500</v>
      </c>
      <c r="I9" s="27">
        <v>300</v>
      </c>
      <c r="J9" s="27">
        <v>289.7</v>
      </c>
      <c r="K9" s="27">
        <v>34.2423</v>
      </c>
      <c r="L9" s="27">
        <f t="shared" si="0"/>
        <v>3.4242300000000001</v>
      </c>
      <c r="M9" s="27">
        <v>3.5402999999999998</v>
      </c>
      <c r="N9" s="27">
        <f t="shared" si="1"/>
        <v>255.45769999999999</v>
      </c>
      <c r="O9" s="27">
        <v>3.4018999999999999</v>
      </c>
      <c r="P9" s="27">
        <f t="shared" si="2"/>
        <v>0.2211235</v>
      </c>
      <c r="Q9" s="27">
        <f t="shared" si="3"/>
        <v>255.23657649999998</v>
      </c>
      <c r="R9" s="27">
        <v>10000</v>
      </c>
      <c r="S9" s="27">
        <f t="shared" si="4"/>
        <v>72.094618111459482</v>
      </c>
      <c r="T9" s="27">
        <v>-5.2431999999999999</v>
      </c>
      <c r="U9" s="27">
        <v>1.7729999999999999</v>
      </c>
    </row>
    <row r="10" spans="1:27">
      <c r="A10" s="38">
        <v>8</v>
      </c>
      <c r="B10" s="45">
        <v>29</v>
      </c>
      <c r="C10" s="45">
        <v>30</v>
      </c>
      <c r="D10" s="45">
        <v>31</v>
      </c>
      <c r="E10" s="28">
        <v>32</v>
      </c>
      <c r="F10" s="27" t="s">
        <v>18</v>
      </c>
      <c r="G10" s="27">
        <v>2</v>
      </c>
      <c r="H10" s="27">
        <v>500</v>
      </c>
      <c r="I10" s="27">
        <v>300</v>
      </c>
      <c r="J10" s="27">
        <v>291.3</v>
      </c>
      <c r="K10" s="27">
        <v>35.151699999999998</v>
      </c>
      <c r="L10" s="27">
        <f t="shared" si="0"/>
        <v>3.5151699999999999</v>
      </c>
      <c r="M10" s="27">
        <v>3.6385999999999998</v>
      </c>
      <c r="N10" s="27">
        <f t="shared" si="1"/>
        <v>256.14830000000001</v>
      </c>
      <c r="O10" s="27">
        <v>3.4784999999999999</v>
      </c>
      <c r="P10" s="27">
        <f t="shared" si="2"/>
        <v>0.22610249999999998</v>
      </c>
      <c r="Q10" s="27">
        <f t="shared" si="3"/>
        <v>255.92219750000001</v>
      </c>
      <c r="R10" s="27">
        <v>10000</v>
      </c>
      <c r="S10" s="27">
        <f t="shared" si="4"/>
        <v>70.335348073434844</v>
      </c>
      <c r="T10" s="27">
        <v>-3.4054000000000002</v>
      </c>
      <c r="U10" s="27">
        <v>1.7450000000000001</v>
      </c>
      <c r="V10" s="43" t="s">
        <v>92</v>
      </c>
    </row>
    <row r="11" spans="1:27">
      <c r="A11" s="38">
        <v>9</v>
      </c>
      <c r="B11" s="44">
        <v>33</v>
      </c>
      <c r="C11" s="44">
        <v>34</v>
      </c>
      <c r="D11" s="44">
        <v>35</v>
      </c>
      <c r="E11" s="28">
        <v>36</v>
      </c>
      <c r="F11" s="27" t="s">
        <v>18</v>
      </c>
      <c r="G11" s="27">
        <v>2</v>
      </c>
      <c r="H11" s="27">
        <v>500</v>
      </c>
      <c r="I11" s="27">
        <v>300</v>
      </c>
      <c r="J11" s="27">
        <v>293.39999999999998</v>
      </c>
      <c r="K11" s="27">
        <v>37.121699999999997</v>
      </c>
      <c r="L11" s="27">
        <f t="shared" si="0"/>
        <v>3.71217</v>
      </c>
      <c r="M11" s="27">
        <v>3.8304</v>
      </c>
      <c r="N11" s="27">
        <f t="shared" si="1"/>
        <v>256.2783</v>
      </c>
      <c r="O11" s="27">
        <v>3.6802999999999999</v>
      </c>
      <c r="P11" s="27">
        <f t="shared" si="2"/>
        <v>0.23921949999999997</v>
      </c>
      <c r="Q11" s="27">
        <f t="shared" si="3"/>
        <v>256.03908050000001</v>
      </c>
      <c r="R11" s="27">
        <v>10000</v>
      </c>
      <c r="S11" s="27">
        <f t="shared" si="4"/>
        <v>66.843953764619883</v>
      </c>
      <c r="T11" s="27" t="s">
        <v>113</v>
      </c>
      <c r="U11" s="27"/>
    </row>
    <row r="12" spans="1:27">
      <c r="A12" s="38">
        <v>10</v>
      </c>
      <c r="B12" s="28">
        <v>37</v>
      </c>
      <c r="C12" s="28">
        <v>38</v>
      </c>
      <c r="D12" s="28">
        <v>39</v>
      </c>
      <c r="E12" s="28">
        <v>40</v>
      </c>
      <c r="F12" s="27" t="s">
        <v>18</v>
      </c>
      <c r="G12" s="27">
        <v>2</v>
      </c>
      <c r="H12" s="27">
        <v>500</v>
      </c>
      <c r="I12" s="27">
        <v>300</v>
      </c>
      <c r="J12" s="27">
        <v>296.5</v>
      </c>
      <c r="K12" s="27">
        <v>40.403100000000002</v>
      </c>
      <c r="L12" s="27">
        <f t="shared" si="0"/>
        <v>4.0403099999999998</v>
      </c>
      <c r="M12" s="27">
        <v>4.1473000000000004</v>
      </c>
      <c r="N12" s="27">
        <f t="shared" si="1"/>
        <v>256.09690000000001</v>
      </c>
      <c r="O12" s="27">
        <v>3.9049999999999998</v>
      </c>
      <c r="P12" s="27">
        <f t="shared" si="2"/>
        <v>0.25382499999999997</v>
      </c>
      <c r="Q12" s="27">
        <f t="shared" si="3"/>
        <v>255.843075</v>
      </c>
      <c r="R12" s="27">
        <v>10000</v>
      </c>
      <c r="S12" s="27">
        <f t="shared" si="4"/>
        <v>61.68906879174402</v>
      </c>
      <c r="T12" s="27">
        <v>8.5225000000000009</v>
      </c>
      <c r="U12" s="27">
        <v>1.86</v>
      </c>
    </row>
    <row r="13" spans="1:27">
      <c r="A13" s="38">
        <v>11</v>
      </c>
      <c r="B13" s="44">
        <v>41</v>
      </c>
      <c r="C13" s="44">
        <v>42</v>
      </c>
      <c r="D13" s="44">
        <v>43</v>
      </c>
      <c r="E13" s="28">
        <v>44</v>
      </c>
      <c r="F13" s="27" t="s">
        <v>18</v>
      </c>
      <c r="G13" s="27">
        <v>2</v>
      </c>
      <c r="H13" s="27">
        <v>500</v>
      </c>
      <c r="I13" s="27">
        <v>300</v>
      </c>
      <c r="J13" s="27">
        <v>300.7</v>
      </c>
      <c r="K13" s="27">
        <v>44.117199999999997</v>
      </c>
      <c r="L13" s="27">
        <f t="shared" si="0"/>
        <v>4.4117199999999999</v>
      </c>
      <c r="M13" s="27">
        <v>4.5144000000000002</v>
      </c>
      <c r="N13" s="27">
        <f t="shared" si="1"/>
        <v>256.58280000000002</v>
      </c>
      <c r="O13" s="27">
        <v>4.2710999999999997</v>
      </c>
      <c r="P13" s="27">
        <f t="shared" si="2"/>
        <v>0.27762149999999997</v>
      </c>
      <c r="Q13" s="27">
        <f t="shared" si="3"/>
        <v>256.30517850000001</v>
      </c>
      <c r="R13" s="27">
        <v>10000</v>
      </c>
      <c r="S13" s="27">
        <f t="shared" si="4"/>
        <v>56.775026249335461</v>
      </c>
      <c r="T13" s="27">
        <v>9.9640000000000004</v>
      </c>
      <c r="U13" s="27">
        <v>1.84</v>
      </c>
    </row>
    <row r="14" spans="1:27">
      <c r="A14" s="38">
        <v>12</v>
      </c>
      <c r="B14" s="44">
        <v>45</v>
      </c>
      <c r="C14" s="44">
        <v>46</v>
      </c>
      <c r="D14" s="44">
        <v>47</v>
      </c>
      <c r="E14" s="44">
        <v>48</v>
      </c>
      <c r="F14" s="27" t="s">
        <v>18</v>
      </c>
      <c r="G14" s="27">
        <v>2</v>
      </c>
      <c r="H14" s="27">
        <v>500</v>
      </c>
      <c r="I14" s="27">
        <v>300</v>
      </c>
      <c r="J14" s="27">
        <v>303.60000000000002</v>
      </c>
      <c r="K14" s="27">
        <v>47.084000000000003</v>
      </c>
      <c r="L14" s="27">
        <f t="shared" si="0"/>
        <v>4.708400000000001</v>
      </c>
      <c r="M14" s="27">
        <v>4.8055000000000003</v>
      </c>
      <c r="N14" s="27">
        <f t="shared" si="1"/>
        <v>256.51600000000002</v>
      </c>
      <c r="O14" s="27">
        <v>4.5433000000000003</v>
      </c>
      <c r="P14" s="27">
        <f t="shared" si="2"/>
        <v>0.29531450000000004</v>
      </c>
      <c r="Q14" s="27">
        <f t="shared" si="3"/>
        <v>256.2206855</v>
      </c>
      <c r="R14" s="27">
        <v>10000</v>
      </c>
      <c r="S14" s="27">
        <f t="shared" si="4"/>
        <v>53.318215690354798</v>
      </c>
      <c r="T14" s="27">
        <v>8.9909999999999997</v>
      </c>
      <c r="U14" s="27">
        <v>1.6020000000000001</v>
      </c>
    </row>
    <row r="15" spans="1:27">
      <c r="A15" s="38">
        <v>13</v>
      </c>
      <c r="B15" s="44">
        <v>49</v>
      </c>
      <c r="C15" s="44">
        <v>50</v>
      </c>
      <c r="D15" s="44">
        <v>51</v>
      </c>
      <c r="E15" s="44">
        <v>52</v>
      </c>
      <c r="F15" s="27" t="s">
        <v>18</v>
      </c>
      <c r="G15" s="27">
        <v>2</v>
      </c>
      <c r="H15" s="27">
        <v>500</v>
      </c>
      <c r="I15" s="27">
        <v>300</v>
      </c>
      <c r="J15" s="27">
        <v>309</v>
      </c>
      <c r="K15" s="27">
        <v>52.1631</v>
      </c>
      <c r="L15" s="27">
        <f t="shared" si="0"/>
        <v>5.21631</v>
      </c>
      <c r="M15" s="27">
        <v>5.3266999999999998</v>
      </c>
      <c r="N15" s="27">
        <f t="shared" si="1"/>
        <v>256.83690000000001</v>
      </c>
      <c r="O15" s="27">
        <v>5.0369999999999999</v>
      </c>
      <c r="P15" s="27">
        <f t="shared" si="2"/>
        <v>0.32740499999999995</v>
      </c>
      <c r="Q15" s="27">
        <f t="shared" si="3"/>
        <v>256.50949500000002</v>
      </c>
      <c r="R15" s="27">
        <v>10000</v>
      </c>
      <c r="S15" s="27">
        <f t="shared" si="4"/>
        <v>48.155423620628163</v>
      </c>
      <c r="T15" s="27">
        <v>8.8108000000000004</v>
      </c>
      <c r="U15" s="27">
        <v>1.708</v>
      </c>
    </row>
    <row r="16" spans="1:27">
      <c r="A16" s="38">
        <v>14</v>
      </c>
      <c r="B16" s="44">
        <v>53</v>
      </c>
      <c r="C16" s="44">
        <v>54</v>
      </c>
      <c r="D16" s="44">
        <v>55</v>
      </c>
      <c r="E16" s="44">
        <v>56</v>
      </c>
      <c r="F16" s="27" t="s">
        <v>18</v>
      </c>
      <c r="G16" s="27">
        <v>2</v>
      </c>
      <c r="H16" s="27">
        <v>500</v>
      </c>
      <c r="I16" s="27">
        <v>300</v>
      </c>
      <c r="J16" s="27">
        <v>316.3</v>
      </c>
      <c r="K16" s="27">
        <v>59.474499999999999</v>
      </c>
      <c r="L16" s="27">
        <f t="shared" si="0"/>
        <v>5.9474499999999999</v>
      </c>
      <c r="M16" s="27">
        <v>6.0731000000000002</v>
      </c>
      <c r="N16" s="27">
        <f t="shared" si="1"/>
        <v>256.82550000000003</v>
      </c>
      <c r="O16" s="27">
        <v>5.7640000000000002</v>
      </c>
      <c r="P16" s="27">
        <f t="shared" si="2"/>
        <v>0.37466000000000005</v>
      </c>
      <c r="Q16" s="27">
        <f t="shared" si="3"/>
        <v>256.45084000000003</v>
      </c>
      <c r="R16" s="27">
        <v>10000</v>
      </c>
      <c r="S16" s="27">
        <f t="shared" si="4"/>
        <v>42.227336944888116</v>
      </c>
      <c r="T16" s="27" t="s">
        <v>112</v>
      </c>
      <c r="U16" s="27"/>
    </row>
    <row r="17" spans="1:21">
      <c r="A17" s="38">
        <v>15</v>
      </c>
      <c r="B17" s="44">
        <v>57</v>
      </c>
      <c r="C17" s="44">
        <v>58</v>
      </c>
      <c r="D17" s="44">
        <v>59</v>
      </c>
      <c r="E17" s="44">
        <v>60</v>
      </c>
      <c r="F17" s="27" t="s">
        <v>18</v>
      </c>
      <c r="G17" s="27">
        <v>2</v>
      </c>
      <c r="H17" s="27">
        <v>500</v>
      </c>
      <c r="I17" s="27">
        <v>300</v>
      </c>
      <c r="J17" s="27">
        <v>321.89999999999998</v>
      </c>
      <c r="K17" s="27">
        <v>65.639600000000002</v>
      </c>
      <c r="L17" s="27">
        <f t="shared" si="0"/>
        <v>6.5639599999999998</v>
      </c>
      <c r="M17" s="27">
        <v>6.6966999999999999</v>
      </c>
      <c r="N17" s="27">
        <f t="shared" si="1"/>
        <v>256.2604</v>
      </c>
      <c r="O17" s="27">
        <v>6.3617999999999997</v>
      </c>
      <c r="P17" s="27">
        <f t="shared" si="2"/>
        <v>0.41351700000000002</v>
      </c>
      <c r="Q17" s="27">
        <f t="shared" si="3"/>
        <v>255.84688299999999</v>
      </c>
      <c r="R17" s="27">
        <v>10000</v>
      </c>
      <c r="S17" s="27">
        <f t="shared" si="4"/>
        <v>38.204919288604835</v>
      </c>
      <c r="T17" s="27" t="s">
        <v>112</v>
      </c>
      <c r="U17" s="27"/>
    </row>
    <row r="18" spans="1:21">
      <c r="A18" s="38">
        <v>16</v>
      </c>
      <c r="B18" s="44">
        <v>61</v>
      </c>
      <c r="C18" s="44">
        <v>62</v>
      </c>
      <c r="D18" s="44">
        <v>63</v>
      </c>
      <c r="E18" s="44">
        <v>64</v>
      </c>
      <c r="F18" s="27" t="s">
        <v>18</v>
      </c>
      <c r="G18" s="27">
        <v>2</v>
      </c>
      <c r="H18" s="27">
        <v>500</v>
      </c>
      <c r="I18" s="27">
        <v>300</v>
      </c>
      <c r="J18" s="27">
        <v>326.89999999999998</v>
      </c>
      <c r="K18" s="27">
        <v>70.836299999999994</v>
      </c>
      <c r="L18" s="27">
        <f t="shared" si="0"/>
        <v>7.0836299999999994</v>
      </c>
      <c r="M18" s="27">
        <v>7.1619000000000002</v>
      </c>
      <c r="N18" s="27">
        <f t="shared" si="1"/>
        <v>256.06369999999998</v>
      </c>
      <c r="O18" s="27">
        <v>6.7904</v>
      </c>
      <c r="P18" s="27">
        <f t="shared" si="2"/>
        <v>0.44137599999999999</v>
      </c>
      <c r="Q18" s="27">
        <f t="shared" si="3"/>
        <v>255.62232399999999</v>
      </c>
      <c r="R18" s="27">
        <v>10000</v>
      </c>
      <c r="S18" s="27">
        <f t="shared" si="4"/>
        <v>35.691970566469791</v>
      </c>
      <c r="T18" s="27" t="s">
        <v>112</v>
      </c>
      <c r="U18" s="27"/>
    </row>
    <row r="19" spans="1:21">
      <c r="A19" s="38">
        <v>17</v>
      </c>
      <c r="B19" s="44">
        <v>65</v>
      </c>
      <c r="C19" s="44">
        <v>66</v>
      </c>
      <c r="D19" s="44">
        <v>67</v>
      </c>
      <c r="E19" s="44">
        <v>68</v>
      </c>
      <c r="F19" s="27" t="s">
        <v>18</v>
      </c>
      <c r="G19" s="27">
        <v>2</v>
      </c>
      <c r="H19" s="27">
        <v>500</v>
      </c>
      <c r="I19" s="27">
        <v>300</v>
      </c>
      <c r="J19" s="27">
        <v>331.8</v>
      </c>
      <c r="K19" s="27">
        <v>75.624300000000005</v>
      </c>
      <c r="L19" s="27">
        <f t="shared" si="0"/>
        <v>7.56243</v>
      </c>
      <c r="M19" s="27">
        <v>7.7019000000000002</v>
      </c>
      <c r="N19" s="27">
        <f t="shared" si="1"/>
        <v>256.17570000000001</v>
      </c>
      <c r="O19" s="27">
        <v>7.3082000000000003</v>
      </c>
      <c r="P19" s="27">
        <f t="shared" si="2"/>
        <v>0.47503300000000004</v>
      </c>
      <c r="Q19" s="27">
        <f t="shared" si="3"/>
        <v>255.70066700000001</v>
      </c>
      <c r="R19" s="27">
        <v>10000</v>
      </c>
      <c r="S19" s="27">
        <f t="shared" si="4"/>
        <v>33.199686700684246</v>
      </c>
      <c r="T19" s="27" t="s">
        <v>112</v>
      </c>
      <c r="U19" s="27"/>
    </row>
    <row r="20" spans="1:21">
      <c r="A20" s="38">
        <v>18</v>
      </c>
      <c r="B20" s="44">
        <v>69</v>
      </c>
      <c r="C20" s="44">
        <v>70</v>
      </c>
      <c r="D20" s="44">
        <v>71</v>
      </c>
      <c r="E20" s="44">
        <v>72</v>
      </c>
      <c r="F20" s="27" t="s">
        <v>18</v>
      </c>
      <c r="G20" s="27">
        <v>2</v>
      </c>
      <c r="H20" s="27">
        <v>500</v>
      </c>
      <c r="I20" s="27">
        <v>300</v>
      </c>
      <c r="J20" s="27">
        <v>338.7</v>
      </c>
      <c r="K20" s="27">
        <v>83.8352</v>
      </c>
      <c r="L20" s="27">
        <f t="shared" si="0"/>
        <v>8.3835200000000007</v>
      </c>
      <c r="M20" s="27">
        <v>8.5079999999999991</v>
      </c>
      <c r="N20" s="27">
        <f t="shared" si="1"/>
        <v>254.8648</v>
      </c>
      <c r="O20" s="27">
        <v>8.0911000000000008</v>
      </c>
      <c r="P20" s="27">
        <f t="shared" si="2"/>
        <v>0.52592150000000004</v>
      </c>
      <c r="Q20" s="27">
        <f t="shared" si="3"/>
        <v>254.33887849999999</v>
      </c>
      <c r="R20" s="27">
        <v>10000</v>
      </c>
      <c r="S20" s="27">
        <f t="shared" si="4"/>
        <v>29.894085390220972</v>
      </c>
      <c r="T20" s="27" t="s">
        <v>112</v>
      </c>
      <c r="U20" s="27"/>
    </row>
    <row r="21" spans="1:21">
      <c r="A21" s="38">
        <v>19</v>
      </c>
      <c r="B21" s="44">
        <v>73</v>
      </c>
      <c r="C21" s="44">
        <v>74</v>
      </c>
      <c r="D21" s="44">
        <v>75</v>
      </c>
      <c r="E21" s="44">
        <v>76</v>
      </c>
      <c r="F21" s="27" t="s">
        <v>18</v>
      </c>
      <c r="G21" s="27">
        <v>2</v>
      </c>
      <c r="H21" s="27">
        <v>500</v>
      </c>
      <c r="I21" s="27">
        <v>300</v>
      </c>
      <c r="J21" s="27">
        <v>344.5</v>
      </c>
      <c r="K21" s="27">
        <v>91.298100000000005</v>
      </c>
      <c r="L21" s="27">
        <f t="shared" si="0"/>
        <v>9.1298100000000009</v>
      </c>
      <c r="M21" s="27">
        <v>9.2196999999999996</v>
      </c>
      <c r="N21" s="27">
        <f t="shared" si="1"/>
        <v>253.20189999999999</v>
      </c>
      <c r="O21" s="27">
        <v>8.8710000000000004</v>
      </c>
      <c r="P21" s="27">
        <f t="shared" si="2"/>
        <v>0.57661499999999999</v>
      </c>
      <c r="Q21" s="27">
        <f t="shared" si="3"/>
        <v>252.62528499999999</v>
      </c>
      <c r="R21" s="27">
        <v>10000</v>
      </c>
      <c r="S21" s="27">
        <f t="shared" si="4"/>
        <v>27.400597091011637</v>
      </c>
      <c r="T21" s="27" t="s">
        <v>112</v>
      </c>
      <c r="U21" s="27"/>
    </row>
    <row r="22" spans="1:21">
      <c r="A22" s="38">
        <v>20</v>
      </c>
      <c r="B22" s="44">
        <v>77</v>
      </c>
      <c r="C22" s="44">
        <v>78</v>
      </c>
      <c r="D22" s="44">
        <v>79</v>
      </c>
      <c r="E22" s="44">
        <v>80</v>
      </c>
      <c r="F22" s="27" t="s">
        <v>18</v>
      </c>
      <c r="G22" s="27">
        <v>2</v>
      </c>
      <c r="H22" s="27">
        <v>500</v>
      </c>
      <c r="I22" s="27">
        <v>300</v>
      </c>
      <c r="J22" s="27">
        <v>351.3</v>
      </c>
      <c r="K22" s="27">
        <v>98.374300000000005</v>
      </c>
      <c r="L22" s="27">
        <f t="shared" si="0"/>
        <v>9.8374300000000012</v>
      </c>
      <c r="M22" s="27">
        <v>9.8788</v>
      </c>
      <c r="N22" s="27">
        <f t="shared" si="1"/>
        <v>252.92570000000001</v>
      </c>
      <c r="O22" s="27">
        <v>9.4106000000000005</v>
      </c>
      <c r="P22" s="27">
        <f t="shared" si="2"/>
        <v>0.61168900000000004</v>
      </c>
      <c r="Q22" s="27">
        <f t="shared" si="3"/>
        <v>252.31401099999999</v>
      </c>
      <c r="R22" s="27">
        <v>10000</v>
      </c>
      <c r="S22" s="27">
        <f t="shared" si="4"/>
        <v>25.540957504960115</v>
      </c>
      <c r="T22" s="27" t="s">
        <v>112</v>
      </c>
      <c r="U22" s="27"/>
    </row>
    <row r="23" spans="1:21">
      <c r="A23" s="38">
        <v>21</v>
      </c>
      <c r="B23" s="44">
        <v>81</v>
      </c>
      <c r="C23" s="44">
        <v>82</v>
      </c>
      <c r="D23" s="44">
        <v>83</v>
      </c>
      <c r="E23" s="44">
        <v>84</v>
      </c>
      <c r="F23" s="27" t="s">
        <v>18</v>
      </c>
      <c r="G23" s="27">
        <v>2</v>
      </c>
      <c r="H23" s="27">
        <v>500</v>
      </c>
      <c r="I23" s="27">
        <v>300</v>
      </c>
      <c r="J23" s="27">
        <v>358.8</v>
      </c>
      <c r="K23" s="27">
        <v>105.8175</v>
      </c>
      <c r="L23" s="27">
        <f t="shared" si="0"/>
        <v>10.58175</v>
      </c>
      <c r="M23" s="27">
        <v>10.6988</v>
      </c>
      <c r="N23" s="27">
        <f t="shared" si="1"/>
        <v>252.98250000000002</v>
      </c>
      <c r="O23" s="27">
        <v>10.200100000000001</v>
      </c>
      <c r="P23" s="27">
        <f t="shared" si="2"/>
        <v>0.66300650000000005</v>
      </c>
      <c r="Q23" s="27">
        <f t="shared" si="3"/>
        <v>252.31949350000002</v>
      </c>
      <c r="R23" s="27">
        <v>10000</v>
      </c>
      <c r="S23" s="27">
        <f t="shared" si="4"/>
        <v>23.583905998803605</v>
      </c>
      <c r="T23" s="27" t="s">
        <v>112</v>
      </c>
      <c r="U23" s="27"/>
    </row>
    <row r="24" spans="1:21">
      <c r="A24" s="38">
        <v>22</v>
      </c>
      <c r="B24" s="44">
        <v>85</v>
      </c>
      <c r="C24" s="44">
        <v>86</v>
      </c>
      <c r="D24" s="44">
        <v>87</v>
      </c>
      <c r="E24" s="44">
        <v>88</v>
      </c>
      <c r="F24" s="27" t="s">
        <v>18</v>
      </c>
      <c r="G24" s="27">
        <v>2</v>
      </c>
      <c r="H24" s="27">
        <v>500</v>
      </c>
      <c r="I24" s="27">
        <v>300</v>
      </c>
      <c r="J24" s="27">
        <v>368.3</v>
      </c>
      <c r="K24" s="27">
        <v>116.2598</v>
      </c>
      <c r="L24" s="27">
        <f t="shared" si="0"/>
        <v>11.625979999999998</v>
      </c>
      <c r="M24" s="27">
        <v>11.7722</v>
      </c>
      <c r="N24" s="27">
        <f t="shared" si="1"/>
        <v>252.04020000000003</v>
      </c>
      <c r="O24" s="27">
        <v>11.205299999999999</v>
      </c>
      <c r="P24" s="27">
        <f t="shared" si="2"/>
        <v>0.72834449999999995</v>
      </c>
      <c r="Q24" s="27">
        <f t="shared" si="3"/>
        <v>251.31185550000004</v>
      </c>
      <c r="R24" s="27">
        <v>10000</v>
      </c>
      <c r="S24" s="27">
        <f t="shared" si="4"/>
        <v>21.347909099403683</v>
      </c>
      <c r="U24" s="27"/>
    </row>
    <row r="25" spans="1:21">
      <c r="A25" s="38">
        <v>23</v>
      </c>
      <c r="B25" s="44">
        <v>89</v>
      </c>
      <c r="C25" s="44">
        <v>90</v>
      </c>
      <c r="D25" s="44">
        <v>91</v>
      </c>
      <c r="E25" s="44">
        <v>92</v>
      </c>
      <c r="F25" s="27" t="s">
        <v>18</v>
      </c>
      <c r="G25" s="27">
        <v>2</v>
      </c>
      <c r="H25" s="27">
        <v>500</v>
      </c>
      <c r="I25" s="27">
        <v>300</v>
      </c>
      <c r="J25" s="27">
        <v>376.8</v>
      </c>
      <c r="K25" s="27">
        <v>124.4194</v>
      </c>
      <c r="L25" s="27">
        <f t="shared" si="0"/>
        <v>12.441940000000001</v>
      </c>
      <c r="M25" s="27">
        <v>12.598699999999999</v>
      </c>
      <c r="N25" s="27">
        <f t="shared" si="1"/>
        <v>252.38060000000002</v>
      </c>
      <c r="O25" s="27">
        <v>12.0221</v>
      </c>
      <c r="P25" s="27">
        <f t="shared" si="2"/>
        <v>0.78143649999999998</v>
      </c>
      <c r="Q25" s="27">
        <f t="shared" si="3"/>
        <v>251.5991635</v>
      </c>
      <c r="R25" s="27">
        <v>10000</v>
      </c>
      <c r="S25" s="27">
        <f t="shared" si="4"/>
        <v>19.970248001777964</v>
      </c>
      <c r="U25" s="27"/>
    </row>
    <row r="26" spans="1:21">
      <c r="A26" s="38">
        <v>24</v>
      </c>
      <c r="B26" s="44">
        <v>93</v>
      </c>
      <c r="C26" s="44">
        <v>94</v>
      </c>
      <c r="D26" s="44">
        <v>95</v>
      </c>
      <c r="E26" s="44">
        <v>96</v>
      </c>
      <c r="F26" s="27" t="s">
        <v>18</v>
      </c>
      <c r="G26" s="27">
        <v>2</v>
      </c>
      <c r="H26" s="27">
        <v>500</v>
      </c>
      <c r="I26" s="27">
        <v>300</v>
      </c>
      <c r="J26" s="27">
        <v>401.3</v>
      </c>
      <c r="K26" s="27">
        <v>148.68530000000001</v>
      </c>
      <c r="L26" s="27">
        <f t="shared" si="0"/>
        <v>14.868530000000002</v>
      </c>
      <c r="M26" s="27">
        <v>15.054</v>
      </c>
      <c r="N26" s="27">
        <f t="shared" si="1"/>
        <v>252.6147</v>
      </c>
      <c r="O26" s="27">
        <v>14.439399999999999</v>
      </c>
      <c r="P26" s="27">
        <f t="shared" si="2"/>
        <v>0.93856099999999987</v>
      </c>
      <c r="Q26" s="27">
        <f t="shared" si="3"/>
        <v>251.67613900000001</v>
      </c>
      <c r="R26" s="27">
        <v>10000</v>
      </c>
      <c r="S26" s="27">
        <f t="shared" si="4"/>
        <v>16.718223661485318</v>
      </c>
      <c r="U26" s="27"/>
    </row>
    <row r="27" spans="1:21">
      <c r="A27" s="38">
        <v>25</v>
      </c>
      <c r="B27" s="44"/>
      <c r="C27" s="44"/>
      <c r="D27" s="44"/>
      <c r="E27" s="44"/>
      <c r="F27" s="27" t="s">
        <v>18</v>
      </c>
      <c r="G27" s="27">
        <v>2</v>
      </c>
      <c r="H27" s="27">
        <v>500</v>
      </c>
      <c r="I27" s="27">
        <v>300</v>
      </c>
      <c r="J27" s="27"/>
      <c r="K27" s="27"/>
      <c r="L27" s="27">
        <f t="shared" si="0"/>
        <v>0</v>
      </c>
      <c r="M27" s="27"/>
      <c r="N27" s="27">
        <f t="shared" si="1"/>
        <v>0</v>
      </c>
      <c r="O27" s="27"/>
      <c r="P27" s="27">
        <f t="shared" si="2"/>
        <v>0</v>
      </c>
      <c r="Q27" s="27">
        <f t="shared" si="3"/>
        <v>0</v>
      </c>
      <c r="R27" s="27">
        <v>10000</v>
      </c>
      <c r="S27" s="27"/>
      <c r="U27" s="27"/>
    </row>
    <row r="28" spans="1:21">
      <c r="A28" s="38">
        <v>26</v>
      </c>
      <c r="B28" s="44"/>
      <c r="C28" s="44"/>
      <c r="D28" s="44"/>
      <c r="E28" s="44"/>
      <c r="F28" s="27" t="s">
        <v>18</v>
      </c>
      <c r="G28" s="27">
        <v>2</v>
      </c>
      <c r="H28" s="27">
        <v>500</v>
      </c>
      <c r="I28" s="27">
        <v>300</v>
      </c>
      <c r="J28" s="27"/>
      <c r="K28" s="27"/>
      <c r="L28" s="27">
        <f t="shared" si="0"/>
        <v>0</v>
      </c>
      <c r="M28" s="27"/>
      <c r="N28" s="27">
        <f t="shared" si="1"/>
        <v>0</v>
      </c>
      <c r="O28" s="27"/>
      <c r="P28" s="27">
        <f t="shared" si="2"/>
        <v>0</v>
      </c>
      <c r="Q28" s="27">
        <f t="shared" si="3"/>
        <v>0</v>
      </c>
      <c r="R28" s="27">
        <v>10000</v>
      </c>
      <c r="S28" s="27"/>
      <c r="U28" s="27"/>
    </row>
    <row r="29" spans="1:21">
      <c r="A29" s="38">
        <v>27</v>
      </c>
      <c r="B29" s="44"/>
      <c r="C29" s="44"/>
      <c r="D29" s="44"/>
      <c r="E29" s="44"/>
      <c r="F29" s="27" t="s">
        <v>18</v>
      </c>
      <c r="G29" s="27">
        <v>2</v>
      </c>
      <c r="H29" s="27">
        <v>500</v>
      </c>
      <c r="I29" s="27">
        <v>300</v>
      </c>
      <c r="J29" s="27"/>
      <c r="K29" s="27"/>
      <c r="L29" s="27">
        <f t="shared" si="0"/>
        <v>0</v>
      </c>
      <c r="M29" s="27"/>
      <c r="N29" s="27">
        <f t="shared" si="1"/>
        <v>0</v>
      </c>
      <c r="O29" s="27"/>
      <c r="P29" s="27">
        <f t="shared" si="2"/>
        <v>0</v>
      </c>
      <c r="Q29" s="27">
        <f t="shared" si="3"/>
        <v>0</v>
      </c>
      <c r="R29" s="27">
        <v>10000</v>
      </c>
      <c r="S29" s="27"/>
      <c r="U29" s="27"/>
    </row>
    <row r="30" spans="1:21">
      <c r="A30" s="38">
        <v>28</v>
      </c>
      <c r="B30" s="44"/>
      <c r="C30" s="44"/>
      <c r="D30" s="44"/>
      <c r="E30" s="44"/>
      <c r="F30" s="27" t="s">
        <v>18</v>
      </c>
      <c r="G30" s="27">
        <v>2</v>
      </c>
      <c r="H30" s="27">
        <v>500</v>
      </c>
      <c r="I30" s="27">
        <v>300</v>
      </c>
      <c r="J30" s="27"/>
      <c r="K30" s="27"/>
      <c r="L30" s="27">
        <f t="shared" si="0"/>
        <v>0</v>
      </c>
      <c r="M30" s="27"/>
      <c r="N30" s="27">
        <f t="shared" si="1"/>
        <v>0</v>
      </c>
      <c r="O30" s="27"/>
      <c r="P30" s="27">
        <f t="shared" si="2"/>
        <v>0</v>
      </c>
      <c r="Q30" s="27">
        <f t="shared" si="3"/>
        <v>0</v>
      </c>
      <c r="R30" s="27">
        <v>10000</v>
      </c>
      <c r="S30" s="27"/>
      <c r="U30" s="34"/>
    </row>
    <row r="31" spans="1:21">
      <c r="A31" s="38">
        <v>29</v>
      </c>
      <c r="B31" s="44"/>
      <c r="C31" s="44"/>
      <c r="D31" s="44"/>
      <c r="E31" s="44"/>
      <c r="F31" s="27" t="s">
        <v>18</v>
      </c>
      <c r="G31" s="27">
        <v>2</v>
      </c>
      <c r="H31" s="27">
        <v>500</v>
      </c>
      <c r="I31" s="27">
        <v>300</v>
      </c>
      <c r="J31" s="27"/>
      <c r="K31" s="27"/>
      <c r="L31" s="27">
        <f t="shared" si="0"/>
        <v>0</v>
      </c>
      <c r="M31" s="27"/>
      <c r="N31" s="27">
        <f t="shared" si="1"/>
        <v>0</v>
      </c>
      <c r="O31" s="27"/>
      <c r="P31" s="27">
        <f t="shared" si="2"/>
        <v>0</v>
      </c>
      <c r="Q31" s="27">
        <f t="shared" si="3"/>
        <v>0</v>
      </c>
      <c r="R31" s="27">
        <v>10000</v>
      </c>
      <c r="S31" s="27"/>
      <c r="U31" s="34"/>
    </row>
    <row r="32" spans="1:21">
      <c r="A32" s="38">
        <v>30</v>
      </c>
      <c r="B32" s="44"/>
      <c r="C32" s="44"/>
      <c r="D32" s="44"/>
      <c r="E32" s="44"/>
      <c r="F32" s="27" t="s">
        <v>18</v>
      </c>
      <c r="G32" s="27">
        <v>2</v>
      </c>
      <c r="H32" s="27">
        <v>500</v>
      </c>
      <c r="I32" s="27">
        <v>300</v>
      </c>
      <c r="J32" s="27"/>
      <c r="K32" s="27"/>
      <c r="L32" s="27">
        <f t="shared" si="0"/>
        <v>0</v>
      </c>
      <c r="M32" s="27"/>
      <c r="N32" s="27">
        <f t="shared" si="1"/>
        <v>0</v>
      </c>
      <c r="O32" s="27"/>
      <c r="P32" s="27">
        <f t="shared" si="2"/>
        <v>0</v>
      </c>
      <c r="Q32" s="27">
        <f t="shared" si="3"/>
        <v>0</v>
      </c>
      <c r="R32" s="27">
        <v>10000</v>
      </c>
      <c r="S32" s="27"/>
      <c r="U32" s="34"/>
    </row>
    <row r="33" spans="1:21">
      <c r="A33" s="38">
        <v>31</v>
      </c>
      <c r="B33" s="44"/>
      <c r="C33" s="44"/>
      <c r="D33" s="44"/>
      <c r="E33" s="44"/>
      <c r="F33" s="27" t="s">
        <v>18</v>
      </c>
      <c r="G33" s="27">
        <v>2</v>
      </c>
      <c r="H33" s="27">
        <v>500</v>
      </c>
      <c r="I33" s="27">
        <v>300</v>
      </c>
      <c r="J33" s="27"/>
      <c r="K33" s="27"/>
      <c r="L33" s="27">
        <f t="shared" si="0"/>
        <v>0</v>
      </c>
      <c r="M33" s="27"/>
      <c r="N33" s="27">
        <f t="shared" si="1"/>
        <v>0</v>
      </c>
      <c r="O33" s="27"/>
      <c r="P33" s="27">
        <f t="shared" si="2"/>
        <v>0</v>
      </c>
      <c r="Q33" s="27">
        <f t="shared" si="3"/>
        <v>0</v>
      </c>
      <c r="R33" s="27">
        <v>10000</v>
      </c>
      <c r="S33" s="27"/>
      <c r="U33" s="34"/>
    </row>
    <row r="34" spans="1:21">
      <c r="A34" s="38">
        <v>32</v>
      </c>
      <c r="B34" s="44"/>
      <c r="C34" s="44"/>
      <c r="D34" s="44"/>
      <c r="E34" s="44"/>
      <c r="F34" s="27" t="s">
        <v>18</v>
      </c>
      <c r="G34" s="27">
        <v>2</v>
      </c>
      <c r="H34" s="27">
        <v>500</v>
      </c>
      <c r="I34" s="27">
        <v>300</v>
      </c>
      <c r="J34" s="27"/>
      <c r="K34" s="27"/>
      <c r="L34" s="27">
        <f t="shared" si="0"/>
        <v>0</v>
      </c>
      <c r="M34" s="27"/>
      <c r="N34" s="27">
        <f t="shared" si="1"/>
        <v>0</v>
      </c>
      <c r="O34" s="27"/>
      <c r="P34" s="27">
        <f t="shared" si="2"/>
        <v>0</v>
      </c>
      <c r="Q34" s="27">
        <f t="shared" si="3"/>
        <v>0</v>
      </c>
      <c r="R34" s="27">
        <v>10000</v>
      </c>
      <c r="S34" s="27"/>
      <c r="U34" s="34"/>
    </row>
    <row r="35" spans="1:21">
      <c r="A35" s="38">
        <v>33</v>
      </c>
      <c r="B35" s="44"/>
      <c r="C35" s="44"/>
      <c r="D35" s="44"/>
      <c r="E35" s="44"/>
      <c r="F35" s="27" t="s">
        <v>18</v>
      </c>
      <c r="G35" s="27">
        <v>2</v>
      </c>
      <c r="H35" s="27">
        <v>500</v>
      </c>
      <c r="I35" s="27">
        <v>300</v>
      </c>
      <c r="J35" s="27"/>
      <c r="K35" s="27"/>
      <c r="L35" s="27">
        <f t="shared" si="0"/>
        <v>0</v>
      </c>
      <c r="M35" s="27"/>
      <c r="N35" s="27">
        <f t="shared" si="1"/>
        <v>0</v>
      </c>
      <c r="O35" s="27"/>
      <c r="P35" s="27">
        <f t="shared" si="2"/>
        <v>0</v>
      </c>
      <c r="Q35" s="27">
        <f t="shared" si="3"/>
        <v>0</v>
      </c>
      <c r="R35" s="27">
        <v>10000</v>
      </c>
      <c r="S35" s="27"/>
      <c r="U35" s="34"/>
    </row>
    <row r="36" spans="1:21">
      <c r="A36" s="38">
        <v>34</v>
      </c>
      <c r="B36" s="44"/>
      <c r="C36" s="44"/>
      <c r="D36" s="44"/>
      <c r="E36" s="44"/>
      <c r="F36" s="27" t="s">
        <v>18</v>
      </c>
      <c r="G36" s="27">
        <v>2</v>
      </c>
      <c r="H36" s="27">
        <v>500</v>
      </c>
      <c r="I36" s="27">
        <v>300</v>
      </c>
      <c r="J36" s="27"/>
      <c r="K36" s="27"/>
      <c r="L36" s="27">
        <f t="shared" si="0"/>
        <v>0</v>
      </c>
      <c r="M36" s="27"/>
      <c r="N36" s="27">
        <f t="shared" si="1"/>
        <v>0</v>
      </c>
      <c r="O36" s="27"/>
      <c r="P36" s="27">
        <f t="shared" si="2"/>
        <v>0</v>
      </c>
      <c r="Q36" s="27">
        <f t="shared" si="3"/>
        <v>0</v>
      </c>
      <c r="R36" s="27">
        <v>10000</v>
      </c>
      <c r="S36" s="27"/>
      <c r="U36" s="34"/>
    </row>
    <row r="37" spans="1:21">
      <c r="A37" s="38">
        <v>35</v>
      </c>
      <c r="B37" s="44"/>
      <c r="C37" s="44"/>
      <c r="D37" s="44"/>
      <c r="E37" s="44"/>
      <c r="F37" s="27" t="s">
        <v>18</v>
      </c>
      <c r="G37" s="27">
        <v>2</v>
      </c>
      <c r="H37" s="27">
        <v>500</v>
      </c>
      <c r="I37" s="27">
        <v>300</v>
      </c>
      <c r="J37" s="27"/>
      <c r="K37" s="27"/>
      <c r="L37" s="27">
        <f t="shared" si="0"/>
        <v>0</v>
      </c>
      <c r="M37" s="27"/>
      <c r="N37" s="27">
        <f t="shared" si="1"/>
        <v>0</v>
      </c>
      <c r="O37" s="27"/>
      <c r="P37" s="27">
        <f t="shared" si="2"/>
        <v>0</v>
      </c>
      <c r="Q37" s="27">
        <f t="shared" si="3"/>
        <v>0</v>
      </c>
      <c r="R37" s="27">
        <v>10000</v>
      </c>
      <c r="S37" s="27"/>
      <c r="U37" s="34"/>
    </row>
    <row r="38" spans="1:21">
      <c r="A38" s="38">
        <v>36</v>
      </c>
      <c r="B38" s="44"/>
      <c r="C38" s="44"/>
      <c r="D38" s="44"/>
      <c r="E38" s="44"/>
      <c r="F38" s="27" t="s">
        <v>18</v>
      </c>
      <c r="G38" s="27">
        <v>2</v>
      </c>
      <c r="H38" s="27">
        <v>500</v>
      </c>
      <c r="I38" s="27">
        <v>300</v>
      </c>
      <c r="J38" s="27"/>
      <c r="K38" s="27"/>
      <c r="L38" s="27">
        <f t="shared" si="0"/>
        <v>0</v>
      </c>
      <c r="M38" s="27"/>
      <c r="N38" s="27">
        <f t="shared" si="1"/>
        <v>0</v>
      </c>
      <c r="O38" s="27"/>
      <c r="P38" s="27">
        <f t="shared" si="2"/>
        <v>0</v>
      </c>
      <c r="Q38" s="27">
        <f t="shared" si="3"/>
        <v>0</v>
      </c>
      <c r="R38" s="27">
        <v>10000</v>
      </c>
      <c r="S38" s="27"/>
      <c r="U38" s="34"/>
    </row>
    <row r="39" spans="1:21">
      <c r="A39" s="38">
        <v>37</v>
      </c>
      <c r="B39" s="44"/>
      <c r="C39" s="44"/>
      <c r="D39" s="44"/>
      <c r="E39" s="44"/>
      <c r="F39" s="27" t="s">
        <v>18</v>
      </c>
      <c r="G39" s="27">
        <v>2</v>
      </c>
      <c r="H39" s="27">
        <v>500</v>
      </c>
      <c r="I39" s="27">
        <v>300</v>
      </c>
      <c r="J39" s="27"/>
      <c r="K39" s="27"/>
      <c r="L39" s="27">
        <f t="shared" si="0"/>
        <v>0</v>
      </c>
      <c r="M39" s="27"/>
      <c r="N39" s="27">
        <f t="shared" si="1"/>
        <v>0</v>
      </c>
      <c r="O39" s="27"/>
      <c r="P39" s="27">
        <f t="shared" si="2"/>
        <v>0</v>
      </c>
      <c r="Q39" s="27">
        <f t="shared" si="3"/>
        <v>0</v>
      </c>
      <c r="R39" s="27">
        <v>10000</v>
      </c>
      <c r="S39" s="27"/>
      <c r="U39" s="34"/>
    </row>
    <row r="40" spans="1:21">
      <c r="A40" s="38">
        <v>38</v>
      </c>
      <c r="B40" s="44"/>
      <c r="C40" s="44"/>
      <c r="D40" s="44"/>
      <c r="E40" s="44"/>
      <c r="F40" s="27" t="s">
        <v>18</v>
      </c>
      <c r="G40" s="27">
        <v>2</v>
      </c>
      <c r="H40" s="27">
        <v>500</v>
      </c>
      <c r="I40" s="27">
        <v>300</v>
      </c>
      <c r="J40" s="27"/>
      <c r="K40" s="27"/>
      <c r="L40" s="27">
        <f t="shared" si="0"/>
        <v>0</v>
      </c>
      <c r="M40" s="27"/>
      <c r="N40" s="27">
        <f t="shared" si="1"/>
        <v>0</v>
      </c>
      <c r="O40" s="27"/>
      <c r="P40" s="27">
        <f t="shared" si="2"/>
        <v>0</v>
      </c>
      <c r="Q40" s="27">
        <f t="shared" si="3"/>
        <v>0</v>
      </c>
      <c r="R40" s="27">
        <v>10000</v>
      </c>
      <c r="S40" s="27"/>
      <c r="U40" s="34"/>
    </row>
    <row r="41" spans="1:21">
      <c r="A41" s="38">
        <v>39</v>
      </c>
      <c r="B41" s="44"/>
      <c r="C41" s="44"/>
      <c r="D41" s="44"/>
      <c r="E41" s="44"/>
      <c r="F41" s="27" t="s">
        <v>18</v>
      </c>
      <c r="G41" s="27">
        <v>2</v>
      </c>
      <c r="H41" s="27">
        <v>500</v>
      </c>
      <c r="I41" s="27">
        <v>300</v>
      </c>
      <c r="J41" s="27"/>
      <c r="K41" s="27"/>
      <c r="L41" s="27">
        <f t="shared" si="0"/>
        <v>0</v>
      </c>
      <c r="M41" s="27"/>
      <c r="N41" s="27">
        <f t="shared" si="1"/>
        <v>0</v>
      </c>
      <c r="O41" s="27"/>
      <c r="P41" s="27">
        <f t="shared" si="2"/>
        <v>0</v>
      </c>
      <c r="Q41" s="27">
        <f t="shared" si="3"/>
        <v>0</v>
      </c>
      <c r="R41" s="27">
        <v>10000</v>
      </c>
      <c r="S41" s="27"/>
      <c r="U41" s="34"/>
    </row>
    <row r="42" spans="1:21">
      <c r="A42" s="38">
        <v>40</v>
      </c>
      <c r="B42" s="44"/>
      <c r="C42" s="44"/>
      <c r="D42" s="44"/>
      <c r="E42" s="44"/>
      <c r="F42" s="27" t="s">
        <v>18</v>
      </c>
      <c r="G42" s="27">
        <v>2</v>
      </c>
      <c r="H42" s="27">
        <v>500</v>
      </c>
      <c r="I42" s="27">
        <v>300</v>
      </c>
      <c r="J42" s="27"/>
      <c r="K42" s="27"/>
      <c r="L42" s="27">
        <f t="shared" si="0"/>
        <v>0</v>
      </c>
      <c r="M42" s="27"/>
      <c r="N42" s="27">
        <f t="shared" si="1"/>
        <v>0</v>
      </c>
      <c r="O42" s="27"/>
      <c r="P42" s="27">
        <f t="shared" si="2"/>
        <v>0</v>
      </c>
      <c r="Q42" s="27">
        <f t="shared" si="3"/>
        <v>0</v>
      </c>
      <c r="R42" s="27">
        <v>10000</v>
      </c>
      <c r="S42" s="27"/>
      <c r="U42" s="34"/>
    </row>
    <row r="43" spans="1:21">
      <c r="A43" s="38">
        <v>41</v>
      </c>
      <c r="B43" s="44"/>
      <c r="C43" s="44"/>
      <c r="D43" s="44"/>
      <c r="E43" s="44"/>
      <c r="F43" s="27" t="s">
        <v>18</v>
      </c>
      <c r="G43" s="27">
        <v>2</v>
      </c>
      <c r="H43" s="27">
        <v>500</v>
      </c>
      <c r="I43" s="27">
        <v>300</v>
      </c>
      <c r="J43" s="27"/>
      <c r="K43" s="27"/>
      <c r="L43" s="27">
        <f t="shared" si="0"/>
        <v>0</v>
      </c>
      <c r="M43" s="27"/>
      <c r="N43" s="27">
        <f t="shared" si="1"/>
        <v>0</v>
      </c>
      <c r="O43" s="27"/>
      <c r="P43" s="27">
        <f t="shared" si="2"/>
        <v>0</v>
      </c>
      <c r="Q43" s="27">
        <f t="shared" si="3"/>
        <v>0</v>
      </c>
      <c r="R43" s="27">
        <v>10000</v>
      </c>
      <c r="S43" s="27"/>
      <c r="U43" s="34"/>
    </row>
    <row r="44" spans="1:21">
      <c r="A44" s="38">
        <v>42</v>
      </c>
      <c r="B44" s="44"/>
      <c r="C44" s="44"/>
      <c r="D44" s="44"/>
      <c r="E44" s="44"/>
      <c r="F44" s="27" t="s">
        <v>18</v>
      </c>
      <c r="G44" s="27">
        <v>2</v>
      </c>
      <c r="H44" s="27">
        <v>500</v>
      </c>
      <c r="I44" s="27">
        <v>300</v>
      </c>
      <c r="J44" s="27"/>
      <c r="K44" s="27"/>
      <c r="L44" s="27">
        <f t="shared" si="0"/>
        <v>0</v>
      </c>
      <c r="M44" s="27"/>
      <c r="N44" s="27">
        <f t="shared" si="1"/>
        <v>0</v>
      </c>
      <c r="O44" s="27"/>
      <c r="P44" s="27">
        <f t="shared" si="2"/>
        <v>0</v>
      </c>
      <c r="Q44" s="27">
        <f t="shared" si="3"/>
        <v>0</v>
      </c>
      <c r="R44" s="27">
        <v>10000</v>
      </c>
      <c r="S44" s="27"/>
      <c r="U44" s="34"/>
    </row>
    <row r="45" spans="1:21">
      <c r="A45" s="38">
        <v>43</v>
      </c>
      <c r="B45" s="44"/>
      <c r="C45" s="44"/>
      <c r="D45" s="44"/>
      <c r="E45" s="44"/>
      <c r="F45" s="27" t="s">
        <v>18</v>
      </c>
      <c r="G45" s="27">
        <v>2</v>
      </c>
      <c r="H45" s="27">
        <v>500</v>
      </c>
      <c r="I45" s="27">
        <v>300</v>
      </c>
      <c r="J45" s="27"/>
      <c r="K45" s="27"/>
      <c r="L45" s="27">
        <f t="shared" si="0"/>
        <v>0</v>
      </c>
      <c r="M45" s="27"/>
      <c r="N45" s="27">
        <f t="shared" si="1"/>
        <v>0</v>
      </c>
      <c r="O45" s="27"/>
      <c r="P45" s="27">
        <f t="shared" si="2"/>
        <v>0</v>
      </c>
      <c r="Q45" s="27">
        <f t="shared" si="3"/>
        <v>0</v>
      </c>
      <c r="R45" s="27">
        <v>10000</v>
      </c>
      <c r="S45" s="27"/>
      <c r="U45" s="34"/>
    </row>
    <row r="46" spans="1:21">
      <c r="A46" s="38">
        <v>44</v>
      </c>
      <c r="B46" s="44"/>
      <c r="C46" s="44"/>
      <c r="D46" s="44"/>
      <c r="E46" s="44"/>
      <c r="F46" s="27" t="s">
        <v>18</v>
      </c>
      <c r="G46" s="27">
        <v>2</v>
      </c>
      <c r="H46" s="27">
        <v>500</v>
      </c>
      <c r="I46" s="27">
        <v>300</v>
      </c>
      <c r="J46" s="27"/>
      <c r="K46" s="27"/>
      <c r="L46" s="27">
        <f t="shared" si="0"/>
        <v>0</v>
      </c>
      <c r="M46" s="27"/>
      <c r="N46" s="27">
        <f t="shared" si="1"/>
        <v>0</v>
      </c>
      <c r="O46" s="27"/>
      <c r="P46" s="27">
        <f t="shared" si="2"/>
        <v>0</v>
      </c>
      <c r="Q46" s="27">
        <f t="shared" si="3"/>
        <v>0</v>
      </c>
      <c r="R46" s="27">
        <v>10000</v>
      </c>
      <c r="S46" s="27"/>
      <c r="U46" s="34"/>
    </row>
    <row r="47" spans="1:21">
      <c r="A47" s="38">
        <v>45</v>
      </c>
      <c r="B47" s="44"/>
      <c r="C47" s="44"/>
      <c r="D47" s="44"/>
      <c r="E47" s="44"/>
      <c r="F47" s="27" t="s">
        <v>18</v>
      </c>
      <c r="G47" s="27">
        <v>2</v>
      </c>
      <c r="H47" s="27">
        <v>500</v>
      </c>
      <c r="I47" s="27">
        <v>300</v>
      </c>
      <c r="J47" s="27"/>
      <c r="K47" s="27"/>
      <c r="L47" s="27">
        <f t="shared" si="0"/>
        <v>0</v>
      </c>
      <c r="M47" s="27"/>
      <c r="N47" s="27">
        <f t="shared" si="1"/>
        <v>0</v>
      </c>
      <c r="O47" s="27"/>
      <c r="P47" s="27">
        <f t="shared" si="2"/>
        <v>0</v>
      </c>
      <c r="Q47" s="27">
        <f t="shared" si="3"/>
        <v>0</v>
      </c>
      <c r="R47" s="27">
        <v>10000</v>
      </c>
      <c r="S47" s="27"/>
      <c r="U47" s="34"/>
    </row>
    <row r="48" spans="1:21">
      <c r="A48" s="38">
        <v>46</v>
      </c>
      <c r="B48" s="44"/>
      <c r="C48" s="44"/>
      <c r="D48" s="44"/>
      <c r="E48" s="44"/>
      <c r="F48" s="27" t="s">
        <v>18</v>
      </c>
      <c r="G48" s="27">
        <v>2</v>
      </c>
      <c r="H48" s="27">
        <v>500</v>
      </c>
      <c r="I48" s="27">
        <v>300</v>
      </c>
      <c r="J48" s="27"/>
      <c r="K48" s="27"/>
      <c r="L48" s="27">
        <f t="shared" si="0"/>
        <v>0</v>
      </c>
      <c r="M48" s="27"/>
      <c r="N48" s="27">
        <f t="shared" si="1"/>
        <v>0</v>
      </c>
      <c r="O48" s="27"/>
      <c r="P48" s="27">
        <f t="shared" si="2"/>
        <v>0</v>
      </c>
      <c r="Q48" s="27">
        <f t="shared" si="3"/>
        <v>0</v>
      </c>
      <c r="R48" s="27">
        <v>10000</v>
      </c>
      <c r="S48" s="27"/>
      <c r="U48" s="34"/>
    </row>
    <row r="49" spans="1:22">
      <c r="A49" s="38">
        <v>47</v>
      </c>
      <c r="B49" s="44"/>
      <c r="C49" s="44"/>
      <c r="D49" s="44"/>
      <c r="E49" s="44"/>
      <c r="F49" s="27" t="s">
        <v>18</v>
      </c>
      <c r="G49" s="27">
        <v>2</v>
      </c>
      <c r="H49" s="27">
        <v>500</v>
      </c>
      <c r="I49" s="27">
        <v>300</v>
      </c>
      <c r="J49" s="27"/>
      <c r="K49" s="27"/>
      <c r="L49" s="27">
        <f t="shared" si="0"/>
        <v>0</v>
      </c>
      <c r="M49" s="27"/>
      <c r="N49" s="27">
        <f t="shared" si="1"/>
        <v>0</v>
      </c>
      <c r="O49" s="27"/>
      <c r="P49" s="27">
        <f t="shared" si="2"/>
        <v>0</v>
      </c>
      <c r="Q49" s="27">
        <f t="shared" si="3"/>
        <v>0</v>
      </c>
      <c r="R49" s="27">
        <v>10000</v>
      </c>
      <c r="S49" s="27"/>
      <c r="U49" s="34"/>
    </row>
    <row r="50" spans="1:22">
      <c r="A50" s="38">
        <v>48</v>
      </c>
      <c r="B50" s="44"/>
      <c r="C50" s="44"/>
      <c r="D50" s="44"/>
      <c r="E50" s="44"/>
      <c r="F50" s="27" t="s">
        <v>18</v>
      </c>
      <c r="G50" s="27">
        <v>2</v>
      </c>
      <c r="H50" s="27">
        <v>500</v>
      </c>
      <c r="I50" s="27">
        <v>300</v>
      </c>
      <c r="J50" s="27"/>
      <c r="K50" s="27"/>
      <c r="L50" s="27">
        <f t="shared" si="0"/>
        <v>0</v>
      </c>
      <c r="M50" s="27"/>
      <c r="N50" s="27">
        <f t="shared" si="1"/>
        <v>0</v>
      </c>
      <c r="O50" s="27"/>
      <c r="P50" s="27">
        <f t="shared" si="2"/>
        <v>0</v>
      </c>
      <c r="Q50" s="27">
        <f t="shared" si="3"/>
        <v>0</v>
      </c>
      <c r="R50" s="27">
        <v>10000</v>
      </c>
      <c r="S50" s="27"/>
      <c r="U50" s="34"/>
    </row>
    <row r="51" spans="1:22">
      <c r="A51" s="38">
        <v>49</v>
      </c>
      <c r="B51" s="44"/>
      <c r="C51" s="44"/>
      <c r="D51" s="44"/>
      <c r="E51" s="44"/>
      <c r="F51" s="27" t="s">
        <v>18</v>
      </c>
      <c r="G51" s="27">
        <v>2</v>
      </c>
      <c r="H51" s="27">
        <v>500</v>
      </c>
      <c r="I51" s="27">
        <v>300</v>
      </c>
      <c r="J51" s="27"/>
      <c r="K51" s="27"/>
      <c r="L51" s="27">
        <f t="shared" si="0"/>
        <v>0</v>
      </c>
      <c r="M51" s="27"/>
      <c r="N51" s="27">
        <f t="shared" si="1"/>
        <v>0</v>
      </c>
      <c r="O51" s="27"/>
      <c r="P51" s="27">
        <f t="shared" si="2"/>
        <v>0</v>
      </c>
      <c r="Q51" s="27">
        <f t="shared" si="3"/>
        <v>0</v>
      </c>
      <c r="R51" s="27">
        <v>10000</v>
      </c>
      <c r="S51" s="27"/>
      <c r="U51" s="34"/>
    </row>
    <row r="52" spans="1:22">
      <c r="A52" s="38">
        <v>50</v>
      </c>
      <c r="B52" s="44"/>
      <c r="C52" s="44"/>
      <c r="D52" s="44"/>
      <c r="E52" s="44"/>
      <c r="F52" s="27" t="s">
        <v>18</v>
      </c>
      <c r="G52" s="27">
        <v>2</v>
      </c>
      <c r="H52" s="27">
        <v>500</v>
      </c>
      <c r="I52" s="27">
        <v>300</v>
      </c>
      <c r="J52" s="27"/>
      <c r="K52" s="27"/>
      <c r="L52" s="27">
        <f t="shared" si="0"/>
        <v>0</v>
      </c>
      <c r="M52" s="27"/>
      <c r="N52" s="27">
        <f t="shared" si="1"/>
        <v>0</v>
      </c>
      <c r="O52" s="27"/>
      <c r="P52" s="27">
        <f t="shared" si="2"/>
        <v>0</v>
      </c>
      <c r="Q52" s="27">
        <f t="shared" si="3"/>
        <v>0</v>
      </c>
      <c r="R52" s="27">
        <v>10000</v>
      </c>
      <c r="S52" s="27"/>
      <c r="U52" s="34"/>
    </row>
    <row r="53" spans="1:22">
      <c r="A53" s="38">
        <v>51</v>
      </c>
      <c r="B53" s="44"/>
      <c r="C53" s="44"/>
      <c r="D53" s="44"/>
      <c r="E53" s="44"/>
      <c r="F53" s="27" t="s">
        <v>18</v>
      </c>
      <c r="G53" s="27">
        <v>2</v>
      </c>
      <c r="H53" s="27">
        <v>500</v>
      </c>
      <c r="I53" s="27">
        <v>300</v>
      </c>
      <c r="J53" s="27"/>
      <c r="K53" s="27"/>
      <c r="L53" s="27">
        <f t="shared" si="0"/>
        <v>0</v>
      </c>
      <c r="M53" s="27"/>
      <c r="N53" s="27">
        <f t="shared" si="1"/>
        <v>0</v>
      </c>
      <c r="O53" s="27"/>
      <c r="P53" s="27">
        <f t="shared" si="2"/>
        <v>0</v>
      </c>
      <c r="Q53" s="27">
        <f t="shared" si="3"/>
        <v>0</v>
      </c>
      <c r="R53" s="27">
        <v>10000</v>
      </c>
      <c r="S53" s="27"/>
      <c r="U53" s="34"/>
    </row>
    <row r="54" spans="1:22">
      <c r="A54" s="38">
        <v>52</v>
      </c>
      <c r="B54" s="44"/>
      <c r="C54" s="44"/>
      <c r="D54" s="44"/>
      <c r="E54" s="44"/>
      <c r="F54" s="27" t="s">
        <v>18</v>
      </c>
      <c r="G54" s="27">
        <v>2</v>
      </c>
      <c r="H54" s="27">
        <v>500</v>
      </c>
      <c r="I54" s="27">
        <v>300</v>
      </c>
      <c r="J54" s="27"/>
      <c r="K54" s="27"/>
      <c r="L54" s="27">
        <f t="shared" si="0"/>
        <v>0</v>
      </c>
      <c r="M54" s="27"/>
      <c r="N54" s="27">
        <f t="shared" si="1"/>
        <v>0</v>
      </c>
      <c r="O54" s="27"/>
      <c r="P54" s="27">
        <f t="shared" si="2"/>
        <v>0</v>
      </c>
      <c r="Q54" s="27">
        <f t="shared" si="3"/>
        <v>0</v>
      </c>
      <c r="R54" s="27">
        <v>10000</v>
      </c>
      <c r="S54" s="27"/>
      <c r="U54" s="34"/>
    </row>
    <row r="55" spans="1:22">
      <c r="A55" s="38">
        <v>53</v>
      </c>
      <c r="B55" s="44"/>
      <c r="C55" s="44"/>
      <c r="D55" s="44"/>
      <c r="E55" s="44"/>
      <c r="F55" s="27" t="s">
        <v>18</v>
      </c>
      <c r="G55" s="27">
        <v>2</v>
      </c>
      <c r="H55" s="27">
        <v>500</v>
      </c>
      <c r="I55" s="27">
        <v>300</v>
      </c>
      <c r="J55" s="27"/>
      <c r="K55" s="27"/>
      <c r="L55" s="27">
        <f t="shared" si="0"/>
        <v>0</v>
      </c>
      <c r="M55" s="27"/>
      <c r="N55" s="27">
        <f t="shared" si="1"/>
        <v>0</v>
      </c>
      <c r="O55" s="27"/>
      <c r="P55" s="27">
        <f t="shared" si="2"/>
        <v>0</v>
      </c>
      <c r="Q55" s="27">
        <f t="shared" si="3"/>
        <v>0</v>
      </c>
      <c r="R55" s="27">
        <v>10000</v>
      </c>
      <c r="S55" s="27"/>
      <c r="U55" s="34"/>
    </row>
    <row r="56" spans="1:22">
      <c r="A56" s="38">
        <v>54</v>
      </c>
      <c r="B56" s="44"/>
      <c r="C56" s="44"/>
      <c r="D56" s="44"/>
      <c r="E56" s="44"/>
      <c r="F56" s="27" t="s">
        <v>18</v>
      </c>
      <c r="G56" s="27">
        <v>2</v>
      </c>
      <c r="H56" s="27">
        <v>500</v>
      </c>
      <c r="I56" s="27">
        <v>300</v>
      </c>
      <c r="J56" s="27"/>
      <c r="K56" s="27"/>
      <c r="L56" s="27">
        <f t="shared" si="0"/>
        <v>0</v>
      </c>
      <c r="M56" s="27"/>
      <c r="N56" s="27">
        <f t="shared" si="1"/>
        <v>0</v>
      </c>
      <c r="O56" s="27"/>
      <c r="P56" s="27">
        <f t="shared" si="2"/>
        <v>0</v>
      </c>
      <c r="Q56" s="27">
        <f t="shared" si="3"/>
        <v>0</v>
      </c>
      <c r="R56" s="27">
        <v>10000</v>
      </c>
      <c r="S56" s="27"/>
      <c r="U56" s="34"/>
    </row>
    <row r="57" spans="1:22">
      <c r="A57" s="38">
        <v>55</v>
      </c>
      <c r="B57" s="44"/>
      <c r="C57" s="44"/>
      <c r="D57" s="44"/>
      <c r="E57" s="44"/>
      <c r="F57" s="27" t="s">
        <v>18</v>
      </c>
      <c r="G57" s="27">
        <v>2</v>
      </c>
      <c r="H57" s="27">
        <v>500</v>
      </c>
      <c r="I57" s="27">
        <v>300</v>
      </c>
      <c r="J57" s="27"/>
      <c r="K57" s="27"/>
      <c r="L57" s="27">
        <f t="shared" si="0"/>
        <v>0</v>
      </c>
      <c r="M57" s="27"/>
      <c r="N57" s="27">
        <f t="shared" si="1"/>
        <v>0</v>
      </c>
      <c r="O57" s="27"/>
      <c r="P57" s="27">
        <f t="shared" si="2"/>
        <v>0</v>
      </c>
      <c r="Q57" s="27">
        <f t="shared" si="3"/>
        <v>0</v>
      </c>
      <c r="R57" s="27">
        <v>10000</v>
      </c>
      <c r="S57" s="27"/>
      <c r="U57" s="34"/>
    </row>
    <row r="58" spans="1:22">
      <c r="A58" s="38">
        <v>56</v>
      </c>
      <c r="B58" s="44"/>
      <c r="C58" s="44"/>
      <c r="D58" s="44"/>
      <c r="E58" s="44"/>
      <c r="F58" s="27" t="s">
        <v>18</v>
      </c>
      <c r="G58" s="27">
        <v>2</v>
      </c>
      <c r="H58" s="27">
        <v>500</v>
      </c>
      <c r="I58" s="27">
        <v>300</v>
      </c>
      <c r="J58" s="27"/>
      <c r="K58" s="27"/>
      <c r="L58" s="27">
        <f t="shared" si="0"/>
        <v>0</v>
      </c>
      <c r="M58" s="27"/>
      <c r="N58" s="27">
        <f t="shared" si="1"/>
        <v>0</v>
      </c>
      <c r="O58" s="27"/>
      <c r="P58" s="27">
        <f t="shared" si="2"/>
        <v>0</v>
      </c>
      <c r="Q58" s="27">
        <f t="shared" si="3"/>
        <v>0</v>
      </c>
      <c r="R58" s="27">
        <v>10000</v>
      </c>
      <c r="S58" s="27"/>
      <c r="U58" s="34"/>
    </row>
    <row r="59" spans="1:22">
      <c r="A59" s="38">
        <v>57</v>
      </c>
      <c r="B59" s="44"/>
      <c r="C59" s="44"/>
      <c r="D59" s="44"/>
      <c r="E59" s="44"/>
      <c r="F59" s="27" t="s">
        <v>18</v>
      </c>
      <c r="G59" s="27">
        <v>2</v>
      </c>
      <c r="H59" s="27">
        <v>500</v>
      </c>
      <c r="I59" s="27">
        <v>300</v>
      </c>
      <c r="J59" s="27"/>
      <c r="K59" s="27"/>
      <c r="L59" s="27">
        <f t="shared" si="0"/>
        <v>0</v>
      </c>
      <c r="M59" s="27"/>
      <c r="N59" s="27">
        <f t="shared" si="1"/>
        <v>0</v>
      </c>
      <c r="O59" s="27"/>
      <c r="P59" s="27">
        <f t="shared" si="2"/>
        <v>0</v>
      </c>
      <c r="Q59" s="27">
        <f t="shared" si="3"/>
        <v>0</v>
      </c>
      <c r="R59" s="27">
        <v>10000</v>
      </c>
      <c r="S59" s="27"/>
      <c r="U59" s="34"/>
    </row>
    <row r="60" spans="1:22">
      <c r="A60" s="38">
        <v>58</v>
      </c>
      <c r="B60" s="44"/>
      <c r="C60" s="44"/>
      <c r="D60" s="44"/>
      <c r="E60" s="44"/>
      <c r="F60" s="27" t="s">
        <v>18</v>
      </c>
      <c r="G60" s="27">
        <v>2</v>
      </c>
      <c r="H60" s="27">
        <v>500</v>
      </c>
      <c r="I60" s="27">
        <v>300</v>
      </c>
      <c r="J60" s="27"/>
      <c r="K60" s="27"/>
      <c r="L60" s="27">
        <f t="shared" si="0"/>
        <v>0</v>
      </c>
      <c r="M60" s="27"/>
      <c r="N60" s="27">
        <f t="shared" si="1"/>
        <v>0</v>
      </c>
      <c r="O60" s="27"/>
      <c r="P60" s="27">
        <f t="shared" si="2"/>
        <v>0</v>
      </c>
      <c r="Q60" s="27">
        <f t="shared" si="3"/>
        <v>0</v>
      </c>
      <c r="R60" s="27">
        <v>10000</v>
      </c>
      <c r="S60" s="27"/>
      <c r="U60" s="34"/>
    </row>
    <row r="61" spans="1:22">
      <c r="A61" s="38">
        <v>59</v>
      </c>
      <c r="B61" s="44"/>
      <c r="C61" s="44"/>
      <c r="D61" s="44"/>
      <c r="E61" s="44"/>
      <c r="F61" s="27" t="s">
        <v>18</v>
      </c>
      <c r="G61" s="27">
        <v>2</v>
      </c>
      <c r="H61" s="27">
        <v>500</v>
      </c>
      <c r="I61" s="27">
        <v>300</v>
      </c>
      <c r="J61" s="27"/>
      <c r="K61" s="27"/>
      <c r="L61" s="27">
        <f t="shared" si="0"/>
        <v>0</v>
      </c>
      <c r="M61" s="27"/>
      <c r="N61" s="27">
        <f t="shared" si="1"/>
        <v>0</v>
      </c>
      <c r="O61" s="27"/>
      <c r="P61" s="27">
        <f t="shared" si="2"/>
        <v>0</v>
      </c>
      <c r="Q61" s="27">
        <f t="shared" si="3"/>
        <v>0</v>
      </c>
      <c r="R61" s="27">
        <v>10000</v>
      </c>
      <c r="S61" s="27"/>
      <c r="U61" s="34"/>
      <c r="V61" s="43">
        <v>3.4</v>
      </c>
    </row>
    <row r="62" spans="1:22">
      <c r="A62" s="38">
        <v>60</v>
      </c>
      <c r="B62" s="44"/>
      <c r="C62" s="44"/>
      <c r="D62" s="44"/>
      <c r="E62" s="44"/>
      <c r="F62" s="27" t="s">
        <v>18</v>
      </c>
      <c r="G62" s="27">
        <v>2</v>
      </c>
      <c r="H62" s="27">
        <v>500</v>
      </c>
      <c r="I62" s="27">
        <v>300</v>
      </c>
      <c r="J62" s="27"/>
      <c r="K62" s="27"/>
      <c r="L62" s="27">
        <f t="shared" si="0"/>
        <v>0</v>
      </c>
      <c r="M62" s="27"/>
      <c r="N62" s="27">
        <f t="shared" si="1"/>
        <v>0</v>
      </c>
      <c r="O62" s="27"/>
      <c r="P62" s="27">
        <f t="shared" si="2"/>
        <v>0</v>
      </c>
      <c r="Q62" s="27">
        <f t="shared" si="3"/>
        <v>0</v>
      </c>
      <c r="R62" s="27">
        <v>10000</v>
      </c>
      <c r="S62" s="27"/>
      <c r="U62" s="34"/>
    </row>
    <row r="63" spans="1:22">
      <c r="A63" s="38">
        <v>61</v>
      </c>
      <c r="B63" s="44"/>
      <c r="C63" s="44"/>
      <c r="D63" s="44"/>
      <c r="E63" s="44"/>
      <c r="F63" s="27" t="s">
        <v>18</v>
      </c>
      <c r="G63" s="27">
        <v>2</v>
      </c>
      <c r="H63" s="27">
        <v>500</v>
      </c>
      <c r="I63" s="27">
        <v>300</v>
      </c>
      <c r="J63" s="27"/>
      <c r="K63" s="27"/>
      <c r="L63" s="27">
        <f t="shared" si="0"/>
        <v>0</v>
      </c>
      <c r="M63" s="27"/>
      <c r="N63" s="27">
        <f t="shared" si="1"/>
        <v>0</v>
      </c>
      <c r="O63" s="27"/>
      <c r="P63" s="27">
        <f t="shared" si="2"/>
        <v>0</v>
      </c>
      <c r="Q63" s="27">
        <f t="shared" si="3"/>
        <v>0</v>
      </c>
      <c r="R63" s="27">
        <v>10000</v>
      </c>
      <c r="S63" s="27"/>
      <c r="U63" s="34"/>
    </row>
    <row r="64" spans="1:22">
      <c r="A64" s="38">
        <v>62</v>
      </c>
      <c r="B64" s="44"/>
      <c r="C64" s="44"/>
      <c r="D64" s="44"/>
      <c r="E64" s="44"/>
      <c r="F64" s="27" t="s">
        <v>18</v>
      </c>
      <c r="G64" s="27">
        <v>2</v>
      </c>
      <c r="H64" s="27">
        <v>500</v>
      </c>
      <c r="I64" s="27">
        <v>300</v>
      </c>
      <c r="J64" s="27"/>
      <c r="K64" s="27"/>
      <c r="L64" s="27"/>
      <c r="M64" s="27"/>
      <c r="N64" s="27"/>
      <c r="O64" s="27"/>
      <c r="P64" s="27"/>
      <c r="Q64" s="27"/>
      <c r="R64" s="27">
        <v>10000</v>
      </c>
      <c r="S64" s="27"/>
      <c r="U64" s="34"/>
    </row>
    <row r="65" spans="1:21">
      <c r="A65" s="38">
        <v>63</v>
      </c>
      <c r="B65" s="44"/>
      <c r="C65" s="44"/>
      <c r="D65" s="44"/>
      <c r="E65" s="44"/>
      <c r="F65" s="27" t="s">
        <v>18</v>
      </c>
      <c r="G65" s="27">
        <v>2</v>
      </c>
      <c r="H65" s="27">
        <v>500</v>
      </c>
      <c r="I65" s="27">
        <v>300</v>
      </c>
      <c r="J65" s="27"/>
      <c r="K65" s="27"/>
      <c r="L65" s="27"/>
      <c r="M65" s="27"/>
      <c r="N65" s="27"/>
      <c r="O65" s="27"/>
      <c r="P65" s="27"/>
      <c r="Q65" s="27"/>
      <c r="R65" s="27">
        <v>10000</v>
      </c>
      <c r="S65" s="27"/>
      <c r="U65" s="34"/>
    </row>
    <row r="66" spans="1:21">
      <c r="A66" s="38">
        <v>64</v>
      </c>
      <c r="B66" s="44"/>
      <c r="C66" s="44"/>
      <c r="D66" s="44"/>
      <c r="E66" s="44"/>
      <c r="F66" s="27" t="s">
        <v>18</v>
      </c>
      <c r="G66" s="27">
        <v>2</v>
      </c>
      <c r="H66" s="27">
        <v>500</v>
      </c>
      <c r="I66" s="27">
        <v>300</v>
      </c>
      <c r="J66" s="27"/>
      <c r="K66" s="27"/>
      <c r="L66" s="27"/>
      <c r="M66" s="27"/>
      <c r="N66" s="27"/>
      <c r="O66" s="27"/>
      <c r="P66" s="27"/>
      <c r="Q66" s="27"/>
      <c r="R66" s="27">
        <v>10000</v>
      </c>
      <c r="S66" s="27"/>
      <c r="U66" s="34"/>
    </row>
    <row r="67" spans="1:21">
      <c r="A67" s="38">
        <v>65</v>
      </c>
      <c r="B67" s="44"/>
      <c r="C67" s="44"/>
      <c r="D67" s="44"/>
      <c r="E67" s="44"/>
      <c r="F67" s="27" t="s">
        <v>18</v>
      </c>
      <c r="G67" s="27">
        <v>2</v>
      </c>
      <c r="H67" s="27">
        <v>500</v>
      </c>
      <c r="I67" s="27">
        <v>300</v>
      </c>
      <c r="J67" s="27"/>
      <c r="K67" s="27"/>
      <c r="L67" s="27"/>
      <c r="M67" s="27"/>
      <c r="N67" s="27"/>
      <c r="O67" s="27"/>
      <c r="P67" s="27"/>
      <c r="Q67" s="27"/>
      <c r="R67" s="27">
        <v>10000</v>
      </c>
      <c r="S67" s="27"/>
      <c r="U67" s="34"/>
    </row>
    <row r="68" spans="1:21">
      <c r="A68" s="38">
        <v>66</v>
      </c>
      <c r="B68" s="44"/>
      <c r="C68" s="44"/>
      <c r="D68" s="44"/>
      <c r="E68" s="44"/>
      <c r="F68" s="27" t="s">
        <v>18</v>
      </c>
      <c r="G68" s="27">
        <v>2</v>
      </c>
      <c r="H68" s="27">
        <v>500</v>
      </c>
      <c r="I68" s="27">
        <v>300</v>
      </c>
      <c r="J68" s="27"/>
      <c r="K68" s="27"/>
      <c r="L68" s="27"/>
      <c r="M68" s="27"/>
      <c r="N68" s="27"/>
      <c r="O68" s="27"/>
      <c r="P68" s="27"/>
      <c r="Q68" s="27"/>
      <c r="R68" s="27">
        <v>10000</v>
      </c>
      <c r="S68" s="27"/>
      <c r="U68" s="34"/>
    </row>
    <row r="69" spans="1:21">
      <c r="A69" s="38">
        <v>67</v>
      </c>
      <c r="B69" s="44"/>
      <c r="C69" s="44"/>
      <c r="D69" s="44"/>
      <c r="E69" s="44"/>
      <c r="F69" s="27" t="s">
        <v>18</v>
      </c>
      <c r="G69" s="27">
        <v>2</v>
      </c>
      <c r="H69" s="27">
        <v>500</v>
      </c>
      <c r="I69" s="27">
        <v>300</v>
      </c>
      <c r="J69" s="27"/>
      <c r="K69" s="27"/>
      <c r="L69" s="27"/>
      <c r="M69" s="27"/>
      <c r="N69" s="27"/>
      <c r="O69" s="27"/>
      <c r="P69" s="27"/>
      <c r="Q69" s="27"/>
      <c r="R69" s="27">
        <v>10000</v>
      </c>
      <c r="S69" s="27"/>
      <c r="U69" s="34"/>
    </row>
    <row r="70" spans="1:21">
      <c r="A70" s="38">
        <v>68</v>
      </c>
      <c r="B70" s="44"/>
      <c r="C70" s="44"/>
      <c r="D70" s="44"/>
      <c r="E70" s="44"/>
      <c r="F70" s="27" t="s">
        <v>18</v>
      </c>
      <c r="G70" s="27">
        <v>2</v>
      </c>
      <c r="H70" s="27">
        <v>500</v>
      </c>
      <c r="I70" s="27">
        <v>300</v>
      </c>
      <c r="J70" s="27"/>
      <c r="K70" s="27"/>
      <c r="L70" s="27"/>
      <c r="M70" s="27"/>
      <c r="N70" s="27"/>
      <c r="O70" s="27"/>
      <c r="P70" s="27"/>
      <c r="Q70" s="27"/>
      <c r="R70" s="27">
        <v>10000</v>
      </c>
      <c r="S70" s="27"/>
      <c r="U70" s="34"/>
    </row>
    <row r="71" spans="1:21">
      <c r="A71" s="38">
        <v>69</v>
      </c>
      <c r="B71" s="44"/>
      <c r="C71" s="44"/>
      <c r="D71" s="44"/>
      <c r="E71" s="44"/>
      <c r="F71" s="27" t="s">
        <v>18</v>
      </c>
      <c r="G71" s="27">
        <v>2</v>
      </c>
      <c r="H71" s="27">
        <v>500</v>
      </c>
      <c r="I71" s="27">
        <v>300</v>
      </c>
      <c r="J71" s="27"/>
      <c r="K71" s="27"/>
      <c r="L71" s="27"/>
      <c r="M71" s="27"/>
      <c r="N71" s="27"/>
      <c r="O71" s="27"/>
      <c r="P71" s="27"/>
      <c r="Q71" s="27"/>
      <c r="R71" s="27">
        <v>10000</v>
      </c>
      <c r="S71" s="27"/>
      <c r="U71" s="34"/>
    </row>
    <row r="72" spans="1:21">
      <c r="A72" s="38">
        <v>70</v>
      </c>
      <c r="B72" s="44"/>
      <c r="C72" s="44"/>
      <c r="D72" s="44"/>
      <c r="E72" s="44"/>
      <c r="F72" s="27" t="s">
        <v>18</v>
      </c>
      <c r="G72" s="27">
        <v>2</v>
      </c>
      <c r="H72" s="27">
        <v>500</v>
      </c>
      <c r="I72" s="27">
        <v>300</v>
      </c>
      <c r="J72" s="27"/>
      <c r="K72" s="27"/>
      <c r="L72" s="27"/>
      <c r="M72" s="27"/>
      <c r="N72" s="27"/>
      <c r="O72" s="27"/>
      <c r="P72" s="27"/>
      <c r="Q72" s="27"/>
      <c r="R72" s="27">
        <v>10000</v>
      </c>
      <c r="S72" s="27"/>
      <c r="U72" s="34"/>
    </row>
    <row r="73" spans="1:21">
      <c r="A73" s="38">
        <v>71</v>
      </c>
      <c r="B73" s="44"/>
      <c r="C73" s="44"/>
      <c r="D73" s="44"/>
      <c r="E73" s="44"/>
      <c r="F73" s="27" t="s">
        <v>18</v>
      </c>
      <c r="G73" s="27">
        <v>2</v>
      </c>
      <c r="H73" s="27">
        <v>500</v>
      </c>
      <c r="I73" s="27">
        <v>300</v>
      </c>
      <c r="J73" s="27"/>
      <c r="K73" s="27"/>
      <c r="L73" s="27"/>
      <c r="M73" s="27"/>
      <c r="N73" s="27"/>
      <c r="O73" s="27"/>
      <c r="P73" s="27"/>
      <c r="Q73" s="27"/>
      <c r="R73" s="27">
        <v>10000</v>
      </c>
      <c r="S73" s="27"/>
      <c r="U73" s="34"/>
    </row>
    <row r="74" spans="1:21">
      <c r="A74" s="38">
        <v>72</v>
      </c>
      <c r="B74" s="44"/>
      <c r="C74" s="44"/>
      <c r="D74" s="44"/>
      <c r="E74" s="44"/>
      <c r="F74" s="27" t="s">
        <v>18</v>
      </c>
      <c r="G74" s="27">
        <v>2</v>
      </c>
      <c r="H74" s="27">
        <v>500</v>
      </c>
      <c r="I74" s="27">
        <v>300</v>
      </c>
      <c r="J74" s="27"/>
      <c r="K74" s="27"/>
      <c r="L74" s="27"/>
      <c r="M74" s="27"/>
      <c r="N74" s="27"/>
      <c r="O74" s="27"/>
      <c r="P74" s="27"/>
      <c r="Q74" s="27"/>
      <c r="R74" s="27">
        <v>10000</v>
      </c>
      <c r="S74" s="27"/>
      <c r="U74" s="34"/>
    </row>
    <row r="75" spans="1:21">
      <c r="A75" s="38">
        <v>73</v>
      </c>
      <c r="B75" s="44"/>
      <c r="C75" s="44"/>
      <c r="D75" s="44"/>
      <c r="E75" s="44"/>
      <c r="F75" s="27" t="s">
        <v>18</v>
      </c>
      <c r="G75" s="27">
        <v>2</v>
      </c>
      <c r="H75" s="27">
        <v>500</v>
      </c>
      <c r="I75" s="27">
        <v>300</v>
      </c>
      <c r="J75" s="27"/>
      <c r="K75" s="27"/>
      <c r="L75" s="27"/>
      <c r="M75" s="27"/>
      <c r="N75" s="27"/>
      <c r="O75" s="27"/>
      <c r="P75" s="27"/>
      <c r="Q75" s="27"/>
      <c r="R75" s="27">
        <v>10000</v>
      </c>
      <c r="S75" s="27"/>
      <c r="U75" s="34"/>
    </row>
    <row r="76" spans="1:21">
      <c r="A76" s="38">
        <v>74</v>
      </c>
      <c r="B76" s="44"/>
      <c r="C76" s="44"/>
      <c r="D76" s="44"/>
      <c r="E76" s="44"/>
      <c r="F76" s="27" t="s">
        <v>18</v>
      </c>
      <c r="G76" s="27">
        <v>2</v>
      </c>
      <c r="H76" s="27">
        <v>500</v>
      </c>
      <c r="I76" s="27">
        <v>300</v>
      </c>
      <c r="J76" s="27"/>
      <c r="K76" s="27"/>
      <c r="L76" s="27"/>
      <c r="M76" s="27"/>
      <c r="N76" s="27"/>
      <c r="O76" s="27"/>
      <c r="P76" s="27"/>
      <c r="Q76" s="27"/>
      <c r="R76" s="27">
        <v>10000</v>
      </c>
      <c r="S76" s="27"/>
      <c r="U76" s="34"/>
    </row>
    <row r="77" spans="1:21">
      <c r="A77" s="38">
        <v>75</v>
      </c>
      <c r="B77" s="44"/>
      <c r="C77" s="44"/>
      <c r="D77" s="44"/>
      <c r="E77" s="44"/>
      <c r="F77" s="27" t="s">
        <v>18</v>
      </c>
      <c r="G77" s="27">
        <v>2</v>
      </c>
      <c r="H77" s="27">
        <v>500</v>
      </c>
      <c r="I77" s="27">
        <v>300</v>
      </c>
      <c r="J77" s="27"/>
      <c r="K77" s="27"/>
      <c r="L77" s="27"/>
      <c r="M77" s="27"/>
      <c r="N77" s="27"/>
      <c r="O77" s="27"/>
      <c r="P77" s="27"/>
      <c r="Q77" s="27"/>
      <c r="R77" s="27">
        <v>10000</v>
      </c>
      <c r="S77" s="27"/>
      <c r="U77" s="34"/>
    </row>
    <row r="78" spans="1:21">
      <c r="A78" s="38">
        <v>76</v>
      </c>
      <c r="B78" s="44"/>
      <c r="C78" s="44"/>
      <c r="D78" s="44"/>
      <c r="E78" s="44"/>
      <c r="F78" s="27" t="s">
        <v>18</v>
      </c>
      <c r="G78" s="27">
        <v>2</v>
      </c>
      <c r="H78" s="27">
        <v>500</v>
      </c>
      <c r="I78" s="27">
        <v>300</v>
      </c>
      <c r="J78" s="27"/>
      <c r="K78" s="27"/>
      <c r="L78" s="27"/>
      <c r="M78" s="27"/>
      <c r="N78" s="27"/>
      <c r="O78" s="27"/>
      <c r="P78" s="27"/>
      <c r="Q78" s="27"/>
      <c r="R78" s="27">
        <v>10000</v>
      </c>
      <c r="S78" s="27"/>
      <c r="U78" s="34"/>
    </row>
    <row r="79" spans="1:21">
      <c r="A79" s="38">
        <v>77</v>
      </c>
      <c r="B79" s="44"/>
      <c r="C79" s="44"/>
      <c r="D79" s="44"/>
      <c r="E79" s="44"/>
      <c r="F79" s="27" t="s">
        <v>18</v>
      </c>
      <c r="G79" s="27">
        <v>2</v>
      </c>
      <c r="H79" s="27">
        <v>500</v>
      </c>
      <c r="I79" s="27">
        <v>300</v>
      </c>
      <c r="J79" s="27"/>
      <c r="K79" s="27"/>
      <c r="L79" s="27"/>
      <c r="M79" s="27"/>
      <c r="N79" s="27"/>
      <c r="O79" s="27"/>
      <c r="P79" s="27"/>
      <c r="Q79" s="27"/>
      <c r="R79" s="27">
        <v>10000</v>
      </c>
      <c r="S79" s="27"/>
      <c r="U79" s="34"/>
    </row>
    <row r="80" spans="1:21">
      <c r="A80" s="38">
        <v>78</v>
      </c>
      <c r="B80" s="44"/>
      <c r="C80" s="44"/>
      <c r="D80" s="44"/>
      <c r="E80" s="44"/>
      <c r="F80" s="27" t="s">
        <v>18</v>
      </c>
      <c r="G80" s="27">
        <v>2</v>
      </c>
      <c r="H80" s="27">
        <v>500</v>
      </c>
      <c r="I80" s="27">
        <v>300</v>
      </c>
      <c r="J80" s="27"/>
      <c r="K80" s="27"/>
      <c r="L80" s="27"/>
      <c r="M80" s="27"/>
      <c r="N80" s="27"/>
      <c r="O80" s="27"/>
      <c r="P80" s="27"/>
      <c r="Q80" s="27"/>
      <c r="R80" s="27">
        <v>10000</v>
      </c>
      <c r="S80" s="27"/>
      <c r="U80" s="34"/>
    </row>
    <row r="81" spans="1:21">
      <c r="A81" s="38">
        <v>79</v>
      </c>
      <c r="B81" s="44"/>
      <c r="C81" s="44"/>
      <c r="D81" s="44"/>
      <c r="E81" s="44"/>
      <c r="F81" s="27" t="s">
        <v>18</v>
      </c>
      <c r="G81" s="27">
        <v>2</v>
      </c>
      <c r="H81" s="27">
        <v>500</v>
      </c>
      <c r="I81" s="27">
        <v>300</v>
      </c>
      <c r="J81" s="27"/>
      <c r="K81" s="27"/>
      <c r="L81" s="27"/>
      <c r="M81" s="27"/>
      <c r="N81" s="27"/>
      <c r="O81" s="27"/>
      <c r="P81" s="27"/>
      <c r="Q81" s="27"/>
      <c r="R81" s="27">
        <v>10000</v>
      </c>
      <c r="S81" s="27"/>
      <c r="U81" s="34"/>
    </row>
    <row r="82" spans="1:21">
      <c r="A82" s="38">
        <v>80</v>
      </c>
      <c r="B82" s="44"/>
      <c r="C82" s="44"/>
      <c r="D82" s="44"/>
      <c r="E82" s="44"/>
      <c r="F82" s="27" t="s">
        <v>18</v>
      </c>
      <c r="G82" s="27">
        <v>2</v>
      </c>
      <c r="H82" s="27">
        <v>500</v>
      </c>
      <c r="I82" s="27">
        <v>300</v>
      </c>
      <c r="J82" s="27"/>
      <c r="K82" s="27"/>
      <c r="L82" s="27"/>
      <c r="M82" s="27"/>
      <c r="N82" s="27"/>
      <c r="O82" s="27"/>
      <c r="P82" s="27"/>
      <c r="Q82" s="27"/>
      <c r="R82" s="27">
        <v>10000</v>
      </c>
      <c r="S82" s="27"/>
      <c r="U82" s="34"/>
    </row>
    <row r="83" spans="1:21">
      <c r="A83" s="38">
        <v>81</v>
      </c>
      <c r="B83" s="44"/>
      <c r="C83" s="44"/>
      <c r="D83" s="44"/>
      <c r="E83" s="44"/>
      <c r="F83" s="27" t="s">
        <v>18</v>
      </c>
      <c r="G83" s="27">
        <v>2</v>
      </c>
      <c r="H83" s="27">
        <v>500</v>
      </c>
      <c r="I83" s="27">
        <v>300</v>
      </c>
      <c r="J83" s="27"/>
      <c r="K83" s="27"/>
      <c r="L83" s="27"/>
      <c r="M83" s="27"/>
      <c r="N83" s="27"/>
      <c r="O83" s="27"/>
      <c r="P83" s="27"/>
      <c r="Q83" s="27"/>
      <c r="R83" s="27">
        <v>10000</v>
      </c>
      <c r="S83" s="27"/>
      <c r="U83" s="34"/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CB36C-97CA-44D8-A9DB-609C75BA5DF0}">
  <dimension ref="A1:AA83"/>
  <sheetViews>
    <sheetView workbookViewId="0">
      <selection activeCell="A4" sqref="A4:XFD4"/>
    </sheetView>
  </sheetViews>
  <sheetFormatPr defaultRowHeight="14.4"/>
  <cols>
    <col min="1" max="7" width="8.88671875" style="43"/>
    <col min="8" max="8" width="9.6640625" style="43" customWidth="1"/>
    <col min="9" max="11" width="8.88671875" style="43"/>
    <col min="12" max="12" width="16" style="43" customWidth="1"/>
    <col min="13" max="13" width="13.33203125" style="43" customWidth="1"/>
    <col min="14" max="16" width="8.88671875" style="43"/>
    <col min="17" max="17" width="10.21875" style="43" customWidth="1"/>
    <col min="18" max="18" width="9.88671875" style="43" customWidth="1"/>
    <col min="19" max="19" width="10.21875" style="43" customWidth="1"/>
    <col min="20" max="20" width="8.88671875" style="27"/>
    <col min="21" max="21" width="11.109375" style="43" customWidth="1"/>
    <col min="22" max="25" width="8.88671875" style="43"/>
    <col min="26" max="26" width="12" style="43" bestFit="1" customWidth="1"/>
    <col min="27" max="27" width="10" style="43" bestFit="1" customWidth="1"/>
    <col min="28" max="16384" width="8.88671875" style="43"/>
  </cols>
  <sheetData>
    <row r="1" spans="1:27" ht="43.8" thickBot="1">
      <c r="A1" s="23" t="s">
        <v>39</v>
      </c>
      <c r="B1" s="24" t="s">
        <v>1</v>
      </c>
      <c r="C1" s="24" t="s">
        <v>2</v>
      </c>
      <c r="D1" s="24" t="s">
        <v>19</v>
      </c>
      <c r="E1" s="24" t="s">
        <v>28</v>
      </c>
      <c r="F1" s="24" t="s">
        <v>3</v>
      </c>
      <c r="G1" s="24" t="s">
        <v>4</v>
      </c>
      <c r="H1" s="24" t="s">
        <v>63</v>
      </c>
      <c r="I1" s="24" t="s">
        <v>5</v>
      </c>
      <c r="J1" s="24" t="s">
        <v>6</v>
      </c>
      <c r="K1" s="24" t="s">
        <v>40</v>
      </c>
      <c r="L1" s="24" t="s">
        <v>99</v>
      </c>
      <c r="M1" s="24" t="s">
        <v>100</v>
      </c>
      <c r="N1" s="24" t="s">
        <v>91</v>
      </c>
      <c r="O1" s="24" t="s">
        <v>96</v>
      </c>
      <c r="P1" s="24" t="s">
        <v>95</v>
      </c>
      <c r="Q1" s="24" t="s">
        <v>98</v>
      </c>
      <c r="R1" s="24" t="s">
        <v>93</v>
      </c>
      <c r="S1" s="24" t="s">
        <v>116</v>
      </c>
      <c r="T1" s="24" t="s">
        <v>66</v>
      </c>
      <c r="U1" s="40" t="s">
        <v>67</v>
      </c>
      <c r="W1" s="35"/>
      <c r="X1" s="35"/>
      <c r="Y1" s="35"/>
      <c r="Z1" s="35"/>
      <c r="AA1" s="35"/>
    </row>
    <row r="2" spans="1:27">
      <c r="A2" s="25" t="s">
        <v>10</v>
      </c>
      <c r="B2" s="26" t="s">
        <v>29</v>
      </c>
      <c r="C2" s="26" t="s">
        <v>30</v>
      </c>
      <c r="D2" s="26" t="s">
        <v>31</v>
      </c>
      <c r="E2" s="26" t="s">
        <v>32</v>
      </c>
      <c r="F2" s="26" t="s">
        <v>12</v>
      </c>
      <c r="G2" s="26" t="s">
        <v>13</v>
      </c>
      <c r="H2" s="26" t="s">
        <v>12</v>
      </c>
      <c r="I2" s="26" t="s">
        <v>14</v>
      </c>
      <c r="J2" s="26" t="s">
        <v>15</v>
      </c>
      <c r="K2" s="26" t="s">
        <v>15</v>
      </c>
      <c r="L2" s="26" t="s">
        <v>97</v>
      </c>
      <c r="M2" s="26" t="s">
        <v>97</v>
      </c>
      <c r="N2" s="26" t="s">
        <v>15</v>
      </c>
      <c r="O2" s="26" t="s">
        <v>97</v>
      </c>
      <c r="P2" s="26" t="s">
        <v>15</v>
      </c>
      <c r="Q2" s="26" t="s">
        <v>15</v>
      </c>
      <c r="R2" s="26" t="s">
        <v>16</v>
      </c>
      <c r="S2" s="26"/>
      <c r="T2" s="26" t="s">
        <v>12</v>
      </c>
      <c r="U2" s="26" t="s">
        <v>89</v>
      </c>
    </row>
    <row r="3" spans="1:27">
      <c r="A3" s="38">
        <v>1</v>
      </c>
      <c r="B3" s="44">
        <v>5</v>
      </c>
      <c r="C3" s="44">
        <v>6</v>
      </c>
      <c r="D3" s="44">
        <v>7</v>
      </c>
      <c r="E3" s="28">
        <v>8</v>
      </c>
      <c r="F3" s="27" t="s">
        <v>18</v>
      </c>
      <c r="G3" s="27">
        <v>4</v>
      </c>
      <c r="H3" s="27">
        <v>500</v>
      </c>
      <c r="I3" s="27">
        <v>300</v>
      </c>
      <c r="J3" s="27">
        <v>265.39999999999998</v>
      </c>
      <c r="K3" s="27">
        <v>9.1722999999999999</v>
      </c>
      <c r="L3" s="27">
        <f>K3/R3*1000</f>
        <v>0.91722999999999999</v>
      </c>
      <c r="M3" s="27">
        <v>1.0221</v>
      </c>
      <c r="N3" s="27">
        <f>J3-K3</f>
        <v>256.22769999999997</v>
      </c>
      <c r="O3" s="27">
        <v>0.98660000000000003</v>
      </c>
      <c r="P3" s="27">
        <f>O3*$Y$5/1000</f>
        <v>6.4129000000000005E-2</v>
      </c>
      <c r="Q3" s="27">
        <f>N3-P3</f>
        <v>256.16357099999999</v>
      </c>
      <c r="R3" s="27">
        <v>10000</v>
      </c>
      <c r="S3" s="27">
        <f>Q3/M3</f>
        <v>250.62476372174933</v>
      </c>
      <c r="T3" s="27">
        <v>-12.5946</v>
      </c>
      <c r="U3" s="27">
        <v>1.3720000000000001</v>
      </c>
    </row>
    <row r="4" spans="1:27">
      <c r="A4" s="38">
        <v>2</v>
      </c>
      <c r="B4" s="44">
        <v>9</v>
      </c>
      <c r="C4" s="44">
        <v>10</v>
      </c>
      <c r="D4" s="44">
        <v>11</v>
      </c>
      <c r="E4" s="28">
        <v>12</v>
      </c>
      <c r="F4" s="27" t="s">
        <v>18</v>
      </c>
      <c r="G4" s="27">
        <v>4</v>
      </c>
      <c r="H4" s="27">
        <v>500</v>
      </c>
      <c r="I4" s="27">
        <v>300</v>
      </c>
      <c r="J4" s="27">
        <v>268.10000000000002</v>
      </c>
      <c r="K4" s="27">
        <v>11.363</v>
      </c>
      <c r="L4" s="27">
        <f t="shared" ref="L4:L63" si="0">K4/R4*1000</f>
        <v>1.1363000000000001</v>
      </c>
      <c r="M4" s="27">
        <v>1.1940999999999999</v>
      </c>
      <c r="N4" s="27">
        <f t="shared" ref="N4:N63" si="1">J4-K4</f>
        <v>256.73700000000002</v>
      </c>
      <c r="O4" s="27">
        <v>1.1561999999999999</v>
      </c>
      <c r="P4" s="27">
        <f t="shared" ref="P4:P63" si="2">O4*$Y$5/1000</f>
        <v>7.5152999999999998E-2</v>
      </c>
      <c r="Q4" s="27">
        <f t="shared" ref="Q4:Q63" si="3">N4-P4</f>
        <v>256.66184700000002</v>
      </c>
      <c r="R4" s="27">
        <v>10000</v>
      </c>
      <c r="S4" s="27">
        <f t="shared" ref="S4:S26" si="4">Q4/M4</f>
        <v>214.94166903944395</v>
      </c>
      <c r="T4" s="27">
        <v>8.8828999999999994</v>
      </c>
      <c r="U4" s="27">
        <v>0.73350000000000004</v>
      </c>
    </row>
    <row r="5" spans="1:27">
      <c r="A5" s="38">
        <v>3</v>
      </c>
      <c r="B5" s="44">
        <v>13</v>
      </c>
      <c r="C5" s="44">
        <v>14</v>
      </c>
      <c r="D5" s="44">
        <v>15</v>
      </c>
      <c r="E5" s="28">
        <v>16</v>
      </c>
      <c r="F5" s="27" t="s">
        <v>18</v>
      </c>
      <c r="G5" s="27">
        <v>4</v>
      </c>
      <c r="H5" s="27">
        <v>500</v>
      </c>
      <c r="I5" s="27">
        <v>300</v>
      </c>
      <c r="J5" s="27">
        <v>270.39999999999998</v>
      </c>
      <c r="K5" s="27">
        <v>13.3909</v>
      </c>
      <c r="L5" s="27">
        <f t="shared" si="0"/>
        <v>1.3390900000000001</v>
      </c>
      <c r="M5" s="27">
        <v>1.4079999999999999</v>
      </c>
      <c r="N5" s="27">
        <f t="shared" si="1"/>
        <v>257.00909999999999</v>
      </c>
      <c r="O5" s="27">
        <v>1.3605</v>
      </c>
      <c r="P5" s="27">
        <f t="shared" si="2"/>
        <v>8.8432500000000011E-2</v>
      </c>
      <c r="Q5" s="27">
        <f t="shared" si="3"/>
        <v>256.92066749999998</v>
      </c>
      <c r="R5" s="27">
        <v>10000</v>
      </c>
      <c r="S5" s="27">
        <f t="shared" si="4"/>
        <v>182.47206498579544</v>
      </c>
      <c r="T5" s="27">
        <v>7.8738999999999999</v>
      </c>
      <c r="U5" s="27">
        <v>0.78580000000000005</v>
      </c>
      <c r="X5" s="43" t="s">
        <v>94</v>
      </c>
      <c r="Y5" s="43">
        <f>65</f>
        <v>65</v>
      </c>
    </row>
    <row r="6" spans="1:27">
      <c r="A6" s="38">
        <v>4</v>
      </c>
      <c r="B6" s="44">
        <v>17</v>
      </c>
      <c r="C6" s="44">
        <v>18</v>
      </c>
      <c r="D6" s="44">
        <v>19</v>
      </c>
      <c r="E6" s="28">
        <v>20</v>
      </c>
      <c r="F6" s="27" t="s">
        <v>18</v>
      </c>
      <c r="G6" s="27">
        <v>4</v>
      </c>
      <c r="H6" s="27">
        <v>500</v>
      </c>
      <c r="I6" s="27">
        <v>300</v>
      </c>
      <c r="J6" s="27">
        <v>273.3</v>
      </c>
      <c r="K6" s="27">
        <v>16.5017</v>
      </c>
      <c r="L6" s="27">
        <f t="shared" si="0"/>
        <v>1.6501700000000001</v>
      </c>
      <c r="M6" s="27">
        <v>1.7142999999999999</v>
      </c>
      <c r="N6" s="27">
        <f t="shared" si="1"/>
        <v>256.79830000000004</v>
      </c>
      <c r="O6" s="27">
        <v>1.6597</v>
      </c>
      <c r="P6" s="27">
        <f t="shared" si="2"/>
        <v>0.1078805</v>
      </c>
      <c r="Q6" s="27">
        <f t="shared" si="3"/>
        <v>256.69041950000002</v>
      </c>
      <c r="R6" s="27">
        <v>10000</v>
      </c>
      <c r="S6" s="27">
        <f t="shared" si="4"/>
        <v>149.73483025141459</v>
      </c>
      <c r="T6" s="27">
        <v>6.0359999999999996</v>
      </c>
      <c r="U6" s="27">
        <v>0.76160000000000005</v>
      </c>
      <c r="V6" s="43">
        <f>1</f>
        <v>1</v>
      </c>
    </row>
    <row r="7" spans="1:27">
      <c r="A7" s="38">
        <v>5</v>
      </c>
      <c r="B7" s="44">
        <v>21</v>
      </c>
      <c r="C7" s="44">
        <v>22</v>
      </c>
      <c r="D7" s="44">
        <v>23</v>
      </c>
      <c r="E7" s="28">
        <v>24</v>
      </c>
      <c r="F7" s="27" t="s">
        <v>18</v>
      </c>
      <c r="G7" s="27">
        <v>4</v>
      </c>
      <c r="H7" s="27">
        <v>500</v>
      </c>
      <c r="I7" s="27">
        <v>300</v>
      </c>
      <c r="J7" s="27">
        <v>275.8</v>
      </c>
      <c r="K7" s="27">
        <v>18.859300000000001</v>
      </c>
      <c r="L7" s="27">
        <f t="shared" si="0"/>
        <v>1.8859300000000001</v>
      </c>
      <c r="M7" s="27">
        <v>1.9362999999999999</v>
      </c>
      <c r="N7" s="27">
        <f t="shared" si="1"/>
        <v>256.94069999999999</v>
      </c>
      <c r="O7" s="27">
        <v>1.8794</v>
      </c>
      <c r="P7" s="27">
        <f t="shared" si="2"/>
        <v>0.12216100000000001</v>
      </c>
      <c r="Q7" s="27">
        <f t="shared" si="3"/>
        <v>256.81853899999999</v>
      </c>
      <c r="R7" s="27">
        <v>10000</v>
      </c>
      <c r="S7" s="27">
        <f t="shared" si="4"/>
        <v>132.63365129370447</v>
      </c>
      <c r="T7" s="27">
        <v>4.2702999999999998</v>
      </c>
      <c r="U7" s="27">
        <v>0.73809999999999998</v>
      </c>
    </row>
    <row r="8" spans="1:27">
      <c r="A8" s="38">
        <v>6</v>
      </c>
      <c r="B8" s="44">
        <v>25</v>
      </c>
      <c r="C8" s="44">
        <v>26</v>
      </c>
      <c r="D8" s="44">
        <v>27</v>
      </c>
      <c r="E8" s="28">
        <v>28</v>
      </c>
      <c r="F8" s="27" t="s">
        <v>18</v>
      </c>
      <c r="G8" s="27">
        <v>4</v>
      </c>
      <c r="H8" s="27">
        <v>500</v>
      </c>
      <c r="I8" s="27">
        <v>300</v>
      </c>
      <c r="J8" s="27">
        <v>278.7</v>
      </c>
      <c r="K8" s="27">
        <v>21.614999999999998</v>
      </c>
      <c r="L8" s="27">
        <f t="shared" si="0"/>
        <v>2.1614999999999998</v>
      </c>
      <c r="M8" s="27">
        <v>2.2410000000000001</v>
      </c>
      <c r="N8" s="27">
        <f t="shared" si="1"/>
        <v>257.08499999999998</v>
      </c>
      <c r="O8" s="27">
        <v>2.1987999999999999</v>
      </c>
      <c r="P8" s="27">
        <f t="shared" si="2"/>
        <v>0.14292199999999999</v>
      </c>
      <c r="Q8" s="27">
        <f t="shared" si="3"/>
        <v>256.94207799999998</v>
      </c>
      <c r="R8" s="27">
        <v>10000</v>
      </c>
      <c r="S8" s="27">
        <f t="shared" si="4"/>
        <v>114.65509950914769</v>
      </c>
      <c r="T8" s="27">
        <v>0.41439999999999999</v>
      </c>
      <c r="U8" s="27">
        <v>0.75680000000000003</v>
      </c>
    </row>
    <row r="9" spans="1:27">
      <c r="A9" s="38">
        <v>7</v>
      </c>
      <c r="B9" s="44">
        <v>29</v>
      </c>
      <c r="C9" s="44">
        <v>30</v>
      </c>
      <c r="D9" s="44">
        <v>31</v>
      </c>
      <c r="E9" s="28">
        <v>32</v>
      </c>
      <c r="F9" s="27" t="s">
        <v>18</v>
      </c>
      <c r="G9" s="27">
        <v>4</v>
      </c>
      <c r="H9" s="27">
        <v>500</v>
      </c>
      <c r="I9" s="27">
        <v>300</v>
      </c>
      <c r="J9" s="27">
        <v>282.8</v>
      </c>
      <c r="K9" s="27">
        <v>25.857900000000001</v>
      </c>
      <c r="L9" s="27">
        <f t="shared" si="0"/>
        <v>2.5857900000000003</v>
      </c>
      <c r="M9" s="27">
        <v>2.6856</v>
      </c>
      <c r="N9" s="27">
        <f t="shared" si="1"/>
        <v>256.94209999999998</v>
      </c>
      <c r="O9" s="27">
        <v>2.6356999999999999</v>
      </c>
      <c r="P9" s="27">
        <f t="shared" si="2"/>
        <v>0.17132049999999999</v>
      </c>
      <c r="Q9" s="27">
        <f t="shared" si="3"/>
        <v>256.7707795</v>
      </c>
      <c r="R9" s="27">
        <v>10000</v>
      </c>
      <c r="S9" s="27">
        <f t="shared" si="4"/>
        <v>95.610209822758421</v>
      </c>
      <c r="T9" s="27">
        <v>1.2072000000000001</v>
      </c>
      <c r="U9" s="27">
        <v>0.66769999999999996</v>
      </c>
    </row>
    <row r="10" spans="1:27">
      <c r="A10" s="38">
        <v>8</v>
      </c>
      <c r="B10" s="45">
        <v>33</v>
      </c>
      <c r="C10" s="45">
        <v>34</v>
      </c>
      <c r="D10" s="45">
        <v>35</v>
      </c>
      <c r="E10" s="28">
        <v>36</v>
      </c>
      <c r="F10" s="27" t="s">
        <v>18</v>
      </c>
      <c r="G10" s="27">
        <v>4</v>
      </c>
      <c r="H10" s="27">
        <v>500</v>
      </c>
      <c r="I10" s="27">
        <v>300</v>
      </c>
      <c r="J10" s="27">
        <v>287.3</v>
      </c>
      <c r="K10" s="27">
        <v>31.48</v>
      </c>
      <c r="L10" s="27">
        <f t="shared" si="0"/>
        <v>3.1480000000000001</v>
      </c>
      <c r="M10" s="27">
        <v>3.1869000000000001</v>
      </c>
      <c r="N10" s="27">
        <f t="shared" si="1"/>
        <v>255.82000000000002</v>
      </c>
      <c r="O10" s="27">
        <v>3.1303000000000001</v>
      </c>
      <c r="P10" s="27">
        <f t="shared" si="2"/>
        <v>0.2034695</v>
      </c>
      <c r="Q10" s="27">
        <f t="shared" si="3"/>
        <v>255.61653050000001</v>
      </c>
      <c r="R10" s="27">
        <v>10000</v>
      </c>
      <c r="S10" s="27">
        <f t="shared" si="4"/>
        <v>80.208519407574755</v>
      </c>
      <c r="T10" s="27">
        <v>3.2972999999999999</v>
      </c>
      <c r="U10" s="27">
        <v>0.75209999999999999</v>
      </c>
      <c r="V10" s="43" t="s">
        <v>92</v>
      </c>
    </row>
    <row r="11" spans="1:27">
      <c r="A11" s="38">
        <v>9</v>
      </c>
      <c r="B11" s="44">
        <v>37</v>
      </c>
      <c r="C11" s="44">
        <v>38</v>
      </c>
      <c r="D11" s="44">
        <v>39</v>
      </c>
      <c r="E11" s="28">
        <v>40</v>
      </c>
      <c r="F11" s="27" t="s">
        <v>18</v>
      </c>
      <c r="G11" s="27">
        <v>4</v>
      </c>
      <c r="H11" s="27">
        <v>500</v>
      </c>
      <c r="I11" s="27">
        <v>300</v>
      </c>
      <c r="J11" s="27">
        <v>291</v>
      </c>
      <c r="K11" s="27">
        <v>35.8367</v>
      </c>
      <c r="L11" s="27">
        <f t="shared" si="0"/>
        <v>3.5836700000000001</v>
      </c>
      <c r="M11" s="27">
        <v>3.5828000000000002</v>
      </c>
      <c r="N11" s="27">
        <f t="shared" si="1"/>
        <v>255.16329999999999</v>
      </c>
      <c r="O11" s="27">
        <v>3.5175999999999998</v>
      </c>
      <c r="P11" s="27">
        <f t="shared" si="2"/>
        <v>0.22864399999999999</v>
      </c>
      <c r="Q11" s="27">
        <f t="shared" si="3"/>
        <v>254.93465599999999</v>
      </c>
      <c r="R11" s="27">
        <v>10000</v>
      </c>
      <c r="S11" s="27">
        <f t="shared" si="4"/>
        <v>71.155145696103602</v>
      </c>
      <c r="T11" s="27">
        <v>4.6666999999999996</v>
      </c>
      <c r="U11" s="27">
        <v>0.71530000000000005</v>
      </c>
    </row>
    <row r="12" spans="1:27">
      <c r="A12" s="38">
        <v>10</v>
      </c>
      <c r="B12" s="28">
        <v>41</v>
      </c>
      <c r="C12" s="28">
        <v>42</v>
      </c>
      <c r="D12" s="28">
        <v>43</v>
      </c>
      <c r="E12" s="28">
        <v>44</v>
      </c>
      <c r="F12" s="27" t="s">
        <v>18</v>
      </c>
      <c r="G12" s="27">
        <v>4</v>
      </c>
      <c r="H12" s="27">
        <v>500</v>
      </c>
      <c r="I12" s="27">
        <v>300</v>
      </c>
      <c r="J12" s="27">
        <v>293.39999999999998</v>
      </c>
      <c r="K12" s="27">
        <v>37.828699999999998</v>
      </c>
      <c r="L12" s="27">
        <f t="shared" si="0"/>
        <v>3.78287</v>
      </c>
      <c r="M12" s="27">
        <v>3.8948</v>
      </c>
      <c r="N12" s="27">
        <f t="shared" si="1"/>
        <v>255.57129999999998</v>
      </c>
      <c r="O12" s="27">
        <v>3.8224</v>
      </c>
      <c r="P12" s="27">
        <f t="shared" si="2"/>
        <v>0.24845599999999998</v>
      </c>
      <c r="Q12" s="27">
        <f t="shared" si="3"/>
        <v>255.32284399999998</v>
      </c>
      <c r="R12" s="27">
        <v>10000</v>
      </c>
      <c r="S12" s="27">
        <f t="shared" si="4"/>
        <v>65.554802300503226</v>
      </c>
      <c r="T12" s="27" t="s">
        <v>112</v>
      </c>
      <c r="U12" s="27"/>
    </row>
    <row r="13" spans="1:27">
      <c r="A13" s="38">
        <v>11</v>
      </c>
      <c r="B13" s="44">
        <v>45</v>
      </c>
      <c r="C13" s="44">
        <v>46</v>
      </c>
      <c r="D13" s="44">
        <v>47</v>
      </c>
      <c r="E13" s="28">
        <v>48</v>
      </c>
      <c r="F13" s="27" t="s">
        <v>18</v>
      </c>
      <c r="G13" s="27">
        <v>4</v>
      </c>
      <c r="H13" s="27">
        <v>500</v>
      </c>
      <c r="I13" s="27">
        <v>300</v>
      </c>
      <c r="J13" s="27">
        <v>298.7</v>
      </c>
      <c r="K13" s="27">
        <v>44.655999999999999</v>
      </c>
      <c r="L13" s="27">
        <f t="shared" si="0"/>
        <v>4.4656000000000002</v>
      </c>
      <c r="M13" s="27">
        <v>4.5152000000000001</v>
      </c>
      <c r="N13" s="27">
        <f t="shared" si="1"/>
        <v>254.04399999999998</v>
      </c>
      <c r="O13" s="27">
        <v>4.4268000000000001</v>
      </c>
      <c r="P13" s="27">
        <f t="shared" si="2"/>
        <v>0.287742</v>
      </c>
      <c r="Q13" s="27">
        <f t="shared" si="3"/>
        <v>253.75625799999997</v>
      </c>
      <c r="R13" s="27">
        <v>10000</v>
      </c>
      <c r="S13" s="27">
        <f t="shared" si="4"/>
        <v>56.200446934798009</v>
      </c>
      <c r="T13" s="27" t="s">
        <v>112</v>
      </c>
      <c r="U13" s="27"/>
    </row>
    <row r="14" spans="1:27">
      <c r="A14" s="38">
        <v>12</v>
      </c>
      <c r="B14" s="44">
        <v>49</v>
      </c>
      <c r="C14" s="44">
        <v>50</v>
      </c>
      <c r="D14" s="44">
        <v>51</v>
      </c>
      <c r="E14" s="44">
        <v>52</v>
      </c>
      <c r="F14" s="27" t="s">
        <v>18</v>
      </c>
      <c r="G14" s="27">
        <v>4</v>
      </c>
      <c r="H14" s="27">
        <v>500</v>
      </c>
      <c r="I14" s="27">
        <v>300</v>
      </c>
      <c r="J14" s="27">
        <v>304.2</v>
      </c>
      <c r="K14" s="27">
        <v>50.521900000000002</v>
      </c>
      <c r="L14" s="27">
        <f t="shared" si="0"/>
        <v>5.0521899999999995</v>
      </c>
      <c r="M14" s="27">
        <v>5.1276999999999999</v>
      </c>
      <c r="N14" s="27">
        <f t="shared" si="1"/>
        <v>253.67809999999997</v>
      </c>
      <c r="O14" s="27">
        <v>5.0244</v>
      </c>
      <c r="P14" s="27">
        <f t="shared" si="2"/>
        <v>0.32658599999999999</v>
      </c>
      <c r="Q14" s="27">
        <f t="shared" si="3"/>
        <v>253.35151399999998</v>
      </c>
      <c r="R14" s="27">
        <v>10000</v>
      </c>
      <c r="S14" s="27">
        <f t="shared" si="4"/>
        <v>49.408411958577915</v>
      </c>
      <c r="U14" s="27"/>
    </row>
    <row r="15" spans="1:27">
      <c r="A15" s="38">
        <v>13</v>
      </c>
      <c r="B15" s="44">
        <v>53</v>
      </c>
      <c r="C15" s="44">
        <v>54</v>
      </c>
      <c r="D15" s="44">
        <v>55</v>
      </c>
      <c r="E15" s="44">
        <v>56</v>
      </c>
      <c r="F15" s="27" t="s">
        <v>18</v>
      </c>
      <c r="G15" s="27">
        <v>4</v>
      </c>
      <c r="H15" s="27">
        <v>500</v>
      </c>
      <c r="I15" s="27">
        <v>300</v>
      </c>
      <c r="J15" s="27">
        <v>310.10000000000002</v>
      </c>
      <c r="K15" s="27">
        <v>56.543399999999998</v>
      </c>
      <c r="L15" s="27">
        <f t="shared" si="0"/>
        <v>5.6543399999999995</v>
      </c>
      <c r="M15" s="27">
        <v>5.7019000000000002</v>
      </c>
      <c r="N15" s="27">
        <f t="shared" si="1"/>
        <v>253.55660000000003</v>
      </c>
      <c r="O15" s="27">
        <v>5.5812999999999997</v>
      </c>
      <c r="P15" s="27">
        <f t="shared" si="2"/>
        <v>0.36278449999999995</v>
      </c>
      <c r="Q15" s="27">
        <f t="shared" si="3"/>
        <v>253.19381550000003</v>
      </c>
      <c r="R15" s="27">
        <v>10000</v>
      </c>
      <c r="S15" s="27">
        <f t="shared" si="4"/>
        <v>44.405165909609082</v>
      </c>
      <c r="U15" s="27"/>
    </row>
    <row r="16" spans="1:27">
      <c r="A16" s="38">
        <v>14</v>
      </c>
      <c r="B16" s="44">
        <v>57</v>
      </c>
      <c r="C16" s="44">
        <v>58</v>
      </c>
      <c r="D16" s="44">
        <v>59</v>
      </c>
      <c r="E16" s="44">
        <v>60</v>
      </c>
      <c r="F16" s="27" t="s">
        <v>18</v>
      </c>
      <c r="G16" s="27">
        <v>4</v>
      </c>
      <c r="H16" s="27">
        <v>500</v>
      </c>
      <c r="I16" s="27">
        <v>300</v>
      </c>
      <c r="J16" s="27">
        <v>318.5</v>
      </c>
      <c r="K16" s="27">
        <v>65.426100000000005</v>
      </c>
      <c r="L16" s="27">
        <f t="shared" si="0"/>
        <v>6.5426100000000007</v>
      </c>
      <c r="M16" s="27">
        <v>6.6211000000000002</v>
      </c>
      <c r="N16" s="27">
        <f t="shared" si="1"/>
        <v>253.07389999999998</v>
      </c>
      <c r="O16" s="27">
        <v>6.4584999999999999</v>
      </c>
      <c r="P16" s="27">
        <f t="shared" si="2"/>
        <v>0.41980250000000002</v>
      </c>
      <c r="Q16" s="27">
        <f t="shared" si="3"/>
        <v>252.65409749999998</v>
      </c>
      <c r="R16" s="27">
        <v>10000</v>
      </c>
      <c r="S16" s="27">
        <f t="shared" si="4"/>
        <v>38.158930917823319</v>
      </c>
      <c r="U16" s="27"/>
    </row>
    <row r="17" spans="1:21">
      <c r="A17" s="38">
        <v>15</v>
      </c>
      <c r="B17" s="44">
        <v>61</v>
      </c>
      <c r="C17" s="44">
        <v>62</v>
      </c>
      <c r="D17" s="44">
        <v>63</v>
      </c>
      <c r="E17" s="44">
        <v>64</v>
      </c>
      <c r="F17" s="27" t="s">
        <v>18</v>
      </c>
      <c r="G17" s="27">
        <v>4</v>
      </c>
      <c r="H17" s="27">
        <v>500</v>
      </c>
      <c r="I17" s="27">
        <v>300</v>
      </c>
      <c r="J17" s="27">
        <v>325.7</v>
      </c>
      <c r="K17" s="27">
        <v>73.455799999999996</v>
      </c>
      <c r="L17" s="27">
        <f t="shared" si="0"/>
        <v>7.34558</v>
      </c>
      <c r="M17" s="27">
        <v>7.3989000000000003</v>
      </c>
      <c r="N17" s="27">
        <f t="shared" si="1"/>
        <v>252.24419999999998</v>
      </c>
      <c r="O17" s="27">
        <v>7.2294999999999998</v>
      </c>
      <c r="P17" s="27">
        <f t="shared" si="2"/>
        <v>0.46991749999999999</v>
      </c>
      <c r="Q17" s="27">
        <f t="shared" si="3"/>
        <v>251.77428249999997</v>
      </c>
      <c r="R17" s="27">
        <v>10000</v>
      </c>
      <c r="S17" s="27">
        <f t="shared" si="4"/>
        <v>34.02860999608049</v>
      </c>
      <c r="U17" s="27"/>
    </row>
    <row r="18" spans="1:21">
      <c r="A18" s="38">
        <v>16</v>
      </c>
      <c r="B18" s="44">
        <v>65</v>
      </c>
      <c r="C18" s="44">
        <v>66</v>
      </c>
      <c r="D18" s="44">
        <v>67</v>
      </c>
      <c r="E18" s="44">
        <v>68</v>
      </c>
      <c r="F18" s="27" t="s">
        <v>18</v>
      </c>
      <c r="G18" s="27">
        <v>4</v>
      </c>
      <c r="H18" s="27">
        <v>500</v>
      </c>
      <c r="I18" s="27">
        <v>300</v>
      </c>
      <c r="J18" s="27">
        <v>333.8</v>
      </c>
      <c r="K18" s="27">
        <v>82.114000000000004</v>
      </c>
      <c r="L18" s="27">
        <f t="shared" si="0"/>
        <v>8.2114000000000011</v>
      </c>
      <c r="M18" s="27">
        <v>8.2626000000000008</v>
      </c>
      <c r="N18" s="27">
        <f t="shared" si="1"/>
        <v>251.68600000000001</v>
      </c>
      <c r="O18" s="27">
        <v>8.0440000000000005</v>
      </c>
      <c r="P18" s="27">
        <f t="shared" si="2"/>
        <v>0.52285999999999999</v>
      </c>
      <c r="Q18" s="27">
        <f t="shared" si="3"/>
        <v>251.16314</v>
      </c>
      <c r="R18" s="27">
        <v>10000</v>
      </c>
      <c r="S18" s="27">
        <f t="shared" si="4"/>
        <v>30.397591557136977</v>
      </c>
      <c r="U18" s="27"/>
    </row>
    <row r="19" spans="1:21">
      <c r="A19" s="38">
        <v>17</v>
      </c>
      <c r="B19" s="44">
        <v>69</v>
      </c>
      <c r="C19" s="44">
        <v>70</v>
      </c>
      <c r="D19" s="44">
        <v>71</v>
      </c>
      <c r="E19" s="44">
        <v>72</v>
      </c>
      <c r="F19" s="27" t="s">
        <v>18</v>
      </c>
      <c r="G19" s="27">
        <v>4</v>
      </c>
      <c r="H19" s="27">
        <v>500</v>
      </c>
      <c r="I19" s="27">
        <v>300</v>
      </c>
      <c r="J19" s="27">
        <v>340.9</v>
      </c>
      <c r="K19" s="27">
        <v>89.247799999999998</v>
      </c>
      <c r="L19" s="27">
        <f t="shared" si="0"/>
        <v>8.9247800000000002</v>
      </c>
      <c r="M19" s="27">
        <v>8.9932999999999996</v>
      </c>
      <c r="N19" s="27">
        <f t="shared" si="1"/>
        <v>251.65219999999999</v>
      </c>
      <c r="O19" s="27">
        <v>8.7621000000000002</v>
      </c>
      <c r="P19" s="27">
        <f t="shared" si="2"/>
        <v>0.5695365</v>
      </c>
      <c r="Q19" s="27">
        <f t="shared" si="3"/>
        <v>251.0826635</v>
      </c>
      <c r="R19" s="27">
        <v>10000</v>
      </c>
      <c r="S19" s="27">
        <f t="shared" si="4"/>
        <v>27.918857760777467</v>
      </c>
      <c r="U19" s="27"/>
    </row>
    <row r="20" spans="1:21">
      <c r="A20" s="38">
        <v>18</v>
      </c>
      <c r="B20" s="44">
        <v>73</v>
      </c>
      <c r="C20" s="44">
        <v>74</v>
      </c>
      <c r="D20" s="44">
        <v>75</v>
      </c>
      <c r="E20" s="44">
        <v>76</v>
      </c>
      <c r="F20" s="27" t="s">
        <v>18</v>
      </c>
      <c r="G20" s="27">
        <v>4</v>
      </c>
      <c r="H20" s="27">
        <v>500</v>
      </c>
      <c r="I20" s="27">
        <v>300</v>
      </c>
      <c r="J20" s="27">
        <v>349.8</v>
      </c>
      <c r="K20" s="27">
        <v>98.888099999999994</v>
      </c>
      <c r="L20" s="27">
        <f t="shared" si="0"/>
        <v>9.8888099999999994</v>
      </c>
      <c r="M20" s="27">
        <v>9.9253999999999998</v>
      </c>
      <c r="N20" s="27">
        <f t="shared" si="1"/>
        <v>250.9119</v>
      </c>
      <c r="O20" s="27">
        <v>9.6248000000000005</v>
      </c>
      <c r="P20" s="27">
        <f t="shared" si="2"/>
        <v>0.62561200000000006</v>
      </c>
      <c r="Q20" s="27">
        <f t="shared" si="3"/>
        <v>250.28628800000001</v>
      </c>
      <c r="R20" s="27">
        <v>10000</v>
      </c>
      <c r="S20" s="27">
        <f t="shared" si="4"/>
        <v>25.216745723094284</v>
      </c>
      <c r="U20" s="27"/>
    </row>
    <row r="21" spans="1:21">
      <c r="A21" s="38">
        <v>19</v>
      </c>
      <c r="B21" s="44">
        <v>77</v>
      </c>
      <c r="C21" s="44">
        <v>78</v>
      </c>
      <c r="D21" s="44">
        <v>79</v>
      </c>
      <c r="E21" s="44">
        <v>80</v>
      </c>
      <c r="F21" s="27" t="s">
        <v>18</v>
      </c>
      <c r="G21" s="27">
        <v>4</v>
      </c>
      <c r="H21" s="27">
        <v>500</v>
      </c>
      <c r="I21" s="27">
        <v>300</v>
      </c>
      <c r="J21" s="27">
        <v>362.7</v>
      </c>
      <c r="K21" s="27">
        <v>111.8686</v>
      </c>
      <c r="L21" s="27">
        <f t="shared" si="0"/>
        <v>11.186859999999999</v>
      </c>
      <c r="M21" s="27">
        <v>11.271000000000001</v>
      </c>
      <c r="N21" s="27">
        <f t="shared" si="1"/>
        <v>250.83139999999997</v>
      </c>
      <c r="O21" s="27">
        <v>10.902100000000001</v>
      </c>
      <c r="P21" s="27">
        <f t="shared" si="2"/>
        <v>0.70863650000000011</v>
      </c>
      <c r="Q21" s="27">
        <f t="shared" si="3"/>
        <v>250.12276349999996</v>
      </c>
      <c r="R21" s="27">
        <v>10000</v>
      </c>
      <c r="S21" s="27">
        <f t="shared" si="4"/>
        <v>22.19171000798509</v>
      </c>
      <c r="U21" s="27"/>
    </row>
    <row r="22" spans="1:21">
      <c r="A22" s="38">
        <v>20</v>
      </c>
      <c r="B22" s="44"/>
      <c r="C22" s="44"/>
      <c r="D22" s="44"/>
      <c r="E22" s="44"/>
      <c r="F22" s="27" t="s">
        <v>18</v>
      </c>
      <c r="G22" s="27">
        <v>4</v>
      </c>
      <c r="H22" s="27">
        <v>500</v>
      </c>
      <c r="I22" s="27">
        <v>300</v>
      </c>
      <c r="J22" s="27"/>
      <c r="K22" s="27"/>
      <c r="L22" s="27">
        <f t="shared" si="0"/>
        <v>0</v>
      </c>
      <c r="M22" s="27"/>
      <c r="N22" s="27">
        <f t="shared" si="1"/>
        <v>0</v>
      </c>
      <c r="O22" s="27"/>
      <c r="P22" s="27">
        <f t="shared" si="2"/>
        <v>0</v>
      </c>
      <c r="Q22" s="27">
        <f t="shared" si="3"/>
        <v>0</v>
      </c>
      <c r="R22" s="27">
        <v>10000</v>
      </c>
      <c r="S22" s="27" t="e">
        <f t="shared" si="4"/>
        <v>#DIV/0!</v>
      </c>
      <c r="U22" s="27"/>
    </row>
    <row r="23" spans="1:21">
      <c r="A23" s="38">
        <v>21</v>
      </c>
      <c r="B23" s="44"/>
      <c r="C23" s="44"/>
      <c r="D23" s="44"/>
      <c r="E23" s="44"/>
      <c r="F23" s="27" t="s">
        <v>18</v>
      </c>
      <c r="G23" s="27">
        <v>4</v>
      </c>
      <c r="H23" s="27">
        <v>500</v>
      </c>
      <c r="I23" s="27">
        <v>300</v>
      </c>
      <c r="J23" s="27"/>
      <c r="K23" s="27"/>
      <c r="L23" s="27">
        <f t="shared" si="0"/>
        <v>0</v>
      </c>
      <c r="M23" s="27"/>
      <c r="N23" s="27">
        <f t="shared" si="1"/>
        <v>0</v>
      </c>
      <c r="O23" s="27"/>
      <c r="P23" s="27">
        <f t="shared" si="2"/>
        <v>0</v>
      </c>
      <c r="Q23" s="27">
        <f t="shared" si="3"/>
        <v>0</v>
      </c>
      <c r="R23" s="27">
        <v>10000</v>
      </c>
      <c r="S23" s="27" t="e">
        <f t="shared" si="4"/>
        <v>#DIV/0!</v>
      </c>
      <c r="U23" s="27"/>
    </row>
    <row r="24" spans="1:21">
      <c r="A24" s="38">
        <v>22</v>
      </c>
      <c r="B24" s="44"/>
      <c r="C24" s="44"/>
      <c r="D24" s="44"/>
      <c r="E24" s="44"/>
      <c r="F24" s="27" t="s">
        <v>18</v>
      </c>
      <c r="G24" s="27">
        <v>4</v>
      </c>
      <c r="H24" s="27">
        <v>500</v>
      </c>
      <c r="I24" s="27">
        <v>300</v>
      </c>
      <c r="J24" s="27"/>
      <c r="K24" s="27"/>
      <c r="L24" s="27">
        <f t="shared" si="0"/>
        <v>0</v>
      </c>
      <c r="M24" s="27"/>
      <c r="N24" s="27">
        <f t="shared" si="1"/>
        <v>0</v>
      </c>
      <c r="O24" s="27"/>
      <c r="P24" s="27">
        <f t="shared" si="2"/>
        <v>0</v>
      </c>
      <c r="Q24" s="27">
        <f t="shared" si="3"/>
        <v>0</v>
      </c>
      <c r="R24" s="27">
        <v>10000</v>
      </c>
      <c r="S24" s="27" t="e">
        <f t="shared" si="4"/>
        <v>#DIV/0!</v>
      </c>
      <c r="U24" s="27"/>
    </row>
    <row r="25" spans="1:21">
      <c r="A25" s="38">
        <v>23</v>
      </c>
      <c r="B25" s="44"/>
      <c r="C25" s="44"/>
      <c r="D25" s="44"/>
      <c r="E25" s="44"/>
      <c r="F25" s="27" t="s">
        <v>18</v>
      </c>
      <c r="G25" s="27">
        <v>4</v>
      </c>
      <c r="H25" s="27">
        <v>500</v>
      </c>
      <c r="I25" s="27">
        <v>300</v>
      </c>
      <c r="J25" s="27"/>
      <c r="K25" s="27"/>
      <c r="L25" s="27">
        <f t="shared" si="0"/>
        <v>0</v>
      </c>
      <c r="M25" s="27"/>
      <c r="N25" s="27">
        <f t="shared" si="1"/>
        <v>0</v>
      </c>
      <c r="O25" s="27"/>
      <c r="P25" s="27">
        <f t="shared" si="2"/>
        <v>0</v>
      </c>
      <c r="Q25" s="27">
        <f t="shared" si="3"/>
        <v>0</v>
      </c>
      <c r="R25" s="27">
        <v>10000</v>
      </c>
      <c r="S25" s="27" t="e">
        <f t="shared" si="4"/>
        <v>#DIV/0!</v>
      </c>
      <c r="U25" s="27"/>
    </row>
    <row r="26" spans="1:21">
      <c r="A26" s="38">
        <v>24</v>
      </c>
      <c r="B26" s="44"/>
      <c r="C26" s="44"/>
      <c r="D26" s="44"/>
      <c r="E26" s="44"/>
      <c r="F26" s="27" t="s">
        <v>18</v>
      </c>
      <c r="G26" s="27">
        <v>4</v>
      </c>
      <c r="H26" s="27">
        <v>500</v>
      </c>
      <c r="I26" s="27">
        <v>300</v>
      </c>
      <c r="J26" s="27"/>
      <c r="K26" s="27"/>
      <c r="L26" s="27">
        <f t="shared" si="0"/>
        <v>0</v>
      </c>
      <c r="M26" s="27"/>
      <c r="N26" s="27">
        <f t="shared" si="1"/>
        <v>0</v>
      </c>
      <c r="O26" s="27"/>
      <c r="P26" s="27">
        <f t="shared" si="2"/>
        <v>0</v>
      </c>
      <c r="Q26" s="27">
        <f t="shared" si="3"/>
        <v>0</v>
      </c>
      <c r="R26" s="27">
        <v>10000</v>
      </c>
      <c r="S26" s="27" t="e">
        <f t="shared" si="4"/>
        <v>#DIV/0!</v>
      </c>
      <c r="U26" s="27"/>
    </row>
    <row r="27" spans="1:21">
      <c r="A27" s="38">
        <v>25</v>
      </c>
      <c r="B27" s="44"/>
      <c r="C27" s="44"/>
      <c r="D27" s="44"/>
      <c r="E27" s="44"/>
      <c r="F27" s="27" t="s">
        <v>18</v>
      </c>
      <c r="G27" s="27">
        <v>4</v>
      </c>
      <c r="H27" s="27">
        <v>500</v>
      </c>
      <c r="I27" s="27">
        <v>300</v>
      </c>
      <c r="J27" s="27"/>
      <c r="K27" s="27"/>
      <c r="L27" s="27">
        <f t="shared" si="0"/>
        <v>0</v>
      </c>
      <c r="M27" s="27"/>
      <c r="N27" s="27">
        <f t="shared" si="1"/>
        <v>0</v>
      </c>
      <c r="O27" s="27"/>
      <c r="P27" s="27">
        <f t="shared" si="2"/>
        <v>0</v>
      </c>
      <c r="Q27" s="27">
        <f t="shared" si="3"/>
        <v>0</v>
      </c>
      <c r="R27" s="27">
        <v>10000</v>
      </c>
      <c r="S27" s="27"/>
      <c r="U27" s="27"/>
    </row>
    <row r="28" spans="1:21">
      <c r="A28" s="38">
        <v>26</v>
      </c>
      <c r="B28" s="44"/>
      <c r="C28" s="44"/>
      <c r="D28" s="44"/>
      <c r="E28" s="44"/>
      <c r="F28" s="27" t="s">
        <v>18</v>
      </c>
      <c r="G28" s="27">
        <v>4</v>
      </c>
      <c r="H28" s="27">
        <v>500</v>
      </c>
      <c r="I28" s="27">
        <v>300</v>
      </c>
      <c r="J28" s="27"/>
      <c r="K28" s="27"/>
      <c r="L28" s="27">
        <f t="shared" si="0"/>
        <v>0</v>
      </c>
      <c r="M28" s="27"/>
      <c r="N28" s="27">
        <f t="shared" si="1"/>
        <v>0</v>
      </c>
      <c r="O28" s="27"/>
      <c r="P28" s="27">
        <f t="shared" si="2"/>
        <v>0</v>
      </c>
      <c r="Q28" s="27">
        <f t="shared" si="3"/>
        <v>0</v>
      </c>
      <c r="R28" s="27">
        <v>10000</v>
      </c>
      <c r="S28" s="27"/>
      <c r="U28" s="27"/>
    </row>
    <row r="29" spans="1:21">
      <c r="A29" s="38">
        <v>27</v>
      </c>
      <c r="B29" s="44"/>
      <c r="C29" s="44"/>
      <c r="D29" s="44"/>
      <c r="E29" s="44"/>
      <c r="F29" s="27" t="s">
        <v>18</v>
      </c>
      <c r="G29" s="27">
        <v>4</v>
      </c>
      <c r="H29" s="27">
        <v>500</v>
      </c>
      <c r="I29" s="27">
        <v>300</v>
      </c>
      <c r="J29" s="27"/>
      <c r="K29" s="27"/>
      <c r="L29" s="27">
        <f t="shared" si="0"/>
        <v>0</v>
      </c>
      <c r="M29" s="27"/>
      <c r="N29" s="27">
        <f t="shared" si="1"/>
        <v>0</v>
      </c>
      <c r="O29" s="27"/>
      <c r="P29" s="27">
        <f t="shared" si="2"/>
        <v>0</v>
      </c>
      <c r="Q29" s="27">
        <f t="shared" si="3"/>
        <v>0</v>
      </c>
      <c r="R29" s="27">
        <v>10000</v>
      </c>
      <c r="S29" s="27"/>
      <c r="U29" s="27"/>
    </row>
    <row r="30" spans="1:21">
      <c r="A30" s="38">
        <v>28</v>
      </c>
      <c r="B30" s="44"/>
      <c r="C30" s="44"/>
      <c r="D30" s="44"/>
      <c r="E30" s="44"/>
      <c r="F30" s="27" t="s">
        <v>18</v>
      </c>
      <c r="G30" s="27">
        <v>4</v>
      </c>
      <c r="H30" s="27">
        <v>500</v>
      </c>
      <c r="I30" s="27">
        <v>300</v>
      </c>
      <c r="J30" s="27"/>
      <c r="K30" s="27"/>
      <c r="L30" s="27">
        <f t="shared" si="0"/>
        <v>0</v>
      </c>
      <c r="M30" s="27"/>
      <c r="N30" s="27">
        <f t="shared" si="1"/>
        <v>0</v>
      </c>
      <c r="O30" s="27"/>
      <c r="P30" s="27">
        <f t="shared" si="2"/>
        <v>0</v>
      </c>
      <c r="Q30" s="27">
        <f t="shared" si="3"/>
        <v>0</v>
      </c>
      <c r="R30" s="27">
        <v>10000</v>
      </c>
      <c r="S30" s="27"/>
      <c r="U30" s="34"/>
    </row>
    <row r="31" spans="1:21">
      <c r="A31" s="38">
        <v>29</v>
      </c>
      <c r="B31" s="44"/>
      <c r="C31" s="44"/>
      <c r="D31" s="44"/>
      <c r="E31" s="44"/>
      <c r="F31" s="27" t="s">
        <v>18</v>
      </c>
      <c r="G31" s="27">
        <v>4</v>
      </c>
      <c r="H31" s="27">
        <v>500</v>
      </c>
      <c r="I31" s="27">
        <v>300</v>
      </c>
      <c r="J31" s="27"/>
      <c r="K31" s="27"/>
      <c r="L31" s="27">
        <f t="shared" si="0"/>
        <v>0</v>
      </c>
      <c r="M31" s="27"/>
      <c r="N31" s="27">
        <f t="shared" si="1"/>
        <v>0</v>
      </c>
      <c r="O31" s="27"/>
      <c r="P31" s="27">
        <f t="shared" si="2"/>
        <v>0</v>
      </c>
      <c r="Q31" s="27">
        <f t="shared" si="3"/>
        <v>0</v>
      </c>
      <c r="R31" s="27">
        <v>10000</v>
      </c>
      <c r="S31" s="27"/>
      <c r="U31" s="34"/>
    </row>
    <row r="32" spans="1:21">
      <c r="A32" s="38">
        <v>30</v>
      </c>
      <c r="B32" s="44"/>
      <c r="C32" s="44"/>
      <c r="D32" s="44"/>
      <c r="E32" s="44"/>
      <c r="F32" s="27" t="s">
        <v>18</v>
      </c>
      <c r="G32" s="27">
        <v>4</v>
      </c>
      <c r="H32" s="27">
        <v>500</v>
      </c>
      <c r="I32" s="27">
        <v>300</v>
      </c>
      <c r="J32" s="27"/>
      <c r="K32" s="27"/>
      <c r="L32" s="27">
        <f t="shared" si="0"/>
        <v>0</v>
      </c>
      <c r="M32" s="27"/>
      <c r="N32" s="27">
        <f t="shared" si="1"/>
        <v>0</v>
      </c>
      <c r="O32" s="27"/>
      <c r="P32" s="27">
        <f t="shared" si="2"/>
        <v>0</v>
      </c>
      <c r="Q32" s="27">
        <f t="shared" si="3"/>
        <v>0</v>
      </c>
      <c r="R32" s="27">
        <v>10000</v>
      </c>
      <c r="S32" s="27"/>
      <c r="U32" s="34"/>
    </row>
    <row r="33" spans="1:21">
      <c r="A33" s="38">
        <v>31</v>
      </c>
      <c r="B33" s="44"/>
      <c r="C33" s="44"/>
      <c r="D33" s="44"/>
      <c r="E33" s="44"/>
      <c r="F33" s="27" t="s">
        <v>18</v>
      </c>
      <c r="G33" s="27">
        <v>4</v>
      </c>
      <c r="H33" s="27">
        <v>500</v>
      </c>
      <c r="I33" s="27">
        <v>300</v>
      </c>
      <c r="J33" s="27"/>
      <c r="K33" s="27"/>
      <c r="L33" s="27">
        <f t="shared" si="0"/>
        <v>0</v>
      </c>
      <c r="M33" s="27"/>
      <c r="N33" s="27">
        <f t="shared" si="1"/>
        <v>0</v>
      </c>
      <c r="O33" s="27"/>
      <c r="P33" s="27">
        <f t="shared" si="2"/>
        <v>0</v>
      </c>
      <c r="Q33" s="27">
        <f t="shared" si="3"/>
        <v>0</v>
      </c>
      <c r="R33" s="27">
        <v>10000</v>
      </c>
      <c r="S33" s="27"/>
      <c r="U33" s="34"/>
    </row>
    <row r="34" spans="1:21">
      <c r="A34" s="38">
        <v>32</v>
      </c>
      <c r="B34" s="44"/>
      <c r="C34" s="44"/>
      <c r="D34" s="44"/>
      <c r="E34" s="44"/>
      <c r="F34" s="27" t="s">
        <v>18</v>
      </c>
      <c r="G34" s="27">
        <v>4</v>
      </c>
      <c r="H34" s="27">
        <v>500</v>
      </c>
      <c r="I34" s="27">
        <v>300</v>
      </c>
      <c r="J34" s="27"/>
      <c r="K34" s="27"/>
      <c r="L34" s="27">
        <f t="shared" si="0"/>
        <v>0</v>
      </c>
      <c r="M34" s="27"/>
      <c r="N34" s="27">
        <f t="shared" si="1"/>
        <v>0</v>
      </c>
      <c r="O34" s="27"/>
      <c r="P34" s="27">
        <f t="shared" si="2"/>
        <v>0</v>
      </c>
      <c r="Q34" s="27">
        <f t="shared" si="3"/>
        <v>0</v>
      </c>
      <c r="R34" s="27">
        <v>10000</v>
      </c>
      <c r="S34" s="27"/>
      <c r="U34" s="34"/>
    </row>
    <row r="35" spans="1:21">
      <c r="A35" s="38">
        <v>33</v>
      </c>
      <c r="B35" s="44"/>
      <c r="C35" s="44"/>
      <c r="D35" s="44"/>
      <c r="E35" s="44"/>
      <c r="F35" s="27" t="s">
        <v>18</v>
      </c>
      <c r="G35" s="27">
        <v>4</v>
      </c>
      <c r="H35" s="27">
        <v>500</v>
      </c>
      <c r="I35" s="27">
        <v>300</v>
      </c>
      <c r="J35" s="27"/>
      <c r="K35" s="27"/>
      <c r="L35" s="27">
        <f t="shared" si="0"/>
        <v>0</v>
      </c>
      <c r="M35" s="27"/>
      <c r="N35" s="27">
        <f t="shared" si="1"/>
        <v>0</v>
      </c>
      <c r="O35" s="27"/>
      <c r="P35" s="27">
        <f t="shared" si="2"/>
        <v>0</v>
      </c>
      <c r="Q35" s="27">
        <f t="shared" si="3"/>
        <v>0</v>
      </c>
      <c r="R35" s="27">
        <v>10000</v>
      </c>
      <c r="S35" s="27"/>
      <c r="U35" s="34"/>
    </row>
    <row r="36" spans="1:21">
      <c r="A36" s="38">
        <v>34</v>
      </c>
      <c r="B36" s="44"/>
      <c r="C36" s="44"/>
      <c r="D36" s="44"/>
      <c r="E36" s="44"/>
      <c r="F36" s="27" t="s">
        <v>18</v>
      </c>
      <c r="G36" s="27">
        <v>4</v>
      </c>
      <c r="H36" s="27">
        <v>500</v>
      </c>
      <c r="I36" s="27">
        <v>300</v>
      </c>
      <c r="J36" s="27"/>
      <c r="K36" s="27"/>
      <c r="L36" s="27">
        <f t="shared" si="0"/>
        <v>0</v>
      </c>
      <c r="M36" s="27"/>
      <c r="N36" s="27">
        <f t="shared" si="1"/>
        <v>0</v>
      </c>
      <c r="O36" s="27"/>
      <c r="P36" s="27">
        <f t="shared" si="2"/>
        <v>0</v>
      </c>
      <c r="Q36" s="27">
        <f t="shared" si="3"/>
        <v>0</v>
      </c>
      <c r="R36" s="27">
        <v>10000</v>
      </c>
      <c r="S36" s="27"/>
      <c r="U36" s="34"/>
    </row>
    <row r="37" spans="1:21">
      <c r="A37" s="38">
        <v>35</v>
      </c>
      <c r="B37" s="44"/>
      <c r="C37" s="44"/>
      <c r="D37" s="44"/>
      <c r="E37" s="44"/>
      <c r="F37" s="27" t="s">
        <v>18</v>
      </c>
      <c r="G37" s="27">
        <v>4</v>
      </c>
      <c r="H37" s="27">
        <v>500</v>
      </c>
      <c r="I37" s="27">
        <v>300</v>
      </c>
      <c r="J37" s="27"/>
      <c r="K37" s="27"/>
      <c r="L37" s="27">
        <f t="shared" si="0"/>
        <v>0</v>
      </c>
      <c r="M37" s="27"/>
      <c r="N37" s="27">
        <f t="shared" si="1"/>
        <v>0</v>
      </c>
      <c r="O37" s="27"/>
      <c r="P37" s="27">
        <f t="shared" si="2"/>
        <v>0</v>
      </c>
      <c r="Q37" s="27">
        <f t="shared" si="3"/>
        <v>0</v>
      </c>
      <c r="R37" s="27">
        <v>10000</v>
      </c>
      <c r="S37" s="27"/>
      <c r="U37" s="34"/>
    </row>
    <row r="38" spans="1:21">
      <c r="A38" s="38">
        <v>36</v>
      </c>
      <c r="B38" s="44"/>
      <c r="C38" s="44"/>
      <c r="D38" s="44"/>
      <c r="E38" s="44"/>
      <c r="F38" s="27" t="s">
        <v>18</v>
      </c>
      <c r="G38" s="27">
        <v>4</v>
      </c>
      <c r="H38" s="27">
        <v>500</v>
      </c>
      <c r="I38" s="27">
        <v>300</v>
      </c>
      <c r="J38" s="27"/>
      <c r="K38" s="27"/>
      <c r="L38" s="27">
        <f t="shared" si="0"/>
        <v>0</v>
      </c>
      <c r="M38" s="27"/>
      <c r="N38" s="27">
        <f t="shared" si="1"/>
        <v>0</v>
      </c>
      <c r="O38" s="27"/>
      <c r="P38" s="27">
        <f t="shared" si="2"/>
        <v>0</v>
      </c>
      <c r="Q38" s="27">
        <f t="shared" si="3"/>
        <v>0</v>
      </c>
      <c r="R38" s="27">
        <v>10000</v>
      </c>
      <c r="S38" s="27"/>
      <c r="U38" s="34"/>
    </row>
    <row r="39" spans="1:21">
      <c r="A39" s="38">
        <v>37</v>
      </c>
      <c r="B39" s="44"/>
      <c r="C39" s="44"/>
      <c r="D39" s="44"/>
      <c r="E39" s="44"/>
      <c r="F39" s="27" t="s">
        <v>18</v>
      </c>
      <c r="G39" s="27">
        <v>4</v>
      </c>
      <c r="H39" s="27">
        <v>500</v>
      </c>
      <c r="I39" s="27">
        <v>300</v>
      </c>
      <c r="J39" s="27"/>
      <c r="K39" s="27"/>
      <c r="L39" s="27">
        <f t="shared" si="0"/>
        <v>0</v>
      </c>
      <c r="M39" s="27"/>
      <c r="N39" s="27">
        <f t="shared" si="1"/>
        <v>0</v>
      </c>
      <c r="O39" s="27"/>
      <c r="P39" s="27">
        <f t="shared" si="2"/>
        <v>0</v>
      </c>
      <c r="Q39" s="27">
        <f t="shared" si="3"/>
        <v>0</v>
      </c>
      <c r="R39" s="27">
        <v>10000</v>
      </c>
      <c r="S39" s="27"/>
      <c r="U39" s="34"/>
    </row>
    <row r="40" spans="1:21">
      <c r="A40" s="38">
        <v>38</v>
      </c>
      <c r="B40" s="44"/>
      <c r="C40" s="44"/>
      <c r="D40" s="44"/>
      <c r="E40" s="44"/>
      <c r="F40" s="27" t="s">
        <v>18</v>
      </c>
      <c r="G40" s="27">
        <v>4</v>
      </c>
      <c r="H40" s="27">
        <v>500</v>
      </c>
      <c r="I40" s="27">
        <v>300</v>
      </c>
      <c r="J40" s="27"/>
      <c r="K40" s="27"/>
      <c r="L40" s="27">
        <f t="shared" si="0"/>
        <v>0</v>
      </c>
      <c r="M40" s="27"/>
      <c r="N40" s="27">
        <f t="shared" si="1"/>
        <v>0</v>
      </c>
      <c r="O40" s="27"/>
      <c r="P40" s="27">
        <f t="shared" si="2"/>
        <v>0</v>
      </c>
      <c r="Q40" s="27">
        <f t="shared" si="3"/>
        <v>0</v>
      </c>
      <c r="R40" s="27">
        <v>10000</v>
      </c>
      <c r="S40" s="27"/>
      <c r="U40" s="34"/>
    </row>
    <row r="41" spans="1:21">
      <c r="A41" s="38">
        <v>39</v>
      </c>
      <c r="B41" s="44"/>
      <c r="C41" s="44"/>
      <c r="D41" s="44"/>
      <c r="E41" s="44"/>
      <c r="F41" s="27" t="s">
        <v>18</v>
      </c>
      <c r="G41" s="27">
        <v>4</v>
      </c>
      <c r="H41" s="27">
        <v>500</v>
      </c>
      <c r="I41" s="27">
        <v>300</v>
      </c>
      <c r="J41" s="27"/>
      <c r="K41" s="27"/>
      <c r="L41" s="27">
        <f t="shared" si="0"/>
        <v>0</v>
      </c>
      <c r="M41" s="27"/>
      <c r="N41" s="27">
        <f t="shared" si="1"/>
        <v>0</v>
      </c>
      <c r="O41" s="27"/>
      <c r="P41" s="27">
        <f t="shared" si="2"/>
        <v>0</v>
      </c>
      <c r="Q41" s="27">
        <f t="shared" si="3"/>
        <v>0</v>
      </c>
      <c r="R41" s="27">
        <v>10000</v>
      </c>
      <c r="S41" s="27"/>
      <c r="U41" s="34"/>
    </row>
    <row r="42" spans="1:21">
      <c r="A42" s="38">
        <v>40</v>
      </c>
      <c r="B42" s="44"/>
      <c r="C42" s="44"/>
      <c r="D42" s="44"/>
      <c r="E42" s="44"/>
      <c r="F42" s="27" t="s">
        <v>18</v>
      </c>
      <c r="G42" s="27">
        <v>4</v>
      </c>
      <c r="H42" s="27">
        <v>500</v>
      </c>
      <c r="I42" s="27">
        <v>300</v>
      </c>
      <c r="J42" s="27"/>
      <c r="K42" s="27"/>
      <c r="L42" s="27">
        <f t="shared" si="0"/>
        <v>0</v>
      </c>
      <c r="M42" s="27"/>
      <c r="N42" s="27">
        <f t="shared" si="1"/>
        <v>0</v>
      </c>
      <c r="O42" s="27"/>
      <c r="P42" s="27">
        <f t="shared" si="2"/>
        <v>0</v>
      </c>
      <c r="Q42" s="27">
        <f t="shared" si="3"/>
        <v>0</v>
      </c>
      <c r="R42" s="27">
        <v>10000</v>
      </c>
      <c r="S42" s="27"/>
      <c r="U42" s="34"/>
    </row>
    <row r="43" spans="1:21">
      <c r="A43" s="38">
        <v>41</v>
      </c>
      <c r="B43" s="44"/>
      <c r="C43" s="44"/>
      <c r="D43" s="44"/>
      <c r="E43" s="44"/>
      <c r="F43" s="27" t="s">
        <v>18</v>
      </c>
      <c r="G43" s="27">
        <v>4</v>
      </c>
      <c r="H43" s="27">
        <v>500</v>
      </c>
      <c r="I43" s="27">
        <v>300</v>
      </c>
      <c r="J43" s="27"/>
      <c r="K43" s="27"/>
      <c r="L43" s="27">
        <f t="shared" si="0"/>
        <v>0</v>
      </c>
      <c r="M43" s="27"/>
      <c r="N43" s="27">
        <f t="shared" si="1"/>
        <v>0</v>
      </c>
      <c r="O43" s="27"/>
      <c r="P43" s="27">
        <f t="shared" si="2"/>
        <v>0</v>
      </c>
      <c r="Q43" s="27">
        <f t="shared" si="3"/>
        <v>0</v>
      </c>
      <c r="R43" s="27">
        <v>10000</v>
      </c>
      <c r="S43" s="27"/>
      <c r="U43" s="34"/>
    </row>
    <row r="44" spans="1:21">
      <c r="A44" s="38">
        <v>42</v>
      </c>
      <c r="B44" s="44"/>
      <c r="C44" s="44"/>
      <c r="D44" s="44"/>
      <c r="E44" s="44"/>
      <c r="F44" s="27" t="s">
        <v>18</v>
      </c>
      <c r="G44" s="27">
        <v>4</v>
      </c>
      <c r="H44" s="27">
        <v>500</v>
      </c>
      <c r="I44" s="27">
        <v>300</v>
      </c>
      <c r="J44" s="27"/>
      <c r="K44" s="27"/>
      <c r="L44" s="27">
        <f t="shared" si="0"/>
        <v>0</v>
      </c>
      <c r="M44" s="27"/>
      <c r="N44" s="27">
        <f t="shared" si="1"/>
        <v>0</v>
      </c>
      <c r="O44" s="27"/>
      <c r="P44" s="27">
        <f t="shared" si="2"/>
        <v>0</v>
      </c>
      <c r="Q44" s="27">
        <f t="shared" si="3"/>
        <v>0</v>
      </c>
      <c r="R44" s="27">
        <v>10000</v>
      </c>
      <c r="S44" s="27"/>
      <c r="U44" s="34"/>
    </row>
    <row r="45" spans="1:21">
      <c r="A45" s="38">
        <v>43</v>
      </c>
      <c r="B45" s="44"/>
      <c r="C45" s="44"/>
      <c r="D45" s="44"/>
      <c r="E45" s="44"/>
      <c r="F45" s="27" t="s">
        <v>18</v>
      </c>
      <c r="G45" s="27">
        <v>4</v>
      </c>
      <c r="H45" s="27">
        <v>500</v>
      </c>
      <c r="I45" s="27">
        <v>300</v>
      </c>
      <c r="J45" s="27"/>
      <c r="K45" s="27"/>
      <c r="L45" s="27">
        <f t="shared" si="0"/>
        <v>0</v>
      </c>
      <c r="M45" s="27"/>
      <c r="N45" s="27">
        <f t="shared" si="1"/>
        <v>0</v>
      </c>
      <c r="O45" s="27"/>
      <c r="P45" s="27">
        <f t="shared" si="2"/>
        <v>0</v>
      </c>
      <c r="Q45" s="27">
        <f t="shared" si="3"/>
        <v>0</v>
      </c>
      <c r="R45" s="27">
        <v>10000</v>
      </c>
      <c r="S45" s="27"/>
      <c r="U45" s="34"/>
    </row>
    <row r="46" spans="1:21">
      <c r="A46" s="38">
        <v>44</v>
      </c>
      <c r="B46" s="44"/>
      <c r="C46" s="44"/>
      <c r="D46" s="44"/>
      <c r="E46" s="44"/>
      <c r="F46" s="27" t="s">
        <v>18</v>
      </c>
      <c r="G46" s="27">
        <v>4</v>
      </c>
      <c r="H46" s="27">
        <v>500</v>
      </c>
      <c r="I46" s="27">
        <v>300</v>
      </c>
      <c r="J46" s="27"/>
      <c r="K46" s="27"/>
      <c r="L46" s="27">
        <f t="shared" si="0"/>
        <v>0</v>
      </c>
      <c r="M46" s="27"/>
      <c r="N46" s="27">
        <f t="shared" si="1"/>
        <v>0</v>
      </c>
      <c r="O46" s="27"/>
      <c r="P46" s="27">
        <f t="shared" si="2"/>
        <v>0</v>
      </c>
      <c r="Q46" s="27">
        <f t="shared" si="3"/>
        <v>0</v>
      </c>
      <c r="R46" s="27">
        <v>10000</v>
      </c>
      <c r="S46" s="27"/>
      <c r="U46" s="34"/>
    </row>
    <row r="47" spans="1:21">
      <c r="A47" s="38">
        <v>45</v>
      </c>
      <c r="B47" s="44"/>
      <c r="C47" s="44"/>
      <c r="D47" s="44"/>
      <c r="E47" s="44"/>
      <c r="F47" s="27" t="s">
        <v>18</v>
      </c>
      <c r="G47" s="27">
        <v>4</v>
      </c>
      <c r="H47" s="27">
        <v>500</v>
      </c>
      <c r="I47" s="27">
        <v>300</v>
      </c>
      <c r="J47" s="27"/>
      <c r="K47" s="27"/>
      <c r="L47" s="27">
        <f t="shared" si="0"/>
        <v>0</v>
      </c>
      <c r="M47" s="27"/>
      <c r="N47" s="27">
        <f t="shared" si="1"/>
        <v>0</v>
      </c>
      <c r="O47" s="27"/>
      <c r="P47" s="27">
        <f t="shared" si="2"/>
        <v>0</v>
      </c>
      <c r="Q47" s="27">
        <f t="shared" si="3"/>
        <v>0</v>
      </c>
      <c r="R47" s="27">
        <v>10000</v>
      </c>
      <c r="S47" s="27"/>
      <c r="U47" s="34"/>
    </row>
    <row r="48" spans="1:21">
      <c r="A48" s="38">
        <v>46</v>
      </c>
      <c r="B48" s="44"/>
      <c r="C48" s="44"/>
      <c r="D48" s="44"/>
      <c r="E48" s="44"/>
      <c r="F48" s="27" t="s">
        <v>18</v>
      </c>
      <c r="G48" s="27">
        <v>4</v>
      </c>
      <c r="H48" s="27">
        <v>500</v>
      </c>
      <c r="I48" s="27">
        <v>300</v>
      </c>
      <c r="J48" s="27"/>
      <c r="K48" s="27"/>
      <c r="L48" s="27">
        <f t="shared" si="0"/>
        <v>0</v>
      </c>
      <c r="M48" s="27"/>
      <c r="N48" s="27">
        <f t="shared" si="1"/>
        <v>0</v>
      </c>
      <c r="O48" s="27"/>
      <c r="P48" s="27">
        <f t="shared" si="2"/>
        <v>0</v>
      </c>
      <c r="Q48" s="27">
        <f t="shared" si="3"/>
        <v>0</v>
      </c>
      <c r="R48" s="27">
        <v>10000</v>
      </c>
      <c r="S48" s="27"/>
      <c r="U48" s="34"/>
    </row>
    <row r="49" spans="1:22">
      <c r="A49" s="38">
        <v>47</v>
      </c>
      <c r="B49" s="44"/>
      <c r="C49" s="44"/>
      <c r="D49" s="44"/>
      <c r="E49" s="44"/>
      <c r="F49" s="27" t="s">
        <v>18</v>
      </c>
      <c r="G49" s="27">
        <v>4</v>
      </c>
      <c r="H49" s="27">
        <v>500</v>
      </c>
      <c r="I49" s="27">
        <v>300</v>
      </c>
      <c r="J49" s="27"/>
      <c r="K49" s="27"/>
      <c r="L49" s="27">
        <f t="shared" si="0"/>
        <v>0</v>
      </c>
      <c r="M49" s="27"/>
      <c r="N49" s="27">
        <f t="shared" si="1"/>
        <v>0</v>
      </c>
      <c r="O49" s="27"/>
      <c r="P49" s="27">
        <f t="shared" si="2"/>
        <v>0</v>
      </c>
      <c r="Q49" s="27">
        <f t="shared" si="3"/>
        <v>0</v>
      </c>
      <c r="R49" s="27">
        <v>10000</v>
      </c>
      <c r="S49" s="27"/>
      <c r="U49" s="34"/>
    </row>
    <row r="50" spans="1:22">
      <c r="A50" s="38">
        <v>48</v>
      </c>
      <c r="B50" s="44"/>
      <c r="C50" s="44"/>
      <c r="D50" s="44"/>
      <c r="E50" s="44"/>
      <c r="F50" s="27" t="s">
        <v>18</v>
      </c>
      <c r="G50" s="27">
        <v>4</v>
      </c>
      <c r="H50" s="27">
        <v>500</v>
      </c>
      <c r="I50" s="27">
        <v>300</v>
      </c>
      <c r="J50" s="27"/>
      <c r="K50" s="27"/>
      <c r="L50" s="27">
        <f t="shared" si="0"/>
        <v>0</v>
      </c>
      <c r="M50" s="27"/>
      <c r="N50" s="27">
        <f t="shared" si="1"/>
        <v>0</v>
      </c>
      <c r="O50" s="27"/>
      <c r="P50" s="27">
        <f t="shared" si="2"/>
        <v>0</v>
      </c>
      <c r="Q50" s="27">
        <f t="shared" si="3"/>
        <v>0</v>
      </c>
      <c r="R50" s="27">
        <v>10000</v>
      </c>
      <c r="S50" s="27"/>
      <c r="U50" s="34"/>
    </row>
    <row r="51" spans="1:22">
      <c r="A51" s="38">
        <v>49</v>
      </c>
      <c r="B51" s="44"/>
      <c r="C51" s="44"/>
      <c r="D51" s="44"/>
      <c r="E51" s="44"/>
      <c r="F51" s="27" t="s">
        <v>18</v>
      </c>
      <c r="G51" s="27">
        <v>4</v>
      </c>
      <c r="H51" s="27">
        <v>500</v>
      </c>
      <c r="I51" s="27">
        <v>300</v>
      </c>
      <c r="J51" s="27"/>
      <c r="K51" s="27"/>
      <c r="L51" s="27">
        <f t="shared" si="0"/>
        <v>0</v>
      </c>
      <c r="M51" s="27"/>
      <c r="N51" s="27">
        <f t="shared" si="1"/>
        <v>0</v>
      </c>
      <c r="O51" s="27"/>
      <c r="P51" s="27">
        <f t="shared" si="2"/>
        <v>0</v>
      </c>
      <c r="Q51" s="27">
        <f t="shared" si="3"/>
        <v>0</v>
      </c>
      <c r="R51" s="27">
        <v>10000</v>
      </c>
      <c r="S51" s="27"/>
      <c r="U51" s="34"/>
    </row>
    <row r="52" spans="1:22">
      <c r="A52" s="38">
        <v>50</v>
      </c>
      <c r="B52" s="44"/>
      <c r="C52" s="44"/>
      <c r="D52" s="44"/>
      <c r="E52" s="44"/>
      <c r="F52" s="27" t="s">
        <v>18</v>
      </c>
      <c r="G52" s="27">
        <v>4</v>
      </c>
      <c r="H52" s="27">
        <v>500</v>
      </c>
      <c r="I52" s="27">
        <v>300</v>
      </c>
      <c r="J52" s="27"/>
      <c r="K52" s="27"/>
      <c r="L52" s="27">
        <f t="shared" si="0"/>
        <v>0</v>
      </c>
      <c r="M52" s="27"/>
      <c r="N52" s="27">
        <f t="shared" si="1"/>
        <v>0</v>
      </c>
      <c r="O52" s="27"/>
      <c r="P52" s="27">
        <f t="shared" si="2"/>
        <v>0</v>
      </c>
      <c r="Q52" s="27">
        <f t="shared" si="3"/>
        <v>0</v>
      </c>
      <c r="R52" s="27">
        <v>10000</v>
      </c>
      <c r="S52" s="27"/>
      <c r="U52" s="34"/>
    </row>
    <row r="53" spans="1:22">
      <c r="A53" s="38">
        <v>51</v>
      </c>
      <c r="B53" s="44"/>
      <c r="C53" s="44"/>
      <c r="D53" s="44"/>
      <c r="E53" s="44"/>
      <c r="F53" s="27" t="s">
        <v>18</v>
      </c>
      <c r="G53" s="27">
        <v>4</v>
      </c>
      <c r="H53" s="27">
        <v>500</v>
      </c>
      <c r="I53" s="27">
        <v>300</v>
      </c>
      <c r="J53" s="27"/>
      <c r="K53" s="27"/>
      <c r="L53" s="27">
        <f t="shared" si="0"/>
        <v>0</v>
      </c>
      <c r="M53" s="27"/>
      <c r="N53" s="27">
        <f t="shared" si="1"/>
        <v>0</v>
      </c>
      <c r="O53" s="27"/>
      <c r="P53" s="27">
        <f t="shared" si="2"/>
        <v>0</v>
      </c>
      <c r="Q53" s="27">
        <f t="shared" si="3"/>
        <v>0</v>
      </c>
      <c r="R53" s="27">
        <v>10000</v>
      </c>
      <c r="S53" s="27"/>
      <c r="U53" s="34"/>
    </row>
    <row r="54" spans="1:22">
      <c r="A54" s="38">
        <v>52</v>
      </c>
      <c r="B54" s="44"/>
      <c r="C54" s="44"/>
      <c r="D54" s="44"/>
      <c r="E54" s="44"/>
      <c r="F54" s="27" t="s">
        <v>18</v>
      </c>
      <c r="G54" s="27">
        <v>4</v>
      </c>
      <c r="H54" s="27">
        <v>500</v>
      </c>
      <c r="I54" s="27">
        <v>300</v>
      </c>
      <c r="J54" s="27"/>
      <c r="K54" s="27"/>
      <c r="L54" s="27">
        <f t="shared" si="0"/>
        <v>0</v>
      </c>
      <c r="M54" s="27"/>
      <c r="N54" s="27">
        <f t="shared" si="1"/>
        <v>0</v>
      </c>
      <c r="O54" s="27"/>
      <c r="P54" s="27">
        <f t="shared" si="2"/>
        <v>0</v>
      </c>
      <c r="Q54" s="27">
        <f t="shared" si="3"/>
        <v>0</v>
      </c>
      <c r="R54" s="27">
        <v>10000</v>
      </c>
      <c r="S54" s="27"/>
      <c r="U54" s="34"/>
    </row>
    <row r="55" spans="1:22">
      <c r="A55" s="38">
        <v>53</v>
      </c>
      <c r="B55" s="44"/>
      <c r="C55" s="44"/>
      <c r="D55" s="44"/>
      <c r="E55" s="44"/>
      <c r="F55" s="27" t="s">
        <v>18</v>
      </c>
      <c r="G55" s="27">
        <v>4</v>
      </c>
      <c r="H55" s="27">
        <v>500</v>
      </c>
      <c r="I55" s="27">
        <v>300</v>
      </c>
      <c r="J55" s="27"/>
      <c r="K55" s="27"/>
      <c r="L55" s="27">
        <f t="shared" si="0"/>
        <v>0</v>
      </c>
      <c r="M55" s="27"/>
      <c r="N55" s="27">
        <f t="shared" si="1"/>
        <v>0</v>
      </c>
      <c r="O55" s="27"/>
      <c r="P55" s="27">
        <f t="shared" si="2"/>
        <v>0</v>
      </c>
      <c r="Q55" s="27">
        <f t="shared" si="3"/>
        <v>0</v>
      </c>
      <c r="R55" s="27">
        <v>10000</v>
      </c>
      <c r="S55" s="27"/>
      <c r="U55" s="34"/>
    </row>
    <row r="56" spans="1:22">
      <c r="A56" s="38">
        <v>54</v>
      </c>
      <c r="B56" s="44"/>
      <c r="C56" s="44"/>
      <c r="D56" s="44"/>
      <c r="E56" s="44"/>
      <c r="F56" s="27" t="s">
        <v>18</v>
      </c>
      <c r="G56" s="27">
        <v>4</v>
      </c>
      <c r="H56" s="27">
        <v>500</v>
      </c>
      <c r="I56" s="27">
        <v>300</v>
      </c>
      <c r="J56" s="27"/>
      <c r="K56" s="27"/>
      <c r="L56" s="27">
        <f t="shared" si="0"/>
        <v>0</v>
      </c>
      <c r="M56" s="27"/>
      <c r="N56" s="27">
        <f t="shared" si="1"/>
        <v>0</v>
      </c>
      <c r="O56" s="27"/>
      <c r="P56" s="27">
        <f t="shared" si="2"/>
        <v>0</v>
      </c>
      <c r="Q56" s="27">
        <f t="shared" si="3"/>
        <v>0</v>
      </c>
      <c r="R56" s="27">
        <v>10000</v>
      </c>
      <c r="S56" s="27"/>
      <c r="U56" s="34"/>
    </row>
    <row r="57" spans="1:22">
      <c r="A57" s="38">
        <v>55</v>
      </c>
      <c r="B57" s="44"/>
      <c r="C57" s="44"/>
      <c r="D57" s="44"/>
      <c r="E57" s="44"/>
      <c r="F57" s="27" t="s">
        <v>18</v>
      </c>
      <c r="G57" s="27">
        <v>4</v>
      </c>
      <c r="H57" s="27">
        <v>500</v>
      </c>
      <c r="I57" s="27">
        <v>300</v>
      </c>
      <c r="J57" s="27"/>
      <c r="K57" s="27"/>
      <c r="L57" s="27">
        <f t="shared" si="0"/>
        <v>0</v>
      </c>
      <c r="M57" s="27"/>
      <c r="N57" s="27">
        <f t="shared" si="1"/>
        <v>0</v>
      </c>
      <c r="O57" s="27"/>
      <c r="P57" s="27">
        <f t="shared" si="2"/>
        <v>0</v>
      </c>
      <c r="Q57" s="27">
        <f t="shared" si="3"/>
        <v>0</v>
      </c>
      <c r="R57" s="27">
        <v>10000</v>
      </c>
      <c r="S57" s="27"/>
      <c r="U57" s="34"/>
    </row>
    <row r="58" spans="1:22">
      <c r="A58" s="38">
        <v>56</v>
      </c>
      <c r="B58" s="44"/>
      <c r="C58" s="44"/>
      <c r="D58" s="44"/>
      <c r="E58" s="44"/>
      <c r="F58" s="27" t="s">
        <v>18</v>
      </c>
      <c r="G58" s="27">
        <v>4</v>
      </c>
      <c r="H58" s="27">
        <v>500</v>
      </c>
      <c r="I58" s="27">
        <v>300</v>
      </c>
      <c r="J58" s="27"/>
      <c r="K58" s="27"/>
      <c r="L58" s="27">
        <f t="shared" si="0"/>
        <v>0</v>
      </c>
      <c r="M58" s="27"/>
      <c r="N58" s="27">
        <f t="shared" si="1"/>
        <v>0</v>
      </c>
      <c r="O58" s="27"/>
      <c r="P58" s="27">
        <f t="shared" si="2"/>
        <v>0</v>
      </c>
      <c r="Q58" s="27">
        <f t="shared" si="3"/>
        <v>0</v>
      </c>
      <c r="R58" s="27">
        <v>10000</v>
      </c>
      <c r="S58" s="27"/>
      <c r="U58" s="34"/>
    </row>
    <row r="59" spans="1:22">
      <c r="A59" s="38">
        <v>57</v>
      </c>
      <c r="B59" s="44"/>
      <c r="C59" s="44"/>
      <c r="D59" s="44"/>
      <c r="E59" s="44"/>
      <c r="F59" s="27" t="s">
        <v>18</v>
      </c>
      <c r="G59" s="27">
        <v>4</v>
      </c>
      <c r="H59" s="27">
        <v>500</v>
      </c>
      <c r="I59" s="27">
        <v>300</v>
      </c>
      <c r="J59" s="27"/>
      <c r="K59" s="27"/>
      <c r="L59" s="27">
        <f t="shared" si="0"/>
        <v>0</v>
      </c>
      <c r="M59" s="27"/>
      <c r="N59" s="27">
        <f t="shared" si="1"/>
        <v>0</v>
      </c>
      <c r="O59" s="27"/>
      <c r="P59" s="27">
        <f t="shared" si="2"/>
        <v>0</v>
      </c>
      <c r="Q59" s="27">
        <f t="shared" si="3"/>
        <v>0</v>
      </c>
      <c r="R59" s="27">
        <v>10000</v>
      </c>
      <c r="S59" s="27"/>
      <c r="U59" s="34"/>
    </row>
    <row r="60" spans="1:22">
      <c r="A60" s="38">
        <v>58</v>
      </c>
      <c r="B60" s="44"/>
      <c r="C60" s="44"/>
      <c r="D60" s="44"/>
      <c r="E60" s="44"/>
      <c r="F60" s="27" t="s">
        <v>18</v>
      </c>
      <c r="G60" s="27">
        <v>4</v>
      </c>
      <c r="H60" s="27">
        <v>500</v>
      </c>
      <c r="I60" s="27">
        <v>300</v>
      </c>
      <c r="J60" s="27"/>
      <c r="K60" s="27"/>
      <c r="L60" s="27">
        <f t="shared" si="0"/>
        <v>0</v>
      </c>
      <c r="M60" s="27"/>
      <c r="N60" s="27">
        <f t="shared" si="1"/>
        <v>0</v>
      </c>
      <c r="O60" s="27"/>
      <c r="P60" s="27">
        <f t="shared" si="2"/>
        <v>0</v>
      </c>
      <c r="Q60" s="27">
        <f t="shared" si="3"/>
        <v>0</v>
      </c>
      <c r="R60" s="27">
        <v>10000</v>
      </c>
      <c r="S60" s="27"/>
      <c r="U60" s="34"/>
    </row>
    <row r="61" spans="1:22">
      <c r="A61" s="38">
        <v>59</v>
      </c>
      <c r="B61" s="44"/>
      <c r="C61" s="44"/>
      <c r="D61" s="44"/>
      <c r="E61" s="44"/>
      <c r="F61" s="27" t="s">
        <v>18</v>
      </c>
      <c r="G61" s="27">
        <v>4</v>
      </c>
      <c r="H61" s="27">
        <v>500</v>
      </c>
      <c r="I61" s="27">
        <v>300</v>
      </c>
      <c r="J61" s="27"/>
      <c r="K61" s="27"/>
      <c r="L61" s="27">
        <f t="shared" si="0"/>
        <v>0</v>
      </c>
      <c r="M61" s="27"/>
      <c r="N61" s="27">
        <f t="shared" si="1"/>
        <v>0</v>
      </c>
      <c r="O61" s="27"/>
      <c r="P61" s="27">
        <f t="shared" si="2"/>
        <v>0</v>
      </c>
      <c r="Q61" s="27">
        <f t="shared" si="3"/>
        <v>0</v>
      </c>
      <c r="R61" s="27">
        <v>10000</v>
      </c>
      <c r="S61" s="27"/>
      <c r="U61" s="34"/>
      <c r="V61" s="43">
        <v>3.4</v>
      </c>
    </row>
    <row r="62" spans="1:22">
      <c r="A62" s="38">
        <v>60</v>
      </c>
      <c r="B62" s="44"/>
      <c r="C62" s="44"/>
      <c r="D62" s="44"/>
      <c r="E62" s="44"/>
      <c r="F62" s="27" t="s">
        <v>18</v>
      </c>
      <c r="G62" s="27">
        <v>4</v>
      </c>
      <c r="H62" s="27">
        <v>500</v>
      </c>
      <c r="I62" s="27">
        <v>300</v>
      </c>
      <c r="J62" s="27"/>
      <c r="K62" s="27"/>
      <c r="L62" s="27">
        <f t="shared" si="0"/>
        <v>0</v>
      </c>
      <c r="M62" s="27"/>
      <c r="N62" s="27">
        <f t="shared" si="1"/>
        <v>0</v>
      </c>
      <c r="O62" s="27"/>
      <c r="P62" s="27">
        <f t="shared" si="2"/>
        <v>0</v>
      </c>
      <c r="Q62" s="27">
        <f t="shared" si="3"/>
        <v>0</v>
      </c>
      <c r="R62" s="27">
        <v>10000</v>
      </c>
      <c r="S62" s="27"/>
      <c r="U62" s="34"/>
    </row>
    <row r="63" spans="1:22">
      <c r="A63" s="38">
        <v>61</v>
      </c>
      <c r="B63" s="44"/>
      <c r="C63" s="44"/>
      <c r="D63" s="44"/>
      <c r="E63" s="44"/>
      <c r="F63" s="27" t="s">
        <v>18</v>
      </c>
      <c r="G63" s="27">
        <v>4</v>
      </c>
      <c r="H63" s="27">
        <v>500</v>
      </c>
      <c r="I63" s="27">
        <v>300</v>
      </c>
      <c r="J63" s="27"/>
      <c r="K63" s="27"/>
      <c r="L63" s="27">
        <f t="shared" si="0"/>
        <v>0</v>
      </c>
      <c r="M63" s="27"/>
      <c r="N63" s="27">
        <f t="shared" si="1"/>
        <v>0</v>
      </c>
      <c r="O63" s="27"/>
      <c r="P63" s="27">
        <f t="shared" si="2"/>
        <v>0</v>
      </c>
      <c r="Q63" s="27">
        <f t="shared" si="3"/>
        <v>0</v>
      </c>
      <c r="R63" s="27">
        <v>10000</v>
      </c>
      <c r="S63" s="27"/>
      <c r="U63" s="34"/>
    </row>
    <row r="64" spans="1:22">
      <c r="A64" s="38">
        <v>62</v>
      </c>
      <c r="B64" s="44"/>
      <c r="C64" s="44"/>
      <c r="D64" s="44"/>
      <c r="E64" s="44"/>
      <c r="F64" s="27" t="s">
        <v>18</v>
      </c>
      <c r="G64" s="27">
        <v>4</v>
      </c>
      <c r="H64" s="27">
        <v>500</v>
      </c>
      <c r="I64" s="27">
        <v>300</v>
      </c>
      <c r="J64" s="27"/>
      <c r="K64" s="27"/>
      <c r="L64" s="27"/>
      <c r="M64" s="27"/>
      <c r="N64" s="27"/>
      <c r="O64" s="27"/>
      <c r="P64" s="27"/>
      <c r="Q64" s="27"/>
      <c r="R64" s="27">
        <v>10000</v>
      </c>
      <c r="S64" s="27"/>
      <c r="U64" s="34"/>
    </row>
    <row r="65" spans="1:21">
      <c r="A65" s="38">
        <v>63</v>
      </c>
      <c r="B65" s="44"/>
      <c r="C65" s="44"/>
      <c r="D65" s="44"/>
      <c r="E65" s="44"/>
      <c r="F65" s="27" t="s">
        <v>18</v>
      </c>
      <c r="G65" s="27">
        <v>4</v>
      </c>
      <c r="H65" s="27">
        <v>500</v>
      </c>
      <c r="I65" s="27">
        <v>300</v>
      </c>
      <c r="J65" s="27"/>
      <c r="K65" s="27"/>
      <c r="L65" s="27"/>
      <c r="M65" s="27"/>
      <c r="N65" s="27"/>
      <c r="O65" s="27"/>
      <c r="P65" s="27"/>
      <c r="Q65" s="27"/>
      <c r="R65" s="27">
        <v>10000</v>
      </c>
      <c r="S65" s="27"/>
      <c r="U65" s="34"/>
    </row>
    <row r="66" spans="1:21">
      <c r="A66" s="38">
        <v>64</v>
      </c>
      <c r="B66" s="44"/>
      <c r="C66" s="44"/>
      <c r="D66" s="44"/>
      <c r="E66" s="44"/>
      <c r="F66" s="27" t="s">
        <v>18</v>
      </c>
      <c r="G66" s="27">
        <v>4</v>
      </c>
      <c r="H66" s="27">
        <v>500</v>
      </c>
      <c r="I66" s="27">
        <v>300</v>
      </c>
      <c r="J66" s="27"/>
      <c r="K66" s="27"/>
      <c r="L66" s="27"/>
      <c r="M66" s="27"/>
      <c r="N66" s="27"/>
      <c r="O66" s="27"/>
      <c r="P66" s="27"/>
      <c r="Q66" s="27"/>
      <c r="R66" s="27">
        <v>10000</v>
      </c>
      <c r="S66" s="27"/>
      <c r="U66" s="34"/>
    </row>
    <row r="67" spans="1:21">
      <c r="A67" s="38">
        <v>65</v>
      </c>
      <c r="B67" s="44"/>
      <c r="C67" s="44"/>
      <c r="D67" s="44"/>
      <c r="E67" s="44"/>
      <c r="F67" s="27" t="s">
        <v>18</v>
      </c>
      <c r="G67" s="27">
        <v>4</v>
      </c>
      <c r="H67" s="27">
        <v>500</v>
      </c>
      <c r="I67" s="27">
        <v>300</v>
      </c>
      <c r="J67" s="27"/>
      <c r="K67" s="27"/>
      <c r="L67" s="27"/>
      <c r="M67" s="27"/>
      <c r="N67" s="27"/>
      <c r="O67" s="27"/>
      <c r="P67" s="27"/>
      <c r="Q67" s="27"/>
      <c r="R67" s="27">
        <v>10000</v>
      </c>
      <c r="S67" s="27"/>
      <c r="U67" s="34"/>
    </row>
    <row r="68" spans="1:21">
      <c r="A68" s="38">
        <v>66</v>
      </c>
      <c r="B68" s="44"/>
      <c r="C68" s="44"/>
      <c r="D68" s="44"/>
      <c r="E68" s="44"/>
      <c r="F68" s="27" t="s">
        <v>18</v>
      </c>
      <c r="G68" s="27">
        <v>4</v>
      </c>
      <c r="H68" s="27">
        <v>500</v>
      </c>
      <c r="I68" s="27">
        <v>300</v>
      </c>
      <c r="J68" s="27"/>
      <c r="K68" s="27"/>
      <c r="L68" s="27"/>
      <c r="M68" s="27"/>
      <c r="N68" s="27"/>
      <c r="O68" s="27"/>
      <c r="P68" s="27"/>
      <c r="Q68" s="27"/>
      <c r="R68" s="27">
        <v>10000</v>
      </c>
      <c r="S68" s="27"/>
      <c r="U68" s="34"/>
    </row>
    <row r="69" spans="1:21">
      <c r="A69" s="38">
        <v>67</v>
      </c>
      <c r="B69" s="44"/>
      <c r="C69" s="44"/>
      <c r="D69" s="44"/>
      <c r="E69" s="44"/>
      <c r="F69" s="27" t="s">
        <v>18</v>
      </c>
      <c r="G69" s="27">
        <v>4</v>
      </c>
      <c r="H69" s="27">
        <v>500</v>
      </c>
      <c r="I69" s="27">
        <v>300</v>
      </c>
      <c r="J69" s="27"/>
      <c r="K69" s="27"/>
      <c r="L69" s="27"/>
      <c r="M69" s="27"/>
      <c r="N69" s="27"/>
      <c r="O69" s="27"/>
      <c r="P69" s="27"/>
      <c r="Q69" s="27"/>
      <c r="R69" s="27">
        <v>10000</v>
      </c>
      <c r="S69" s="27"/>
      <c r="U69" s="34"/>
    </row>
    <row r="70" spans="1:21">
      <c r="A70" s="38">
        <v>68</v>
      </c>
      <c r="B70" s="44"/>
      <c r="C70" s="44"/>
      <c r="D70" s="44"/>
      <c r="E70" s="44"/>
      <c r="F70" s="27" t="s">
        <v>18</v>
      </c>
      <c r="G70" s="27">
        <v>4</v>
      </c>
      <c r="H70" s="27">
        <v>500</v>
      </c>
      <c r="I70" s="27">
        <v>300</v>
      </c>
      <c r="J70" s="27"/>
      <c r="K70" s="27"/>
      <c r="L70" s="27"/>
      <c r="M70" s="27"/>
      <c r="N70" s="27"/>
      <c r="O70" s="27"/>
      <c r="P70" s="27"/>
      <c r="Q70" s="27"/>
      <c r="R70" s="27">
        <v>10000</v>
      </c>
      <c r="S70" s="27"/>
      <c r="U70" s="34"/>
    </row>
    <row r="71" spans="1:21">
      <c r="A71" s="38">
        <v>69</v>
      </c>
      <c r="B71" s="44"/>
      <c r="C71" s="44"/>
      <c r="D71" s="44"/>
      <c r="E71" s="44"/>
      <c r="F71" s="27" t="s">
        <v>18</v>
      </c>
      <c r="G71" s="27">
        <v>4</v>
      </c>
      <c r="H71" s="27">
        <v>500</v>
      </c>
      <c r="I71" s="27">
        <v>300</v>
      </c>
      <c r="J71" s="27"/>
      <c r="K71" s="27"/>
      <c r="L71" s="27"/>
      <c r="M71" s="27"/>
      <c r="N71" s="27"/>
      <c r="O71" s="27"/>
      <c r="P71" s="27"/>
      <c r="Q71" s="27"/>
      <c r="R71" s="27">
        <v>10000</v>
      </c>
      <c r="S71" s="27"/>
      <c r="U71" s="34"/>
    </row>
    <row r="72" spans="1:21">
      <c r="A72" s="38">
        <v>70</v>
      </c>
      <c r="B72" s="44"/>
      <c r="C72" s="44"/>
      <c r="D72" s="44"/>
      <c r="E72" s="44"/>
      <c r="F72" s="27" t="s">
        <v>18</v>
      </c>
      <c r="G72" s="27">
        <v>4</v>
      </c>
      <c r="H72" s="27">
        <v>500</v>
      </c>
      <c r="I72" s="27">
        <v>300</v>
      </c>
      <c r="J72" s="27"/>
      <c r="K72" s="27"/>
      <c r="L72" s="27"/>
      <c r="M72" s="27"/>
      <c r="N72" s="27"/>
      <c r="O72" s="27"/>
      <c r="P72" s="27"/>
      <c r="Q72" s="27"/>
      <c r="R72" s="27">
        <v>10000</v>
      </c>
      <c r="S72" s="27"/>
      <c r="U72" s="34"/>
    </row>
    <row r="73" spans="1:21">
      <c r="A73" s="38">
        <v>71</v>
      </c>
      <c r="B73" s="44"/>
      <c r="C73" s="44"/>
      <c r="D73" s="44"/>
      <c r="E73" s="44"/>
      <c r="F73" s="27" t="s">
        <v>18</v>
      </c>
      <c r="G73" s="27">
        <v>4</v>
      </c>
      <c r="H73" s="27">
        <v>500</v>
      </c>
      <c r="I73" s="27">
        <v>300</v>
      </c>
      <c r="J73" s="27"/>
      <c r="K73" s="27"/>
      <c r="L73" s="27"/>
      <c r="M73" s="27"/>
      <c r="N73" s="27"/>
      <c r="O73" s="27"/>
      <c r="P73" s="27"/>
      <c r="Q73" s="27"/>
      <c r="R73" s="27">
        <v>10000</v>
      </c>
      <c r="S73" s="27"/>
      <c r="U73" s="34"/>
    </row>
    <row r="74" spans="1:21">
      <c r="A74" s="38">
        <v>72</v>
      </c>
      <c r="B74" s="44"/>
      <c r="C74" s="44"/>
      <c r="D74" s="44"/>
      <c r="E74" s="44"/>
      <c r="F74" s="27" t="s">
        <v>18</v>
      </c>
      <c r="G74" s="27">
        <v>4</v>
      </c>
      <c r="H74" s="27">
        <v>500</v>
      </c>
      <c r="I74" s="27">
        <v>300</v>
      </c>
      <c r="J74" s="27"/>
      <c r="K74" s="27"/>
      <c r="L74" s="27"/>
      <c r="M74" s="27"/>
      <c r="N74" s="27"/>
      <c r="O74" s="27"/>
      <c r="P74" s="27"/>
      <c r="Q74" s="27"/>
      <c r="R74" s="27">
        <v>10000</v>
      </c>
      <c r="S74" s="27"/>
      <c r="U74" s="34"/>
    </row>
    <row r="75" spans="1:21">
      <c r="A75" s="38">
        <v>73</v>
      </c>
      <c r="B75" s="44"/>
      <c r="C75" s="44"/>
      <c r="D75" s="44"/>
      <c r="E75" s="44"/>
      <c r="F75" s="27" t="s">
        <v>18</v>
      </c>
      <c r="G75" s="27">
        <v>4</v>
      </c>
      <c r="H75" s="27">
        <v>500</v>
      </c>
      <c r="I75" s="27">
        <v>300</v>
      </c>
      <c r="J75" s="27"/>
      <c r="K75" s="27"/>
      <c r="L75" s="27"/>
      <c r="M75" s="27"/>
      <c r="N75" s="27"/>
      <c r="O75" s="27"/>
      <c r="P75" s="27"/>
      <c r="Q75" s="27"/>
      <c r="R75" s="27">
        <v>10000</v>
      </c>
      <c r="S75" s="27"/>
      <c r="U75" s="34"/>
    </row>
    <row r="76" spans="1:21">
      <c r="A76" s="38">
        <v>74</v>
      </c>
      <c r="B76" s="44"/>
      <c r="C76" s="44"/>
      <c r="D76" s="44"/>
      <c r="E76" s="44"/>
      <c r="F76" s="27" t="s">
        <v>18</v>
      </c>
      <c r="G76" s="27">
        <v>4</v>
      </c>
      <c r="H76" s="27">
        <v>500</v>
      </c>
      <c r="I76" s="27">
        <v>300</v>
      </c>
      <c r="J76" s="27"/>
      <c r="K76" s="27"/>
      <c r="L76" s="27"/>
      <c r="M76" s="27"/>
      <c r="N76" s="27"/>
      <c r="O76" s="27"/>
      <c r="P76" s="27"/>
      <c r="Q76" s="27"/>
      <c r="R76" s="27">
        <v>10000</v>
      </c>
      <c r="S76" s="27"/>
      <c r="U76" s="34"/>
    </row>
    <row r="77" spans="1:21">
      <c r="A77" s="38">
        <v>75</v>
      </c>
      <c r="B77" s="44"/>
      <c r="C77" s="44"/>
      <c r="D77" s="44"/>
      <c r="E77" s="44"/>
      <c r="F77" s="27" t="s">
        <v>18</v>
      </c>
      <c r="G77" s="27">
        <v>4</v>
      </c>
      <c r="H77" s="27">
        <v>500</v>
      </c>
      <c r="I77" s="27">
        <v>300</v>
      </c>
      <c r="J77" s="27"/>
      <c r="K77" s="27"/>
      <c r="L77" s="27"/>
      <c r="M77" s="27"/>
      <c r="N77" s="27"/>
      <c r="O77" s="27"/>
      <c r="P77" s="27"/>
      <c r="Q77" s="27"/>
      <c r="R77" s="27">
        <v>10000</v>
      </c>
      <c r="S77" s="27"/>
      <c r="U77" s="34"/>
    </row>
    <row r="78" spans="1:21">
      <c r="A78" s="38">
        <v>76</v>
      </c>
      <c r="B78" s="44"/>
      <c r="C78" s="44"/>
      <c r="D78" s="44"/>
      <c r="E78" s="44"/>
      <c r="F78" s="27" t="s">
        <v>18</v>
      </c>
      <c r="G78" s="27">
        <v>4</v>
      </c>
      <c r="H78" s="27">
        <v>500</v>
      </c>
      <c r="I78" s="27">
        <v>300</v>
      </c>
      <c r="J78" s="27"/>
      <c r="K78" s="27"/>
      <c r="L78" s="27"/>
      <c r="M78" s="27"/>
      <c r="N78" s="27"/>
      <c r="O78" s="27"/>
      <c r="P78" s="27"/>
      <c r="Q78" s="27"/>
      <c r="R78" s="27">
        <v>10000</v>
      </c>
      <c r="S78" s="27"/>
      <c r="U78" s="34"/>
    </row>
    <row r="79" spans="1:21">
      <c r="A79" s="38">
        <v>77</v>
      </c>
      <c r="B79" s="44"/>
      <c r="C79" s="44"/>
      <c r="D79" s="44"/>
      <c r="E79" s="44"/>
      <c r="F79" s="27" t="s">
        <v>18</v>
      </c>
      <c r="G79" s="27">
        <v>4</v>
      </c>
      <c r="H79" s="27">
        <v>500</v>
      </c>
      <c r="I79" s="27">
        <v>300</v>
      </c>
      <c r="J79" s="27"/>
      <c r="K79" s="27"/>
      <c r="L79" s="27"/>
      <c r="M79" s="27"/>
      <c r="N79" s="27"/>
      <c r="O79" s="27"/>
      <c r="P79" s="27"/>
      <c r="Q79" s="27"/>
      <c r="R79" s="27">
        <v>10000</v>
      </c>
      <c r="S79" s="27"/>
      <c r="U79" s="34"/>
    </row>
    <row r="80" spans="1:21">
      <c r="A80" s="38">
        <v>78</v>
      </c>
      <c r="B80" s="44"/>
      <c r="C80" s="44"/>
      <c r="D80" s="44"/>
      <c r="E80" s="44"/>
      <c r="F80" s="27" t="s">
        <v>18</v>
      </c>
      <c r="G80" s="27">
        <v>4</v>
      </c>
      <c r="H80" s="27">
        <v>500</v>
      </c>
      <c r="I80" s="27">
        <v>300</v>
      </c>
      <c r="J80" s="27"/>
      <c r="K80" s="27"/>
      <c r="L80" s="27"/>
      <c r="M80" s="27"/>
      <c r="N80" s="27"/>
      <c r="O80" s="27"/>
      <c r="P80" s="27"/>
      <c r="Q80" s="27"/>
      <c r="R80" s="27">
        <v>10000</v>
      </c>
      <c r="S80" s="27"/>
      <c r="U80" s="34"/>
    </row>
    <row r="81" spans="1:21">
      <c r="A81" s="38">
        <v>79</v>
      </c>
      <c r="B81" s="44"/>
      <c r="C81" s="44"/>
      <c r="D81" s="44"/>
      <c r="E81" s="44"/>
      <c r="F81" s="27" t="s">
        <v>18</v>
      </c>
      <c r="G81" s="27">
        <v>4</v>
      </c>
      <c r="H81" s="27">
        <v>500</v>
      </c>
      <c r="I81" s="27">
        <v>300</v>
      </c>
      <c r="J81" s="27"/>
      <c r="K81" s="27"/>
      <c r="L81" s="27"/>
      <c r="M81" s="27"/>
      <c r="N81" s="27"/>
      <c r="O81" s="27"/>
      <c r="P81" s="27"/>
      <c r="Q81" s="27"/>
      <c r="R81" s="27">
        <v>10000</v>
      </c>
      <c r="S81" s="27"/>
      <c r="U81" s="34"/>
    </row>
    <row r="82" spans="1:21">
      <c r="A82" s="38">
        <v>80</v>
      </c>
      <c r="B82" s="44"/>
      <c r="C82" s="44"/>
      <c r="D82" s="44"/>
      <c r="E82" s="44"/>
      <c r="F82" s="27" t="s">
        <v>18</v>
      </c>
      <c r="G82" s="27">
        <v>4</v>
      </c>
      <c r="H82" s="27">
        <v>500</v>
      </c>
      <c r="I82" s="27">
        <v>300</v>
      </c>
      <c r="J82" s="27"/>
      <c r="K82" s="27"/>
      <c r="L82" s="27"/>
      <c r="M82" s="27"/>
      <c r="N82" s="27"/>
      <c r="O82" s="27"/>
      <c r="P82" s="27"/>
      <c r="Q82" s="27"/>
      <c r="R82" s="27">
        <v>10000</v>
      </c>
      <c r="S82" s="27"/>
      <c r="U82" s="34"/>
    </row>
    <row r="83" spans="1:21">
      <c r="A83" s="38">
        <v>81</v>
      </c>
      <c r="B83" s="44"/>
      <c r="C83" s="44"/>
      <c r="D83" s="44"/>
      <c r="E83" s="44"/>
      <c r="F83" s="27" t="s">
        <v>18</v>
      </c>
      <c r="G83" s="27">
        <v>4</v>
      </c>
      <c r="H83" s="27">
        <v>500</v>
      </c>
      <c r="I83" s="27">
        <v>300</v>
      </c>
      <c r="J83" s="27"/>
      <c r="K83" s="27"/>
      <c r="L83" s="27"/>
      <c r="M83" s="27"/>
      <c r="N83" s="27"/>
      <c r="O83" s="27"/>
      <c r="P83" s="27"/>
      <c r="Q83" s="27"/>
      <c r="R83" s="27">
        <v>10000</v>
      </c>
      <c r="S83" s="27"/>
      <c r="U83" s="34"/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EC0CE-8957-4191-BAA8-35B39B1E2E7D}">
  <dimension ref="A1:AA83"/>
  <sheetViews>
    <sheetView workbookViewId="0">
      <pane xSplit="1" topLeftCell="B1" activePane="topRight" state="frozen"/>
      <selection pane="topRight" activeCell="E12" sqref="E12"/>
    </sheetView>
  </sheetViews>
  <sheetFormatPr defaultRowHeight="14.4"/>
  <cols>
    <col min="1" max="7" width="8.88671875" style="43"/>
    <col min="8" max="8" width="9.6640625" style="43" customWidth="1"/>
    <col min="9" max="11" width="8.88671875" style="43"/>
    <col min="12" max="12" width="16" style="43" customWidth="1"/>
    <col min="13" max="13" width="13.33203125" style="43" customWidth="1"/>
    <col min="14" max="16" width="8.88671875" style="43"/>
    <col min="17" max="17" width="10.21875" style="43" customWidth="1"/>
    <col min="18" max="18" width="9.88671875" style="43" customWidth="1"/>
    <col min="19" max="19" width="10.21875" style="43" customWidth="1"/>
    <col min="20" max="20" width="8.88671875" style="27"/>
    <col min="21" max="21" width="11.109375" style="43" customWidth="1"/>
    <col min="22" max="25" width="8.88671875" style="43"/>
    <col min="26" max="26" width="12" style="43" bestFit="1" customWidth="1"/>
    <col min="27" max="27" width="10" style="43" bestFit="1" customWidth="1"/>
    <col min="28" max="16384" width="8.88671875" style="43"/>
  </cols>
  <sheetData>
    <row r="1" spans="1:27" ht="43.8" thickBot="1">
      <c r="A1" s="23" t="s">
        <v>39</v>
      </c>
      <c r="B1" s="24" t="s">
        <v>1</v>
      </c>
      <c r="C1" s="24" t="s">
        <v>2</v>
      </c>
      <c r="D1" s="24" t="s">
        <v>19</v>
      </c>
      <c r="E1" s="24" t="s">
        <v>28</v>
      </c>
      <c r="F1" s="24" t="s">
        <v>3</v>
      </c>
      <c r="G1" s="24" t="s">
        <v>4</v>
      </c>
      <c r="H1" s="24" t="s">
        <v>63</v>
      </c>
      <c r="I1" s="24" t="s">
        <v>5</v>
      </c>
      <c r="J1" s="24" t="s">
        <v>6</v>
      </c>
      <c r="K1" s="24" t="s">
        <v>40</v>
      </c>
      <c r="L1" s="24" t="s">
        <v>99</v>
      </c>
      <c r="M1" s="24" t="s">
        <v>100</v>
      </c>
      <c r="N1" s="24" t="s">
        <v>91</v>
      </c>
      <c r="O1" s="24" t="s">
        <v>96</v>
      </c>
      <c r="P1" s="24" t="s">
        <v>95</v>
      </c>
      <c r="Q1" s="24" t="s">
        <v>98</v>
      </c>
      <c r="R1" s="24" t="s">
        <v>93</v>
      </c>
      <c r="S1" s="24" t="s">
        <v>116</v>
      </c>
      <c r="T1" s="24" t="s">
        <v>66</v>
      </c>
      <c r="U1" s="40" t="s">
        <v>67</v>
      </c>
      <c r="W1" s="35"/>
      <c r="X1" s="35"/>
      <c r="Y1" s="35"/>
      <c r="Z1" s="35"/>
      <c r="AA1" s="35"/>
    </row>
    <row r="2" spans="1:27">
      <c r="A2" s="25" t="s">
        <v>10</v>
      </c>
      <c r="B2" s="26" t="s">
        <v>29</v>
      </c>
      <c r="C2" s="26" t="s">
        <v>30</v>
      </c>
      <c r="D2" s="26" t="s">
        <v>31</v>
      </c>
      <c r="E2" s="26" t="s">
        <v>32</v>
      </c>
      <c r="F2" s="26" t="s">
        <v>12</v>
      </c>
      <c r="G2" s="26" t="s">
        <v>13</v>
      </c>
      <c r="H2" s="26" t="s">
        <v>12</v>
      </c>
      <c r="I2" s="26" t="s">
        <v>14</v>
      </c>
      <c r="J2" s="26" t="s">
        <v>15</v>
      </c>
      <c r="K2" s="26" t="s">
        <v>15</v>
      </c>
      <c r="L2" s="26" t="s">
        <v>97</v>
      </c>
      <c r="M2" s="26" t="s">
        <v>97</v>
      </c>
      <c r="N2" s="26" t="s">
        <v>15</v>
      </c>
      <c r="O2" s="26" t="s">
        <v>97</v>
      </c>
      <c r="P2" s="26" t="s">
        <v>15</v>
      </c>
      <c r="Q2" s="26" t="s">
        <v>15</v>
      </c>
      <c r="R2" s="26" t="s">
        <v>16</v>
      </c>
      <c r="S2" s="26" t="s">
        <v>117</v>
      </c>
      <c r="T2" s="26" t="s">
        <v>12</v>
      </c>
      <c r="U2" s="26" t="s">
        <v>89</v>
      </c>
    </row>
    <row r="3" spans="1:27">
      <c r="A3" s="38">
        <v>1</v>
      </c>
      <c r="B3" s="44">
        <v>1</v>
      </c>
      <c r="C3" s="44">
        <v>2</v>
      </c>
      <c r="D3" s="44">
        <v>3</v>
      </c>
      <c r="E3" s="28">
        <v>4</v>
      </c>
      <c r="F3" s="27" t="s">
        <v>18</v>
      </c>
      <c r="G3" s="27">
        <v>4</v>
      </c>
      <c r="H3" s="27">
        <v>500</v>
      </c>
      <c r="I3" s="27">
        <v>300</v>
      </c>
      <c r="J3" s="27">
        <v>349.1</v>
      </c>
      <c r="K3" s="27">
        <v>101.60769999999999</v>
      </c>
      <c r="L3" s="27">
        <f>K3/R3*1000</f>
        <v>10.160769999999999</v>
      </c>
      <c r="M3" s="27">
        <v>10.1943</v>
      </c>
      <c r="N3" s="27">
        <f>J3-K3</f>
        <v>247.49230000000003</v>
      </c>
      <c r="O3" s="27">
        <v>9.7470999999999997</v>
      </c>
      <c r="P3" s="27">
        <f>O3*$Y$5/1000</f>
        <v>0.6335615</v>
      </c>
      <c r="Q3" s="27">
        <f>N3-P3</f>
        <v>246.85873850000002</v>
      </c>
      <c r="R3" s="27">
        <v>10000</v>
      </c>
      <c r="S3" s="27">
        <f>Q3/M3</f>
        <v>24.215369225939988</v>
      </c>
      <c r="U3" s="27"/>
    </row>
    <row r="4" spans="1:27">
      <c r="A4" s="38">
        <v>2</v>
      </c>
      <c r="B4" s="44">
        <v>5</v>
      </c>
      <c r="C4" s="44">
        <v>6</v>
      </c>
      <c r="D4" s="44">
        <v>7</v>
      </c>
      <c r="E4" s="28">
        <v>8</v>
      </c>
      <c r="F4" s="27" t="s">
        <v>18</v>
      </c>
      <c r="G4" s="27">
        <v>4</v>
      </c>
      <c r="H4" s="27">
        <v>500</v>
      </c>
      <c r="I4" s="27">
        <v>300</v>
      </c>
      <c r="J4" s="27">
        <v>336.3</v>
      </c>
      <c r="K4" s="27">
        <v>88.626499999999993</v>
      </c>
      <c r="L4" s="27">
        <f t="shared" ref="L4:L63" si="0">K4/R4*1000</f>
        <v>8.8626500000000004</v>
      </c>
      <c r="M4" s="27">
        <v>8.9217999999999993</v>
      </c>
      <c r="N4" s="27">
        <f t="shared" ref="N4:N63" si="1">J4-K4</f>
        <v>247.67350000000002</v>
      </c>
      <c r="O4" s="27">
        <v>8.5116999999999994</v>
      </c>
      <c r="P4" s="27">
        <f t="shared" ref="P4:P63" si="2">O4*$Y$5/1000</f>
        <v>0.55326049999999993</v>
      </c>
      <c r="Q4" s="27">
        <f t="shared" ref="Q4:Q29" si="3">N4-P4</f>
        <v>247.12023950000003</v>
      </c>
      <c r="R4" s="27">
        <v>10000</v>
      </c>
      <c r="S4" s="27">
        <f t="shared" ref="S4:S29" si="4">Q4/M4</f>
        <v>27.698473346185754</v>
      </c>
      <c r="T4" s="27">
        <v>-17.1922</v>
      </c>
      <c r="U4" s="27">
        <v>2.2004000000000001</v>
      </c>
    </row>
    <row r="5" spans="1:27">
      <c r="A5" s="38">
        <v>3</v>
      </c>
      <c r="B5" s="44">
        <v>9</v>
      </c>
      <c r="C5" s="44">
        <v>10</v>
      </c>
      <c r="D5" s="44">
        <v>11</v>
      </c>
      <c r="E5" s="28">
        <v>12</v>
      </c>
      <c r="F5" s="27" t="s">
        <v>18</v>
      </c>
      <c r="G5" s="27">
        <v>4</v>
      </c>
      <c r="H5" s="27">
        <v>500</v>
      </c>
      <c r="I5" s="27">
        <v>300</v>
      </c>
      <c r="J5" s="27">
        <v>328.4</v>
      </c>
      <c r="K5" s="27">
        <v>80.4619</v>
      </c>
      <c r="L5" s="27">
        <f t="shared" si="0"/>
        <v>8.0461899999999993</v>
      </c>
      <c r="M5" s="27">
        <v>8.1105999999999998</v>
      </c>
      <c r="N5" s="27">
        <f t="shared" si="1"/>
        <v>247.93809999999996</v>
      </c>
      <c r="O5" s="27">
        <v>7.7264999999999997</v>
      </c>
      <c r="P5" s="27">
        <f t="shared" si="2"/>
        <v>0.50222250000000002</v>
      </c>
      <c r="Q5" s="27">
        <f t="shared" si="3"/>
        <v>247.43587749999998</v>
      </c>
      <c r="R5" s="27">
        <v>10000</v>
      </c>
      <c r="S5" s="27">
        <f t="shared" si="4"/>
        <v>30.507715520430054</v>
      </c>
      <c r="T5" s="27">
        <v>-12.739100000000001</v>
      </c>
      <c r="U5" s="27">
        <v>1.1002000000000001</v>
      </c>
      <c r="X5" s="43" t="s">
        <v>94</v>
      </c>
      <c r="Y5" s="43">
        <f>65</f>
        <v>65</v>
      </c>
    </row>
    <row r="6" spans="1:27">
      <c r="A6" s="38">
        <v>4</v>
      </c>
      <c r="B6" s="44">
        <v>13</v>
      </c>
      <c r="C6" s="44">
        <v>14</v>
      </c>
      <c r="D6" s="44">
        <v>15</v>
      </c>
      <c r="E6" s="28">
        <v>16</v>
      </c>
      <c r="F6" s="27" t="s">
        <v>18</v>
      </c>
      <c r="G6" s="27">
        <v>4</v>
      </c>
      <c r="H6" s="27">
        <v>500</v>
      </c>
      <c r="I6" s="27">
        <v>300</v>
      </c>
      <c r="J6" s="27">
        <v>321.7</v>
      </c>
      <c r="K6" s="27">
        <v>73.84</v>
      </c>
      <c r="L6" s="27">
        <f t="shared" si="0"/>
        <v>7.3840000000000003</v>
      </c>
      <c r="M6" s="27">
        <v>7.3983999999999996</v>
      </c>
      <c r="N6" s="27">
        <f t="shared" si="1"/>
        <v>247.85999999999999</v>
      </c>
      <c r="O6" s="27">
        <v>7.0585000000000004</v>
      </c>
      <c r="P6" s="27">
        <f t="shared" si="2"/>
        <v>0.4588025</v>
      </c>
      <c r="Q6" s="27">
        <f t="shared" si="3"/>
        <v>247.40119749999999</v>
      </c>
      <c r="R6" s="27">
        <v>10000</v>
      </c>
      <c r="S6" s="27">
        <f t="shared" si="4"/>
        <v>33.439824489078724</v>
      </c>
      <c r="T6" s="27">
        <v>-11.158300000000001</v>
      </c>
      <c r="U6" s="27">
        <v>0.70009999999999994</v>
      </c>
      <c r="V6" s="43">
        <f>1</f>
        <v>1</v>
      </c>
    </row>
    <row r="7" spans="1:27">
      <c r="A7" s="38">
        <v>5</v>
      </c>
      <c r="B7" s="44">
        <v>17</v>
      </c>
      <c r="C7" s="44">
        <v>18</v>
      </c>
      <c r="D7" s="44">
        <v>19</v>
      </c>
      <c r="E7" s="28">
        <v>20</v>
      </c>
      <c r="F7" s="27" t="s">
        <v>18</v>
      </c>
      <c r="G7" s="27">
        <v>4</v>
      </c>
      <c r="H7" s="27">
        <v>500</v>
      </c>
      <c r="I7" s="27">
        <v>300</v>
      </c>
      <c r="J7" s="27">
        <v>316.60000000000002</v>
      </c>
      <c r="K7" s="27">
        <v>68.072599999999994</v>
      </c>
      <c r="L7" s="27">
        <f t="shared" si="0"/>
        <v>6.8072599999999994</v>
      </c>
      <c r="M7" s="27">
        <v>6.8361000000000001</v>
      </c>
      <c r="N7" s="27">
        <f t="shared" si="1"/>
        <v>248.52740000000003</v>
      </c>
      <c r="O7" s="27">
        <v>6.5171999999999999</v>
      </c>
      <c r="P7" s="27">
        <f t="shared" si="2"/>
        <v>0.42361799999999999</v>
      </c>
      <c r="Q7" s="27">
        <f t="shared" si="3"/>
        <v>248.10378200000002</v>
      </c>
      <c r="R7" s="27">
        <v>10000</v>
      </c>
      <c r="S7" s="27">
        <f t="shared" si="4"/>
        <v>36.293176226210853</v>
      </c>
      <c r="T7" s="27">
        <v>-15.075699999999999</v>
      </c>
      <c r="U7" s="27">
        <v>1.5002</v>
      </c>
    </row>
    <row r="8" spans="1:27">
      <c r="A8" s="38">
        <v>6</v>
      </c>
      <c r="B8" s="44">
        <v>21</v>
      </c>
      <c r="C8" s="44">
        <v>22</v>
      </c>
      <c r="D8" s="44">
        <v>23</v>
      </c>
      <c r="E8" s="28">
        <v>24</v>
      </c>
      <c r="F8" s="27" t="s">
        <v>18</v>
      </c>
      <c r="G8" s="27">
        <v>4</v>
      </c>
      <c r="H8" s="27">
        <v>500</v>
      </c>
      <c r="I8" s="27">
        <v>300</v>
      </c>
      <c r="J8" s="27">
        <v>308.10000000000002</v>
      </c>
      <c r="K8" s="27">
        <v>59.113300000000002</v>
      </c>
      <c r="L8" s="27">
        <f t="shared" si="0"/>
        <v>5.9113300000000004</v>
      </c>
      <c r="M8" s="27">
        <v>5.9268999999999998</v>
      </c>
      <c r="N8" s="27">
        <f t="shared" si="1"/>
        <v>248.98670000000001</v>
      </c>
      <c r="O8" s="27">
        <v>5.6351000000000004</v>
      </c>
      <c r="P8" s="27">
        <f t="shared" si="2"/>
        <v>0.36628150000000004</v>
      </c>
      <c r="Q8" s="27">
        <f t="shared" si="3"/>
        <v>248.6204185</v>
      </c>
      <c r="R8" s="27">
        <v>10000</v>
      </c>
      <c r="S8" s="27">
        <f t="shared" si="4"/>
        <v>41.947800452175677</v>
      </c>
      <c r="T8" s="27">
        <v>-11.8568</v>
      </c>
      <c r="U8" s="27">
        <v>0.60009999999999997</v>
      </c>
    </row>
    <row r="9" spans="1:27">
      <c r="A9" s="38">
        <v>7</v>
      </c>
      <c r="B9" s="44">
        <v>27</v>
      </c>
      <c r="C9" s="44">
        <v>28</v>
      </c>
      <c r="D9" s="44">
        <v>29</v>
      </c>
      <c r="E9" s="28">
        <v>30</v>
      </c>
      <c r="F9" s="27" t="s">
        <v>18</v>
      </c>
      <c r="G9" s="27">
        <v>4</v>
      </c>
      <c r="H9" s="27">
        <v>500</v>
      </c>
      <c r="I9" s="27">
        <v>300</v>
      </c>
      <c r="J9" s="27">
        <v>301.2</v>
      </c>
      <c r="K9" s="27">
        <v>51.064799999999998</v>
      </c>
      <c r="L9" s="27">
        <f t="shared" si="0"/>
        <v>5.1064800000000004</v>
      </c>
      <c r="M9" s="27">
        <v>5.1581999999999999</v>
      </c>
      <c r="N9" s="27">
        <f t="shared" si="1"/>
        <v>250.1352</v>
      </c>
      <c r="O9" s="27">
        <v>4.9161999999999999</v>
      </c>
      <c r="P9" s="27">
        <f t="shared" si="2"/>
        <v>0.31955299999999998</v>
      </c>
      <c r="Q9" s="27">
        <f t="shared" si="3"/>
        <v>249.81564699999998</v>
      </c>
      <c r="R9" s="27">
        <v>10000</v>
      </c>
      <c r="S9" s="27">
        <f t="shared" si="4"/>
        <v>48.430779535496875</v>
      </c>
      <c r="T9" s="27">
        <v>-8.6656999999999993</v>
      </c>
      <c r="U9" s="27">
        <v>0.40010000000000001</v>
      </c>
    </row>
    <row r="10" spans="1:27">
      <c r="A10" s="38">
        <v>8</v>
      </c>
      <c r="B10" s="45">
        <v>31</v>
      </c>
      <c r="C10" s="45">
        <v>32</v>
      </c>
      <c r="D10" s="45">
        <v>33</v>
      </c>
      <c r="E10" s="28">
        <v>34</v>
      </c>
      <c r="F10" s="27" t="s">
        <v>18</v>
      </c>
      <c r="G10" s="27">
        <v>4</v>
      </c>
      <c r="H10" s="27">
        <v>500</v>
      </c>
      <c r="I10" s="27">
        <v>300</v>
      </c>
      <c r="J10" s="27">
        <v>293</v>
      </c>
      <c r="K10" s="27">
        <v>42.322800000000001</v>
      </c>
      <c r="L10" s="27">
        <f t="shared" si="0"/>
        <v>4.2322799999999994</v>
      </c>
      <c r="M10" s="27">
        <v>4.2876000000000003</v>
      </c>
      <c r="N10" s="27">
        <f t="shared" si="1"/>
        <v>250.6772</v>
      </c>
      <c r="O10" s="27">
        <v>4.0776000000000003</v>
      </c>
      <c r="P10" s="27">
        <f t="shared" si="2"/>
        <v>0.26504400000000006</v>
      </c>
      <c r="Q10" s="27">
        <f t="shared" si="3"/>
        <v>250.41215600000001</v>
      </c>
      <c r="R10" s="27">
        <v>10000</v>
      </c>
      <c r="S10" s="27">
        <f t="shared" si="4"/>
        <v>58.403805392294053</v>
      </c>
      <c r="T10" s="27">
        <v>-7.2221000000000002</v>
      </c>
      <c r="U10" s="27">
        <v>0.35</v>
      </c>
      <c r="V10" s="43" t="s">
        <v>92</v>
      </c>
    </row>
    <row r="11" spans="1:27">
      <c r="A11" s="38">
        <v>9</v>
      </c>
      <c r="B11" s="44">
        <v>35</v>
      </c>
      <c r="C11" s="44">
        <v>36</v>
      </c>
      <c r="D11" s="44">
        <v>37</v>
      </c>
      <c r="E11" s="28">
        <v>38</v>
      </c>
      <c r="F11" s="27" t="s">
        <v>18</v>
      </c>
      <c r="G11" s="27">
        <v>4</v>
      </c>
      <c r="H11" s="27">
        <v>500</v>
      </c>
      <c r="I11" s="27">
        <v>300</v>
      </c>
      <c r="J11" s="27">
        <v>289.7</v>
      </c>
      <c r="K11" s="27">
        <v>38.684899999999999</v>
      </c>
      <c r="L11" s="27">
        <f t="shared" si="0"/>
        <v>3.86849</v>
      </c>
      <c r="M11" s="27">
        <v>3.9157000000000002</v>
      </c>
      <c r="N11" s="27">
        <f t="shared" si="1"/>
        <v>251.01509999999999</v>
      </c>
      <c r="O11" s="27">
        <v>3.7101999999999999</v>
      </c>
      <c r="P11" s="27">
        <f t="shared" si="2"/>
        <v>0.24116299999999999</v>
      </c>
      <c r="Q11" s="27">
        <f t="shared" si="3"/>
        <v>250.77393699999999</v>
      </c>
      <c r="R11" s="27">
        <v>10000</v>
      </c>
      <c r="S11" s="27">
        <f t="shared" si="4"/>
        <v>64.043194575682506</v>
      </c>
      <c r="T11" s="27">
        <v>-3.6663999999999999</v>
      </c>
      <c r="U11" s="27">
        <v>0.2</v>
      </c>
    </row>
    <row r="12" spans="1:27">
      <c r="A12" s="38">
        <v>10</v>
      </c>
      <c r="B12" s="28">
        <v>39</v>
      </c>
      <c r="C12" s="28">
        <v>40</v>
      </c>
      <c r="D12" s="28">
        <v>41</v>
      </c>
      <c r="E12" s="28">
        <v>42</v>
      </c>
      <c r="F12" s="27" t="s">
        <v>18</v>
      </c>
      <c r="G12" s="27">
        <v>4</v>
      </c>
      <c r="H12" s="27">
        <v>500</v>
      </c>
      <c r="I12" s="27">
        <v>300</v>
      </c>
      <c r="J12" s="27">
        <v>285.60000000000002</v>
      </c>
      <c r="K12" s="27">
        <v>33.428400000000003</v>
      </c>
      <c r="L12" s="27">
        <f t="shared" si="0"/>
        <v>3.3428400000000003</v>
      </c>
      <c r="M12" s="27">
        <v>3.3936000000000002</v>
      </c>
      <c r="N12" s="27">
        <f t="shared" si="1"/>
        <v>252.17160000000001</v>
      </c>
      <c r="O12" s="27">
        <v>3.2082999999999999</v>
      </c>
      <c r="P12" s="27">
        <f t="shared" si="2"/>
        <v>0.20853950000000002</v>
      </c>
      <c r="Q12" s="27">
        <f t="shared" si="3"/>
        <v>251.96306050000001</v>
      </c>
      <c r="R12" s="27">
        <v>10000</v>
      </c>
      <c r="S12" s="27">
        <f t="shared" si="4"/>
        <v>74.246540694247997</v>
      </c>
      <c r="T12" s="27">
        <v>-17.8978</v>
      </c>
      <c r="U12" s="27">
        <v>0.8</v>
      </c>
    </row>
    <row r="13" spans="1:27">
      <c r="A13" s="38">
        <v>11</v>
      </c>
      <c r="B13" s="44">
        <v>43</v>
      </c>
      <c r="C13" s="44">
        <v>44</v>
      </c>
      <c r="D13" s="44">
        <v>45</v>
      </c>
      <c r="E13" s="28">
        <v>46</v>
      </c>
      <c r="F13" s="27" t="s">
        <v>18</v>
      </c>
      <c r="G13" s="27">
        <v>4</v>
      </c>
      <c r="H13" s="27">
        <v>500</v>
      </c>
      <c r="I13" s="27">
        <v>300</v>
      </c>
      <c r="J13" s="27">
        <v>283</v>
      </c>
      <c r="K13" s="27">
        <v>29.9938</v>
      </c>
      <c r="L13" s="27">
        <f t="shared" si="0"/>
        <v>2.9993799999999999</v>
      </c>
      <c r="M13" s="27">
        <v>3.0766</v>
      </c>
      <c r="N13" s="27">
        <f t="shared" si="1"/>
        <v>253.00620000000001</v>
      </c>
      <c r="O13" s="27">
        <v>2.9121000000000001</v>
      </c>
      <c r="P13" s="27">
        <f t="shared" si="2"/>
        <v>0.18928650000000002</v>
      </c>
      <c r="Q13" s="27">
        <f t="shared" si="3"/>
        <v>252.8169135</v>
      </c>
      <c r="R13" s="27">
        <v>10000</v>
      </c>
      <c r="S13" s="27">
        <f t="shared" si="4"/>
        <v>82.174125170642924</v>
      </c>
      <c r="T13" s="27">
        <v>-16.172599999999999</v>
      </c>
      <c r="U13" s="27">
        <v>1.4</v>
      </c>
    </row>
    <row r="14" spans="1:27">
      <c r="A14" s="38">
        <v>12</v>
      </c>
      <c r="B14" s="44">
        <v>47</v>
      </c>
      <c r="C14" s="44">
        <v>48</v>
      </c>
      <c r="D14" s="44">
        <v>49</v>
      </c>
      <c r="E14" s="44">
        <v>50</v>
      </c>
      <c r="F14" s="27" t="s">
        <v>18</v>
      </c>
      <c r="G14" s="27">
        <v>4</v>
      </c>
      <c r="H14" s="27">
        <v>500</v>
      </c>
      <c r="I14" s="27">
        <v>300</v>
      </c>
      <c r="J14" s="27">
        <v>278.8</v>
      </c>
      <c r="K14" s="27">
        <v>25.104700000000001</v>
      </c>
      <c r="L14" s="27">
        <f t="shared" si="0"/>
        <v>2.5104700000000002</v>
      </c>
      <c r="M14" s="27">
        <v>2.5884999999999998</v>
      </c>
      <c r="N14" s="27">
        <f t="shared" si="1"/>
        <v>253.6953</v>
      </c>
      <c r="O14" s="27">
        <v>2.4540999999999999</v>
      </c>
      <c r="P14" s="27">
        <f t="shared" si="2"/>
        <v>0.15951650000000001</v>
      </c>
      <c r="Q14" s="27">
        <f t="shared" si="3"/>
        <v>253.53578350000001</v>
      </c>
      <c r="R14" s="27">
        <v>10000</v>
      </c>
      <c r="S14" s="27">
        <f t="shared" si="4"/>
        <v>97.946989955572732</v>
      </c>
      <c r="T14" s="27">
        <v>8.2870000000000008</v>
      </c>
      <c r="U14" s="27">
        <v>0.65</v>
      </c>
    </row>
    <row r="15" spans="1:27">
      <c r="A15" s="38">
        <v>13</v>
      </c>
      <c r="B15" s="44">
        <v>51</v>
      </c>
      <c r="C15" s="44">
        <v>52</v>
      </c>
      <c r="D15" s="44">
        <v>53</v>
      </c>
      <c r="E15" s="44">
        <v>54</v>
      </c>
      <c r="F15" s="27" t="s">
        <v>18</v>
      </c>
      <c r="G15" s="27">
        <v>4</v>
      </c>
      <c r="H15" s="27">
        <v>500</v>
      </c>
      <c r="I15" s="27">
        <v>300</v>
      </c>
      <c r="J15" s="27">
        <v>277.10000000000002</v>
      </c>
      <c r="K15" s="27">
        <v>22.728400000000001</v>
      </c>
      <c r="L15" s="27">
        <f t="shared" si="0"/>
        <v>2.27284</v>
      </c>
      <c r="M15" s="27">
        <v>2.367</v>
      </c>
      <c r="N15" s="27">
        <f t="shared" si="1"/>
        <v>254.37160000000003</v>
      </c>
      <c r="O15" s="27">
        <v>2.2469999999999999</v>
      </c>
      <c r="P15" s="27">
        <f t="shared" si="2"/>
        <v>0.14605500000000002</v>
      </c>
      <c r="Q15" s="27">
        <f t="shared" si="3"/>
        <v>254.22554500000004</v>
      </c>
      <c r="R15" s="27">
        <v>10000</v>
      </c>
      <c r="S15" s="27">
        <f t="shared" si="4"/>
        <v>107.40411702577103</v>
      </c>
      <c r="T15" s="27">
        <v>8.6928000000000001</v>
      </c>
      <c r="U15" s="27">
        <v>0.65</v>
      </c>
    </row>
    <row r="16" spans="1:27">
      <c r="A16" s="38">
        <v>14</v>
      </c>
      <c r="B16" s="44">
        <v>55</v>
      </c>
      <c r="C16" s="44">
        <v>56</v>
      </c>
      <c r="D16" s="44">
        <v>57</v>
      </c>
      <c r="E16" s="44">
        <v>58</v>
      </c>
      <c r="F16" s="27" t="s">
        <v>18</v>
      </c>
      <c r="G16" s="27">
        <v>4</v>
      </c>
      <c r="H16" s="27">
        <v>500</v>
      </c>
      <c r="I16" s="27">
        <v>300</v>
      </c>
      <c r="J16" s="27">
        <v>273.7</v>
      </c>
      <c r="K16" s="27">
        <v>19.37</v>
      </c>
      <c r="L16" s="27">
        <f t="shared" si="0"/>
        <v>1.9370000000000001</v>
      </c>
      <c r="M16" s="27">
        <v>1.9948999999999999</v>
      </c>
      <c r="N16" s="27">
        <f t="shared" si="1"/>
        <v>254.32999999999998</v>
      </c>
      <c r="O16" s="27">
        <v>1.893</v>
      </c>
      <c r="P16" s="27">
        <f t="shared" si="2"/>
        <v>0.123045</v>
      </c>
      <c r="Q16" s="27">
        <f t="shared" si="3"/>
        <v>254.20695499999999</v>
      </c>
      <c r="R16" s="27">
        <v>10000</v>
      </c>
      <c r="S16" s="27">
        <f t="shared" si="4"/>
        <v>127.42841997092586</v>
      </c>
      <c r="T16" s="27">
        <v>3.9359999999999999</v>
      </c>
      <c r="U16" s="27">
        <v>0.7</v>
      </c>
    </row>
    <row r="17" spans="1:21">
      <c r="A17" s="38">
        <v>15</v>
      </c>
      <c r="B17" s="44">
        <v>59</v>
      </c>
      <c r="C17" s="44">
        <v>60</v>
      </c>
      <c r="D17" s="44">
        <v>61</v>
      </c>
      <c r="E17" s="44">
        <v>62</v>
      </c>
      <c r="F17" s="27" t="s">
        <v>18</v>
      </c>
      <c r="G17" s="27">
        <v>4</v>
      </c>
      <c r="H17" s="27">
        <v>500</v>
      </c>
      <c r="I17" s="27">
        <v>300</v>
      </c>
      <c r="J17" s="27">
        <v>273</v>
      </c>
      <c r="K17" s="27">
        <v>18.5703</v>
      </c>
      <c r="L17" s="27">
        <f t="shared" si="0"/>
        <v>1.85703</v>
      </c>
      <c r="M17" s="27">
        <v>1.901</v>
      </c>
      <c r="N17" s="27">
        <f t="shared" si="1"/>
        <v>254.4297</v>
      </c>
      <c r="O17" s="27">
        <v>1.8027</v>
      </c>
      <c r="P17" s="27">
        <f t="shared" si="2"/>
        <v>0.1171755</v>
      </c>
      <c r="Q17" s="27">
        <f t="shared" si="3"/>
        <v>254.31252449999999</v>
      </c>
      <c r="R17" s="27">
        <v>10000</v>
      </c>
      <c r="S17" s="27">
        <f t="shared" si="4"/>
        <v>133.77828748027355</v>
      </c>
      <c r="T17" s="27">
        <v>8.8859999999999992</v>
      </c>
      <c r="U17" s="27">
        <v>0.7</v>
      </c>
    </row>
    <row r="18" spans="1:21">
      <c r="A18" s="38">
        <v>16</v>
      </c>
      <c r="B18" s="44">
        <v>63</v>
      </c>
      <c r="C18" s="44">
        <v>64</v>
      </c>
      <c r="D18" s="44">
        <v>65</v>
      </c>
      <c r="E18" s="44">
        <v>66</v>
      </c>
      <c r="F18" s="27" t="s">
        <v>18</v>
      </c>
      <c r="G18" s="27">
        <v>4</v>
      </c>
      <c r="H18" s="27">
        <v>500</v>
      </c>
      <c r="I18" s="27">
        <v>300</v>
      </c>
      <c r="J18" s="27">
        <v>270.60000000000002</v>
      </c>
      <c r="K18" s="27">
        <v>15.8697</v>
      </c>
      <c r="L18" s="27">
        <f t="shared" si="0"/>
        <v>1.58697</v>
      </c>
      <c r="M18" s="27">
        <v>1.6600999999999999</v>
      </c>
      <c r="N18" s="27">
        <f t="shared" si="1"/>
        <v>254.73030000000003</v>
      </c>
      <c r="O18" s="27">
        <v>1.5761000000000001</v>
      </c>
      <c r="P18" s="27">
        <f t="shared" si="2"/>
        <v>0.1024465</v>
      </c>
      <c r="Q18" s="27">
        <f t="shared" si="3"/>
        <v>254.62785350000001</v>
      </c>
      <c r="R18" s="27">
        <v>10000</v>
      </c>
      <c r="S18" s="27">
        <f t="shared" si="4"/>
        <v>153.38103337148365</v>
      </c>
      <c r="T18" s="27">
        <v>-17.4114</v>
      </c>
      <c r="U18" s="27">
        <v>1.4001999999999999</v>
      </c>
    </row>
    <row r="19" spans="1:21">
      <c r="A19" s="38">
        <v>17</v>
      </c>
      <c r="B19" s="44">
        <v>67</v>
      </c>
      <c r="C19" s="44">
        <v>68</v>
      </c>
      <c r="D19" s="44">
        <v>69</v>
      </c>
      <c r="E19" s="44">
        <v>70</v>
      </c>
      <c r="F19" s="27" t="s">
        <v>18</v>
      </c>
      <c r="G19" s="27">
        <v>4</v>
      </c>
      <c r="H19" s="27">
        <v>500</v>
      </c>
      <c r="I19" s="27">
        <v>300</v>
      </c>
      <c r="J19" s="27">
        <v>268.89999999999998</v>
      </c>
      <c r="K19" s="27">
        <v>13.8819</v>
      </c>
      <c r="L19" s="27">
        <f t="shared" si="0"/>
        <v>1.38819</v>
      </c>
      <c r="M19" s="27">
        <v>1.4914000000000001</v>
      </c>
      <c r="N19" s="27">
        <f t="shared" si="1"/>
        <v>255.01809999999998</v>
      </c>
      <c r="O19" s="27">
        <v>1.4245000000000001</v>
      </c>
      <c r="P19" s="27">
        <f t="shared" si="2"/>
        <v>9.2592499999999994E-2</v>
      </c>
      <c r="Q19" s="27">
        <f t="shared" si="3"/>
        <v>254.92550749999998</v>
      </c>
      <c r="R19" s="27">
        <v>10000</v>
      </c>
      <c r="S19" s="27">
        <f t="shared" si="4"/>
        <v>170.93033894327476</v>
      </c>
      <c r="T19" s="27">
        <v>-11.049099999999999</v>
      </c>
      <c r="U19" s="27">
        <v>1.4001999999999999</v>
      </c>
    </row>
    <row r="20" spans="1:21">
      <c r="A20" s="38">
        <v>18</v>
      </c>
      <c r="B20" s="44">
        <v>71</v>
      </c>
      <c r="C20" s="44">
        <v>72</v>
      </c>
      <c r="D20" s="44">
        <v>73</v>
      </c>
      <c r="E20" s="44">
        <v>74</v>
      </c>
      <c r="F20" s="27" t="s">
        <v>18</v>
      </c>
      <c r="G20" s="27">
        <v>4</v>
      </c>
      <c r="H20" s="27">
        <v>500</v>
      </c>
      <c r="I20" s="27">
        <v>300</v>
      </c>
      <c r="J20" s="27">
        <v>266.89999999999998</v>
      </c>
      <c r="K20" s="27">
        <v>12.6753</v>
      </c>
      <c r="L20" s="27">
        <f t="shared" si="0"/>
        <v>1.26753</v>
      </c>
      <c r="M20" s="27">
        <v>1.268</v>
      </c>
      <c r="N20" s="27">
        <f t="shared" si="1"/>
        <v>254.22469999999998</v>
      </c>
      <c r="O20" s="27">
        <v>1.2113</v>
      </c>
      <c r="P20" s="27">
        <f t="shared" si="2"/>
        <v>7.8734499999999999E-2</v>
      </c>
      <c r="Q20" s="27">
        <f t="shared" si="3"/>
        <v>254.14596549999999</v>
      </c>
      <c r="R20" s="27">
        <v>10000</v>
      </c>
      <c r="S20" s="27">
        <f t="shared" si="4"/>
        <v>200.43057216088326</v>
      </c>
      <c r="T20" s="27">
        <v>-6.3033999999999999</v>
      </c>
      <c r="U20" s="27">
        <v>1.4001999999999999</v>
      </c>
    </row>
    <row r="21" spans="1:21">
      <c r="A21" s="38">
        <v>19</v>
      </c>
      <c r="B21" s="44">
        <v>75</v>
      </c>
      <c r="C21" s="44">
        <v>76</v>
      </c>
      <c r="D21" s="44">
        <v>77</v>
      </c>
      <c r="E21" s="44">
        <v>78</v>
      </c>
      <c r="F21" s="27" t="s">
        <v>18</v>
      </c>
      <c r="G21" s="27">
        <v>4</v>
      </c>
      <c r="H21" s="27">
        <v>500</v>
      </c>
      <c r="I21" s="27">
        <v>300</v>
      </c>
      <c r="J21" s="27">
        <v>266.3</v>
      </c>
      <c r="K21" s="27">
        <v>11.3436</v>
      </c>
      <c r="L21" s="27">
        <f t="shared" si="0"/>
        <v>1.13436</v>
      </c>
      <c r="M21" s="27">
        <v>1.2353000000000001</v>
      </c>
      <c r="N21" s="27">
        <f t="shared" si="1"/>
        <v>254.9564</v>
      </c>
      <c r="O21" s="27">
        <v>1.1826000000000001</v>
      </c>
      <c r="P21" s="27">
        <f t="shared" si="2"/>
        <v>7.6868999999999993E-2</v>
      </c>
      <c r="Q21" s="27">
        <f t="shared" si="3"/>
        <v>254.87953100000001</v>
      </c>
      <c r="R21" s="27">
        <v>10000</v>
      </c>
      <c r="S21" s="27">
        <f t="shared" si="4"/>
        <v>206.33006638063628</v>
      </c>
      <c r="T21" s="27">
        <v>-0.81499999999999995</v>
      </c>
      <c r="U21" s="27">
        <v>0.70009999999999994</v>
      </c>
    </row>
    <row r="22" spans="1:21">
      <c r="A22" s="38">
        <v>20</v>
      </c>
      <c r="B22" s="44"/>
      <c r="C22" s="44"/>
      <c r="D22" s="44"/>
      <c r="E22" s="44"/>
      <c r="F22" s="27" t="s">
        <v>18</v>
      </c>
      <c r="G22" s="27">
        <v>4</v>
      </c>
      <c r="H22" s="27">
        <v>500</v>
      </c>
      <c r="I22" s="27">
        <v>300</v>
      </c>
      <c r="J22" s="27"/>
      <c r="K22" s="27"/>
      <c r="L22" s="27">
        <f t="shared" si="0"/>
        <v>0</v>
      </c>
      <c r="M22" s="27"/>
      <c r="N22" s="27">
        <f t="shared" si="1"/>
        <v>0</v>
      </c>
      <c r="O22" s="27" t="e">
        <f>#REF!*$Y$5/1000</f>
        <v>#REF!</v>
      </c>
      <c r="P22" s="27" t="e">
        <f t="shared" si="2"/>
        <v>#REF!</v>
      </c>
      <c r="Q22" s="27" t="e">
        <f t="shared" si="3"/>
        <v>#REF!</v>
      </c>
      <c r="R22" s="27">
        <v>10000</v>
      </c>
      <c r="S22" s="27" t="e">
        <f t="shared" si="4"/>
        <v>#REF!</v>
      </c>
      <c r="U22" s="27"/>
    </row>
    <row r="23" spans="1:21">
      <c r="A23" s="38">
        <v>21</v>
      </c>
      <c r="B23" s="44">
        <v>79</v>
      </c>
      <c r="C23" s="44">
        <v>80</v>
      </c>
      <c r="D23" s="44">
        <v>81</v>
      </c>
      <c r="E23" s="44">
        <v>82</v>
      </c>
      <c r="F23" s="27" t="s">
        <v>18</v>
      </c>
      <c r="G23" s="27">
        <v>4</v>
      </c>
      <c r="H23" s="27">
        <v>500</v>
      </c>
      <c r="I23" s="27">
        <v>300</v>
      </c>
      <c r="J23" s="27">
        <v>293.39999999999998</v>
      </c>
      <c r="K23" s="27">
        <v>38.053899999999999</v>
      </c>
      <c r="L23" s="27">
        <f t="shared" si="0"/>
        <v>1.902695</v>
      </c>
      <c r="M23" s="27">
        <v>1.9734</v>
      </c>
      <c r="N23" s="27">
        <f t="shared" si="1"/>
        <v>255.34609999999998</v>
      </c>
      <c r="O23" s="27">
        <v>1.8676999999999999</v>
      </c>
      <c r="P23" s="27">
        <f t="shared" si="2"/>
        <v>0.12140049999999999</v>
      </c>
      <c r="Q23" s="27">
        <f t="shared" si="3"/>
        <v>255.22469949999999</v>
      </c>
      <c r="R23" s="27">
        <v>20000</v>
      </c>
      <c r="S23" s="27">
        <f t="shared" si="4"/>
        <v>129.3324716225803</v>
      </c>
      <c r="T23" s="27">
        <v>7.0514000000000001</v>
      </c>
      <c r="U23" s="27">
        <v>0.7</v>
      </c>
    </row>
    <row r="24" spans="1:21">
      <c r="A24" s="38">
        <v>22</v>
      </c>
      <c r="B24" s="44">
        <v>83</v>
      </c>
      <c r="C24" s="44">
        <v>84</v>
      </c>
      <c r="D24" s="44">
        <v>85</v>
      </c>
      <c r="E24" s="44">
        <v>86</v>
      </c>
      <c r="F24" s="27" t="s">
        <v>18</v>
      </c>
      <c r="G24" s="27">
        <v>4</v>
      </c>
      <c r="H24" s="27">
        <v>500</v>
      </c>
      <c r="I24" s="27">
        <v>300</v>
      </c>
      <c r="J24" s="27">
        <v>291.5</v>
      </c>
      <c r="K24" s="27">
        <v>35.6098</v>
      </c>
      <c r="L24" s="27">
        <f t="shared" si="0"/>
        <v>1.7804900000000001</v>
      </c>
      <c r="M24" s="27">
        <v>1.8485</v>
      </c>
      <c r="N24" s="27">
        <f t="shared" si="1"/>
        <v>255.89019999999999</v>
      </c>
      <c r="O24" s="27">
        <v>1.7597</v>
      </c>
      <c r="P24" s="27">
        <f t="shared" si="2"/>
        <v>0.1143805</v>
      </c>
      <c r="Q24" s="27">
        <f t="shared" si="3"/>
        <v>255.77581949999998</v>
      </c>
      <c r="R24" s="27">
        <v>20000</v>
      </c>
      <c r="S24" s="27">
        <f t="shared" si="4"/>
        <v>138.36939112794155</v>
      </c>
      <c r="T24" s="27">
        <v>5.0282999999999998</v>
      </c>
      <c r="U24" s="27">
        <v>0.7</v>
      </c>
    </row>
    <row r="25" spans="1:21">
      <c r="A25" s="38">
        <v>23</v>
      </c>
      <c r="B25" s="44">
        <v>87</v>
      </c>
      <c r="C25" s="44">
        <v>88</v>
      </c>
      <c r="D25" s="44">
        <v>89</v>
      </c>
      <c r="E25" s="44">
        <v>90</v>
      </c>
      <c r="F25" s="27" t="s">
        <v>18</v>
      </c>
      <c r="G25" s="27">
        <v>4</v>
      </c>
      <c r="H25" s="27">
        <v>500</v>
      </c>
      <c r="I25" s="27">
        <v>300</v>
      </c>
      <c r="J25" s="27">
        <v>288.3</v>
      </c>
      <c r="K25" s="27">
        <v>32.543199999999999</v>
      </c>
      <c r="L25" s="27">
        <f t="shared" si="0"/>
        <v>1.6271599999999999</v>
      </c>
      <c r="M25" s="27">
        <v>1.6956</v>
      </c>
      <c r="N25" s="27">
        <f t="shared" si="1"/>
        <v>255.7568</v>
      </c>
      <c r="O25" s="27">
        <v>1.6079000000000001</v>
      </c>
      <c r="P25" s="27">
        <f t="shared" si="2"/>
        <v>0.10451350000000001</v>
      </c>
      <c r="Q25" s="27">
        <f t="shared" si="3"/>
        <v>255.6522865</v>
      </c>
      <c r="R25" s="27">
        <v>20000</v>
      </c>
      <c r="S25" s="27">
        <f t="shared" si="4"/>
        <v>150.77393636470865</v>
      </c>
      <c r="T25" s="27">
        <v>17.1509</v>
      </c>
      <c r="U25" s="27">
        <v>1.4001999999999999</v>
      </c>
    </row>
    <row r="26" spans="1:21">
      <c r="A26" s="38">
        <v>24</v>
      </c>
      <c r="B26" s="44">
        <v>91</v>
      </c>
      <c r="C26" s="44">
        <v>92</v>
      </c>
      <c r="D26" s="44">
        <v>93</v>
      </c>
      <c r="E26" s="44">
        <v>94</v>
      </c>
      <c r="F26" s="27" t="s">
        <v>18</v>
      </c>
      <c r="G26" s="27">
        <v>4</v>
      </c>
      <c r="H26" s="27">
        <v>500</v>
      </c>
      <c r="I26" s="27">
        <v>300</v>
      </c>
      <c r="J26" s="27">
        <v>285.8</v>
      </c>
      <c r="K26" s="27">
        <v>30.2607</v>
      </c>
      <c r="L26" s="27">
        <f t="shared" si="0"/>
        <v>1.5130350000000001</v>
      </c>
      <c r="M26" s="27">
        <v>1.5814999999999999</v>
      </c>
      <c r="N26" s="27">
        <f t="shared" si="1"/>
        <v>255.53930000000003</v>
      </c>
      <c r="O26" s="27">
        <v>1.5068999999999999</v>
      </c>
      <c r="P26" s="27">
        <f t="shared" si="2"/>
        <v>9.7948499999999994E-2</v>
      </c>
      <c r="Q26" s="27">
        <f t="shared" si="3"/>
        <v>255.44135150000002</v>
      </c>
      <c r="R26" s="27">
        <v>20000</v>
      </c>
      <c r="S26" s="27">
        <f t="shared" si="4"/>
        <v>161.5184012013911</v>
      </c>
      <c r="T26" s="27">
        <v>-14.2052</v>
      </c>
      <c r="U26" s="27">
        <v>1.4001999999999999</v>
      </c>
    </row>
    <row r="27" spans="1:21">
      <c r="A27" s="38">
        <v>25</v>
      </c>
      <c r="B27" s="44">
        <v>95</v>
      </c>
      <c r="C27" s="44">
        <v>96</v>
      </c>
      <c r="D27" s="44">
        <v>97</v>
      </c>
      <c r="E27" s="44">
        <v>98</v>
      </c>
      <c r="F27" s="27" t="s">
        <v>18</v>
      </c>
      <c r="G27" s="27">
        <v>4</v>
      </c>
      <c r="H27" s="27">
        <v>500</v>
      </c>
      <c r="I27" s="27">
        <v>300</v>
      </c>
      <c r="J27" s="27">
        <v>284.39999999999998</v>
      </c>
      <c r="K27" s="27">
        <v>28.704000000000001</v>
      </c>
      <c r="L27" s="27">
        <f t="shared" si="0"/>
        <v>1.4352</v>
      </c>
      <c r="M27" s="27">
        <v>1.5108999999999999</v>
      </c>
      <c r="N27" s="27">
        <f t="shared" si="1"/>
        <v>255.69599999999997</v>
      </c>
      <c r="O27" s="27">
        <v>1.4440999999999999</v>
      </c>
      <c r="P27" s="27">
        <f t="shared" si="2"/>
        <v>9.3866500000000005E-2</v>
      </c>
      <c r="Q27" s="27">
        <f t="shared" si="3"/>
        <v>255.60213349999998</v>
      </c>
      <c r="R27" s="27">
        <v>20000</v>
      </c>
      <c r="S27" s="27">
        <f t="shared" si="4"/>
        <v>169.17210503673306</v>
      </c>
      <c r="T27" s="27">
        <v>-11.7233</v>
      </c>
      <c r="U27" s="27">
        <v>1.4001999999999999</v>
      </c>
    </row>
    <row r="28" spans="1:21">
      <c r="A28" s="38">
        <v>26</v>
      </c>
      <c r="B28" s="44">
        <v>99</v>
      </c>
      <c r="C28" s="44">
        <v>100</v>
      </c>
      <c r="D28" s="44">
        <v>101</v>
      </c>
      <c r="E28" s="44">
        <v>102</v>
      </c>
      <c r="F28" s="27" t="s">
        <v>18</v>
      </c>
      <c r="G28" s="27">
        <v>4</v>
      </c>
      <c r="H28" s="27">
        <v>500</v>
      </c>
      <c r="I28" s="27">
        <v>300</v>
      </c>
      <c r="J28" s="27">
        <v>281.89999999999998</v>
      </c>
      <c r="K28" s="27">
        <v>26.387899999999998</v>
      </c>
      <c r="L28" s="27">
        <f t="shared" si="0"/>
        <v>1.3193949999999999</v>
      </c>
      <c r="M28" s="27">
        <v>1.3542000000000001</v>
      </c>
      <c r="N28" s="27">
        <f t="shared" si="1"/>
        <v>255.51209999999998</v>
      </c>
      <c r="O28" s="27">
        <v>1.2941</v>
      </c>
      <c r="P28" s="27">
        <f t="shared" si="2"/>
        <v>8.4116499999999997E-2</v>
      </c>
      <c r="Q28" s="27">
        <f t="shared" si="3"/>
        <v>255.42798349999998</v>
      </c>
      <c r="R28" s="27">
        <v>20000</v>
      </c>
      <c r="S28" s="27">
        <f t="shared" si="4"/>
        <v>188.61909872987741</v>
      </c>
      <c r="T28" s="27">
        <v>-8.6795000000000009</v>
      </c>
      <c r="U28" s="27">
        <v>1.4001999999999999</v>
      </c>
    </row>
    <row r="29" spans="1:21">
      <c r="A29" s="38">
        <v>27</v>
      </c>
      <c r="B29" s="44">
        <v>103</v>
      </c>
      <c r="C29" s="44">
        <v>104</v>
      </c>
      <c r="D29" s="44">
        <v>105</v>
      </c>
      <c r="E29" s="44">
        <v>106</v>
      </c>
      <c r="F29" s="27" t="s">
        <v>18</v>
      </c>
      <c r="G29" s="27">
        <v>4</v>
      </c>
      <c r="H29" s="27">
        <v>500</v>
      </c>
      <c r="I29" s="27">
        <v>300</v>
      </c>
      <c r="J29" s="27">
        <v>272.39999999999998</v>
      </c>
      <c r="K29" s="27">
        <v>17.532</v>
      </c>
      <c r="L29" s="27">
        <f t="shared" si="0"/>
        <v>0.87659999999999993</v>
      </c>
      <c r="M29" s="27">
        <v>0.93159999999999998</v>
      </c>
      <c r="N29" s="27">
        <f t="shared" si="1"/>
        <v>254.86799999999997</v>
      </c>
      <c r="O29" s="27">
        <v>0.89149999999999996</v>
      </c>
      <c r="P29" s="27">
        <f t="shared" si="2"/>
        <v>5.7947499999999999E-2</v>
      </c>
      <c r="Q29" s="27">
        <f t="shared" si="3"/>
        <v>254.81005249999995</v>
      </c>
      <c r="R29" s="27">
        <v>20000</v>
      </c>
      <c r="S29" s="27">
        <f t="shared" si="4"/>
        <v>273.51873389866893</v>
      </c>
      <c r="T29" s="27">
        <v>4.5232000000000001</v>
      </c>
      <c r="U29" s="27">
        <v>1.3002</v>
      </c>
    </row>
    <row r="30" spans="1:21">
      <c r="A30" s="38">
        <v>28</v>
      </c>
      <c r="B30" s="44"/>
      <c r="C30" s="44"/>
      <c r="D30" s="44"/>
      <c r="E30" s="44"/>
      <c r="F30" s="27" t="s">
        <v>18</v>
      </c>
      <c r="G30" s="27">
        <v>4</v>
      </c>
      <c r="H30" s="27">
        <v>500</v>
      </c>
      <c r="I30" s="27">
        <v>300</v>
      </c>
      <c r="J30" s="27"/>
      <c r="K30" s="27"/>
      <c r="L30" s="27">
        <f t="shared" si="0"/>
        <v>0</v>
      </c>
      <c r="M30" s="27"/>
      <c r="N30" s="27">
        <f t="shared" si="1"/>
        <v>0</v>
      </c>
      <c r="O30" s="27"/>
      <c r="P30" s="27">
        <f t="shared" si="2"/>
        <v>0</v>
      </c>
      <c r="Q30" s="27">
        <f t="shared" ref="Q4:Q37" si="5">N30+P30</f>
        <v>0</v>
      </c>
      <c r="R30" s="27">
        <v>20000</v>
      </c>
      <c r="S30" s="27"/>
      <c r="U30" s="34"/>
    </row>
    <row r="31" spans="1:21">
      <c r="A31" s="38">
        <v>29</v>
      </c>
      <c r="B31" s="44"/>
      <c r="C31" s="44"/>
      <c r="D31" s="44"/>
      <c r="E31" s="44"/>
      <c r="F31" s="27" t="s">
        <v>18</v>
      </c>
      <c r="G31" s="27">
        <v>4</v>
      </c>
      <c r="H31" s="27">
        <v>500</v>
      </c>
      <c r="I31" s="27">
        <v>300</v>
      </c>
      <c r="J31" s="27"/>
      <c r="K31" s="27"/>
      <c r="L31" s="27">
        <f t="shared" si="0"/>
        <v>0</v>
      </c>
      <c r="M31" s="27"/>
      <c r="N31" s="27">
        <f t="shared" si="1"/>
        <v>0</v>
      </c>
      <c r="O31" s="27"/>
      <c r="P31" s="27">
        <f t="shared" si="2"/>
        <v>0</v>
      </c>
      <c r="Q31" s="27">
        <f t="shared" si="5"/>
        <v>0</v>
      </c>
      <c r="R31" s="27">
        <v>20000</v>
      </c>
      <c r="S31" s="27"/>
      <c r="U31" s="34"/>
    </row>
    <row r="32" spans="1:21">
      <c r="A32" s="38">
        <v>30</v>
      </c>
      <c r="B32" s="44"/>
      <c r="C32" s="44"/>
      <c r="D32" s="44"/>
      <c r="E32" s="44"/>
      <c r="F32" s="27" t="s">
        <v>18</v>
      </c>
      <c r="G32" s="27">
        <v>4</v>
      </c>
      <c r="H32" s="27">
        <v>500</v>
      </c>
      <c r="I32" s="27">
        <v>300</v>
      </c>
      <c r="J32" s="27"/>
      <c r="K32" s="27"/>
      <c r="L32" s="27">
        <f t="shared" si="0"/>
        <v>0</v>
      </c>
      <c r="M32" s="27"/>
      <c r="N32" s="27">
        <f t="shared" si="1"/>
        <v>0</v>
      </c>
      <c r="O32" s="27"/>
      <c r="P32" s="27">
        <f t="shared" si="2"/>
        <v>0</v>
      </c>
      <c r="Q32" s="27">
        <f t="shared" si="5"/>
        <v>0</v>
      </c>
      <c r="R32" s="27">
        <v>20000</v>
      </c>
      <c r="S32" s="27"/>
      <c r="U32" s="34"/>
    </row>
    <row r="33" spans="1:21">
      <c r="A33" s="38">
        <v>31</v>
      </c>
      <c r="B33" s="44"/>
      <c r="C33" s="44"/>
      <c r="D33" s="44"/>
      <c r="E33" s="44"/>
      <c r="F33" s="27" t="s">
        <v>18</v>
      </c>
      <c r="G33" s="27">
        <v>4</v>
      </c>
      <c r="H33" s="27">
        <v>500</v>
      </c>
      <c r="I33" s="27">
        <v>300</v>
      </c>
      <c r="J33" s="27"/>
      <c r="K33" s="27"/>
      <c r="L33" s="27">
        <f t="shared" si="0"/>
        <v>0</v>
      </c>
      <c r="M33" s="27"/>
      <c r="N33" s="27">
        <f t="shared" si="1"/>
        <v>0</v>
      </c>
      <c r="O33" s="27"/>
      <c r="P33" s="27">
        <f t="shared" si="2"/>
        <v>0</v>
      </c>
      <c r="Q33" s="27">
        <f t="shared" si="5"/>
        <v>0</v>
      </c>
      <c r="R33" s="27">
        <v>20000</v>
      </c>
      <c r="S33" s="27"/>
      <c r="U33" s="34"/>
    </row>
    <row r="34" spans="1:21">
      <c r="A34" s="38">
        <v>32</v>
      </c>
      <c r="B34" s="44"/>
      <c r="C34" s="44"/>
      <c r="D34" s="44"/>
      <c r="E34" s="44"/>
      <c r="F34" s="27" t="s">
        <v>18</v>
      </c>
      <c r="G34" s="27">
        <v>4</v>
      </c>
      <c r="H34" s="27">
        <v>500</v>
      </c>
      <c r="I34" s="27">
        <v>300</v>
      </c>
      <c r="J34" s="27"/>
      <c r="K34" s="27"/>
      <c r="L34" s="27">
        <f t="shared" si="0"/>
        <v>0</v>
      </c>
      <c r="M34" s="27"/>
      <c r="N34" s="27">
        <f t="shared" si="1"/>
        <v>0</v>
      </c>
      <c r="O34" s="27"/>
      <c r="P34" s="27">
        <f t="shared" si="2"/>
        <v>0</v>
      </c>
      <c r="Q34" s="27">
        <f t="shared" si="5"/>
        <v>0</v>
      </c>
      <c r="R34" s="27">
        <v>20000</v>
      </c>
      <c r="S34" s="27"/>
      <c r="U34" s="34"/>
    </row>
    <row r="35" spans="1:21">
      <c r="A35" s="38">
        <v>33</v>
      </c>
      <c r="B35" s="44"/>
      <c r="C35" s="44"/>
      <c r="D35" s="44"/>
      <c r="E35" s="44"/>
      <c r="F35" s="27" t="s">
        <v>18</v>
      </c>
      <c r="G35" s="27">
        <v>4</v>
      </c>
      <c r="H35" s="27">
        <v>500</v>
      </c>
      <c r="I35" s="27">
        <v>300</v>
      </c>
      <c r="J35" s="27"/>
      <c r="K35" s="27"/>
      <c r="L35" s="27">
        <f t="shared" si="0"/>
        <v>0</v>
      </c>
      <c r="M35" s="27"/>
      <c r="N35" s="27">
        <f t="shared" si="1"/>
        <v>0</v>
      </c>
      <c r="O35" s="27"/>
      <c r="P35" s="27">
        <f t="shared" si="2"/>
        <v>0</v>
      </c>
      <c r="Q35" s="27">
        <f t="shared" si="5"/>
        <v>0</v>
      </c>
      <c r="R35" s="27">
        <v>20000</v>
      </c>
      <c r="S35" s="27"/>
      <c r="U35" s="34"/>
    </row>
    <row r="36" spans="1:21">
      <c r="A36" s="38">
        <v>34</v>
      </c>
      <c r="B36" s="44"/>
      <c r="C36" s="44"/>
      <c r="D36" s="44"/>
      <c r="E36" s="44"/>
      <c r="F36" s="27" t="s">
        <v>18</v>
      </c>
      <c r="G36" s="27">
        <v>4</v>
      </c>
      <c r="H36" s="27">
        <v>500</v>
      </c>
      <c r="I36" s="27">
        <v>300</v>
      </c>
      <c r="J36" s="27"/>
      <c r="K36" s="27"/>
      <c r="L36" s="27">
        <f t="shared" si="0"/>
        <v>0</v>
      </c>
      <c r="M36" s="27"/>
      <c r="N36" s="27">
        <f t="shared" si="1"/>
        <v>0</v>
      </c>
      <c r="O36" s="27"/>
      <c r="P36" s="27">
        <f t="shared" si="2"/>
        <v>0</v>
      </c>
      <c r="Q36" s="27">
        <f t="shared" si="5"/>
        <v>0</v>
      </c>
      <c r="R36" s="27">
        <v>20000</v>
      </c>
      <c r="S36" s="27"/>
      <c r="U36" s="34"/>
    </row>
    <row r="37" spans="1:21">
      <c r="A37" s="38">
        <v>35</v>
      </c>
      <c r="B37" s="44"/>
      <c r="C37" s="44"/>
      <c r="D37" s="44"/>
      <c r="E37" s="44"/>
      <c r="F37" s="27" t="s">
        <v>18</v>
      </c>
      <c r="G37" s="27">
        <v>4</v>
      </c>
      <c r="H37" s="27">
        <v>500</v>
      </c>
      <c r="I37" s="27">
        <v>300</v>
      </c>
      <c r="J37" s="27"/>
      <c r="K37" s="27"/>
      <c r="L37" s="27">
        <f t="shared" si="0"/>
        <v>0</v>
      </c>
      <c r="M37" s="27"/>
      <c r="N37" s="27">
        <f t="shared" si="1"/>
        <v>0</v>
      </c>
      <c r="O37" s="27"/>
      <c r="P37" s="27">
        <f t="shared" si="2"/>
        <v>0</v>
      </c>
      <c r="Q37" s="27">
        <f t="shared" si="5"/>
        <v>0</v>
      </c>
      <c r="R37" s="27">
        <v>20000</v>
      </c>
      <c r="S37" s="27"/>
      <c r="U37" s="34"/>
    </row>
    <row r="38" spans="1:21">
      <c r="A38" s="38">
        <v>36</v>
      </c>
      <c r="B38" s="44"/>
      <c r="C38" s="44"/>
      <c r="D38" s="44"/>
      <c r="E38" s="44"/>
      <c r="F38" s="27" t="s">
        <v>18</v>
      </c>
      <c r="G38" s="27">
        <v>4</v>
      </c>
      <c r="H38" s="27">
        <v>500</v>
      </c>
      <c r="I38" s="27">
        <v>300</v>
      </c>
      <c r="J38" s="27"/>
      <c r="K38" s="27"/>
      <c r="L38" s="27">
        <f t="shared" si="0"/>
        <v>0</v>
      </c>
      <c r="M38" s="27"/>
      <c r="N38" s="27">
        <f t="shared" si="1"/>
        <v>0</v>
      </c>
      <c r="O38" s="27"/>
      <c r="P38" s="27">
        <f t="shared" si="2"/>
        <v>0</v>
      </c>
      <c r="Q38" s="27">
        <f t="shared" ref="Q4:Q63" si="6">N38-P38</f>
        <v>0</v>
      </c>
      <c r="R38" s="27">
        <v>20000</v>
      </c>
      <c r="S38" s="27"/>
      <c r="U38" s="34"/>
    </row>
    <row r="39" spans="1:21">
      <c r="A39" s="38">
        <v>37</v>
      </c>
      <c r="B39" s="44"/>
      <c r="C39" s="44"/>
      <c r="D39" s="44"/>
      <c r="E39" s="44"/>
      <c r="F39" s="27" t="s">
        <v>18</v>
      </c>
      <c r="G39" s="27">
        <v>4</v>
      </c>
      <c r="H39" s="27">
        <v>500</v>
      </c>
      <c r="I39" s="27">
        <v>300</v>
      </c>
      <c r="J39" s="27"/>
      <c r="K39" s="27"/>
      <c r="L39" s="27">
        <f t="shared" si="0"/>
        <v>0</v>
      </c>
      <c r="M39" s="27"/>
      <c r="N39" s="27">
        <f t="shared" si="1"/>
        <v>0</v>
      </c>
      <c r="O39" s="27"/>
      <c r="P39" s="27">
        <f t="shared" si="2"/>
        <v>0</v>
      </c>
      <c r="Q39" s="27">
        <f t="shared" si="6"/>
        <v>0</v>
      </c>
      <c r="R39" s="27">
        <v>20000</v>
      </c>
      <c r="S39" s="27"/>
      <c r="U39" s="34"/>
    </row>
    <row r="40" spans="1:21">
      <c r="A40" s="38">
        <v>38</v>
      </c>
      <c r="B40" s="44"/>
      <c r="C40" s="44"/>
      <c r="D40" s="44"/>
      <c r="E40" s="44"/>
      <c r="F40" s="27" t="s">
        <v>18</v>
      </c>
      <c r="G40" s="27">
        <v>4</v>
      </c>
      <c r="H40" s="27">
        <v>500</v>
      </c>
      <c r="I40" s="27">
        <v>300</v>
      </c>
      <c r="J40" s="27"/>
      <c r="K40" s="27"/>
      <c r="L40" s="27">
        <f t="shared" si="0"/>
        <v>0</v>
      </c>
      <c r="M40" s="27"/>
      <c r="N40" s="27">
        <f t="shared" si="1"/>
        <v>0</v>
      </c>
      <c r="O40" s="27"/>
      <c r="P40" s="27">
        <f t="shared" si="2"/>
        <v>0</v>
      </c>
      <c r="Q40" s="27">
        <f t="shared" si="6"/>
        <v>0</v>
      </c>
      <c r="R40" s="27">
        <v>20000</v>
      </c>
      <c r="S40" s="27"/>
      <c r="U40" s="34"/>
    </row>
    <row r="41" spans="1:21">
      <c r="A41" s="38">
        <v>39</v>
      </c>
      <c r="B41" s="44"/>
      <c r="C41" s="44"/>
      <c r="D41" s="44"/>
      <c r="E41" s="44"/>
      <c r="F41" s="27" t="s">
        <v>18</v>
      </c>
      <c r="G41" s="27">
        <v>4</v>
      </c>
      <c r="H41" s="27">
        <v>500</v>
      </c>
      <c r="I41" s="27">
        <v>300</v>
      </c>
      <c r="J41" s="27"/>
      <c r="K41" s="27"/>
      <c r="L41" s="27">
        <f t="shared" si="0"/>
        <v>0</v>
      </c>
      <c r="M41" s="27"/>
      <c r="N41" s="27">
        <f t="shared" si="1"/>
        <v>0</v>
      </c>
      <c r="O41" s="27"/>
      <c r="P41" s="27">
        <f t="shared" si="2"/>
        <v>0</v>
      </c>
      <c r="Q41" s="27">
        <f t="shared" si="6"/>
        <v>0</v>
      </c>
      <c r="R41" s="27">
        <v>20000</v>
      </c>
      <c r="S41" s="27"/>
      <c r="U41" s="34"/>
    </row>
    <row r="42" spans="1:21">
      <c r="A42" s="38">
        <v>40</v>
      </c>
      <c r="B42" s="44"/>
      <c r="C42" s="44"/>
      <c r="D42" s="44"/>
      <c r="E42" s="44"/>
      <c r="F42" s="27" t="s">
        <v>18</v>
      </c>
      <c r="G42" s="27">
        <v>4</v>
      </c>
      <c r="H42" s="27">
        <v>500</v>
      </c>
      <c r="I42" s="27">
        <v>300</v>
      </c>
      <c r="J42" s="27"/>
      <c r="K42" s="27"/>
      <c r="L42" s="27">
        <f t="shared" si="0"/>
        <v>0</v>
      </c>
      <c r="M42" s="27"/>
      <c r="N42" s="27">
        <f t="shared" si="1"/>
        <v>0</v>
      </c>
      <c r="O42" s="27"/>
      <c r="P42" s="27">
        <f t="shared" si="2"/>
        <v>0</v>
      </c>
      <c r="Q42" s="27">
        <f t="shared" si="6"/>
        <v>0</v>
      </c>
      <c r="R42" s="27">
        <v>20000</v>
      </c>
      <c r="S42" s="27"/>
      <c r="U42" s="34"/>
    </row>
    <row r="43" spans="1:21">
      <c r="A43" s="38">
        <v>41</v>
      </c>
      <c r="B43" s="44"/>
      <c r="C43" s="44"/>
      <c r="D43" s="44"/>
      <c r="E43" s="44"/>
      <c r="F43" s="27" t="s">
        <v>18</v>
      </c>
      <c r="G43" s="27">
        <v>4</v>
      </c>
      <c r="H43" s="27">
        <v>500</v>
      </c>
      <c r="I43" s="27">
        <v>300</v>
      </c>
      <c r="J43" s="27"/>
      <c r="K43" s="27"/>
      <c r="L43" s="27">
        <f t="shared" si="0"/>
        <v>0</v>
      </c>
      <c r="M43" s="27"/>
      <c r="N43" s="27">
        <f t="shared" si="1"/>
        <v>0</v>
      </c>
      <c r="O43" s="27"/>
      <c r="P43" s="27">
        <f t="shared" si="2"/>
        <v>0</v>
      </c>
      <c r="Q43" s="27">
        <f t="shared" si="6"/>
        <v>0</v>
      </c>
      <c r="R43" s="27">
        <v>20000</v>
      </c>
      <c r="S43" s="27"/>
      <c r="U43" s="34"/>
    </row>
    <row r="44" spans="1:21">
      <c r="A44" s="38">
        <v>42</v>
      </c>
      <c r="B44" s="44"/>
      <c r="C44" s="44"/>
      <c r="D44" s="44"/>
      <c r="E44" s="44"/>
      <c r="F44" s="27" t="s">
        <v>18</v>
      </c>
      <c r="G44" s="27">
        <v>4</v>
      </c>
      <c r="H44" s="27">
        <v>500</v>
      </c>
      <c r="I44" s="27">
        <v>300</v>
      </c>
      <c r="J44" s="27"/>
      <c r="K44" s="27"/>
      <c r="L44" s="27">
        <f t="shared" si="0"/>
        <v>0</v>
      </c>
      <c r="M44" s="27"/>
      <c r="N44" s="27">
        <f t="shared" si="1"/>
        <v>0</v>
      </c>
      <c r="O44" s="27"/>
      <c r="P44" s="27">
        <f t="shared" si="2"/>
        <v>0</v>
      </c>
      <c r="Q44" s="27">
        <f t="shared" si="6"/>
        <v>0</v>
      </c>
      <c r="R44" s="27">
        <v>20000</v>
      </c>
      <c r="S44" s="27"/>
      <c r="U44" s="34"/>
    </row>
    <row r="45" spans="1:21">
      <c r="A45" s="38">
        <v>43</v>
      </c>
      <c r="B45" s="44"/>
      <c r="C45" s="44"/>
      <c r="D45" s="44"/>
      <c r="E45" s="44"/>
      <c r="F45" s="27" t="s">
        <v>18</v>
      </c>
      <c r="G45" s="27">
        <v>4</v>
      </c>
      <c r="H45" s="27">
        <v>500</v>
      </c>
      <c r="I45" s="27">
        <v>300</v>
      </c>
      <c r="J45" s="27"/>
      <c r="K45" s="27"/>
      <c r="L45" s="27">
        <f t="shared" si="0"/>
        <v>0</v>
      </c>
      <c r="M45" s="27"/>
      <c r="N45" s="27">
        <f t="shared" si="1"/>
        <v>0</v>
      </c>
      <c r="O45" s="27"/>
      <c r="P45" s="27">
        <f t="shared" si="2"/>
        <v>0</v>
      </c>
      <c r="Q45" s="27">
        <f t="shared" si="6"/>
        <v>0</v>
      </c>
      <c r="R45" s="27">
        <v>20000</v>
      </c>
      <c r="S45" s="27"/>
      <c r="U45" s="34"/>
    </row>
    <row r="46" spans="1:21">
      <c r="A46" s="38">
        <v>44</v>
      </c>
      <c r="B46" s="44"/>
      <c r="C46" s="44"/>
      <c r="D46" s="44"/>
      <c r="E46" s="44"/>
      <c r="F46" s="27" t="s">
        <v>18</v>
      </c>
      <c r="G46" s="27">
        <v>4</v>
      </c>
      <c r="H46" s="27">
        <v>500</v>
      </c>
      <c r="I46" s="27">
        <v>300</v>
      </c>
      <c r="J46" s="27"/>
      <c r="K46" s="27"/>
      <c r="L46" s="27">
        <f t="shared" si="0"/>
        <v>0</v>
      </c>
      <c r="M46" s="27"/>
      <c r="N46" s="27">
        <f t="shared" si="1"/>
        <v>0</v>
      </c>
      <c r="O46" s="27"/>
      <c r="P46" s="27">
        <f t="shared" si="2"/>
        <v>0</v>
      </c>
      <c r="Q46" s="27">
        <f t="shared" si="6"/>
        <v>0</v>
      </c>
      <c r="R46" s="27">
        <v>20000</v>
      </c>
      <c r="S46" s="27"/>
      <c r="U46" s="34"/>
    </row>
    <row r="47" spans="1:21">
      <c r="A47" s="38">
        <v>45</v>
      </c>
      <c r="B47" s="44"/>
      <c r="C47" s="44"/>
      <c r="D47" s="44"/>
      <c r="E47" s="44"/>
      <c r="F47" s="27" t="s">
        <v>18</v>
      </c>
      <c r="G47" s="27">
        <v>4</v>
      </c>
      <c r="H47" s="27">
        <v>500</v>
      </c>
      <c r="I47" s="27">
        <v>300</v>
      </c>
      <c r="J47" s="27"/>
      <c r="K47" s="27"/>
      <c r="L47" s="27">
        <f t="shared" si="0"/>
        <v>0</v>
      </c>
      <c r="M47" s="27"/>
      <c r="N47" s="27">
        <f t="shared" si="1"/>
        <v>0</v>
      </c>
      <c r="O47" s="27"/>
      <c r="P47" s="27">
        <f t="shared" si="2"/>
        <v>0</v>
      </c>
      <c r="Q47" s="27">
        <f t="shared" si="6"/>
        <v>0</v>
      </c>
      <c r="R47" s="27">
        <v>20000</v>
      </c>
      <c r="S47" s="27"/>
      <c r="U47" s="34"/>
    </row>
    <row r="48" spans="1:21">
      <c r="A48" s="38">
        <v>46</v>
      </c>
      <c r="B48" s="44"/>
      <c r="C48" s="44"/>
      <c r="D48" s="44"/>
      <c r="E48" s="44"/>
      <c r="F48" s="27" t="s">
        <v>18</v>
      </c>
      <c r="G48" s="27">
        <v>4</v>
      </c>
      <c r="H48" s="27">
        <v>500</v>
      </c>
      <c r="I48" s="27">
        <v>300</v>
      </c>
      <c r="J48" s="27"/>
      <c r="K48" s="27"/>
      <c r="L48" s="27">
        <f t="shared" si="0"/>
        <v>0</v>
      </c>
      <c r="M48" s="27"/>
      <c r="N48" s="27">
        <f t="shared" si="1"/>
        <v>0</v>
      </c>
      <c r="O48" s="27"/>
      <c r="P48" s="27">
        <f t="shared" si="2"/>
        <v>0</v>
      </c>
      <c r="Q48" s="27">
        <f t="shared" si="6"/>
        <v>0</v>
      </c>
      <c r="R48" s="27">
        <v>20000</v>
      </c>
      <c r="S48" s="27"/>
      <c r="U48" s="34"/>
    </row>
    <row r="49" spans="1:22">
      <c r="A49" s="38">
        <v>47</v>
      </c>
      <c r="B49" s="44"/>
      <c r="C49" s="44"/>
      <c r="D49" s="44"/>
      <c r="E49" s="44"/>
      <c r="F49" s="27" t="s">
        <v>18</v>
      </c>
      <c r="G49" s="27">
        <v>4</v>
      </c>
      <c r="H49" s="27">
        <v>500</v>
      </c>
      <c r="I49" s="27">
        <v>300</v>
      </c>
      <c r="J49" s="27"/>
      <c r="K49" s="27"/>
      <c r="L49" s="27">
        <f t="shared" si="0"/>
        <v>0</v>
      </c>
      <c r="M49" s="27"/>
      <c r="N49" s="27">
        <f t="shared" si="1"/>
        <v>0</v>
      </c>
      <c r="O49" s="27"/>
      <c r="P49" s="27">
        <f t="shared" si="2"/>
        <v>0</v>
      </c>
      <c r="Q49" s="27">
        <f t="shared" si="6"/>
        <v>0</v>
      </c>
      <c r="R49" s="27">
        <v>20000</v>
      </c>
      <c r="S49" s="27"/>
      <c r="U49" s="34"/>
    </row>
    <row r="50" spans="1:22">
      <c r="A50" s="38">
        <v>48</v>
      </c>
      <c r="B50" s="44"/>
      <c r="C50" s="44"/>
      <c r="D50" s="44"/>
      <c r="E50" s="44"/>
      <c r="F50" s="27" t="s">
        <v>18</v>
      </c>
      <c r="G50" s="27">
        <v>4</v>
      </c>
      <c r="H50" s="27">
        <v>500</v>
      </c>
      <c r="I50" s="27">
        <v>300</v>
      </c>
      <c r="J50" s="27"/>
      <c r="K50" s="27"/>
      <c r="L50" s="27">
        <f t="shared" si="0"/>
        <v>0</v>
      </c>
      <c r="M50" s="27"/>
      <c r="N50" s="27">
        <f t="shared" si="1"/>
        <v>0</v>
      </c>
      <c r="O50" s="27"/>
      <c r="P50" s="27">
        <f t="shared" si="2"/>
        <v>0</v>
      </c>
      <c r="Q50" s="27">
        <f t="shared" si="6"/>
        <v>0</v>
      </c>
      <c r="R50" s="27">
        <v>20000</v>
      </c>
      <c r="S50" s="27"/>
      <c r="U50" s="34"/>
    </row>
    <row r="51" spans="1:22">
      <c r="A51" s="38">
        <v>49</v>
      </c>
      <c r="B51" s="44"/>
      <c r="C51" s="44"/>
      <c r="D51" s="44"/>
      <c r="E51" s="44"/>
      <c r="F51" s="27" t="s">
        <v>18</v>
      </c>
      <c r="G51" s="27">
        <v>4</v>
      </c>
      <c r="H51" s="27">
        <v>500</v>
      </c>
      <c r="I51" s="27">
        <v>300</v>
      </c>
      <c r="J51" s="27"/>
      <c r="K51" s="27"/>
      <c r="L51" s="27">
        <f t="shared" si="0"/>
        <v>0</v>
      </c>
      <c r="M51" s="27"/>
      <c r="N51" s="27">
        <f t="shared" si="1"/>
        <v>0</v>
      </c>
      <c r="O51" s="27"/>
      <c r="P51" s="27">
        <f t="shared" si="2"/>
        <v>0</v>
      </c>
      <c r="Q51" s="27">
        <f t="shared" si="6"/>
        <v>0</v>
      </c>
      <c r="R51" s="27">
        <v>20000</v>
      </c>
      <c r="S51" s="27"/>
      <c r="U51" s="34"/>
    </row>
    <row r="52" spans="1:22">
      <c r="A52" s="38">
        <v>50</v>
      </c>
      <c r="B52" s="44"/>
      <c r="C52" s="44"/>
      <c r="D52" s="44"/>
      <c r="E52" s="44"/>
      <c r="F52" s="27" t="s">
        <v>18</v>
      </c>
      <c r="G52" s="27">
        <v>4</v>
      </c>
      <c r="H52" s="27">
        <v>500</v>
      </c>
      <c r="I52" s="27">
        <v>300</v>
      </c>
      <c r="J52" s="27"/>
      <c r="K52" s="27"/>
      <c r="L52" s="27">
        <f t="shared" si="0"/>
        <v>0</v>
      </c>
      <c r="M52" s="27"/>
      <c r="N52" s="27">
        <f t="shared" si="1"/>
        <v>0</v>
      </c>
      <c r="O52" s="27"/>
      <c r="P52" s="27">
        <f t="shared" si="2"/>
        <v>0</v>
      </c>
      <c r="Q52" s="27">
        <f t="shared" si="6"/>
        <v>0</v>
      </c>
      <c r="R52" s="27">
        <v>20000</v>
      </c>
      <c r="S52" s="27"/>
      <c r="U52" s="34"/>
    </row>
    <row r="53" spans="1:22">
      <c r="A53" s="38">
        <v>51</v>
      </c>
      <c r="B53" s="44"/>
      <c r="C53" s="44"/>
      <c r="D53" s="44"/>
      <c r="E53" s="44"/>
      <c r="F53" s="27" t="s">
        <v>18</v>
      </c>
      <c r="G53" s="27">
        <v>4</v>
      </c>
      <c r="H53" s="27">
        <v>500</v>
      </c>
      <c r="I53" s="27">
        <v>300</v>
      </c>
      <c r="J53" s="27"/>
      <c r="K53" s="27"/>
      <c r="L53" s="27">
        <f t="shared" si="0"/>
        <v>0</v>
      </c>
      <c r="M53" s="27"/>
      <c r="N53" s="27">
        <f t="shared" si="1"/>
        <v>0</v>
      </c>
      <c r="O53" s="27"/>
      <c r="P53" s="27">
        <f t="shared" si="2"/>
        <v>0</v>
      </c>
      <c r="Q53" s="27">
        <f t="shared" si="6"/>
        <v>0</v>
      </c>
      <c r="R53" s="27">
        <v>20000</v>
      </c>
      <c r="S53" s="27"/>
      <c r="U53" s="34"/>
    </row>
    <row r="54" spans="1:22">
      <c r="A54" s="38">
        <v>52</v>
      </c>
      <c r="B54" s="44"/>
      <c r="C54" s="44"/>
      <c r="D54" s="44"/>
      <c r="E54" s="44"/>
      <c r="F54" s="27" t="s">
        <v>18</v>
      </c>
      <c r="G54" s="27">
        <v>4</v>
      </c>
      <c r="H54" s="27">
        <v>500</v>
      </c>
      <c r="I54" s="27">
        <v>300</v>
      </c>
      <c r="J54" s="27"/>
      <c r="K54" s="27"/>
      <c r="L54" s="27">
        <f t="shared" si="0"/>
        <v>0</v>
      </c>
      <c r="M54" s="27"/>
      <c r="N54" s="27">
        <f t="shared" si="1"/>
        <v>0</v>
      </c>
      <c r="O54" s="27"/>
      <c r="P54" s="27">
        <f t="shared" si="2"/>
        <v>0</v>
      </c>
      <c r="Q54" s="27">
        <f t="shared" si="6"/>
        <v>0</v>
      </c>
      <c r="R54" s="27">
        <v>20000</v>
      </c>
      <c r="S54" s="27"/>
      <c r="U54" s="34"/>
    </row>
    <row r="55" spans="1:22">
      <c r="A55" s="38">
        <v>53</v>
      </c>
      <c r="B55" s="44"/>
      <c r="C55" s="44"/>
      <c r="D55" s="44"/>
      <c r="E55" s="44"/>
      <c r="F55" s="27" t="s">
        <v>18</v>
      </c>
      <c r="G55" s="27">
        <v>4</v>
      </c>
      <c r="H55" s="27">
        <v>500</v>
      </c>
      <c r="I55" s="27">
        <v>300</v>
      </c>
      <c r="J55" s="27"/>
      <c r="K55" s="27"/>
      <c r="L55" s="27">
        <f t="shared" si="0"/>
        <v>0</v>
      </c>
      <c r="M55" s="27"/>
      <c r="N55" s="27">
        <f t="shared" si="1"/>
        <v>0</v>
      </c>
      <c r="O55" s="27"/>
      <c r="P55" s="27">
        <f t="shared" si="2"/>
        <v>0</v>
      </c>
      <c r="Q55" s="27">
        <f t="shared" si="6"/>
        <v>0</v>
      </c>
      <c r="R55" s="27">
        <v>20000</v>
      </c>
      <c r="S55" s="27"/>
      <c r="U55" s="34"/>
    </row>
    <row r="56" spans="1:22">
      <c r="A56" s="38">
        <v>54</v>
      </c>
      <c r="B56" s="44"/>
      <c r="C56" s="44"/>
      <c r="D56" s="44"/>
      <c r="E56" s="44"/>
      <c r="F56" s="27" t="s">
        <v>18</v>
      </c>
      <c r="G56" s="27">
        <v>4</v>
      </c>
      <c r="H56" s="27">
        <v>500</v>
      </c>
      <c r="I56" s="27">
        <v>300</v>
      </c>
      <c r="J56" s="27"/>
      <c r="K56" s="27"/>
      <c r="L56" s="27">
        <f t="shared" si="0"/>
        <v>0</v>
      </c>
      <c r="M56" s="27"/>
      <c r="N56" s="27">
        <f t="shared" si="1"/>
        <v>0</v>
      </c>
      <c r="O56" s="27"/>
      <c r="P56" s="27">
        <f t="shared" si="2"/>
        <v>0</v>
      </c>
      <c r="Q56" s="27">
        <f t="shared" si="6"/>
        <v>0</v>
      </c>
      <c r="R56" s="27">
        <v>20000</v>
      </c>
      <c r="S56" s="27"/>
      <c r="U56" s="34"/>
    </row>
    <row r="57" spans="1:22">
      <c r="A57" s="38">
        <v>55</v>
      </c>
      <c r="B57" s="44"/>
      <c r="C57" s="44"/>
      <c r="D57" s="44"/>
      <c r="E57" s="44"/>
      <c r="F57" s="27" t="s">
        <v>18</v>
      </c>
      <c r="G57" s="27">
        <v>4</v>
      </c>
      <c r="H57" s="27">
        <v>500</v>
      </c>
      <c r="I57" s="27">
        <v>300</v>
      </c>
      <c r="J57" s="27"/>
      <c r="K57" s="27"/>
      <c r="L57" s="27">
        <f t="shared" si="0"/>
        <v>0</v>
      </c>
      <c r="M57" s="27"/>
      <c r="N57" s="27">
        <f t="shared" si="1"/>
        <v>0</v>
      </c>
      <c r="O57" s="27"/>
      <c r="P57" s="27">
        <f t="shared" si="2"/>
        <v>0</v>
      </c>
      <c r="Q57" s="27">
        <f t="shared" si="6"/>
        <v>0</v>
      </c>
      <c r="R57" s="27">
        <v>20000</v>
      </c>
      <c r="S57" s="27"/>
      <c r="U57" s="34"/>
    </row>
    <row r="58" spans="1:22">
      <c r="A58" s="38">
        <v>56</v>
      </c>
      <c r="B58" s="44"/>
      <c r="C58" s="44"/>
      <c r="D58" s="44"/>
      <c r="E58" s="44"/>
      <c r="F58" s="27" t="s">
        <v>18</v>
      </c>
      <c r="G58" s="27">
        <v>4</v>
      </c>
      <c r="H58" s="27">
        <v>500</v>
      </c>
      <c r="I58" s="27">
        <v>300</v>
      </c>
      <c r="J58" s="27"/>
      <c r="K58" s="27"/>
      <c r="L58" s="27">
        <f t="shared" si="0"/>
        <v>0</v>
      </c>
      <c r="M58" s="27"/>
      <c r="N58" s="27">
        <f t="shared" si="1"/>
        <v>0</v>
      </c>
      <c r="O58" s="27"/>
      <c r="P58" s="27">
        <f t="shared" si="2"/>
        <v>0</v>
      </c>
      <c r="Q58" s="27">
        <f t="shared" si="6"/>
        <v>0</v>
      </c>
      <c r="R58" s="27">
        <v>10000</v>
      </c>
      <c r="S58" s="27"/>
      <c r="U58" s="34"/>
    </row>
    <row r="59" spans="1:22">
      <c r="A59" s="38">
        <v>57</v>
      </c>
      <c r="B59" s="44"/>
      <c r="C59" s="44"/>
      <c r="D59" s="44"/>
      <c r="E59" s="44"/>
      <c r="F59" s="27" t="s">
        <v>18</v>
      </c>
      <c r="G59" s="27">
        <v>4</v>
      </c>
      <c r="H59" s="27">
        <v>500</v>
      </c>
      <c r="I59" s="27">
        <v>300</v>
      </c>
      <c r="J59" s="27"/>
      <c r="K59" s="27"/>
      <c r="L59" s="27">
        <f t="shared" si="0"/>
        <v>0</v>
      </c>
      <c r="M59" s="27"/>
      <c r="N59" s="27">
        <f t="shared" si="1"/>
        <v>0</v>
      </c>
      <c r="O59" s="27"/>
      <c r="P59" s="27">
        <f t="shared" si="2"/>
        <v>0</v>
      </c>
      <c r="Q59" s="27">
        <f t="shared" si="6"/>
        <v>0</v>
      </c>
      <c r="R59" s="27">
        <v>10000</v>
      </c>
      <c r="S59" s="27"/>
      <c r="U59" s="34"/>
    </row>
    <row r="60" spans="1:22">
      <c r="A60" s="38">
        <v>58</v>
      </c>
      <c r="B60" s="44"/>
      <c r="C60" s="44"/>
      <c r="D60" s="44"/>
      <c r="E60" s="44"/>
      <c r="F60" s="27" t="s">
        <v>18</v>
      </c>
      <c r="G60" s="27">
        <v>4</v>
      </c>
      <c r="H60" s="27">
        <v>500</v>
      </c>
      <c r="I60" s="27">
        <v>300</v>
      </c>
      <c r="J60" s="27"/>
      <c r="K60" s="27"/>
      <c r="L60" s="27">
        <f t="shared" si="0"/>
        <v>0</v>
      </c>
      <c r="M60" s="27"/>
      <c r="N60" s="27">
        <f t="shared" si="1"/>
        <v>0</v>
      </c>
      <c r="O60" s="27"/>
      <c r="P60" s="27">
        <f t="shared" si="2"/>
        <v>0</v>
      </c>
      <c r="Q60" s="27">
        <f t="shared" si="6"/>
        <v>0</v>
      </c>
      <c r="R60" s="27">
        <v>10000</v>
      </c>
      <c r="S60" s="27"/>
      <c r="U60" s="34"/>
    </row>
    <row r="61" spans="1:22">
      <c r="A61" s="38">
        <v>59</v>
      </c>
      <c r="B61" s="44"/>
      <c r="C61" s="44"/>
      <c r="D61" s="44"/>
      <c r="E61" s="44"/>
      <c r="F61" s="27" t="s">
        <v>18</v>
      </c>
      <c r="G61" s="27">
        <v>4</v>
      </c>
      <c r="H61" s="27">
        <v>500</v>
      </c>
      <c r="I61" s="27">
        <v>300</v>
      </c>
      <c r="J61" s="27"/>
      <c r="K61" s="27"/>
      <c r="L61" s="27">
        <f t="shared" si="0"/>
        <v>0</v>
      </c>
      <c r="M61" s="27"/>
      <c r="N61" s="27">
        <f t="shared" si="1"/>
        <v>0</v>
      </c>
      <c r="O61" s="27"/>
      <c r="P61" s="27">
        <f t="shared" si="2"/>
        <v>0</v>
      </c>
      <c r="Q61" s="27">
        <f t="shared" si="6"/>
        <v>0</v>
      </c>
      <c r="R61" s="27">
        <v>10000</v>
      </c>
      <c r="S61" s="27"/>
      <c r="U61" s="34"/>
      <c r="V61" s="43">
        <v>3.4</v>
      </c>
    </row>
    <row r="62" spans="1:22">
      <c r="A62" s="38">
        <v>60</v>
      </c>
      <c r="B62" s="44"/>
      <c r="C62" s="44"/>
      <c r="D62" s="44"/>
      <c r="E62" s="44"/>
      <c r="F62" s="27" t="s">
        <v>18</v>
      </c>
      <c r="G62" s="27">
        <v>4</v>
      </c>
      <c r="H62" s="27">
        <v>500</v>
      </c>
      <c r="I62" s="27">
        <v>300</v>
      </c>
      <c r="J62" s="27"/>
      <c r="K62" s="27"/>
      <c r="L62" s="27">
        <f t="shared" si="0"/>
        <v>0</v>
      </c>
      <c r="M62" s="27"/>
      <c r="N62" s="27">
        <f t="shared" si="1"/>
        <v>0</v>
      </c>
      <c r="O62" s="27"/>
      <c r="P62" s="27">
        <f t="shared" si="2"/>
        <v>0</v>
      </c>
      <c r="Q62" s="27">
        <f t="shared" si="6"/>
        <v>0</v>
      </c>
      <c r="R62" s="27">
        <v>10000</v>
      </c>
      <c r="S62" s="27"/>
      <c r="U62" s="34"/>
    </row>
    <row r="63" spans="1:22">
      <c r="A63" s="38">
        <v>61</v>
      </c>
      <c r="B63" s="44"/>
      <c r="C63" s="44"/>
      <c r="D63" s="44"/>
      <c r="E63" s="44"/>
      <c r="F63" s="27" t="s">
        <v>18</v>
      </c>
      <c r="G63" s="27">
        <v>4</v>
      </c>
      <c r="H63" s="27">
        <v>500</v>
      </c>
      <c r="I63" s="27">
        <v>300</v>
      </c>
      <c r="J63" s="27"/>
      <c r="K63" s="27"/>
      <c r="L63" s="27">
        <f t="shared" si="0"/>
        <v>0</v>
      </c>
      <c r="M63" s="27"/>
      <c r="N63" s="27">
        <f t="shared" si="1"/>
        <v>0</v>
      </c>
      <c r="O63" s="27"/>
      <c r="P63" s="27">
        <f t="shared" si="2"/>
        <v>0</v>
      </c>
      <c r="Q63" s="27">
        <f t="shared" si="6"/>
        <v>0</v>
      </c>
      <c r="R63" s="27">
        <v>10000</v>
      </c>
      <c r="S63" s="27"/>
      <c r="U63" s="34"/>
    </row>
    <row r="64" spans="1:22">
      <c r="A64" s="38">
        <v>62</v>
      </c>
      <c r="B64" s="44"/>
      <c r="C64" s="44"/>
      <c r="D64" s="44"/>
      <c r="E64" s="44"/>
      <c r="F64" s="27" t="s">
        <v>18</v>
      </c>
      <c r="G64" s="27">
        <v>4</v>
      </c>
      <c r="H64" s="27">
        <v>500</v>
      </c>
      <c r="I64" s="27">
        <v>300</v>
      </c>
      <c r="J64" s="27"/>
      <c r="K64" s="27"/>
      <c r="L64" s="27"/>
      <c r="M64" s="27"/>
      <c r="N64" s="27"/>
      <c r="O64" s="27"/>
      <c r="P64" s="27"/>
      <c r="Q64" s="27"/>
      <c r="R64" s="27">
        <v>10000</v>
      </c>
      <c r="S64" s="27"/>
      <c r="U64" s="34"/>
    </row>
    <row r="65" spans="1:21">
      <c r="A65" s="38">
        <v>63</v>
      </c>
      <c r="B65" s="44"/>
      <c r="C65" s="44"/>
      <c r="D65" s="44"/>
      <c r="E65" s="44"/>
      <c r="F65" s="27" t="s">
        <v>18</v>
      </c>
      <c r="G65" s="27">
        <v>4</v>
      </c>
      <c r="H65" s="27">
        <v>500</v>
      </c>
      <c r="I65" s="27">
        <v>300</v>
      </c>
      <c r="J65" s="27"/>
      <c r="K65" s="27"/>
      <c r="L65" s="27"/>
      <c r="M65" s="27"/>
      <c r="N65" s="27"/>
      <c r="O65" s="27"/>
      <c r="P65" s="27"/>
      <c r="Q65" s="27"/>
      <c r="R65" s="27">
        <v>10000</v>
      </c>
      <c r="S65" s="27"/>
      <c r="U65" s="34"/>
    </row>
    <row r="66" spans="1:21">
      <c r="A66" s="38">
        <v>64</v>
      </c>
      <c r="B66" s="44"/>
      <c r="C66" s="44"/>
      <c r="D66" s="44"/>
      <c r="E66" s="44"/>
      <c r="F66" s="27" t="s">
        <v>18</v>
      </c>
      <c r="G66" s="27">
        <v>4</v>
      </c>
      <c r="H66" s="27">
        <v>500</v>
      </c>
      <c r="I66" s="27">
        <v>300</v>
      </c>
      <c r="J66" s="27"/>
      <c r="K66" s="27"/>
      <c r="L66" s="27"/>
      <c r="M66" s="27"/>
      <c r="N66" s="27"/>
      <c r="O66" s="27"/>
      <c r="P66" s="27"/>
      <c r="Q66" s="27"/>
      <c r="R66" s="27">
        <v>10000</v>
      </c>
      <c r="S66" s="27"/>
      <c r="U66" s="34"/>
    </row>
    <row r="67" spans="1:21">
      <c r="A67" s="38">
        <v>65</v>
      </c>
      <c r="B67" s="44"/>
      <c r="C67" s="44"/>
      <c r="D67" s="44"/>
      <c r="E67" s="44"/>
      <c r="F67" s="27" t="s">
        <v>18</v>
      </c>
      <c r="G67" s="27">
        <v>4</v>
      </c>
      <c r="H67" s="27">
        <v>500</v>
      </c>
      <c r="I67" s="27">
        <v>300</v>
      </c>
      <c r="J67" s="27"/>
      <c r="K67" s="27"/>
      <c r="L67" s="27"/>
      <c r="M67" s="27"/>
      <c r="N67" s="27"/>
      <c r="O67" s="27"/>
      <c r="P67" s="27"/>
      <c r="Q67" s="27"/>
      <c r="R67" s="27">
        <v>10000</v>
      </c>
      <c r="S67" s="27"/>
      <c r="U67" s="34"/>
    </row>
    <row r="68" spans="1:21">
      <c r="A68" s="38">
        <v>66</v>
      </c>
      <c r="B68" s="44"/>
      <c r="C68" s="44"/>
      <c r="D68" s="44"/>
      <c r="E68" s="44"/>
      <c r="F68" s="27" t="s">
        <v>18</v>
      </c>
      <c r="G68" s="27">
        <v>4</v>
      </c>
      <c r="H68" s="27">
        <v>500</v>
      </c>
      <c r="I68" s="27">
        <v>300</v>
      </c>
      <c r="J68" s="27"/>
      <c r="K68" s="27"/>
      <c r="L68" s="27"/>
      <c r="M68" s="27"/>
      <c r="N68" s="27"/>
      <c r="O68" s="27"/>
      <c r="P68" s="27"/>
      <c r="Q68" s="27"/>
      <c r="R68" s="27">
        <v>10000</v>
      </c>
      <c r="S68" s="27"/>
      <c r="U68" s="34"/>
    </row>
    <row r="69" spans="1:21">
      <c r="A69" s="38">
        <v>67</v>
      </c>
      <c r="B69" s="44"/>
      <c r="C69" s="44"/>
      <c r="D69" s="44"/>
      <c r="E69" s="44"/>
      <c r="F69" s="27" t="s">
        <v>18</v>
      </c>
      <c r="G69" s="27">
        <v>4</v>
      </c>
      <c r="H69" s="27">
        <v>500</v>
      </c>
      <c r="I69" s="27">
        <v>300</v>
      </c>
      <c r="J69" s="27"/>
      <c r="K69" s="27"/>
      <c r="L69" s="27"/>
      <c r="M69" s="27"/>
      <c r="N69" s="27"/>
      <c r="O69" s="27"/>
      <c r="P69" s="27"/>
      <c r="Q69" s="27"/>
      <c r="R69" s="27">
        <v>10000</v>
      </c>
      <c r="S69" s="27"/>
      <c r="U69" s="34"/>
    </row>
    <row r="70" spans="1:21">
      <c r="A70" s="38">
        <v>68</v>
      </c>
      <c r="B70" s="44"/>
      <c r="C70" s="44"/>
      <c r="D70" s="44"/>
      <c r="E70" s="44"/>
      <c r="F70" s="27" t="s">
        <v>18</v>
      </c>
      <c r="G70" s="27">
        <v>4</v>
      </c>
      <c r="H70" s="27">
        <v>500</v>
      </c>
      <c r="I70" s="27">
        <v>300</v>
      </c>
      <c r="J70" s="27"/>
      <c r="K70" s="27"/>
      <c r="L70" s="27"/>
      <c r="M70" s="27"/>
      <c r="N70" s="27"/>
      <c r="O70" s="27"/>
      <c r="P70" s="27"/>
      <c r="Q70" s="27"/>
      <c r="R70" s="27">
        <v>10000</v>
      </c>
      <c r="S70" s="27"/>
      <c r="U70" s="34"/>
    </row>
    <row r="71" spans="1:21">
      <c r="A71" s="38">
        <v>69</v>
      </c>
      <c r="B71" s="44"/>
      <c r="C71" s="44"/>
      <c r="D71" s="44"/>
      <c r="E71" s="44"/>
      <c r="F71" s="27" t="s">
        <v>18</v>
      </c>
      <c r="G71" s="27">
        <v>4</v>
      </c>
      <c r="H71" s="27">
        <v>500</v>
      </c>
      <c r="I71" s="27">
        <v>300</v>
      </c>
      <c r="J71" s="27"/>
      <c r="K71" s="27"/>
      <c r="L71" s="27"/>
      <c r="M71" s="27"/>
      <c r="N71" s="27"/>
      <c r="O71" s="27"/>
      <c r="P71" s="27"/>
      <c r="Q71" s="27"/>
      <c r="R71" s="27">
        <v>10000</v>
      </c>
      <c r="S71" s="27"/>
      <c r="U71" s="34"/>
    </row>
    <row r="72" spans="1:21">
      <c r="A72" s="38">
        <v>70</v>
      </c>
      <c r="B72" s="44"/>
      <c r="C72" s="44"/>
      <c r="D72" s="44"/>
      <c r="E72" s="44"/>
      <c r="F72" s="27" t="s">
        <v>18</v>
      </c>
      <c r="G72" s="27">
        <v>4</v>
      </c>
      <c r="H72" s="27">
        <v>500</v>
      </c>
      <c r="I72" s="27">
        <v>300</v>
      </c>
      <c r="J72" s="27"/>
      <c r="K72" s="27"/>
      <c r="L72" s="27"/>
      <c r="M72" s="27"/>
      <c r="N72" s="27"/>
      <c r="O72" s="27"/>
      <c r="P72" s="27"/>
      <c r="Q72" s="27"/>
      <c r="R72" s="27">
        <v>10000</v>
      </c>
      <c r="S72" s="27"/>
      <c r="U72" s="34"/>
    </row>
    <row r="73" spans="1:21">
      <c r="A73" s="38">
        <v>71</v>
      </c>
      <c r="B73" s="44"/>
      <c r="C73" s="44"/>
      <c r="D73" s="44"/>
      <c r="E73" s="44"/>
      <c r="F73" s="27" t="s">
        <v>18</v>
      </c>
      <c r="G73" s="27">
        <v>4</v>
      </c>
      <c r="H73" s="27">
        <v>500</v>
      </c>
      <c r="I73" s="27">
        <v>300</v>
      </c>
      <c r="J73" s="27"/>
      <c r="K73" s="27"/>
      <c r="L73" s="27"/>
      <c r="M73" s="27"/>
      <c r="N73" s="27"/>
      <c r="O73" s="27"/>
      <c r="P73" s="27"/>
      <c r="Q73" s="27"/>
      <c r="R73" s="27">
        <v>10000</v>
      </c>
      <c r="S73" s="27"/>
      <c r="U73" s="34"/>
    </row>
    <row r="74" spans="1:21">
      <c r="A74" s="38">
        <v>72</v>
      </c>
      <c r="B74" s="44"/>
      <c r="C74" s="44"/>
      <c r="D74" s="44"/>
      <c r="E74" s="44"/>
      <c r="F74" s="27" t="s">
        <v>18</v>
      </c>
      <c r="G74" s="27">
        <v>4</v>
      </c>
      <c r="H74" s="27">
        <v>500</v>
      </c>
      <c r="I74" s="27">
        <v>300</v>
      </c>
      <c r="J74" s="27"/>
      <c r="K74" s="27"/>
      <c r="L74" s="27"/>
      <c r="M74" s="27"/>
      <c r="N74" s="27"/>
      <c r="O74" s="27"/>
      <c r="P74" s="27"/>
      <c r="Q74" s="27"/>
      <c r="R74" s="27">
        <v>10000</v>
      </c>
      <c r="S74" s="27"/>
      <c r="U74" s="34"/>
    </row>
    <row r="75" spans="1:21">
      <c r="A75" s="38">
        <v>73</v>
      </c>
      <c r="B75" s="44"/>
      <c r="C75" s="44"/>
      <c r="D75" s="44"/>
      <c r="E75" s="44"/>
      <c r="F75" s="27" t="s">
        <v>18</v>
      </c>
      <c r="G75" s="27">
        <v>4</v>
      </c>
      <c r="H75" s="27">
        <v>500</v>
      </c>
      <c r="I75" s="27">
        <v>300</v>
      </c>
      <c r="J75" s="27"/>
      <c r="K75" s="27"/>
      <c r="L75" s="27"/>
      <c r="M75" s="27"/>
      <c r="N75" s="27"/>
      <c r="O75" s="27"/>
      <c r="P75" s="27"/>
      <c r="Q75" s="27"/>
      <c r="R75" s="27">
        <v>10000</v>
      </c>
      <c r="S75" s="27"/>
      <c r="U75" s="34"/>
    </row>
    <row r="76" spans="1:21">
      <c r="A76" s="38">
        <v>74</v>
      </c>
      <c r="B76" s="44"/>
      <c r="C76" s="44"/>
      <c r="D76" s="44"/>
      <c r="E76" s="44"/>
      <c r="F76" s="27" t="s">
        <v>18</v>
      </c>
      <c r="G76" s="27">
        <v>4</v>
      </c>
      <c r="H76" s="27">
        <v>500</v>
      </c>
      <c r="I76" s="27">
        <v>300</v>
      </c>
      <c r="J76" s="27"/>
      <c r="K76" s="27"/>
      <c r="L76" s="27"/>
      <c r="M76" s="27"/>
      <c r="N76" s="27"/>
      <c r="O76" s="27"/>
      <c r="P76" s="27"/>
      <c r="Q76" s="27"/>
      <c r="R76" s="27">
        <v>10000</v>
      </c>
      <c r="S76" s="27"/>
      <c r="U76" s="34"/>
    </row>
    <row r="77" spans="1:21">
      <c r="A77" s="38">
        <v>75</v>
      </c>
      <c r="B77" s="44"/>
      <c r="C77" s="44"/>
      <c r="D77" s="44"/>
      <c r="E77" s="44"/>
      <c r="F77" s="27" t="s">
        <v>18</v>
      </c>
      <c r="G77" s="27">
        <v>4</v>
      </c>
      <c r="H77" s="27">
        <v>500</v>
      </c>
      <c r="I77" s="27">
        <v>300</v>
      </c>
      <c r="J77" s="27"/>
      <c r="K77" s="27"/>
      <c r="L77" s="27"/>
      <c r="M77" s="27"/>
      <c r="N77" s="27"/>
      <c r="O77" s="27"/>
      <c r="P77" s="27"/>
      <c r="Q77" s="27"/>
      <c r="R77" s="27">
        <v>10000</v>
      </c>
      <c r="S77" s="27"/>
      <c r="U77" s="34"/>
    </row>
    <row r="78" spans="1:21">
      <c r="A78" s="38">
        <v>76</v>
      </c>
      <c r="B78" s="44"/>
      <c r="C78" s="44"/>
      <c r="D78" s="44"/>
      <c r="E78" s="44"/>
      <c r="F78" s="27" t="s">
        <v>18</v>
      </c>
      <c r="G78" s="27">
        <v>4</v>
      </c>
      <c r="H78" s="27">
        <v>500</v>
      </c>
      <c r="I78" s="27">
        <v>300</v>
      </c>
      <c r="J78" s="27"/>
      <c r="K78" s="27"/>
      <c r="L78" s="27"/>
      <c r="M78" s="27"/>
      <c r="N78" s="27"/>
      <c r="O78" s="27"/>
      <c r="P78" s="27"/>
      <c r="Q78" s="27"/>
      <c r="R78" s="27">
        <v>10000</v>
      </c>
      <c r="S78" s="27"/>
      <c r="U78" s="34"/>
    </row>
    <row r="79" spans="1:21">
      <c r="A79" s="38">
        <v>77</v>
      </c>
      <c r="B79" s="44"/>
      <c r="C79" s="44"/>
      <c r="D79" s="44"/>
      <c r="E79" s="44"/>
      <c r="F79" s="27" t="s">
        <v>18</v>
      </c>
      <c r="G79" s="27">
        <v>4</v>
      </c>
      <c r="H79" s="27">
        <v>500</v>
      </c>
      <c r="I79" s="27">
        <v>300</v>
      </c>
      <c r="J79" s="27"/>
      <c r="K79" s="27"/>
      <c r="L79" s="27"/>
      <c r="M79" s="27"/>
      <c r="N79" s="27"/>
      <c r="O79" s="27"/>
      <c r="P79" s="27"/>
      <c r="Q79" s="27"/>
      <c r="R79" s="27">
        <v>10000</v>
      </c>
      <c r="S79" s="27"/>
      <c r="U79" s="34"/>
    </row>
    <row r="80" spans="1:21">
      <c r="A80" s="38">
        <v>78</v>
      </c>
      <c r="B80" s="44"/>
      <c r="C80" s="44"/>
      <c r="D80" s="44"/>
      <c r="E80" s="44"/>
      <c r="F80" s="27" t="s">
        <v>18</v>
      </c>
      <c r="G80" s="27">
        <v>4</v>
      </c>
      <c r="H80" s="27">
        <v>500</v>
      </c>
      <c r="I80" s="27">
        <v>300</v>
      </c>
      <c r="J80" s="27"/>
      <c r="K80" s="27"/>
      <c r="L80" s="27"/>
      <c r="M80" s="27"/>
      <c r="N80" s="27"/>
      <c r="O80" s="27"/>
      <c r="P80" s="27"/>
      <c r="Q80" s="27"/>
      <c r="R80" s="27">
        <v>10000</v>
      </c>
      <c r="S80" s="27"/>
      <c r="U80" s="34"/>
    </row>
    <row r="81" spans="1:21">
      <c r="A81" s="38">
        <v>79</v>
      </c>
      <c r="B81" s="44"/>
      <c r="C81" s="44"/>
      <c r="D81" s="44"/>
      <c r="E81" s="44"/>
      <c r="F81" s="27" t="s">
        <v>18</v>
      </c>
      <c r="G81" s="27">
        <v>4</v>
      </c>
      <c r="H81" s="27">
        <v>500</v>
      </c>
      <c r="I81" s="27">
        <v>300</v>
      </c>
      <c r="J81" s="27"/>
      <c r="K81" s="27"/>
      <c r="L81" s="27"/>
      <c r="M81" s="27"/>
      <c r="N81" s="27"/>
      <c r="O81" s="27"/>
      <c r="P81" s="27"/>
      <c r="Q81" s="27"/>
      <c r="R81" s="27">
        <v>10000</v>
      </c>
      <c r="S81" s="27"/>
      <c r="U81" s="34"/>
    </row>
    <row r="82" spans="1:21">
      <c r="A82" s="38">
        <v>80</v>
      </c>
      <c r="B82" s="44"/>
      <c r="C82" s="44"/>
      <c r="D82" s="44"/>
      <c r="E82" s="44"/>
      <c r="F82" s="27" t="s">
        <v>18</v>
      </c>
      <c r="G82" s="27">
        <v>4</v>
      </c>
      <c r="H82" s="27">
        <v>500</v>
      </c>
      <c r="I82" s="27">
        <v>300</v>
      </c>
      <c r="J82" s="27"/>
      <c r="K82" s="27"/>
      <c r="L82" s="27"/>
      <c r="M82" s="27"/>
      <c r="N82" s="27"/>
      <c r="O82" s="27"/>
      <c r="P82" s="27"/>
      <c r="Q82" s="27"/>
      <c r="R82" s="27">
        <v>10000</v>
      </c>
      <c r="S82" s="27"/>
      <c r="U82" s="34"/>
    </row>
    <row r="83" spans="1:21">
      <c r="A83" s="38">
        <v>81</v>
      </c>
      <c r="B83" s="44"/>
      <c r="C83" s="44"/>
      <c r="D83" s="44"/>
      <c r="E83" s="44"/>
      <c r="F83" s="27" t="s">
        <v>18</v>
      </c>
      <c r="G83" s="27">
        <v>4</v>
      </c>
      <c r="H83" s="27">
        <v>500</v>
      </c>
      <c r="I83" s="27">
        <v>300</v>
      </c>
      <c r="J83" s="27"/>
      <c r="K83" s="27"/>
      <c r="L83" s="27"/>
      <c r="M83" s="27"/>
      <c r="N83" s="27"/>
      <c r="O83" s="27"/>
      <c r="P83" s="27"/>
      <c r="Q83" s="27"/>
      <c r="R83" s="27">
        <v>10000</v>
      </c>
      <c r="S83" s="27"/>
      <c r="U83" s="34"/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CFB3B-5AF1-4CA3-B3C2-E6D35B1BB9C5}">
  <dimension ref="A1:AA83"/>
  <sheetViews>
    <sheetView workbookViewId="0">
      <selection sqref="A1:XFD1048576"/>
    </sheetView>
  </sheetViews>
  <sheetFormatPr defaultRowHeight="14.4"/>
  <cols>
    <col min="1" max="7" width="8.88671875" style="43"/>
    <col min="8" max="8" width="9.6640625" style="43" customWidth="1"/>
    <col min="9" max="11" width="8.88671875" style="43"/>
    <col min="12" max="12" width="16" style="43" customWidth="1"/>
    <col min="13" max="13" width="13.33203125" style="43" customWidth="1"/>
    <col min="14" max="16" width="8.88671875" style="43"/>
    <col min="17" max="17" width="10.21875" style="43" customWidth="1"/>
    <col min="18" max="18" width="9.88671875" style="43" customWidth="1"/>
    <col min="19" max="19" width="10.21875" style="43" customWidth="1"/>
    <col min="20" max="20" width="8.88671875" style="27"/>
    <col min="21" max="21" width="11.109375" style="43" customWidth="1"/>
    <col min="22" max="25" width="8.88671875" style="43"/>
    <col min="26" max="26" width="12" style="43" bestFit="1" customWidth="1"/>
    <col min="27" max="27" width="10" style="43" bestFit="1" customWidth="1"/>
    <col min="28" max="16384" width="8.88671875" style="43"/>
  </cols>
  <sheetData>
    <row r="1" spans="1:27" ht="43.8" thickBot="1">
      <c r="A1" s="23" t="s">
        <v>39</v>
      </c>
      <c r="B1" s="24" t="s">
        <v>1</v>
      </c>
      <c r="C1" s="24" t="s">
        <v>2</v>
      </c>
      <c r="D1" s="24" t="s">
        <v>19</v>
      </c>
      <c r="E1" s="24" t="s">
        <v>28</v>
      </c>
      <c r="F1" s="24" t="s">
        <v>3</v>
      </c>
      <c r="G1" s="24" t="s">
        <v>4</v>
      </c>
      <c r="H1" s="24" t="s">
        <v>63</v>
      </c>
      <c r="I1" s="24" t="s">
        <v>5</v>
      </c>
      <c r="J1" s="24" t="s">
        <v>6</v>
      </c>
      <c r="K1" s="24" t="s">
        <v>40</v>
      </c>
      <c r="L1" s="24" t="s">
        <v>99</v>
      </c>
      <c r="M1" s="24" t="s">
        <v>100</v>
      </c>
      <c r="N1" s="24" t="s">
        <v>91</v>
      </c>
      <c r="O1" s="24" t="s">
        <v>96</v>
      </c>
      <c r="P1" s="24" t="s">
        <v>95</v>
      </c>
      <c r="Q1" s="24" t="s">
        <v>98</v>
      </c>
      <c r="R1" s="24" t="s">
        <v>93</v>
      </c>
      <c r="S1" s="24" t="s">
        <v>116</v>
      </c>
      <c r="T1" s="24" t="s">
        <v>66</v>
      </c>
      <c r="U1" s="40" t="s">
        <v>67</v>
      </c>
      <c r="W1" s="35"/>
      <c r="X1" s="35"/>
      <c r="Y1" s="35"/>
      <c r="Z1" s="35"/>
      <c r="AA1" s="35"/>
    </row>
    <row r="2" spans="1:27">
      <c r="A2" s="25" t="s">
        <v>10</v>
      </c>
      <c r="B2" s="26" t="s">
        <v>29</v>
      </c>
      <c r="C2" s="26" t="s">
        <v>30</v>
      </c>
      <c r="D2" s="26" t="s">
        <v>31</v>
      </c>
      <c r="E2" s="26" t="s">
        <v>32</v>
      </c>
      <c r="F2" s="26" t="s">
        <v>12</v>
      </c>
      <c r="G2" s="26" t="s">
        <v>13</v>
      </c>
      <c r="H2" s="26" t="s">
        <v>12</v>
      </c>
      <c r="I2" s="26" t="s">
        <v>14</v>
      </c>
      <c r="J2" s="26" t="s">
        <v>15</v>
      </c>
      <c r="K2" s="26" t="s">
        <v>15</v>
      </c>
      <c r="L2" s="26" t="s">
        <v>97</v>
      </c>
      <c r="M2" s="26" t="s">
        <v>97</v>
      </c>
      <c r="N2" s="26" t="s">
        <v>15</v>
      </c>
      <c r="O2" s="26" t="s">
        <v>97</v>
      </c>
      <c r="P2" s="26" t="s">
        <v>15</v>
      </c>
      <c r="Q2" s="26" t="s">
        <v>15</v>
      </c>
      <c r="R2" s="26" t="s">
        <v>16</v>
      </c>
      <c r="S2" s="26" t="s">
        <v>117</v>
      </c>
      <c r="T2" s="26" t="s">
        <v>12</v>
      </c>
      <c r="U2" s="26" t="s">
        <v>89</v>
      </c>
    </row>
    <row r="3" spans="1:27">
      <c r="A3" s="38">
        <v>1</v>
      </c>
      <c r="B3" s="44">
        <v>5</v>
      </c>
      <c r="C3" s="44">
        <v>6</v>
      </c>
      <c r="D3" s="44">
        <v>7</v>
      </c>
      <c r="E3" s="28">
        <v>8</v>
      </c>
      <c r="F3" s="27" t="s">
        <v>18</v>
      </c>
      <c r="G3" s="27">
        <v>1.5</v>
      </c>
      <c r="H3" s="27">
        <v>500</v>
      </c>
      <c r="I3" s="27">
        <v>300</v>
      </c>
      <c r="J3" s="27">
        <v>275</v>
      </c>
      <c r="K3" s="27">
        <v>10.6097</v>
      </c>
      <c r="L3" s="27">
        <f>K3/R3*1000</f>
        <v>1.06097</v>
      </c>
      <c r="M3" s="27">
        <v>1.5066999999999999</v>
      </c>
      <c r="N3" s="27">
        <f>J3-K3</f>
        <v>264.39030000000002</v>
      </c>
      <c r="O3" s="27">
        <v>1.4251</v>
      </c>
      <c r="P3" s="27">
        <f>O3*$Y$5/1000</f>
        <v>9.2631500000000006E-2</v>
      </c>
      <c r="Q3" s="27">
        <f>N3-P3</f>
        <v>264.29766850000004</v>
      </c>
      <c r="R3" s="27">
        <v>10000</v>
      </c>
      <c r="S3" s="27" t="s">
        <v>118</v>
      </c>
      <c r="U3" s="27"/>
    </row>
    <row r="4" spans="1:27">
      <c r="A4" s="38">
        <v>2</v>
      </c>
      <c r="B4" s="44">
        <v>13</v>
      </c>
      <c r="C4" s="44">
        <v>14</v>
      </c>
      <c r="D4" s="44">
        <v>15</v>
      </c>
      <c r="E4" s="28">
        <v>16</v>
      </c>
      <c r="F4" s="27" t="s">
        <v>18</v>
      </c>
      <c r="G4" s="27">
        <v>1.5</v>
      </c>
      <c r="H4" s="27">
        <v>500</v>
      </c>
      <c r="I4" s="27">
        <v>300</v>
      </c>
      <c r="J4" s="27">
        <v>278.2</v>
      </c>
      <c r="K4" s="27">
        <v>15.981299999999999</v>
      </c>
      <c r="L4" s="27">
        <f t="shared" ref="L4:L63" si="0">K4/R4*1000</f>
        <v>1.5981299999999998</v>
      </c>
      <c r="M4" s="27">
        <v>1.9609000000000001</v>
      </c>
      <c r="N4" s="27">
        <f t="shared" ref="N4:N63" si="1">J4-K4</f>
        <v>262.21870000000001</v>
      </c>
      <c r="O4" s="27">
        <v>1.8579000000000001</v>
      </c>
      <c r="P4" s="27">
        <f t="shared" ref="P4:P63" si="2">O4*$Y$5/1000</f>
        <v>0.12076350000000001</v>
      </c>
      <c r="Q4" s="27">
        <f t="shared" ref="Q4:Q29" si="3">N4-P4</f>
        <v>262.0979365</v>
      </c>
      <c r="R4" s="27">
        <v>10000</v>
      </c>
      <c r="S4" s="27">
        <f t="shared" ref="S4:S35" si="4">Q4/M4</f>
        <v>133.66206155336835</v>
      </c>
      <c r="U4" s="27"/>
    </row>
    <row r="5" spans="1:27">
      <c r="A5" s="38">
        <v>3</v>
      </c>
      <c r="B5" s="44">
        <v>17</v>
      </c>
      <c r="C5" s="44">
        <v>18</v>
      </c>
      <c r="D5" s="44">
        <v>19</v>
      </c>
      <c r="E5" s="28">
        <v>20</v>
      </c>
      <c r="F5" s="27" t="s">
        <v>18</v>
      </c>
      <c r="G5" s="27">
        <v>1.5</v>
      </c>
      <c r="H5" s="27">
        <v>500</v>
      </c>
      <c r="I5" s="27">
        <v>300</v>
      </c>
      <c r="J5" s="27">
        <v>281</v>
      </c>
      <c r="K5" s="27">
        <v>20.7074</v>
      </c>
      <c r="L5" s="27">
        <f t="shared" si="0"/>
        <v>2.0707400000000002</v>
      </c>
      <c r="M5" s="27">
        <v>2.2764000000000002</v>
      </c>
      <c r="N5" s="27">
        <f t="shared" si="1"/>
        <v>260.29259999999999</v>
      </c>
      <c r="O5" s="27">
        <v>2.1606999999999998</v>
      </c>
      <c r="P5" s="27">
        <f t="shared" si="2"/>
        <v>0.14044549999999997</v>
      </c>
      <c r="Q5" s="27">
        <f t="shared" si="3"/>
        <v>260.15215449999999</v>
      </c>
      <c r="R5" s="27">
        <v>10000</v>
      </c>
      <c r="S5" s="27">
        <f t="shared" si="4"/>
        <v>114.28226783517835</v>
      </c>
      <c r="U5" s="27"/>
      <c r="X5" s="43" t="s">
        <v>94</v>
      </c>
      <c r="Y5" s="43">
        <f>65</f>
        <v>65</v>
      </c>
    </row>
    <row r="6" spans="1:27">
      <c r="A6" s="38">
        <v>4</v>
      </c>
      <c r="B6" s="44">
        <v>21</v>
      </c>
      <c r="C6" s="44">
        <v>22</v>
      </c>
      <c r="D6" s="44">
        <v>23</v>
      </c>
      <c r="E6" s="28">
        <v>24</v>
      </c>
      <c r="F6" s="27" t="s">
        <v>18</v>
      </c>
      <c r="G6" s="27">
        <v>1.5</v>
      </c>
      <c r="H6" s="27">
        <v>500</v>
      </c>
      <c r="I6" s="27">
        <v>300</v>
      </c>
      <c r="J6" s="27">
        <v>284.39999999999998</v>
      </c>
      <c r="K6" s="27">
        <v>22.6328</v>
      </c>
      <c r="L6" s="27">
        <f t="shared" si="0"/>
        <v>2.26328</v>
      </c>
      <c r="M6" s="27">
        <v>2.6372</v>
      </c>
      <c r="N6" s="27">
        <f t="shared" si="1"/>
        <v>261.7672</v>
      </c>
      <c r="O6" s="27">
        <v>2.5127000000000002</v>
      </c>
      <c r="P6" s="27">
        <f t="shared" si="2"/>
        <v>0.16332550000000001</v>
      </c>
      <c r="Q6" s="27">
        <f t="shared" si="3"/>
        <v>261.60387450000002</v>
      </c>
      <c r="R6" s="27">
        <v>10000</v>
      </c>
      <c r="S6" s="27">
        <f t="shared" si="4"/>
        <v>99.19758626573639</v>
      </c>
      <c r="U6" s="27"/>
      <c r="V6" s="43">
        <f>1</f>
        <v>1</v>
      </c>
    </row>
    <row r="7" spans="1:27">
      <c r="A7" s="38">
        <v>5</v>
      </c>
      <c r="B7" s="44">
        <v>25</v>
      </c>
      <c r="C7" s="44">
        <v>26</v>
      </c>
      <c r="D7" s="44">
        <v>27</v>
      </c>
      <c r="E7" s="28">
        <v>28</v>
      </c>
      <c r="F7" s="27" t="s">
        <v>18</v>
      </c>
      <c r="G7" s="27">
        <v>1.5</v>
      </c>
      <c r="H7" s="27">
        <v>500</v>
      </c>
      <c r="I7" s="27">
        <v>300</v>
      </c>
      <c r="J7" s="27">
        <v>288.10000000000002</v>
      </c>
      <c r="K7" s="27">
        <v>26.268000000000001</v>
      </c>
      <c r="L7" s="27">
        <f t="shared" si="0"/>
        <v>2.6267999999999998</v>
      </c>
      <c r="M7" s="27">
        <v>3.0567000000000002</v>
      </c>
      <c r="N7" s="27">
        <f t="shared" si="1"/>
        <v>261.83199999999999</v>
      </c>
      <c r="O7" s="27">
        <v>2.9009999999999998</v>
      </c>
      <c r="P7" s="27">
        <f t="shared" si="2"/>
        <v>0.18856500000000001</v>
      </c>
      <c r="Q7" s="27">
        <f t="shared" si="3"/>
        <v>261.64343500000001</v>
      </c>
      <c r="R7" s="27">
        <v>10000</v>
      </c>
      <c r="S7" s="27">
        <f t="shared" si="4"/>
        <v>85.596700690286909</v>
      </c>
      <c r="U7" s="27"/>
    </row>
    <row r="8" spans="1:27">
      <c r="A8" s="38">
        <v>6</v>
      </c>
      <c r="B8" s="44">
        <v>29</v>
      </c>
      <c r="C8" s="44">
        <v>30</v>
      </c>
      <c r="D8" s="44">
        <v>31</v>
      </c>
      <c r="E8" s="28">
        <v>32</v>
      </c>
      <c r="F8" s="27" t="s">
        <v>18</v>
      </c>
      <c r="G8" s="27">
        <v>1.5</v>
      </c>
      <c r="H8" s="27">
        <v>500</v>
      </c>
      <c r="I8" s="27">
        <v>300</v>
      </c>
      <c r="J8" s="27">
        <v>290.60000000000002</v>
      </c>
      <c r="K8" s="27">
        <v>28.517800000000001</v>
      </c>
      <c r="L8" s="27">
        <f t="shared" si="0"/>
        <v>2.8517799999999998</v>
      </c>
      <c r="M8" s="27">
        <v>3.3391000000000002</v>
      </c>
      <c r="N8" s="27">
        <f t="shared" si="1"/>
        <v>262.0822</v>
      </c>
      <c r="O8" s="27">
        <v>3.1486000000000001</v>
      </c>
      <c r="P8" s="27">
        <f t="shared" si="2"/>
        <v>0.20465899999999998</v>
      </c>
      <c r="Q8" s="27">
        <f t="shared" si="3"/>
        <v>261.87754100000001</v>
      </c>
      <c r="R8" s="27">
        <v>10000</v>
      </c>
      <c r="S8" s="27">
        <f t="shared" si="4"/>
        <v>78.427582582132914</v>
      </c>
      <c r="U8" s="27"/>
    </row>
    <row r="9" spans="1:27">
      <c r="A9" s="38">
        <v>7</v>
      </c>
      <c r="B9" s="44">
        <v>33</v>
      </c>
      <c r="C9" s="44">
        <v>34</v>
      </c>
      <c r="D9" s="44">
        <v>35</v>
      </c>
      <c r="E9" s="28">
        <v>36</v>
      </c>
      <c r="F9" s="27" t="s">
        <v>18</v>
      </c>
      <c r="G9" s="27">
        <v>1.5</v>
      </c>
      <c r="H9" s="27">
        <v>500</v>
      </c>
      <c r="I9" s="27">
        <v>300</v>
      </c>
      <c r="J9" s="27">
        <v>293.10000000000002</v>
      </c>
      <c r="K9" s="27">
        <v>32.205100000000002</v>
      </c>
      <c r="L9" s="27">
        <f t="shared" si="0"/>
        <v>3.2205100000000004</v>
      </c>
      <c r="M9" s="27">
        <v>3.6150000000000002</v>
      </c>
      <c r="N9" s="27">
        <f t="shared" si="1"/>
        <v>260.89490000000001</v>
      </c>
      <c r="O9" s="27">
        <v>3.3852000000000002</v>
      </c>
      <c r="P9" s="27">
        <f t="shared" si="2"/>
        <v>0.22003800000000001</v>
      </c>
      <c r="Q9" s="27">
        <f t="shared" si="3"/>
        <v>260.67486200000002</v>
      </c>
      <c r="R9" s="27">
        <v>10000</v>
      </c>
      <c r="S9" s="27">
        <f t="shared" si="4"/>
        <v>72.109228769017975</v>
      </c>
      <c r="U9" s="27"/>
    </row>
    <row r="10" spans="1:27">
      <c r="A10" s="38">
        <v>8</v>
      </c>
      <c r="B10" s="45">
        <v>37</v>
      </c>
      <c r="C10" s="45">
        <v>38</v>
      </c>
      <c r="D10" s="45">
        <v>39</v>
      </c>
      <c r="E10" s="28">
        <v>40</v>
      </c>
      <c r="F10" s="27" t="s">
        <v>18</v>
      </c>
      <c r="G10" s="27">
        <v>1.5</v>
      </c>
      <c r="H10" s="27">
        <v>500</v>
      </c>
      <c r="I10" s="27">
        <v>300</v>
      </c>
      <c r="J10" s="27">
        <v>295</v>
      </c>
      <c r="K10" s="27">
        <v>36.752600000000001</v>
      </c>
      <c r="L10" s="27">
        <f t="shared" si="0"/>
        <v>3.6752600000000002</v>
      </c>
      <c r="M10" s="27">
        <v>3.9011999999999998</v>
      </c>
      <c r="N10" s="27">
        <f t="shared" si="1"/>
        <v>258.24739999999997</v>
      </c>
      <c r="O10" s="27">
        <v>3.6467999999999998</v>
      </c>
      <c r="P10" s="27">
        <f t="shared" si="2"/>
        <v>0.237042</v>
      </c>
      <c r="Q10" s="27">
        <f t="shared" si="3"/>
        <v>258.010358</v>
      </c>
      <c r="R10" s="27">
        <v>10000</v>
      </c>
      <c r="S10" s="27">
        <f t="shared" si="4"/>
        <v>66.136152465907927</v>
      </c>
      <c r="U10" s="27"/>
      <c r="V10" s="43" t="s">
        <v>92</v>
      </c>
    </row>
    <row r="11" spans="1:27">
      <c r="A11" s="38">
        <v>9</v>
      </c>
      <c r="B11" s="44">
        <v>41</v>
      </c>
      <c r="C11" s="44">
        <v>42</v>
      </c>
      <c r="D11" s="44">
        <v>43</v>
      </c>
      <c r="E11" s="28">
        <v>44</v>
      </c>
      <c r="F11" s="27" t="s">
        <v>18</v>
      </c>
      <c r="G11" s="27">
        <v>1.5</v>
      </c>
      <c r="H11" s="27">
        <v>500</v>
      </c>
      <c r="I11" s="27">
        <v>300</v>
      </c>
      <c r="J11" s="27">
        <v>297.10000000000002</v>
      </c>
      <c r="K11" s="27">
        <v>29.169899999999998</v>
      </c>
      <c r="L11" s="27">
        <f t="shared" si="0"/>
        <v>2.9169899999999997</v>
      </c>
      <c r="M11" s="27">
        <v>4.1075999999999997</v>
      </c>
      <c r="N11" s="27">
        <f t="shared" si="1"/>
        <v>267.93010000000004</v>
      </c>
      <c r="O11" s="27">
        <v>3.8363</v>
      </c>
      <c r="P11" s="27">
        <f t="shared" si="2"/>
        <v>0.24935949999999998</v>
      </c>
      <c r="Q11" s="27">
        <f t="shared" si="3"/>
        <v>267.68074050000001</v>
      </c>
      <c r="R11" s="27">
        <v>10000</v>
      </c>
      <c r="S11" s="27">
        <f t="shared" si="4"/>
        <v>65.167187773882574</v>
      </c>
      <c r="U11" s="27"/>
    </row>
    <row r="12" spans="1:27">
      <c r="A12" s="38">
        <v>10</v>
      </c>
      <c r="B12" s="28">
        <v>45</v>
      </c>
      <c r="C12" s="28">
        <v>46</v>
      </c>
      <c r="D12" s="28">
        <v>47</v>
      </c>
      <c r="E12" s="28">
        <v>48</v>
      </c>
      <c r="F12" s="27" t="s">
        <v>18</v>
      </c>
      <c r="G12" s="27">
        <v>1.5</v>
      </c>
      <c r="H12" s="27">
        <v>500</v>
      </c>
      <c r="I12" s="27">
        <v>300</v>
      </c>
      <c r="J12" s="27">
        <v>299.10000000000002</v>
      </c>
      <c r="K12" s="27">
        <v>42.5458</v>
      </c>
      <c r="L12" s="27">
        <f t="shared" si="0"/>
        <v>4.2545799999999998</v>
      </c>
      <c r="M12" s="27">
        <v>4.3224</v>
      </c>
      <c r="N12" s="27">
        <f t="shared" si="1"/>
        <v>256.55420000000004</v>
      </c>
      <c r="O12" s="27">
        <v>4.0426000000000002</v>
      </c>
      <c r="P12" s="27">
        <f t="shared" si="2"/>
        <v>0.26276900000000003</v>
      </c>
      <c r="Q12" s="27">
        <f t="shared" si="3"/>
        <v>256.29143100000005</v>
      </c>
      <c r="R12" s="27">
        <v>10000</v>
      </c>
      <c r="S12" s="27">
        <f t="shared" si="4"/>
        <v>59.29377915047197</v>
      </c>
      <c r="U12" s="27"/>
    </row>
    <row r="13" spans="1:27">
      <c r="A13" s="38">
        <v>11</v>
      </c>
      <c r="B13" s="44">
        <v>49</v>
      </c>
      <c r="C13" s="44">
        <v>50</v>
      </c>
      <c r="D13" s="44">
        <v>51</v>
      </c>
      <c r="E13" s="28">
        <v>52</v>
      </c>
      <c r="F13" s="27" t="s">
        <v>18</v>
      </c>
      <c r="G13" s="27">
        <v>1.5</v>
      </c>
      <c r="H13" s="27">
        <v>500</v>
      </c>
      <c r="I13" s="27">
        <v>300</v>
      </c>
      <c r="J13" s="27">
        <v>301</v>
      </c>
      <c r="K13" s="27">
        <v>44.090600000000002</v>
      </c>
      <c r="L13" s="27">
        <f t="shared" si="0"/>
        <v>4.4090600000000002</v>
      </c>
      <c r="M13" s="27">
        <v>4.5641999999999996</v>
      </c>
      <c r="N13" s="27">
        <f t="shared" si="1"/>
        <v>256.90940000000001</v>
      </c>
      <c r="O13" s="27">
        <v>4.2678000000000003</v>
      </c>
      <c r="P13" s="27">
        <f t="shared" si="2"/>
        <v>0.27740700000000001</v>
      </c>
      <c r="Q13" s="27">
        <f t="shared" si="3"/>
        <v>256.63199300000002</v>
      </c>
      <c r="R13" s="27">
        <v>10000</v>
      </c>
      <c r="S13" s="27">
        <f t="shared" si="4"/>
        <v>56.227157661802735</v>
      </c>
      <c r="U13" s="27"/>
    </row>
    <row r="14" spans="1:27">
      <c r="A14" s="38">
        <v>12</v>
      </c>
      <c r="B14" s="44">
        <v>53</v>
      </c>
      <c r="C14" s="44">
        <v>54</v>
      </c>
      <c r="D14" s="44">
        <v>55</v>
      </c>
      <c r="E14" s="44">
        <v>56</v>
      </c>
      <c r="F14" s="27" t="s">
        <v>18</v>
      </c>
      <c r="G14" s="27">
        <v>1.5</v>
      </c>
      <c r="H14" s="27">
        <v>500</v>
      </c>
      <c r="I14" s="27">
        <v>300</v>
      </c>
      <c r="J14" s="27">
        <v>302.7</v>
      </c>
      <c r="K14" s="27">
        <v>45.185099999999998</v>
      </c>
      <c r="L14" s="27">
        <f t="shared" si="0"/>
        <v>4.51851</v>
      </c>
      <c r="M14" s="27">
        <v>4.6811999999999996</v>
      </c>
      <c r="N14" s="27">
        <f t="shared" si="1"/>
        <v>257.51490000000001</v>
      </c>
      <c r="O14" s="27">
        <v>4.3592000000000004</v>
      </c>
      <c r="P14" s="27">
        <f t="shared" si="2"/>
        <v>0.28334799999999999</v>
      </c>
      <c r="Q14" s="27">
        <f t="shared" si="3"/>
        <v>257.23155200000002</v>
      </c>
      <c r="R14" s="27">
        <v>10000</v>
      </c>
      <c r="S14" s="27">
        <f t="shared" si="4"/>
        <v>54.949917115269599</v>
      </c>
      <c r="U14" s="27"/>
    </row>
    <row r="15" spans="1:27">
      <c r="A15" s="38">
        <v>13</v>
      </c>
      <c r="B15" s="44">
        <v>57</v>
      </c>
      <c r="C15" s="44">
        <v>58</v>
      </c>
      <c r="D15" s="44">
        <v>59</v>
      </c>
      <c r="E15" s="44">
        <v>60</v>
      </c>
      <c r="F15" s="27" t="s">
        <v>18</v>
      </c>
      <c r="G15" s="27">
        <v>1.5</v>
      </c>
      <c r="H15" s="27">
        <v>500</v>
      </c>
      <c r="I15" s="27">
        <v>300</v>
      </c>
      <c r="J15" s="27">
        <v>305.2</v>
      </c>
      <c r="K15" s="27">
        <v>48.513800000000003</v>
      </c>
      <c r="L15" s="27">
        <f t="shared" si="0"/>
        <v>4.8513800000000007</v>
      </c>
      <c r="M15" s="27">
        <v>4.9946999999999999</v>
      </c>
      <c r="N15" s="27">
        <f t="shared" si="1"/>
        <v>256.68619999999999</v>
      </c>
      <c r="O15" s="27">
        <v>4.6384999999999996</v>
      </c>
      <c r="P15" s="27">
        <f t="shared" si="2"/>
        <v>0.30150250000000001</v>
      </c>
      <c r="Q15" s="27">
        <f t="shared" si="3"/>
        <v>256.38469749999996</v>
      </c>
      <c r="R15" s="27">
        <v>10000</v>
      </c>
      <c r="S15" s="27">
        <f t="shared" si="4"/>
        <v>51.331350731775672</v>
      </c>
      <c r="U15" s="27"/>
    </row>
    <row r="16" spans="1:27">
      <c r="A16" s="38">
        <v>14</v>
      </c>
      <c r="B16" s="44">
        <v>61</v>
      </c>
      <c r="C16" s="44">
        <v>62</v>
      </c>
      <c r="D16" s="44">
        <v>63</v>
      </c>
      <c r="E16" s="44">
        <v>64</v>
      </c>
      <c r="F16" s="27" t="s">
        <v>18</v>
      </c>
      <c r="G16" s="27">
        <v>1.5</v>
      </c>
      <c r="H16" s="27">
        <v>500</v>
      </c>
      <c r="I16" s="27">
        <v>300</v>
      </c>
      <c r="J16" s="27">
        <v>307.60000000000002</v>
      </c>
      <c r="K16" s="27">
        <v>51.253100000000003</v>
      </c>
      <c r="L16" s="27">
        <f t="shared" si="0"/>
        <v>5.1253099999999998</v>
      </c>
      <c r="M16" s="27">
        <v>5.2481999999999998</v>
      </c>
      <c r="N16" s="27">
        <f t="shared" si="1"/>
        <v>256.34690000000001</v>
      </c>
      <c r="O16" s="27">
        <v>4.8822000000000001</v>
      </c>
      <c r="P16" s="27">
        <f t="shared" si="2"/>
        <v>0.31734300000000004</v>
      </c>
      <c r="Q16" s="27">
        <f t="shared" si="3"/>
        <v>256.02955700000001</v>
      </c>
      <c r="R16" s="27">
        <v>10000</v>
      </c>
      <c r="S16" s="27">
        <f t="shared" si="4"/>
        <v>48.784260698906294</v>
      </c>
      <c r="U16" s="27"/>
    </row>
    <row r="17" spans="1:21">
      <c r="A17" s="38">
        <v>15</v>
      </c>
      <c r="B17" s="44">
        <v>72</v>
      </c>
      <c r="C17" s="44">
        <v>73</v>
      </c>
      <c r="D17" s="44">
        <v>74</v>
      </c>
      <c r="E17" s="44">
        <v>75</v>
      </c>
      <c r="F17" s="27" t="s">
        <v>18</v>
      </c>
      <c r="G17" s="27">
        <v>1.5</v>
      </c>
      <c r="H17" s="27">
        <v>500</v>
      </c>
      <c r="I17" s="27">
        <v>300</v>
      </c>
      <c r="J17" s="27">
        <v>310.39999999999998</v>
      </c>
      <c r="K17" s="27">
        <v>53.359699999999997</v>
      </c>
      <c r="L17" s="27">
        <f t="shared" si="0"/>
        <v>5.3359699999999997</v>
      </c>
      <c r="M17" s="27">
        <v>5.4805999999999999</v>
      </c>
      <c r="N17" s="27">
        <f t="shared" si="1"/>
        <v>257.0403</v>
      </c>
      <c r="O17" s="27">
        <v>5.0842000000000001</v>
      </c>
      <c r="P17" s="27">
        <f t="shared" si="2"/>
        <v>0.33047300000000002</v>
      </c>
      <c r="Q17" s="27">
        <f t="shared" si="3"/>
        <v>256.70982700000002</v>
      </c>
      <c r="R17" s="27">
        <v>10000</v>
      </c>
      <c r="S17" s="27">
        <f t="shared" si="4"/>
        <v>46.839730503959423</v>
      </c>
      <c r="U17" s="27"/>
    </row>
    <row r="18" spans="1:21">
      <c r="A18" s="38">
        <v>16</v>
      </c>
      <c r="B18" s="44">
        <v>76</v>
      </c>
      <c r="C18" s="44">
        <v>77</v>
      </c>
      <c r="D18" s="44">
        <v>78</v>
      </c>
      <c r="E18" s="44">
        <v>79</v>
      </c>
      <c r="F18" s="27" t="s">
        <v>18</v>
      </c>
      <c r="G18" s="27">
        <v>1.5</v>
      </c>
      <c r="H18" s="27">
        <v>500</v>
      </c>
      <c r="I18" s="27">
        <v>300</v>
      </c>
      <c r="J18" s="27">
        <v>313.39999999999998</v>
      </c>
      <c r="K18" s="27">
        <v>56.014600000000002</v>
      </c>
      <c r="L18" s="27">
        <f t="shared" si="0"/>
        <v>5.6014600000000003</v>
      </c>
      <c r="M18" s="27">
        <v>5.7051999999999996</v>
      </c>
      <c r="N18" s="27">
        <f t="shared" si="1"/>
        <v>257.3854</v>
      </c>
      <c r="O18" s="27">
        <v>5.2763999999999998</v>
      </c>
      <c r="P18" s="27">
        <f t="shared" si="2"/>
        <v>0.34296599999999999</v>
      </c>
      <c r="Q18" s="27">
        <f t="shared" si="3"/>
        <v>257.04243400000001</v>
      </c>
      <c r="R18" s="27">
        <v>10000</v>
      </c>
      <c r="S18" s="27">
        <f t="shared" si="4"/>
        <v>45.054061908434413</v>
      </c>
      <c r="U18" s="27"/>
    </row>
    <row r="19" spans="1:21">
      <c r="A19" s="38">
        <v>17</v>
      </c>
      <c r="B19" s="44">
        <v>80</v>
      </c>
      <c r="C19" s="44">
        <v>81</v>
      </c>
      <c r="D19" s="44">
        <v>82</v>
      </c>
      <c r="E19" s="44">
        <v>83</v>
      </c>
      <c r="F19" s="27" t="s">
        <v>18</v>
      </c>
      <c r="G19" s="27">
        <v>1.5</v>
      </c>
      <c r="H19" s="27">
        <v>500</v>
      </c>
      <c r="I19" s="27">
        <v>300</v>
      </c>
      <c r="J19" s="27">
        <v>316.7</v>
      </c>
      <c r="K19" s="27">
        <v>60.476799999999997</v>
      </c>
      <c r="L19" s="27">
        <f t="shared" si="0"/>
        <v>6.0476799999999997</v>
      </c>
      <c r="M19" s="27">
        <v>6.2065000000000001</v>
      </c>
      <c r="N19" s="27">
        <f t="shared" si="1"/>
        <v>256.22320000000002</v>
      </c>
      <c r="O19" s="27">
        <v>5.7775999999999996</v>
      </c>
      <c r="P19" s="27">
        <f t="shared" si="2"/>
        <v>0.37554399999999999</v>
      </c>
      <c r="Q19" s="27">
        <f t="shared" si="3"/>
        <v>255.84765600000003</v>
      </c>
      <c r="R19" s="27">
        <v>10000</v>
      </c>
      <c r="S19" s="27">
        <f t="shared" si="4"/>
        <v>41.222533795214702</v>
      </c>
      <c r="U19" s="27"/>
    </row>
    <row r="20" spans="1:21">
      <c r="A20" s="38">
        <v>18</v>
      </c>
      <c r="B20" s="44">
        <v>84</v>
      </c>
      <c r="C20" s="44">
        <v>85</v>
      </c>
      <c r="D20" s="44">
        <v>86</v>
      </c>
      <c r="E20" s="44">
        <v>87</v>
      </c>
      <c r="F20" s="27" t="s">
        <v>18</v>
      </c>
      <c r="G20" s="27">
        <v>1.5</v>
      </c>
      <c r="H20" s="27">
        <v>500</v>
      </c>
      <c r="I20" s="27">
        <v>300</v>
      </c>
      <c r="J20" s="27">
        <v>319.2</v>
      </c>
      <c r="K20" s="27">
        <v>65.168599999999998</v>
      </c>
      <c r="L20" s="27">
        <f t="shared" si="0"/>
        <v>6.5168600000000003</v>
      </c>
      <c r="M20" s="27">
        <v>6.6368999999999998</v>
      </c>
      <c r="N20" s="27">
        <f t="shared" si="1"/>
        <v>254.03139999999999</v>
      </c>
      <c r="O20" s="27">
        <v>6.2438000000000002</v>
      </c>
      <c r="P20" s="27">
        <f t="shared" si="2"/>
        <v>0.40584700000000001</v>
      </c>
      <c r="Q20" s="27">
        <f t="shared" si="3"/>
        <v>253.625553</v>
      </c>
      <c r="R20" s="27">
        <v>10000</v>
      </c>
      <c r="S20" s="27">
        <f t="shared" si="4"/>
        <v>38.214460516204852</v>
      </c>
      <c r="U20" s="27"/>
    </row>
    <row r="21" spans="1:21">
      <c r="A21" s="38">
        <v>19</v>
      </c>
      <c r="B21" s="44">
        <v>88</v>
      </c>
      <c r="C21" s="44">
        <v>89</v>
      </c>
      <c r="D21" s="44">
        <v>90</v>
      </c>
      <c r="E21" s="44">
        <v>91</v>
      </c>
      <c r="F21" s="27" t="s">
        <v>18</v>
      </c>
      <c r="G21" s="27">
        <v>1.5</v>
      </c>
      <c r="H21" s="27">
        <v>500</v>
      </c>
      <c r="I21" s="27">
        <v>300</v>
      </c>
      <c r="J21" s="27">
        <v>322.89999999999998</v>
      </c>
      <c r="K21" s="27">
        <v>65.767499999999998</v>
      </c>
      <c r="L21" s="27">
        <f t="shared" si="0"/>
        <v>6.5767500000000005</v>
      </c>
      <c r="M21" s="27">
        <v>6.7157</v>
      </c>
      <c r="N21" s="27">
        <f t="shared" si="1"/>
        <v>257.13249999999999</v>
      </c>
      <c r="O21" s="27">
        <v>6.2259000000000002</v>
      </c>
      <c r="P21" s="27">
        <f t="shared" si="2"/>
        <v>0.40468350000000003</v>
      </c>
      <c r="Q21" s="27">
        <f t="shared" si="3"/>
        <v>256.72781650000002</v>
      </c>
      <c r="R21" s="27">
        <v>10000</v>
      </c>
      <c r="S21" s="27">
        <f t="shared" si="4"/>
        <v>38.228005494587315</v>
      </c>
      <c r="U21" s="27"/>
    </row>
    <row r="22" spans="1:21">
      <c r="A22" s="38">
        <v>20</v>
      </c>
      <c r="B22" s="44">
        <v>92</v>
      </c>
      <c r="C22" s="44">
        <v>93</v>
      </c>
      <c r="D22" s="44">
        <v>94</v>
      </c>
      <c r="E22" s="44">
        <v>95</v>
      </c>
      <c r="F22" s="27" t="s">
        <v>18</v>
      </c>
      <c r="G22" s="27">
        <v>1.5</v>
      </c>
      <c r="H22" s="27">
        <v>500</v>
      </c>
      <c r="I22" s="27">
        <v>300</v>
      </c>
      <c r="J22" s="27">
        <v>326.10000000000002</v>
      </c>
      <c r="K22" s="27">
        <v>68.716800000000006</v>
      </c>
      <c r="L22" s="27">
        <f t="shared" si="0"/>
        <v>6.8716800000000005</v>
      </c>
      <c r="M22" s="27">
        <v>6.9729999999999999</v>
      </c>
      <c r="N22" s="27">
        <f t="shared" si="1"/>
        <v>257.38319999999999</v>
      </c>
      <c r="O22" s="27">
        <v>6.4558999999999997</v>
      </c>
      <c r="P22" s="27">
        <f t="shared" si="2"/>
        <v>0.41963349999999999</v>
      </c>
      <c r="Q22" s="27">
        <f t="shared" si="3"/>
        <v>256.96356650000001</v>
      </c>
      <c r="R22" s="27">
        <v>10000</v>
      </c>
      <c r="S22" s="27">
        <f t="shared" si="4"/>
        <v>36.851221353793207</v>
      </c>
      <c r="U22" s="27"/>
    </row>
    <row r="23" spans="1:21">
      <c r="A23" s="38">
        <v>21</v>
      </c>
      <c r="B23" s="44">
        <v>96</v>
      </c>
      <c r="C23" s="44">
        <v>97</v>
      </c>
      <c r="D23" s="44">
        <v>98</v>
      </c>
      <c r="E23" s="44">
        <v>99</v>
      </c>
      <c r="F23" s="27" t="s">
        <v>18</v>
      </c>
      <c r="G23" s="27">
        <v>1.5</v>
      </c>
      <c r="H23" s="27">
        <v>500</v>
      </c>
      <c r="I23" s="27">
        <v>300</v>
      </c>
      <c r="J23" s="27">
        <v>327.9</v>
      </c>
      <c r="K23" s="27">
        <v>69.979699999999994</v>
      </c>
      <c r="L23" s="27">
        <f t="shared" si="0"/>
        <v>6.9979699999999996</v>
      </c>
      <c r="M23" s="27">
        <v>7.1158999999999999</v>
      </c>
      <c r="N23" s="27">
        <f t="shared" si="1"/>
        <v>257.9203</v>
      </c>
      <c r="O23" s="27">
        <v>6.5830000000000002</v>
      </c>
      <c r="P23" s="27">
        <f t="shared" si="2"/>
        <v>0.42789500000000003</v>
      </c>
      <c r="Q23" s="27">
        <f t="shared" si="3"/>
        <v>257.49240500000002</v>
      </c>
      <c r="R23" s="27">
        <v>10000</v>
      </c>
      <c r="S23" s="27">
        <f t="shared" si="4"/>
        <v>36.18550077994351</v>
      </c>
      <c r="U23" s="27"/>
    </row>
    <row r="24" spans="1:21">
      <c r="A24" s="38">
        <v>22</v>
      </c>
      <c r="B24" s="44">
        <v>100</v>
      </c>
      <c r="C24" s="44">
        <v>101</v>
      </c>
      <c r="D24" s="44">
        <v>102</v>
      </c>
      <c r="E24" s="44">
        <v>103</v>
      </c>
      <c r="F24" s="27" t="s">
        <v>18</v>
      </c>
      <c r="G24" s="27">
        <v>1.5</v>
      </c>
      <c r="H24" s="27">
        <v>500</v>
      </c>
      <c r="I24" s="27">
        <v>300</v>
      </c>
      <c r="J24" s="27">
        <v>331.9</v>
      </c>
      <c r="K24" s="27">
        <v>73.565100000000001</v>
      </c>
      <c r="L24" s="27">
        <f t="shared" si="0"/>
        <v>7.3565100000000001</v>
      </c>
      <c r="M24" s="27">
        <v>7.5072999999999999</v>
      </c>
      <c r="N24" s="27">
        <f t="shared" si="1"/>
        <v>258.33489999999995</v>
      </c>
      <c r="O24" s="27">
        <v>6.9212999999999996</v>
      </c>
      <c r="P24" s="27">
        <f t="shared" si="2"/>
        <v>0.44988449999999996</v>
      </c>
      <c r="Q24" s="27">
        <f t="shared" si="3"/>
        <v>257.88501549999995</v>
      </c>
      <c r="R24" s="27">
        <v>10000</v>
      </c>
      <c r="S24" s="27">
        <f t="shared" si="4"/>
        <v>34.351233532694835</v>
      </c>
      <c r="U24" s="27"/>
    </row>
    <row r="25" spans="1:21">
      <c r="A25" s="38">
        <v>23</v>
      </c>
      <c r="B25" s="44">
        <v>104</v>
      </c>
      <c r="C25" s="44">
        <v>105</v>
      </c>
      <c r="D25" s="44">
        <v>106</v>
      </c>
      <c r="E25" s="44">
        <v>107</v>
      </c>
      <c r="F25" s="27" t="s">
        <v>18</v>
      </c>
      <c r="G25" s="27">
        <v>1.5</v>
      </c>
      <c r="H25" s="27">
        <v>500</v>
      </c>
      <c r="I25" s="27">
        <v>300</v>
      </c>
      <c r="J25" s="27">
        <v>336.4</v>
      </c>
      <c r="K25" s="27">
        <v>77.616</v>
      </c>
      <c r="L25" s="27">
        <f t="shared" si="0"/>
        <v>7.7615999999999996</v>
      </c>
      <c r="M25" s="27">
        <v>7.8682999999999996</v>
      </c>
      <c r="N25" s="27">
        <f t="shared" si="1"/>
        <v>258.78399999999999</v>
      </c>
      <c r="O25" s="27">
        <v>7.2805</v>
      </c>
      <c r="P25" s="27">
        <f t="shared" si="2"/>
        <v>0.4732325</v>
      </c>
      <c r="Q25" s="27">
        <f t="shared" si="3"/>
        <v>258.3107675</v>
      </c>
      <c r="R25" s="27">
        <v>10000</v>
      </c>
      <c r="S25" s="27">
        <f t="shared" si="4"/>
        <v>32.829298260107009</v>
      </c>
      <c r="U25" s="27"/>
    </row>
    <row r="26" spans="1:21">
      <c r="A26" s="38">
        <v>24</v>
      </c>
      <c r="B26" s="44">
        <v>108</v>
      </c>
      <c r="C26" s="44">
        <v>109</v>
      </c>
      <c r="D26" s="44">
        <v>110</v>
      </c>
      <c r="E26" s="44">
        <v>111</v>
      </c>
      <c r="F26" s="27" t="s">
        <v>18</v>
      </c>
      <c r="G26" s="27">
        <v>1.5</v>
      </c>
      <c r="H26" s="27">
        <v>500</v>
      </c>
      <c r="I26" s="27">
        <v>300</v>
      </c>
      <c r="J26" s="27">
        <v>340.6</v>
      </c>
      <c r="K26" s="27">
        <v>81.576800000000006</v>
      </c>
      <c r="L26" s="27">
        <f t="shared" si="0"/>
        <v>8.1576800000000009</v>
      </c>
      <c r="M26" s="27">
        <v>8.2742000000000004</v>
      </c>
      <c r="N26" s="27">
        <f t="shared" si="1"/>
        <v>259.02320000000003</v>
      </c>
      <c r="O26" s="27">
        <v>7.6506999999999996</v>
      </c>
      <c r="P26" s="27">
        <f t="shared" si="2"/>
        <v>0.49729549999999995</v>
      </c>
      <c r="Q26" s="27">
        <f t="shared" si="3"/>
        <v>258.52590450000002</v>
      </c>
      <c r="R26" s="27">
        <v>10000</v>
      </c>
      <c r="S26" s="27">
        <f t="shared" si="4"/>
        <v>31.244821795460588</v>
      </c>
      <c r="U26" s="27"/>
    </row>
    <row r="27" spans="1:21">
      <c r="A27" s="38">
        <v>25</v>
      </c>
      <c r="B27" s="44">
        <v>112</v>
      </c>
      <c r="C27" s="44">
        <v>113</v>
      </c>
      <c r="D27" s="44">
        <v>114</v>
      </c>
      <c r="E27" s="44">
        <v>115</v>
      </c>
      <c r="F27" s="27" t="s">
        <v>18</v>
      </c>
      <c r="G27" s="27">
        <v>1.5</v>
      </c>
      <c r="H27" s="27">
        <v>500</v>
      </c>
      <c r="I27" s="27">
        <v>300</v>
      </c>
      <c r="J27" s="27">
        <v>343.8</v>
      </c>
      <c r="K27" s="27">
        <v>82.976600000000005</v>
      </c>
      <c r="L27" s="27">
        <f t="shared" si="0"/>
        <v>8.2976600000000005</v>
      </c>
      <c r="M27" s="27">
        <v>8.3773</v>
      </c>
      <c r="N27" s="27">
        <f t="shared" si="1"/>
        <v>260.82339999999999</v>
      </c>
      <c r="O27" s="27">
        <v>7.7058999999999997</v>
      </c>
      <c r="P27" s="27">
        <f t="shared" si="2"/>
        <v>0.50088349999999993</v>
      </c>
      <c r="Q27" s="27">
        <f t="shared" si="3"/>
        <v>260.32251650000001</v>
      </c>
      <c r="R27" s="27">
        <v>10000</v>
      </c>
      <c r="S27" s="27">
        <f t="shared" si="4"/>
        <v>31.074751590607953</v>
      </c>
      <c r="U27" s="27"/>
    </row>
    <row r="28" spans="1:21">
      <c r="A28" s="38">
        <v>26</v>
      </c>
      <c r="B28" s="44">
        <v>116</v>
      </c>
      <c r="C28" s="44">
        <v>117</v>
      </c>
      <c r="D28" s="44">
        <v>118</v>
      </c>
      <c r="E28" s="44">
        <v>119</v>
      </c>
      <c r="F28" s="27" t="s">
        <v>18</v>
      </c>
      <c r="G28" s="27">
        <v>1.5</v>
      </c>
      <c r="H28" s="27">
        <v>500</v>
      </c>
      <c r="I28" s="27">
        <v>300</v>
      </c>
      <c r="J28" s="27">
        <v>348.7</v>
      </c>
      <c r="K28" s="27">
        <v>88.037400000000005</v>
      </c>
      <c r="L28" s="27">
        <f t="shared" si="0"/>
        <v>8.8037400000000012</v>
      </c>
      <c r="M28" s="27">
        <v>8.9030000000000005</v>
      </c>
      <c r="N28" s="27">
        <f t="shared" si="1"/>
        <v>260.6626</v>
      </c>
      <c r="O28" s="27">
        <v>8.1852</v>
      </c>
      <c r="P28" s="27">
        <f t="shared" si="2"/>
        <v>0.53203800000000001</v>
      </c>
      <c r="Q28" s="27">
        <f t="shared" si="3"/>
        <v>260.130562</v>
      </c>
      <c r="R28" s="27">
        <v>10000</v>
      </c>
      <c r="S28" s="27">
        <f t="shared" si="4"/>
        <v>29.218304167134672</v>
      </c>
      <c r="U28" s="27"/>
    </row>
    <row r="29" spans="1:21">
      <c r="A29" s="38">
        <v>27</v>
      </c>
      <c r="B29" s="44">
        <v>120</v>
      </c>
      <c r="C29" s="44">
        <v>121</v>
      </c>
      <c r="D29" s="44">
        <v>122</v>
      </c>
      <c r="E29" s="44">
        <v>123</v>
      </c>
      <c r="F29" s="27" t="s">
        <v>18</v>
      </c>
      <c r="G29" s="27">
        <v>1.5</v>
      </c>
      <c r="H29" s="27">
        <v>500</v>
      </c>
      <c r="I29" s="27">
        <v>300</v>
      </c>
      <c r="J29" s="27">
        <v>354.6</v>
      </c>
      <c r="K29" s="27">
        <v>92.466899999999995</v>
      </c>
      <c r="L29" s="27">
        <f t="shared" si="0"/>
        <v>9.246690000000001</v>
      </c>
      <c r="M29" s="27">
        <v>9.3933999999999997</v>
      </c>
      <c r="N29" s="27">
        <f t="shared" si="1"/>
        <v>262.13310000000001</v>
      </c>
      <c r="O29" s="27">
        <v>8.6745000000000001</v>
      </c>
      <c r="P29" s="27">
        <f t="shared" si="2"/>
        <v>0.56384250000000002</v>
      </c>
      <c r="Q29" s="27">
        <f t="shared" si="3"/>
        <v>261.56925749999999</v>
      </c>
      <c r="R29" s="27">
        <v>10000</v>
      </c>
      <c r="S29" s="27">
        <f t="shared" si="4"/>
        <v>27.846068250047907</v>
      </c>
      <c r="U29" s="27"/>
    </row>
    <row r="30" spans="1:21">
      <c r="A30" s="38">
        <v>28</v>
      </c>
      <c r="B30" s="44">
        <v>124</v>
      </c>
      <c r="C30" s="44">
        <v>125</v>
      </c>
      <c r="D30" s="44">
        <v>126</v>
      </c>
      <c r="E30" s="44">
        <v>127</v>
      </c>
      <c r="F30" s="27" t="s">
        <v>18</v>
      </c>
      <c r="G30" s="27">
        <v>1.5</v>
      </c>
      <c r="H30" s="27">
        <v>500</v>
      </c>
      <c r="I30" s="27">
        <v>300</v>
      </c>
      <c r="J30" s="27">
        <v>359</v>
      </c>
      <c r="K30" s="27">
        <v>96.554900000000004</v>
      </c>
      <c r="L30" s="27">
        <f t="shared" si="0"/>
        <v>9.6554900000000004</v>
      </c>
      <c r="M30" s="27">
        <v>9.7531999999999996</v>
      </c>
      <c r="N30" s="27">
        <f t="shared" si="1"/>
        <v>262.44510000000002</v>
      </c>
      <c r="O30" s="27">
        <v>8.9568999999999992</v>
      </c>
      <c r="P30" s="27">
        <f t="shared" si="2"/>
        <v>0.58219849999999995</v>
      </c>
      <c r="Q30" s="27">
        <f t="shared" ref="Q30:Q37" si="5">N30+P30</f>
        <v>263.02729850000003</v>
      </c>
      <c r="R30" s="27">
        <v>10000</v>
      </c>
      <c r="S30" s="27">
        <f t="shared" si="4"/>
        <v>26.968307683632041</v>
      </c>
      <c r="U30" s="34"/>
    </row>
    <row r="31" spans="1:21">
      <c r="A31" s="38">
        <v>29</v>
      </c>
      <c r="B31" s="44">
        <v>128</v>
      </c>
      <c r="C31" s="44">
        <v>129</v>
      </c>
      <c r="D31" s="44">
        <v>130</v>
      </c>
      <c r="E31" s="44">
        <v>131</v>
      </c>
      <c r="F31" s="27" t="s">
        <v>18</v>
      </c>
      <c r="G31" s="27">
        <v>1.5</v>
      </c>
      <c r="H31" s="27">
        <v>500</v>
      </c>
      <c r="I31" s="27">
        <v>300</v>
      </c>
      <c r="J31" s="27">
        <v>365.5</v>
      </c>
      <c r="K31" s="27">
        <v>101.3008</v>
      </c>
      <c r="L31" s="27">
        <f t="shared" si="0"/>
        <v>10.13008</v>
      </c>
      <c r="M31" s="27">
        <v>10.279500000000001</v>
      </c>
      <c r="N31" s="27">
        <f t="shared" si="1"/>
        <v>264.19920000000002</v>
      </c>
      <c r="O31" s="27">
        <v>9.4313000000000002</v>
      </c>
      <c r="P31" s="27">
        <f t="shared" si="2"/>
        <v>0.61303449999999993</v>
      </c>
      <c r="Q31" s="27">
        <f t="shared" si="5"/>
        <v>264.81223450000005</v>
      </c>
      <c r="R31" s="27">
        <v>10000</v>
      </c>
      <c r="S31" s="27">
        <f t="shared" si="4"/>
        <v>25.761197966827183</v>
      </c>
      <c r="U31" s="34"/>
    </row>
    <row r="32" spans="1:21">
      <c r="A32" s="38">
        <v>30</v>
      </c>
      <c r="B32" s="44">
        <v>132</v>
      </c>
      <c r="C32" s="44">
        <v>133</v>
      </c>
      <c r="D32" s="44">
        <v>134</v>
      </c>
      <c r="E32" s="44">
        <v>135</v>
      </c>
      <c r="F32" s="27" t="s">
        <v>18</v>
      </c>
      <c r="G32" s="27">
        <v>1.5</v>
      </c>
      <c r="H32" s="27">
        <v>500</v>
      </c>
      <c r="I32" s="27">
        <v>300</v>
      </c>
      <c r="J32" s="27">
        <v>374.3</v>
      </c>
      <c r="K32" s="27">
        <v>108.52509999999999</v>
      </c>
      <c r="L32" s="27">
        <f t="shared" si="0"/>
        <v>10.852509999999999</v>
      </c>
      <c r="M32" s="27">
        <v>11.031599999999999</v>
      </c>
      <c r="N32" s="27">
        <f t="shared" si="1"/>
        <v>265.7749</v>
      </c>
      <c r="O32" s="27">
        <v>10.0418</v>
      </c>
      <c r="P32" s="27">
        <f t="shared" si="2"/>
        <v>0.65271699999999999</v>
      </c>
      <c r="Q32" s="27">
        <f t="shared" si="5"/>
        <v>266.427617</v>
      </c>
      <c r="R32" s="27">
        <v>10000</v>
      </c>
      <c r="S32" s="27">
        <f t="shared" si="4"/>
        <v>24.151312320968856</v>
      </c>
      <c r="U32" s="34"/>
    </row>
    <row r="33" spans="1:21">
      <c r="A33" s="38">
        <v>31</v>
      </c>
      <c r="B33" s="44">
        <v>136</v>
      </c>
      <c r="C33" s="44">
        <v>137</v>
      </c>
      <c r="D33" s="44">
        <v>138</v>
      </c>
      <c r="E33" s="44">
        <v>139</v>
      </c>
      <c r="F33" s="27" t="s">
        <v>18</v>
      </c>
      <c r="G33" s="27">
        <v>1.5</v>
      </c>
      <c r="H33" s="27">
        <v>500</v>
      </c>
      <c r="I33" s="27">
        <v>300</v>
      </c>
      <c r="J33" s="27">
        <v>378.6</v>
      </c>
      <c r="K33" s="27">
        <v>112.66459999999999</v>
      </c>
      <c r="L33" s="27">
        <f t="shared" si="0"/>
        <v>11.266459999999999</v>
      </c>
      <c r="M33" s="27">
        <v>11.402900000000001</v>
      </c>
      <c r="N33" s="27">
        <f t="shared" si="1"/>
        <v>265.93540000000002</v>
      </c>
      <c r="O33" s="27">
        <v>10.3649</v>
      </c>
      <c r="P33" s="27">
        <f t="shared" si="2"/>
        <v>0.67371850000000011</v>
      </c>
      <c r="Q33" s="27">
        <f t="shared" si="5"/>
        <v>266.60911850000002</v>
      </c>
      <c r="R33" s="27">
        <v>10000</v>
      </c>
      <c r="S33" s="27">
        <f t="shared" si="4"/>
        <v>23.380817029001395</v>
      </c>
      <c r="U33" s="34"/>
    </row>
    <row r="34" spans="1:21">
      <c r="A34" s="38">
        <v>32</v>
      </c>
      <c r="B34" s="44">
        <v>140</v>
      </c>
      <c r="C34" s="44">
        <v>141</v>
      </c>
      <c r="D34" s="44">
        <v>142</v>
      </c>
      <c r="E34" s="44">
        <v>143</v>
      </c>
      <c r="F34" s="27" t="s">
        <v>18</v>
      </c>
      <c r="G34" s="27">
        <v>1.5</v>
      </c>
      <c r="H34" s="27">
        <v>500</v>
      </c>
      <c r="I34" s="27">
        <v>300</v>
      </c>
      <c r="J34" s="27">
        <v>384.5</v>
      </c>
      <c r="K34" s="27">
        <v>119.337</v>
      </c>
      <c r="L34" s="27">
        <f t="shared" si="0"/>
        <v>11.9337</v>
      </c>
      <c r="M34" s="27">
        <v>12.080399999999999</v>
      </c>
      <c r="N34" s="27">
        <f t="shared" si="1"/>
        <v>265.16300000000001</v>
      </c>
      <c r="O34" s="27">
        <v>11.202999999999999</v>
      </c>
      <c r="P34" s="27">
        <f t="shared" si="2"/>
        <v>0.72819499999999993</v>
      </c>
      <c r="Q34" s="27">
        <f t="shared" si="5"/>
        <v>265.89119500000004</v>
      </c>
      <c r="R34" s="27">
        <v>10000</v>
      </c>
      <c r="S34" s="27">
        <f t="shared" si="4"/>
        <v>22.010131700937059</v>
      </c>
      <c r="U34" s="34"/>
    </row>
    <row r="35" spans="1:21">
      <c r="A35" s="38">
        <v>33</v>
      </c>
      <c r="B35" s="44">
        <v>144</v>
      </c>
      <c r="C35" s="44">
        <v>145</v>
      </c>
      <c r="D35" s="44">
        <v>146</v>
      </c>
      <c r="E35" s="44">
        <v>147</v>
      </c>
      <c r="F35" s="27" t="s">
        <v>18</v>
      </c>
      <c r="G35" s="27">
        <v>1.5</v>
      </c>
      <c r="H35" s="27">
        <v>500</v>
      </c>
      <c r="I35" s="27">
        <v>300</v>
      </c>
      <c r="J35" s="27">
        <v>398.5</v>
      </c>
      <c r="K35" s="27">
        <v>130.38050000000001</v>
      </c>
      <c r="L35" s="27">
        <f t="shared" si="0"/>
        <v>13.03805</v>
      </c>
      <c r="M35" s="27">
        <v>13.1835</v>
      </c>
      <c r="N35" s="27">
        <f t="shared" si="1"/>
        <v>268.11950000000002</v>
      </c>
      <c r="O35" s="27">
        <v>12.0748</v>
      </c>
      <c r="P35" s="27">
        <f t="shared" si="2"/>
        <v>0.78486199999999995</v>
      </c>
      <c r="Q35" s="27">
        <f t="shared" si="5"/>
        <v>268.90436199999999</v>
      </c>
      <c r="R35" s="27">
        <v>10000</v>
      </c>
      <c r="S35" s="27">
        <f t="shared" si="4"/>
        <v>20.397038874350514</v>
      </c>
      <c r="U35" s="34"/>
    </row>
    <row r="36" spans="1:21">
      <c r="A36" s="38">
        <v>34</v>
      </c>
      <c r="B36" s="44"/>
      <c r="C36" s="44"/>
      <c r="D36" s="44"/>
      <c r="E36" s="44"/>
      <c r="F36" s="27" t="s">
        <v>18</v>
      </c>
      <c r="G36" s="27">
        <v>1.5</v>
      </c>
      <c r="H36" s="27">
        <v>500</v>
      </c>
      <c r="I36" s="27">
        <v>300</v>
      </c>
      <c r="J36" s="27"/>
      <c r="K36" s="27"/>
      <c r="L36" s="27">
        <f t="shared" si="0"/>
        <v>0</v>
      </c>
      <c r="M36" s="27"/>
      <c r="N36" s="27">
        <f t="shared" si="1"/>
        <v>0</v>
      </c>
      <c r="O36" s="27"/>
      <c r="P36" s="27">
        <f t="shared" si="2"/>
        <v>0</v>
      </c>
      <c r="Q36" s="27">
        <f t="shared" si="5"/>
        <v>0</v>
      </c>
      <c r="R36" s="27">
        <v>10000</v>
      </c>
      <c r="S36" s="27"/>
      <c r="U36" s="34"/>
    </row>
    <row r="37" spans="1:21">
      <c r="A37" s="38">
        <v>35</v>
      </c>
      <c r="B37" s="44"/>
      <c r="C37" s="44"/>
      <c r="D37" s="44"/>
      <c r="E37" s="44"/>
      <c r="F37" s="27" t="s">
        <v>18</v>
      </c>
      <c r="G37" s="27">
        <v>1.5</v>
      </c>
      <c r="H37" s="27">
        <v>500</v>
      </c>
      <c r="I37" s="27">
        <v>300</v>
      </c>
      <c r="J37" s="27"/>
      <c r="K37" s="27"/>
      <c r="L37" s="27">
        <f t="shared" si="0"/>
        <v>0</v>
      </c>
      <c r="M37" s="27"/>
      <c r="N37" s="27">
        <f t="shared" si="1"/>
        <v>0</v>
      </c>
      <c r="O37" s="27"/>
      <c r="P37" s="27">
        <f t="shared" si="2"/>
        <v>0</v>
      </c>
      <c r="Q37" s="27">
        <f t="shared" si="5"/>
        <v>0</v>
      </c>
      <c r="R37" s="27">
        <v>10000</v>
      </c>
      <c r="S37" s="27"/>
      <c r="U37" s="34"/>
    </row>
    <row r="38" spans="1:21">
      <c r="A38" s="38">
        <v>36</v>
      </c>
      <c r="B38" s="44"/>
      <c r="C38" s="44"/>
      <c r="D38" s="44"/>
      <c r="E38" s="44"/>
      <c r="F38" s="27" t="s">
        <v>18</v>
      </c>
      <c r="G38" s="27">
        <v>1.5</v>
      </c>
      <c r="H38" s="27">
        <v>500</v>
      </c>
      <c r="I38" s="27">
        <v>300</v>
      </c>
      <c r="J38" s="27"/>
      <c r="K38" s="27"/>
      <c r="L38" s="27">
        <f t="shared" si="0"/>
        <v>0</v>
      </c>
      <c r="M38" s="27"/>
      <c r="N38" s="27">
        <f t="shared" si="1"/>
        <v>0</v>
      </c>
      <c r="O38" s="27"/>
      <c r="P38" s="27">
        <f t="shared" si="2"/>
        <v>0</v>
      </c>
      <c r="Q38" s="27">
        <f t="shared" ref="Q38:Q97" si="6">N38-P38</f>
        <v>0</v>
      </c>
      <c r="R38" s="27">
        <v>10000</v>
      </c>
      <c r="S38" s="27"/>
      <c r="U38" s="34"/>
    </row>
    <row r="39" spans="1:21">
      <c r="A39" s="38">
        <v>37</v>
      </c>
      <c r="B39" s="44"/>
      <c r="C39" s="44"/>
      <c r="D39" s="44"/>
      <c r="E39" s="44"/>
      <c r="F39" s="27" t="s">
        <v>18</v>
      </c>
      <c r="G39" s="27">
        <v>1.5</v>
      </c>
      <c r="H39" s="27">
        <v>500</v>
      </c>
      <c r="I39" s="27">
        <v>300</v>
      </c>
      <c r="J39" s="27"/>
      <c r="K39" s="27"/>
      <c r="L39" s="27">
        <f t="shared" si="0"/>
        <v>0</v>
      </c>
      <c r="M39" s="27"/>
      <c r="N39" s="27">
        <f t="shared" si="1"/>
        <v>0</v>
      </c>
      <c r="O39" s="27"/>
      <c r="P39" s="27">
        <f t="shared" si="2"/>
        <v>0</v>
      </c>
      <c r="Q39" s="27">
        <f t="shared" si="6"/>
        <v>0</v>
      </c>
      <c r="R39" s="27">
        <v>10000</v>
      </c>
      <c r="S39" s="27"/>
      <c r="U39" s="34"/>
    </row>
    <row r="40" spans="1:21">
      <c r="A40" s="38">
        <v>38</v>
      </c>
      <c r="B40" s="44"/>
      <c r="C40" s="44"/>
      <c r="D40" s="44"/>
      <c r="E40" s="44"/>
      <c r="F40" s="27" t="s">
        <v>18</v>
      </c>
      <c r="G40" s="27">
        <v>1.5</v>
      </c>
      <c r="H40" s="27">
        <v>500</v>
      </c>
      <c r="I40" s="27">
        <v>300</v>
      </c>
      <c r="J40" s="27"/>
      <c r="K40" s="27"/>
      <c r="L40" s="27">
        <f t="shared" si="0"/>
        <v>0</v>
      </c>
      <c r="M40" s="27"/>
      <c r="N40" s="27">
        <f t="shared" si="1"/>
        <v>0</v>
      </c>
      <c r="O40" s="27"/>
      <c r="P40" s="27">
        <f t="shared" si="2"/>
        <v>0</v>
      </c>
      <c r="Q40" s="27">
        <f t="shared" si="6"/>
        <v>0</v>
      </c>
      <c r="R40" s="27">
        <v>10000</v>
      </c>
      <c r="S40" s="27"/>
      <c r="U40" s="34"/>
    </row>
    <row r="41" spans="1:21">
      <c r="A41" s="38">
        <v>39</v>
      </c>
      <c r="B41" s="44"/>
      <c r="C41" s="44"/>
      <c r="D41" s="44"/>
      <c r="E41" s="44"/>
      <c r="F41" s="27" t="s">
        <v>18</v>
      </c>
      <c r="G41" s="27">
        <v>1.5</v>
      </c>
      <c r="H41" s="27">
        <v>500</v>
      </c>
      <c r="I41" s="27">
        <v>300</v>
      </c>
      <c r="J41" s="27"/>
      <c r="K41" s="27"/>
      <c r="L41" s="27">
        <f t="shared" si="0"/>
        <v>0</v>
      </c>
      <c r="M41" s="27"/>
      <c r="N41" s="27">
        <f t="shared" si="1"/>
        <v>0</v>
      </c>
      <c r="O41" s="27"/>
      <c r="P41" s="27">
        <f t="shared" si="2"/>
        <v>0</v>
      </c>
      <c r="Q41" s="27">
        <f t="shared" si="6"/>
        <v>0</v>
      </c>
      <c r="R41" s="27">
        <v>10000</v>
      </c>
      <c r="S41" s="27"/>
      <c r="U41" s="34"/>
    </row>
    <row r="42" spans="1:21">
      <c r="A42" s="38">
        <v>40</v>
      </c>
      <c r="B42" s="44"/>
      <c r="C42" s="44"/>
      <c r="D42" s="44"/>
      <c r="E42" s="44"/>
      <c r="F42" s="27" t="s">
        <v>18</v>
      </c>
      <c r="G42" s="27">
        <v>1.5</v>
      </c>
      <c r="H42" s="27">
        <v>500</v>
      </c>
      <c r="I42" s="27">
        <v>300</v>
      </c>
      <c r="J42" s="27"/>
      <c r="K42" s="27"/>
      <c r="L42" s="27">
        <f t="shared" si="0"/>
        <v>0</v>
      </c>
      <c r="M42" s="27"/>
      <c r="N42" s="27">
        <f t="shared" si="1"/>
        <v>0</v>
      </c>
      <c r="O42" s="27"/>
      <c r="P42" s="27">
        <f t="shared" si="2"/>
        <v>0</v>
      </c>
      <c r="Q42" s="27">
        <f t="shared" si="6"/>
        <v>0</v>
      </c>
      <c r="R42" s="27">
        <v>10000</v>
      </c>
      <c r="S42" s="27"/>
      <c r="U42" s="34"/>
    </row>
    <row r="43" spans="1:21">
      <c r="A43" s="38">
        <v>41</v>
      </c>
      <c r="B43" s="44"/>
      <c r="C43" s="44"/>
      <c r="D43" s="44"/>
      <c r="E43" s="44"/>
      <c r="F43" s="27" t="s">
        <v>18</v>
      </c>
      <c r="G43" s="27">
        <v>1.5</v>
      </c>
      <c r="H43" s="27">
        <v>500</v>
      </c>
      <c r="I43" s="27">
        <v>300</v>
      </c>
      <c r="J43" s="27"/>
      <c r="K43" s="27"/>
      <c r="L43" s="27">
        <f t="shared" si="0"/>
        <v>0</v>
      </c>
      <c r="M43" s="27"/>
      <c r="N43" s="27">
        <f t="shared" si="1"/>
        <v>0</v>
      </c>
      <c r="O43" s="27"/>
      <c r="P43" s="27">
        <f t="shared" si="2"/>
        <v>0</v>
      </c>
      <c r="Q43" s="27">
        <f t="shared" si="6"/>
        <v>0</v>
      </c>
      <c r="R43" s="27">
        <v>10000</v>
      </c>
      <c r="S43" s="27"/>
      <c r="U43" s="34"/>
    </row>
    <row r="44" spans="1:21">
      <c r="A44" s="38">
        <v>42</v>
      </c>
      <c r="B44" s="44"/>
      <c r="C44" s="44"/>
      <c r="D44" s="44"/>
      <c r="E44" s="44"/>
      <c r="F44" s="27" t="s">
        <v>18</v>
      </c>
      <c r="G44" s="27">
        <v>1.5</v>
      </c>
      <c r="H44" s="27">
        <v>500</v>
      </c>
      <c r="I44" s="27">
        <v>300</v>
      </c>
      <c r="J44" s="27"/>
      <c r="K44" s="27"/>
      <c r="L44" s="27">
        <f t="shared" si="0"/>
        <v>0</v>
      </c>
      <c r="M44" s="27"/>
      <c r="N44" s="27">
        <f t="shared" si="1"/>
        <v>0</v>
      </c>
      <c r="O44" s="27"/>
      <c r="P44" s="27">
        <f t="shared" si="2"/>
        <v>0</v>
      </c>
      <c r="Q44" s="27">
        <f t="shared" si="6"/>
        <v>0</v>
      </c>
      <c r="R44" s="27">
        <v>10000</v>
      </c>
      <c r="S44" s="27"/>
      <c r="U44" s="34"/>
    </row>
    <row r="45" spans="1:21">
      <c r="A45" s="38">
        <v>43</v>
      </c>
      <c r="B45" s="44"/>
      <c r="C45" s="44"/>
      <c r="D45" s="44"/>
      <c r="E45" s="44"/>
      <c r="F45" s="27" t="s">
        <v>18</v>
      </c>
      <c r="G45" s="27">
        <v>1.5</v>
      </c>
      <c r="H45" s="27">
        <v>500</v>
      </c>
      <c r="I45" s="27">
        <v>300</v>
      </c>
      <c r="J45" s="27"/>
      <c r="K45" s="27"/>
      <c r="L45" s="27">
        <f t="shared" si="0"/>
        <v>0</v>
      </c>
      <c r="M45" s="27"/>
      <c r="N45" s="27">
        <f t="shared" si="1"/>
        <v>0</v>
      </c>
      <c r="O45" s="27"/>
      <c r="P45" s="27">
        <f t="shared" si="2"/>
        <v>0</v>
      </c>
      <c r="Q45" s="27">
        <f t="shared" si="6"/>
        <v>0</v>
      </c>
      <c r="R45" s="27">
        <v>20000</v>
      </c>
      <c r="S45" s="27"/>
      <c r="U45" s="34"/>
    </row>
    <row r="46" spans="1:21">
      <c r="A46" s="38">
        <v>44</v>
      </c>
      <c r="B46" s="44"/>
      <c r="C46" s="44"/>
      <c r="D46" s="44"/>
      <c r="E46" s="44"/>
      <c r="F46" s="27" t="s">
        <v>18</v>
      </c>
      <c r="G46" s="27">
        <v>1.5</v>
      </c>
      <c r="H46" s="27">
        <v>500</v>
      </c>
      <c r="I46" s="27">
        <v>300</v>
      </c>
      <c r="J46" s="27"/>
      <c r="K46" s="27"/>
      <c r="L46" s="27">
        <f t="shared" si="0"/>
        <v>0</v>
      </c>
      <c r="M46" s="27"/>
      <c r="N46" s="27">
        <f t="shared" si="1"/>
        <v>0</v>
      </c>
      <c r="O46" s="27"/>
      <c r="P46" s="27">
        <f t="shared" si="2"/>
        <v>0</v>
      </c>
      <c r="Q46" s="27">
        <f t="shared" si="6"/>
        <v>0</v>
      </c>
      <c r="R46" s="27">
        <v>20000</v>
      </c>
      <c r="S46" s="27"/>
      <c r="U46" s="34"/>
    </row>
    <row r="47" spans="1:21">
      <c r="A47" s="38">
        <v>45</v>
      </c>
      <c r="B47" s="44"/>
      <c r="C47" s="44"/>
      <c r="D47" s="44"/>
      <c r="E47" s="44"/>
      <c r="F47" s="27" t="s">
        <v>18</v>
      </c>
      <c r="G47" s="27">
        <v>1.5</v>
      </c>
      <c r="H47" s="27">
        <v>500</v>
      </c>
      <c r="I47" s="27">
        <v>300</v>
      </c>
      <c r="J47" s="27"/>
      <c r="K47" s="27"/>
      <c r="L47" s="27">
        <f t="shared" si="0"/>
        <v>0</v>
      </c>
      <c r="M47" s="27"/>
      <c r="N47" s="27">
        <f t="shared" si="1"/>
        <v>0</v>
      </c>
      <c r="O47" s="27"/>
      <c r="P47" s="27">
        <f t="shared" si="2"/>
        <v>0</v>
      </c>
      <c r="Q47" s="27">
        <f t="shared" si="6"/>
        <v>0</v>
      </c>
      <c r="R47" s="27">
        <v>20000</v>
      </c>
      <c r="S47" s="27"/>
      <c r="U47" s="34"/>
    </row>
    <row r="48" spans="1:21">
      <c r="A48" s="38">
        <v>46</v>
      </c>
      <c r="B48" s="44"/>
      <c r="C48" s="44"/>
      <c r="D48" s="44"/>
      <c r="E48" s="44"/>
      <c r="F48" s="27" t="s">
        <v>18</v>
      </c>
      <c r="G48" s="27">
        <v>1.5</v>
      </c>
      <c r="H48" s="27">
        <v>500</v>
      </c>
      <c r="I48" s="27">
        <v>300</v>
      </c>
      <c r="J48" s="27"/>
      <c r="K48" s="27"/>
      <c r="L48" s="27">
        <f t="shared" si="0"/>
        <v>0</v>
      </c>
      <c r="M48" s="27"/>
      <c r="N48" s="27">
        <f t="shared" si="1"/>
        <v>0</v>
      </c>
      <c r="O48" s="27"/>
      <c r="P48" s="27">
        <f t="shared" si="2"/>
        <v>0</v>
      </c>
      <c r="Q48" s="27">
        <f t="shared" si="6"/>
        <v>0</v>
      </c>
      <c r="R48" s="27">
        <v>20000</v>
      </c>
      <c r="S48" s="27"/>
      <c r="U48" s="34"/>
    </row>
    <row r="49" spans="1:22">
      <c r="A49" s="38">
        <v>47</v>
      </c>
      <c r="B49" s="44"/>
      <c r="C49" s="44"/>
      <c r="D49" s="44"/>
      <c r="E49" s="44"/>
      <c r="F49" s="27" t="s">
        <v>18</v>
      </c>
      <c r="G49" s="27">
        <v>1.5</v>
      </c>
      <c r="H49" s="27">
        <v>500</v>
      </c>
      <c r="I49" s="27">
        <v>300</v>
      </c>
      <c r="J49" s="27"/>
      <c r="K49" s="27"/>
      <c r="L49" s="27">
        <f t="shared" si="0"/>
        <v>0</v>
      </c>
      <c r="M49" s="27"/>
      <c r="N49" s="27">
        <f t="shared" si="1"/>
        <v>0</v>
      </c>
      <c r="O49" s="27"/>
      <c r="P49" s="27">
        <f t="shared" si="2"/>
        <v>0</v>
      </c>
      <c r="Q49" s="27">
        <f t="shared" si="6"/>
        <v>0</v>
      </c>
      <c r="R49" s="27">
        <v>20000</v>
      </c>
      <c r="S49" s="27"/>
      <c r="U49" s="34"/>
    </row>
    <row r="50" spans="1:22">
      <c r="A50" s="38">
        <v>48</v>
      </c>
      <c r="B50" s="44"/>
      <c r="C50" s="44"/>
      <c r="D50" s="44"/>
      <c r="E50" s="44"/>
      <c r="F50" s="27" t="s">
        <v>18</v>
      </c>
      <c r="G50" s="27">
        <v>1.5</v>
      </c>
      <c r="H50" s="27">
        <v>500</v>
      </c>
      <c r="I50" s="27">
        <v>300</v>
      </c>
      <c r="J50" s="27"/>
      <c r="K50" s="27"/>
      <c r="L50" s="27">
        <f t="shared" si="0"/>
        <v>0</v>
      </c>
      <c r="M50" s="27"/>
      <c r="N50" s="27">
        <f t="shared" si="1"/>
        <v>0</v>
      </c>
      <c r="O50" s="27"/>
      <c r="P50" s="27">
        <f t="shared" si="2"/>
        <v>0</v>
      </c>
      <c r="Q50" s="27">
        <f t="shared" si="6"/>
        <v>0</v>
      </c>
      <c r="R50" s="27">
        <v>20000</v>
      </c>
      <c r="S50" s="27"/>
      <c r="U50" s="34"/>
    </row>
    <row r="51" spans="1:22">
      <c r="A51" s="38">
        <v>49</v>
      </c>
      <c r="B51" s="44"/>
      <c r="C51" s="44"/>
      <c r="D51" s="44"/>
      <c r="E51" s="44"/>
      <c r="F51" s="27" t="s">
        <v>18</v>
      </c>
      <c r="G51" s="27">
        <v>1.5</v>
      </c>
      <c r="H51" s="27">
        <v>500</v>
      </c>
      <c r="I51" s="27">
        <v>300</v>
      </c>
      <c r="J51" s="27"/>
      <c r="K51" s="27"/>
      <c r="L51" s="27">
        <f t="shared" si="0"/>
        <v>0</v>
      </c>
      <c r="M51" s="27"/>
      <c r="N51" s="27">
        <f t="shared" si="1"/>
        <v>0</v>
      </c>
      <c r="O51" s="27"/>
      <c r="P51" s="27">
        <f t="shared" si="2"/>
        <v>0</v>
      </c>
      <c r="Q51" s="27">
        <f t="shared" si="6"/>
        <v>0</v>
      </c>
      <c r="R51" s="27">
        <v>20000</v>
      </c>
      <c r="S51" s="27"/>
      <c r="U51" s="34"/>
    </row>
    <row r="52" spans="1:22">
      <c r="A52" s="38">
        <v>50</v>
      </c>
      <c r="B52" s="44"/>
      <c r="C52" s="44"/>
      <c r="D52" s="44"/>
      <c r="E52" s="44"/>
      <c r="F52" s="27" t="s">
        <v>18</v>
      </c>
      <c r="G52" s="27">
        <v>1.5</v>
      </c>
      <c r="H52" s="27">
        <v>500</v>
      </c>
      <c r="I52" s="27">
        <v>300</v>
      </c>
      <c r="J52" s="27"/>
      <c r="K52" s="27"/>
      <c r="L52" s="27">
        <f t="shared" si="0"/>
        <v>0</v>
      </c>
      <c r="M52" s="27"/>
      <c r="N52" s="27">
        <f t="shared" si="1"/>
        <v>0</v>
      </c>
      <c r="O52" s="27"/>
      <c r="P52" s="27">
        <f t="shared" si="2"/>
        <v>0</v>
      </c>
      <c r="Q52" s="27">
        <f t="shared" si="6"/>
        <v>0</v>
      </c>
      <c r="R52" s="27">
        <v>20000</v>
      </c>
      <c r="S52" s="27"/>
      <c r="U52" s="34"/>
    </row>
    <row r="53" spans="1:22">
      <c r="A53" s="38">
        <v>51</v>
      </c>
      <c r="B53" s="44"/>
      <c r="C53" s="44"/>
      <c r="D53" s="44"/>
      <c r="E53" s="44"/>
      <c r="F53" s="27" t="s">
        <v>18</v>
      </c>
      <c r="G53" s="27">
        <v>1.5</v>
      </c>
      <c r="H53" s="27">
        <v>500</v>
      </c>
      <c r="I53" s="27">
        <v>300</v>
      </c>
      <c r="J53" s="27"/>
      <c r="K53" s="27"/>
      <c r="L53" s="27">
        <f t="shared" si="0"/>
        <v>0</v>
      </c>
      <c r="M53" s="27"/>
      <c r="N53" s="27">
        <f t="shared" si="1"/>
        <v>0</v>
      </c>
      <c r="O53" s="27"/>
      <c r="P53" s="27">
        <f t="shared" si="2"/>
        <v>0</v>
      </c>
      <c r="Q53" s="27">
        <f t="shared" si="6"/>
        <v>0</v>
      </c>
      <c r="R53" s="27">
        <v>20000</v>
      </c>
      <c r="S53" s="27"/>
      <c r="U53" s="34"/>
    </row>
    <row r="54" spans="1:22">
      <c r="A54" s="38">
        <v>52</v>
      </c>
      <c r="B54" s="44"/>
      <c r="C54" s="44"/>
      <c r="D54" s="44"/>
      <c r="E54" s="44"/>
      <c r="F54" s="27" t="s">
        <v>18</v>
      </c>
      <c r="G54" s="27">
        <v>1.5</v>
      </c>
      <c r="H54" s="27">
        <v>500</v>
      </c>
      <c r="I54" s="27">
        <v>300</v>
      </c>
      <c r="J54" s="27"/>
      <c r="K54" s="27"/>
      <c r="L54" s="27">
        <f t="shared" si="0"/>
        <v>0</v>
      </c>
      <c r="M54" s="27"/>
      <c r="N54" s="27">
        <f t="shared" si="1"/>
        <v>0</v>
      </c>
      <c r="O54" s="27"/>
      <c r="P54" s="27">
        <f t="shared" si="2"/>
        <v>0</v>
      </c>
      <c r="Q54" s="27">
        <f t="shared" si="6"/>
        <v>0</v>
      </c>
      <c r="R54" s="27">
        <v>20000</v>
      </c>
      <c r="S54" s="27"/>
      <c r="U54" s="34"/>
    </row>
    <row r="55" spans="1:22">
      <c r="A55" s="38">
        <v>53</v>
      </c>
      <c r="B55" s="44"/>
      <c r="C55" s="44"/>
      <c r="D55" s="44"/>
      <c r="E55" s="44"/>
      <c r="F55" s="27" t="s">
        <v>18</v>
      </c>
      <c r="G55" s="27">
        <v>1.5</v>
      </c>
      <c r="H55" s="27">
        <v>500</v>
      </c>
      <c r="I55" s="27">
        <v>300</v>
      </c>
      <c r="J55" s="27"/>
      <c r="K55" s="27"/>
      <c r="L55" s="27">
        <f t="shared" si="0"/>
        <v>0</v>
      </c>
      <c r="M55" s="27"/>
      <c r="N55" s="27">
        <f t="shared" si="1"/>
        <v>0</v>
      </c>
      <c r="O55" s="27"/>
      <c r="P55" s="27">
        <f t="shared" si="2"/>
        <v>0</v>
      </c>
      <c r="Q55" s="27">
        <f t="shared" si="6"/>
        <v>0</v>
      </c>
      <c r="R55" s="27">
        <v>20000</v>
      </c>
      <c r="S55" s="27"/>
      <c r="U55" s="34"/>
    </row>
    <row r="56" spans="1:22">
      <c r="A56" s="38">
        <v>54</v>
      </c>
      <c r="B56" s="44"/>
      <c r="C56" s="44"/>
      <c r="D56" s="44"/>
      <c r="E56" s="44"/>
      <c r="F56" s="27" t="s">
        <v>18</v>
      </c>
      <c r="G56" s="27">
        <v>1.5</v>
      </c>
      <c r="H56" s="27">
        <v>500</v>
      </c>
      <c r="I56" s="27">
        <v>300</v>
      </c>
      <c r="J56" s="27"/>
      <c r="K56" s="27"/>
      <c r="L56" s="27">
        <f t="shared" si="0"/>
        <v>0</v>
      </c>
      <c r="M56" s="27"/>
      <c r="N56" s="27">
        <f t="shared" si="1"/>
        <v>0</v>
      </c>
      <c r="O56" s="27"/>
      <c r="P56" s="27">
        <f t="shared" si="2"/>
        <v>0</v>
      </c>
      <c r="Q56" s="27">
        <f t="shared" si="6"/>
        <v>0</v>
      </c>
      <c r="R56" s="27">
        <v>20000</v>
      </c>
      <c r="S56" s="27"/>
      <c r="U56" s="34"/>
    </row>
    <row r="57" spans="1:22">
      <c r="A57" s="38">
        <v>55</v>
      </c>
      <c r="B57" s="44"/>
      <c r="C57" s="44"/>
      <c r="D57" s="44"/>
      <c r="E57" s="44"/>
      <c r="F57" s="27" t="s">
        <v>18</v>
      </c>
      <c r="G57" s="27">
        <v>1.5</v>
      </c>
      <c r="H57" s="27">
        <v>500</v>
      </c>
      <c r="I57" s="27">
        <v>300</v>
      </c>
      <c r="J57" s="27"/>
      <c r="K57" s="27"/>
      <c r="L57" s="27">
        <f t="shared" si="0"/>
        <v>0</v>
      </c>
      <c r="M57" s="27"/>
      <c r="N57" s="27">
        <f t="shared" si="1"/>
        <v>0</v>
      </c>
      <c r="O57" s="27"/>
      <c r="P57" s="27">
        <f t="shared" si="2"/>
        <v>0</v>
      </c>
      <c r="Q57" s="27">
        <f t="shared" si="6"/>
        <v>0</v>
      </c>
      <c r="R57" s="27">
        <v>20000</v>
      </c>
      <c r="S57" s="27"/>
      <c r="U57" s="34"/>
    </row>
    <row r="58" spans="1:22">
      <c r="A58" s="38">
        <v>56</v>
      </c>
      <c r="B58" s="44"/>
      <c r="C58" s="44"/>
      <c r="D58" s="44"/>
      <c r="E58" s="44"/>
      <c r="F58" s="27" t="s">
        <v>18</v>
      </c>
      <c r="G58" s="27">
        <v>1.5</v>
      </c>
      <c r="H58" s="27">
        <v>500</v>
      </c>
      <c r="I58" s="27">
        <v>300</v>
      </c>
      <c r="J58" s="27"/>
      <c r="K58" s="27"/>
      <c r="L58" s="27">
        <f t="shared" si="0"/>
        <v>0</v>
      </c>
      <c r="M58" s="27"/>
      <c r="N58" s="27">
        <f t="shared" si="1"/>
        <v>0</v>
      </c>
      <c r="O58" s="27"/>
      <c r="P58" s="27">
        <f t="shared" si="2"/>
        <v>0</v>
      </c>
      <c r="Q58" s="27">
        <f t="shared" si="6"/>
        <v>0</v>
      </c>
      <c r="R58" s="27">
        <v>10000</v>
      </c>
      <c r="S58" s="27"/>
      <c r="U58" s="34"/>
    </row>
    <row r="59" spans="1:22">
      <c r="A59" s="38">
        <v>57</v>
      </c>
      <c r="B59" s="44"/>
      <c r="C59" s="44"/>
      <c r="D59" s="44"/>
      <c r="E59" s="44"/>
      <c r="F59" s="27" t="s">
        <v>18</v>
      </c>
      <c r="G59" s="27">
        <v>1.5</v>
      </c>
      <c r="H59" s="27">
        <v>500</v>
      </c>
      <c r="I59" s="27">
        <v>300</v>
      </c>
      <c r="J59" s="27"/>
      <c r="K59" s="27"/>
      <c r="L59" s="27">
        <f t="shared" si="0"/>
        <v>0</v>
      </c>
      <c r="M59" s="27"/>
      <c r="N59" s="27">
        <f t="shared" si="1"/>
        <v>0</v>
      </c>
      <c r="O59" s="27"/>
      <c r="P59" s="27">
        <f t="shared" si="2"/>
        <v>0</v>
      </c>
      <c r="Q59" s="27">
        <f t="shared" si="6"/>
        <v>0</v>
      </c>
      <c r="R59" s="27">
        <v>10000</v>
      </c>
      <c r="S59" s="27"/>
      <c r="U59" s="34"/>
    </row>
    <row r="60" spans="1:22">
      <c r="A60" s="38">
        <v>58</v>
      </c>
      <c r="B60" s="44"/>
      <c r="C60" s="44"/>
      <c r="D60" s="44"/>
      <c r="E60" s="44"/>
      <c r="F60" s="27" t="s">
        <v>18</v>
      </c>
      <c r="G60" s="27">
        <v>1.5</v>
      </c>
      <c r="H60" s="27">
        <v>500</v>
      </c>
      <c r="I60" s="27">
        <v>300</v>
      </c>
      <c r="J60" s="27"/>
      <c r="K60" s="27"/>
      <c r="L60" s="27">
        <f t="shared" si="0"/>
        <v>0</v>
      </c>
      <c r="M60" s="27"/>
      <c r="N60" s="27">
        <f t="shared" si="1"/>
        <v>0</v>
      </c>
      <c r="O60" s="27"/>
      <c r="P60" s="27">
        <f t="shared" si="2"/>
        <v>0</v>
      </c>
      <c r="Q60" s="27">
        <f t="shared" si="6"/>
        <v>0</v>
      </c>
      <c r="R60" s="27">
        <v>10000</v>
      </c>
      <c r="S60" s="27"/>
      <c r="U60" s="34"/>
    </row>
    <row r="61" spans="1:22">
      <c r="A61" s="38">
        <v>59</v>
      </c>
      <c r="B61" s="44"/>
      <c r="C61" s="44"/>
      <c r="D61" s="44"/>
      <c r="E61" s="44"/>
      <c r="F61" s="27" t="s">
        <v>18</v>
      </c>
      <c r="G61" s="27">
        <v>1.5</v>
      </c>
      <c r="H61" s="27">
        <v>500</v>
      </c>
      <c r="I61" s="27">
        <v>300</v>
      </c>
      <c r="J61" s="27"/>
      <c r="K61" s="27"/>
      <c r="L61" s="27">
        <f t="shared" si="0"/>
        <v>0</v>
      </c>
      <c r="M61" s="27"/>
      <c r="N61" s="27">
        <f t="shared" si="1"/>
        <v>0</v>
      </c>
      <c r="O61" s="27"/>
      <c r="P61" s="27">
        <f t="shared" si="2"/>
        <v>0</v>
      </c>
      <c r="Q61" s="27">
        <f t="shared" si="6"/>
        <v>0</v>
      </c>
      <c r="R61" s="27">
        <v>10000</v>
      </c>
      <c r="S61" s="27"/>
      <c r="U61" s="34"/>
      <c r="V61" s="43">
        <v>3.4</v>
      </c>
    </row>
    <row r="62" spans="1:22">
      <c r="A62" s="38">
        <v>60</v>
      </c>
      <c r="B62" s="44"/>
      <c r="C62" s="44"/>
      <c r="D62" s="44"/>
      <c r="E62" s="44"/>
      <c r="F62" s="27" t="s">
        <v>18</v>
      </c>
      <c r="G62" s="27">
        <v>1.5</v>
      </c>
      <c r="H62" s="27">
        <v>500</v>
      </c>
      <c r="I62" s="27">
        <v>300</v>
      </c>
      <c r="J62" s="27"/>
      <c r="K62" s="27"/>
      <c r="L62" s="27">
        <f t="shared" si="0"/>
        <v>0</v>
      </c>
      <c r="M62" s="27"/>
      <c r="N62" s="27">
        <f t="shared" si="1"/>
        <v>0</v>
      </c>
      <c r="O62" s="27"/>
      <c r="P62" s="27">
        <f t="shared" si="2"/>
        <v>0</v>
      </c>
      <c r="Q62" s="27">
        <f t="shared" si="6"/>
        <v>0</v>
      </c>
      <c r="R62" s="27">
        <v>10000</v>
      </c>
      <c r="S62" s="27"/>
      <c r="U62" s="34"/>
    </row>
    <row r="63" spans="1:22">
      <c r="A63" s="38">
        <v>61</v>
      </c>
      <c r="B63" s="44"/>
      <c r="C63" s="44"/>
      <c r="D63" s="44"/>
      <c r="E63" s="44"/>
      <c r="F63" s="27" t="s">
        <v>18</v>
      </c>
      <c r="G63" s="27">
        <v>1.5</v>
      </c>
      <c r="H63" s="27">
        <v>500</v>
      </c>
      <c r="I63" s="27">
        <v>300</v>
      </c>
      <c r="J63" s="27"/>
      <c r="K63" s="27"/>
      <c r="L63" s="27">
        <f t="shared" si="0"/>
        <v>0</v>
      </c>
      <c r="M63" s="27"/>
      <c r="N63" s="27">
        <f t="shared" si="1"/>
        <v>0</v>
      </c>
      <c r="O63" s="27"/>
      <c r="P63" s="27">
        <f t="shared" si="2"/>
        <v>0</v>
      </c>
      <c r="Q63" s="27">
        <f t="shared" si="6"/>
        <v>0</v>
      </c>
      <c r="R63" s="27">
        <v>10000</v>
      </c>
      <c r="S63" s="27"/>
      <c r="U63" s="34"/>
    </row>
    <row r="64" spans="1:22">
      <c r="A64" s="38">
        <v>62</v>
      </c>
      <c r="B64" s="44"/>
      <c r="C64" s="44"/>
      <c r="D64" s="44"/>
      <c r="E64" s="44"/>
      <c r="F64" s="27" t="s">
        <v>18</v>
      </c>
      <c r="G64" s="27">
        <v>1.5</v>
      </c>
      <c r="H64" s="27">
        <v>500</v>
      </c>
      <c r="I64" s="27">
        <v>300</v>
      </c>
      <c r="J64" s="27"/>
      <c r="K64" s="27"/>
      <c r="L64" s="27"/>
      <c r="M64" s="27"/>
      <c r="N64" s="27"/>
      <c r="O64" s="27"/>
      <c r="P64" s="27"/>
      <c r="Q64" s="27"/>
      <c r="R64" s="27">
        <v>10000</v>
      </c>
      <c r="S64" s="27"/>
      <c r="U64" s="34"/>
    </row>
    <row r="65" spans="1:21">
      <c r="A65" s="38">
        <v>63</v>
      </c>
      <c r="B65" s="44"/>
      <c r="C65" s="44"/>
      <c r="D65" s="44"/>
      <c r="E65" s="44"/>
      <c r="F65" s="27" t="s">
        <v>18</v>
      </c>
      <c r="G65" s="27">
        <v>1.5</v>
      </c>
      <c r="H65" s="27">
        <v>500</v>
      </c>
      <c r="I65" s="27">
        <v>300</v>
      </c>
      <c r="J65" s="27"/>
      <c r="K65" s="27"/>
      <c r="L65" s="27"/>
      <c r="M65" s="27"/>
      <c r="N65" s="27"/>
      <c r="O65" s="27"/>
      <c r="P65" s="27"/>
      <c r="Q65" s="27"/>
      <c r="R65" s="27">
        <v>10000</v>
      </c>
      <c r="S65" s="27"/>
      <c r="U65" s="34"/>
    </row>
    <row r="66" spans="1:21">
      <c r="A66" s="38">
        <v>64</v>
      </c>
      <c r="B66" s="44"/>
      <c r="C66" s="44"/>
      <c r="D66" s="44"/>
      <c r="E66" s="44"/>
      <c r="F66" s="27" t="s">
        <v>18</v>
      </c>
      <c r="G66" s="27">
        <v>1.5</v>
      </c>
      <c r="H66" s="27">
        <v>500</v>
      </c>
      <c r="I66" s="27">
        <v>300</v>
      </c>
      <c r="J66" s="27"/>
      <c r="K66" s="27"/>
      <c r="L66" s="27"/>
      <c r="M66" s="27"/>
      <c r="N66" s="27"/>
      <c r="O66" s="27"/>
      <c r="P66" s="27"/>
      <c r="Q66" s="27"/>
      <c r="R66" s="27">
        <v>10000</v>
      </c>
      <c r="S66" s="27"/>
      <c r="U66" s="34"/>
    </row>
    <row r="67" spans="1:21">
      <c r="A67" s="38">
        <v>65</v>
      </c>
      <c r="B67" s="44"/>
      <c r="C67" s="44"/>
      <c r="D67" s="44"/>
      <c r="E67" s="44"/>
      <c r="F67" s="27" t="s">
        <v>18</v>
      </c>
      <c r="G67" s="27">
        <v>1.5</v>
      </c>
      <c r="H67" s="27">
        <v>500</v>
      </c>
      <c r="I67" s="27">
        <v>300</v>
      </c>
      <c r="J67" s="27"/>
      <c r="K67" s="27"/>
      <c r="L67" s="27"/>
      <c r="M67" s="27"/>
      <c r="N67" s="27"/>
      <c r="O67" s="27"/>
      <c r="P67" s="27"/>
      <c r="Q67" s="27"/>
      <c r="R67" s="27">
        <v>10000</v>
      </c>
      <c r="S67" s="27"/>
      <c r="U67" s="34"/>
    </row>
    <row r="68" spans="1:21">
      <c r="A68" s="38">
        <v>66</v>
      </c>
      <c r="B68" s="44"/>
      <c r="C68" s="44"/>
      <c r="D68" s="44"/>
      <c r="E68" s="44"/>
      <c r="F68" s="27" t="s">
        <v>18</v>
      </c>
      <c r="G68" s="27">
        <v>1.5</v>
      </c>
      <c r="H68" s="27">
        <v>500</v>
      </c>
      <c r="I68" s="27">
        <v>300</v>
      </c>
      <c r="J68" s="27"/>
      <c r="K68" s="27"/>
      <c r="L68" s="27"/>
      <c r="M68" s="27"/>
      <c r="N68" s="27"/>
      <c r="O68" s="27"/>
      <c r="P68" s="27"/>
      <c r="Q68" s="27"/>
      <c r="R68" s="27">
        <v>10000</v>
      </c>
      <c r="S68" s="27"/>
      <c r="U68" s="34"/>
    </row>
    <row r="69" spans="1:21">
      <c r="A69" s="38">
        <v>67</v>
      </c>
      <c r="B69" s="44"/>
      <c r="C69" s="44"/>
      <c r="D69" s="44"/>
      <c r="E69" s="44"/>
      <c r="F69" s="27" t="s">
        <v>18</v>
      </c>
      <c r="G69" s="27">
        <v>1.5</v>
      </c>
      <c r="H69" s="27">
        <v>500</v>
      </c>
      <c r="I69" s="27">
        <v>300</v>
      </c>
      <c r="J69" s="27"/>
      <c r="K69" s="27"/>
      <c r="L69" s="27"/>
      <c r="M69" s="27"/>
      <c r="N69" s="27"/>
      <c r="O69" s="27"/>
      <c r="P69" s="27"/>
      <c r="Q69" s="27"/>
      <c r="R69" s="27">
        <v>10000</v>
      </c>
      <c r="S69" s="27"/>
      <c r="U69" s="34"/>
    </row>
    <row r="70" spans="1:21">
      <c r="A70" s="38">
        <v>68</v>
      </c>
      <c r="B70" s="44"/>
      <c r="C70" s="44"/>
      <c r="D70" s="44"/>
      <c r="E70" s="44"/>
      <c r="F70" s="27" t="s">
        <v>18</v>
      </c>
      <c r="G70" s="27">
        <v>1.5</v>
      </c>
      <c r="H70" s="27">
        <v>500</v>
      </c>
      <c r="I70" s="27">
        <v>300</v>
      </c>
      <c r="J70" s="27"/>
      <c r="K70" s="27"/>
      <c r="L70" s="27"/>
      <c r="M70" s="27"/>
      <c r="N70" s="27"/>
      <c r="O70" s="27"/>
      <c r="P70" s="27"/>
      <c r="Q70" s="27"/>
      <c r="R70" s="27">
        <v>10000</v>
      </c>
      <c r="S70" s="27"/>
      <c r="U70" s="34"/>
    </row>
    <row r="71" spans="1:21">
      <c r="A71" s="38">
        <v>69</v>
      </c>
      <c r="B71" s="44"/>
      <c r="C71" s="44"/>
      <c r="D71" s="44"/>
      <c r="E71" s="44"/>
      <c r="F71" s="27" t="s">
        <v>18</v>
      </c>
      <c r="G71" s="27">
        <v>1.5</v>
      </c>
      <c r="H71" s="27">
        <v>500</v>
      </c>
      <c r="I71" s="27">
        <v>300</v>
      </c>
      <c r="J71" s="27"/>
      <c r="K71" s="27"/>
      <c r="L71" s="27"/>
      <c r="M71" s="27"/>
      <c r="N71" s="27"/>
      <c r="O71" s="27"/>
      <c r="P71" s="27"/>
      <c r="Q71" s="27"/>
      <c r="R71" s="27">
        <v>10000</v>
      </c>
      <c r="S71" s="27"/>
      <c r="U71" s="34"/>
    </row>
    <row r="72" spans="1:21">
      <c r="A72" s="38">
        <v>70</v>
      </c>
      <c r="B72" s="44"/>
      <c r="C72" s="44"/>
      <c r="D72" s="44"/>
      <c r="E72" s="44"/>
      <c r="F72" s="27" t="s">
        <v>18</v>
      </c>
      <c r="G72" s="27">
        <v>1.5</v>
      </c>
      <c r="H72" s="27">
        <v>500</v>
      </c>
      <c r="I72" s="27">
        <v>300</v>
      </c>
      <c r="J72" s="27"/>
      <c r="K72" s="27"/>
      <c r="L72" s="27"/>
      <c r="M72" s="27"/>
      <c r="N72" s="27"/>
      <c r="O72" s="27"/>
      <c r="P72" s="27"/>
      <c r="Q72" s="27"/>
      <c r="R72" s="27">
        <v>10000</v>
      </c>
      <c r="S72" s="27"/>
      <c r="U72" s="34"/>
    </row>
    <row r="73" spans="1:21">
      <c r="A73" s="38">
        <v>71</v>
      </c>
      <c r="B73" s="44"/>
      <c r="C73" s="44"/>
      <c r="D73" s="44"/>
      <c r="E73" s="44"/>
      <c r="F73" s="27" t="s">
        <v>18</v>
      </c>
      <c r="G73" s="27">
        <v>1.5</v>
      </c>
      <c r="H73" s="27">
        <v>500</v>
      </c>
      <c r="I73" s="27">
        <v>300</v>
      </c>
      <c r="J73" s="27"/>
      <c r="K73" s="27"/>
      <c r="L73" s="27"/>
      <c r="M73" s="27"/>
      <c r="N73" s="27"/>
      <c r="O73" s="27"/>
      <c r="P73" s="27"/>
      <c r="Q73" s="27"/>
      <c r="R73" s="27">
        <v>10000</v>
      </c>
      <c r="S73" s="27"/>
      <c r="U73" s="34"/>
    </row>
    <row r="74" spans="1:21">
      <c r="A74" s="38">
        <v>72</v>
      </c>
      <c r="B74" s="44"/>
      <c r="C74" s="44"/>
      <c r="D74" s="44"/>
      <c r="E74" s="44"/>
      <c r="F74" s="27" t="s">
        <v>18</v>
      </c>
      <c r="G74" s="27">
        <v>1.5</v>
      </c>
      <c r="H74" s="27">
        <v>500</v>
      </c>
      <c r="I74" s="27">
        <v>300</v>
      </c>
      <c r="J74" s="27"/>
      <c r="K74" s="27"/>
      <c r="L74" s="27"/>
      <c r="M74" s="27"/>
      <c r="N74" s="27"/>
      <c r="O74" s="27"/>
      <c r="P74" s="27"/>
      <c r="Q74" s="27"/>
      <c r="R74" s="27">
        <v>10000</v>
      </c>
      <c r="S74" s="27"/>
      <c r="U74" s="34"/>
    </row>
    <row r="75" spans="1:21">
      <c r="A75" s="38">
        <v>73</v>
      </c>
      <c r="B75" s="44"/>
      <c r="C75" s="44"/>
      <c r="D75" s="44"/>
      <c r="E75" s="44"/>
      <c r="F75" s="27" t="s">
        <v>18</v>
      </c>
      <c r="G75" s="27">
        <v>1.5</v>
      </c>
      <c r="H75" s="27">
        <v>500</v>
      </c>
      <c r="I75" s="27">
        <v>300</v>
      </c>
      <c r="J75" s="27"/>
      <c r="K75" s="27"/>
      <c r="L75" s="27"/>
      <c r="M75" s="27"/>
      <c r="N75" s="27"/>
      <c r="O75" s="27"/>
      <c r="P75" s="27"/>
      <c r="Q75" s="27"/>
      <c r="R75" s="27">
        <v>10000</v>
      </c>
      <c r="S75" s="27"/>
      <c r="U75" s="34"/>
    </row>
    <row r="76" spans="1:21">
      <c r="A76" s="38">
        <v>74</v>
      </c>
      <c r="B76" s="44"/>
      <c r="C76" s="44"/>
      <c r="D76" s="44"/>
      <c r="E76" s="44"/>
      <c r="F76" s="27" t="s">
        <v>18</v>
      </c>
      <c r="G76" s="27">
        <v>1.5</v>
      </c>
      <c r="H76" s="27">
        <v>500</v>
      </c>
      <c r="I76" s="27">
        <v>300</v>
      </c>
      <c r="J76" s="27"/>
      <c r="K76" s="27"/>
      <c r="L76" s="27"/>
      <c r="M76" s="27"/>
      <c r="N76" s="27"/>
      <c r="O76" s="27"/>
      <c r="P76" s="27"/>
      <c r="Q76" s="27"/>
      <c r="R76" s="27">
        <v>10000</v>
      </c>
      <c r="S76" s="27"/>
      <c r="U76" s="34"/>
    </row>
    <row r="77" spans="1:21">
      <c r="A77" s="38">
        <v>75</v>
      </c>
      <c r="B77" s="44"/>
      <c r="C77" s="44"/>
      <c r="D77" s="44"/>
      <c r="E77" s="44"/>
      <c r="F77" s="27" t="s">
        <v>18</v>
      </c>
      <c r="G77" s="27">
        <v>1.5</v>
      </c>
      <c r="H77" s="27">
        <v>500</v>
      </c>
      <c r="I77" s="27">
        <v>300</v>
      </c>
      <c r="J77" s="27"/>
      <c r="K77" s="27"/>
      <c r="L77" s="27"/>
      <c r="M77" s="27"/>
      <c r="N77" s="27"/>
      <c r="O77" s="27"/>
      <c r="P77" s="27"/>
      <c r="Q77" s="27"/>
      <c r="R77" s="27">
        <v>10000</v>
      </c>
      <c r="S77" s="27"/>
      <c r="U77" s="34"/>
    </row>
    <row r="78" spans="1:21">
      <c r="A78" s="38">
        <v>76</v>
      </c>
      <c r="B78" s="44"/>
      <c r="C78" s="44"/>
      <c r="D78" s="44"/>
      <c r="E78" s="44"/>
      <c r="F78" s="27" t="s">
        <v>18</v>
      </c>
      <c r="G78" s="27">
        <v>1.5</v>
      </c>
      <c r="H78" s="27">
        <v>500</v>
      </c>
      <c r="I78" s="27">
        <v>300</v>
      </c>
      <c r="J78" s="27"/>
      <c r="K78" s="27"/>
      <c r="L78" s="27"/>
      <c r="M78" s="27"/>
      <c r="N78" s="27"/>
      <c r="O78" s="27"/>
      <c r="P78" s="27"/>
      <c r="Q78" s="27"/>
      <c r="R78" s="27">
        <v>10000</v>
      </c>
      <c r="S78" s="27"/>
      <c r="U78" s="34"/>
    </row>
    <row r="79" spans="1:21">
      <c r="A79" s="38">
        <v>77</v>
      </c>
      <c r="B79" s="44"/>
      <c r="C79" s="44"/>
      <c r="D79" s="44"/>
      <c r="E79" s="44"/>
      <c r="F79" s="27" t="s">
        <v>18</v>
      </c>
      <c r="G79" s="27">
        <v>1.5</v>
      </c>
      <c r="H79" s="27">
        <v>500</v>
      </c>
      <c r="I79" s="27">
        <v>300</v>
      </c>
      <c r="J79" s="27"/>
      <c r="K79" s="27"/>
      <c r="L79" s="27"/>
      <c r="M79" s="27"/>
      <c r="N79" s="27"/>
      <c r="O79" s="27"/>
      <c r="P79" s="27"/>
      <c r="Q79" s="27"/>
      <c r="R79" s="27">
        <v>10000</v>
      </c>
      <c r="S79" s="27"/>
      <c r="U79" s="34"/>
    </row>
    <row r="80" spans="1:21">
      <c r="A80" s="38">
        <v>78</v>
      </c>
      <c r="B80" s="44"/>
      <c r="C80" s="44"/>
      <c r="D80" s="44"/>
      <c r="E80" s="44"/>
      <c r="F80" s="27" t="s">
        <v>18</v>
      </c>
      <c r="G80" s="27">
        <v>1.5</v>
      </c>
      <c r="H80" s="27">
        <v>500</v>
      </c>
      <c r="I80" s="27">
        <v>300</v>
      </c>
      <c r="J80" s="27"/>
      <c r="K80" s="27"/>
      <c r="L80" s="27"/>
      <c r="M80" s="27"/>
      <c r="N80" s="27"/>
      <c r="O80" s="27"/>
      <c r="P80" s="27"/>
      <c r="Q80" s="27"/>
      <c r="R80" s="27">
        <v>10000</v>
      </c>
      <c r="S80" s="27"/>
      <c r="U80" s="34"/>
    </row>
    <row r="81" spans="1:21">
      <c r="A81" s="38">
        <v>79</v>
      </c>
      <c r="B81" s="44"/>
      <c r="C81" s="44"/>
      <c r="D81" s="44"/>
      <c r="E81" s="44"/>
      <c r="F81" s="27" t="s">
        <v>18</v>
      </c>
      <c r="G81" s="27">
        <v>1.5</v>
      </c>
      <c r="H81" s="27">
        <v>500</v>
      </c>
      <c r="I81" s="27">
        <v>300</v>
      </c>
      <c r="J81" s="27"/>
      <c r="K81" s="27"/>
      <c r="L81" s="27"/>
      <c r="M81" s="27"/>
      <c r="N81" s="27"/>
      <c r="O81" s="27"/>
      <c r="P81" s="27"/>
      <c r="Q81" s="27"/>
      <c r="R81" s="27">
        <v>10000</v>
      </c>
      <c r="S81" s="27"/>
      <c r="U81" s="34"/>
    </row>
    <row r="82" spans="1:21">
      <c r="A82" s="38">
        <v>80</v>
      </c>
      <c r="B82" s="44"/>
      <c r="C82" s="44"/>
      <c r="D82" s="44"/>
      <c r="E82" s="44"/>
      <c r="F82" s="27" t="s">
        <v>18</v>
      </c>
      <c r="G82" s="27">
        <v>1.5</v>
      </c>
      <c r="H82" s="27">
        <v>500</v>
      </c>
      <c r="I82" s="27">
        <v>300</v>
      </c>
      <c r="J82" s="27"/>
      <c r="K82" s="27"/>
      <c r="L82" s="27"/>
      <c r="M82" s="27"/>
      <c r="N82" s="27"/>
      <c r="O82" s="27"/>
      <c r="P82" s="27"/>
      <c r="Q82" s="27"/>
      <c r="R82" s="27">
        <v>10000</v>
      </c>
      <c r="S82" s="27"/>
      <c r="U82" s="34"/>
    </row>
    <row r="83" spans="1:21">
      <c r="A83" s="38">
        <v>81</v>
      </c>
      <c r="B83" s="44"/>
      <c r="C83" s="44"/>
      <c r="D83" s="44"/>
      <c r="E83" s="44"/>
      <c r="F83" s="27" t="s">
        <v>18</v>
      </c>
      <c r="G83" s="27">
        <v>1.5</v>
      </c>
      <c r="H83" s="27">
        <v>500</v>
      </c>
      <c r="I83" s="27">
        <v>300</v>
      </c>
      <c r="J83" s="27"/>
      <c r="K83" s="27"/>
      <c r="L83" s="27"/>
      <c r="M83" s="27"/>
      <c r="N83" s="27"/>
      <c r="O83" s="27"/>
      <c r="P83" s="27"/>
      <c r="Q83" s="27"/>
      <c r="R83" s="27">
        <v>10000</v>
      </c>
      <c r="S83" s="27"/>
      <c r="U83" s="34"/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6E9DA-1043-4030-A3E1-3E506EFDA9B4}">
  <dimension ref="A1"/>
  <sheetViews>
    <sheetView topLeftCell="B1" zoomScale="70" zoomScaleNormal="70" workbookViewId="0">
      <selection activeCell="X27" sqref="X27"/>
    </sheetView>
  </sheetViews>
  <sheetFormatPr defaultRowHeight="14.4"/>
  <sheetData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4BCE2-D80A-4C24-A9C9-A6A68F5AD0D7}">
  <dimension ref="A1:AA83"/>
  <sheetViews>
    <sheetView tabSelected="1" workbookViewId="0">
      <selection activeCell="E11" sqref="E11"/>
    </sheetView>
  </sheetViews>
  <sheetFormatPr defaultRowHeight="14.4"/>
  <cols>
    <col min="1" max="7" width="8.88671875" style="43"/>
    <col min="8" max="8" width="9.6640625" style="43" customWidth="1"/>
    <col min="9" max="11" width="8.88671875" style="43"/>
    <col min="12" max="12" width="16" style="43" customWidth="1"/>
    <col min="13" max="13" width="13.33203125" style="43" customWidth="1"/>
    <col min="14" max="16" width="8.88671875" style="43"/>
    <col min="17" max="17" width="10.21875" style="43" customWidth="1"/>
    <col min="18" max="18" width="9.88671875" style="43" customWidth="1"/>
    <col min="19" max="19" width="10.21875" style="43" customWidth="1"/>
    <col min="20" max="20" width="8.88671875" style="27"/>
    <col min="21" max="21" width="11.109375" style="43" customWidth="1"/>
    <col min="22" max="25" width="8.88671875" style="43"/>
    <col min="26" max="26" width="12" style="43" bestFit="1" customWidth="1"/>
    <col min="27" max="27" width="10" style="43" bestFit="1" customWidth="1"/>
    <col min="28" max="16384" width="8.88671875" style="43"/>
  </cols>
  <sheetData>
    <row r="1" spans="1:27" ht="43.8" thickBot="1">
      <c r="A1" s="23" t="s">
        <v>39</v>
      </c>
      <c r="B1" s="24" t="s">
        <v>1</v>
      </c>
      <c r="C1" s="24" t="s">
        <v>2</v>
      </c>
      <c r="D1" s="24" t="s">
        <v>19</v>
      </c>
      <c r="E1" s="24" t="s">
        <v>28</v>
      </c>
      <c r="F1" s="24" t="s">
        <v>3</v>
      </c>
      <c r="G1" s="24" t="s">
        <v>4</v>
      </c>
      <c r="H1" s="24" t="s">
        <v>63</v>
      </c>
      <c r="I1" s="24" t="s">
        <v>5</v>
      </c>
      <c r="J1" s="24" t="s">
        <v>6</v>
      </c>
      <c r="K1" s="24" t="s">
        <v>40</v>
      </c>
      <c r="L1" s="24" t="s">
        <v>99</v>
      </c>
      <c r="M1" s="24" t="s">
        <v>100</v>
      </c>
      <c r="N1" s="24" t="s">
        <v>91</v>
      </c>
      <c r="O1" s="24" t="s">
        <v>96</v>
      </c>
      <c r="P1" s="24" t="s">
        <v>95</v>
      </c>
      <c r="Q1" s="24" t="s">
        <v>98</v>
      </c>
      <c r="R1" s="24" t="s">
        <v>93</v>
      </c>
      <c r="S1" s="24" t="s">
        <v>116</v>
      </c>
      <c r="T1" s="24" t="s">
        <v>66</v>
      </c>
      <c r="U1" s="40" t="s">
        <v>67</v>
      </c>
      <c r="W1" s="35"/>
      <c r="X1" s="35"/>
      <c r="Y1" s="35"/>
      <c r="Z1" s="35"/>
      <c r="AA1" s="35"/>
    </row>
    <row r="2" spans="1:27">
      <c r="A2" s="25" t="s">
        <v>10</v>
      </c>
      <c r="B2" s="26" t="s">
        <v>29</v>
      </c>
      <c r="C2" s="26" t="s">
        <v>30</v>
      </c>
      <c r="D2" s="26" t="s">
        <v>31</v>
      </c>
      <c r="E2" s="26" t="s">
        <v>32</v>
      </c>
      <c r="F2" s="26" t="s">
        <v>12</v>
      </c>
      <c r="G2" s="26" t="s">
        <v>13</v>
      </c>
      <c r="H2" s="26" t="s">
        <v>12</v>
      </c>
      <c r="I2" s="26" t="s">
        <v>14</v>
      </c>
      <c r="J2" s="26" t="s">
        <v>15</v>
      </c>
      <c r="K2" s="26" t="s">
        <v>15</v>
      </c>
      <c r="L2" s="26" t="s">
        <v>97</v>
      </c>
      <c r="M2" s="26" t="s">
        <v>97</v>
      </c>
      <c r="N2" s="26" t="s">
        <v>15</v>
      </c>
      <c r="O2" s="26" t="s">
        <v>97</v>
      </c>
      <c r="P2" s="26" t="s">
        <v>15</v>
      </c>
      <c r="Q2" s="26" t="s">
        <v>15</v>
      </c>
      <c r="R2" s="26" t="s">
        <v>16</v>
      </c>
      <c r="S2" s="26" t="s">
        <v>117</v>
      </c>
      <c r="T2" s="26" t="s">
        <v>12</v>
      </c>
      <c r="U2" s="26" t="s">
        <v>89</v>
      </c>
    </row>
    <row r="3" spans="1:27">
      <c r="A3" s="38">
        <v>1</v>
      </c>
      <c r="B3" s="44">
        <v>1</v>
      </c>
      <c r="C3" s="44">
        <v>2</v>
      </c>
      <c r="D3" s="44">
        <v>3</v>
      </c>
      <c r="E3" s="28">
        <v>4</v>
      </c>
      <c r="F3" s="27" t="s">
        <v>18</v>
      </c>
      <c r="G3" s="27">
        <v>1.5</v>
      </c>
      <c r="H3" s="27">
        <v>500</v>
      </c>
      <c r="I3" s="27">
        <v>300</v>
      </c>
      <c r="J3" s="27"/>
      <c r="K3" s="27"/>
      <c r="L3" s="27">
        <f>K3/R3*1000</f>
        <v>0</v>
      </c>
      <c r="M3" s="27"/>
      <c r="N3" s="27">
        <f>J3-K3</f>
        <v>0</v>
      </c>
      <c r="O3" s="27"/>
      <c r="P3" s="27">
        <f>O3*$Y$5/1000</f>
        <v>0</v>
      </c>
      <c r="Q3" s="27">
        <f>N3-P3</f>
        <v>0</v>
      </c>
      <c r="R3" s="27">
        <v>10000</v>
      </c>
      <c r="S3" s="27" t="s">
        <v>118</v>
      </c>
      <c r="U3" s="27"/>
    </row>
    <row r="4" spans="1:27">
      <c r="A4" s="38">
        <v>2</v>
      </c>
      <c r="B4" s="44">
        <v>5</v>
      </c>
      <c r="C4" s="44">
        <v>6</v>
      </c>
      <c r="D4" s="44">
        <v>7</v>
      </c>
      <c r="E4" s="28">
        <v>8</v>
      </c>
      <c r="F4" s="27" t="s">
        <v>18</v>
      </c>
      <c r="G4" s="27">
        <v>1.5</v>
      </c>
      <c r="H4" s="27">
        <v>500</v>
      </c>
      <c r="I4" s="27">
        <v>300</v>
      </c>
      <c r="J4" s="27"/>
      <c r="K4" s="27"/>
      <c r="L4" s="27">
        <f t="shared" ref="L4:L63" si="0">K4/R4*1000</f>
        <v>0</v>
      </c>
      <c r="M4" s="27"/>
      <c r="N4" s="27">
        <f t="shared" ref="N4:N63" si="1">J4-K4</f>
        <v>0</v>
      </c>
      <c r="O4" s="27"/>
      <c r="P4" s="27">
        <f t="shared" ref="P4:P63" si="2">O4*$Y$5/1000</f>
        <v>0</v>
      </c>
      <c r="Q4" s="27">
        <f t="shared" ref="Q4:Q29" si="3">N4-P4</f>
        <v>0</v>
      </c>
      <c r="R4" s="27">
        <v>10000</v>
      </c>
      <c r="S4" s="27" t="e">
        <f t="shared" ref="S4:S35" si="4">Q4/M4</f>
        <v>#DIV/0!</v>
      </c>
      <c r="U4" s="27"/>
    </row>
    <row r="5" spans="1:27">
      <c r="A5" s="38">
        <v>3</v>
      </c>
      <c r="B5" s="44">
        <v>9</v>
      </c>
      <c r="C5" s="44">
        <v>10</v>
      </c>
      <c r="D5" s="44">
        <v>11</v>
      </c>
      <c r="E5" s="28">
        <v>12</v>
      </c>
      <c r="F5" s="27" t="s">
        <v>18</v>
      </c>
      <c r="G5" s="27">
        <v>1.5</v>
      </c>
      <c r="H5" s="27">
        <v>500</v>
      </c>
      <c r="I5" s="27">
        <v>300</v>
      </c>
      <c r="J5" s="27"/>
      <c r="K5" s="27"/>
      <c r="L5" s="27">
        <f t="shared" si="0"/>
        <v>0</v>
      </c>
      <c r="M5" s="27"/>
      <c r="N5" s="27">
        <f t="shared" si="1"/>
        <v>0</v>
      </c>
      <c r="O5" s="27"/>
      <c r="P5" s="27">
        <f t="shared" si="2"/>
        <v>0</v>
      </c>
      <c r="Q5" s="27">
        <f t="shared" si="3"/>
        <v>0</v>
      </c>
      <c r="R5" s="27">
        <v>10000</v>
      </c>
      <c r="S5" s="27" t="e">
        <f t="shared" si="4"/>
        <v>#DIV/0!</v>
      </c>
      <c r="U5" s="27"/>
      <c r="X5" s="43" t="s">
        <v>94</v>
      </c>
      <c r="Y5" s="43">
        <f>65</f>
        <v>65</v>
      </c>
    </row>
    <row r="6" spans="1:27">
      <c r="A6" s="38">
        <v>4</v>
      </c>
      <c r="B6" s="44">
        <v>13</v>
      </c>
      <c r="C6" s="44">
        <v>14</v>
      </c>
      <c r="D6" s="44">
        <v>15</v>
      </c>
      <c r="E6" s="28">
        <v>16</v>
      </c>
      <c r="F6" s="27" t="s">
        <v>18</v>
      </c>
      <c r="G6" s="27">
        <v>1.5</v>
      </c>
      <c r="H6" s="27">
        <v>500</v>
      </c>
      <c r="I6" s="27">
        <v>300</v>
      </c>
      <c r="J6" s="27"/>
      <c r="K6" s="27"/>
      <c r="L6" s="27">
        <f t="shared" si="0"/>
        <v>0</v>
      </c>
      <c r="M6" s="27"/>
      <c r="N6" s="27">
        <f t="shared" si="1"/>
        <v>0</v>
      </c>
      <c r="O6" s="27"/>
      <c r="P6" s="27">
        <f t="shared" si="2"/>
        <v>0</v>
      </c>
      <c r="Q6" s="27">
        <f t="shared" si="3"/>
        <v>0</v>
      </c>
      <c r="R6" s="27">
        <v>10000</v>
      </c>
      <c r="S6" s="27" t="e">
        <f t="shared" si="4"/>
        <v>#DIV/0!</v>
      </c>
      <c r="U6" s="27"/>
      <c r="V6" s="43">
        <f>1</f>
        <v>1</v>
      </c>
    </row>
    <row r="7" spans="1:27">
      <c r="A7" s="38">
        <v>5</v>
      </c>
      <c r="B7" s="44">
        <v>17</v>
      </c>
      <c r="C7" s="44">
        <v>18</v>
      </c>
      <c r="D7" s="44">
        <v>19</v>
      </c>
      <c r="E7" s="28">
        <v>20</v>
      </c>
      <c r="F7" s="27" t="s">
        <v>18</v>
      </c>
      <c r="G7" s="27">
        <v>1.5</v>
      </c>
      <c r="H7" s="27">
        <v>500</v>
      </c>
      <c r="I7" s="27">
        <v>300</v>
      </c>
      <c r="J7" s="27"/>
      <c r="K7" s="27"/>
      <c r="L7" s="27">
        <f t="shared" si="0"/>
        <v>0</v>
      </c>
      <c r="M7" s="27"/>
      <c r="N7" s="27">
        <f t="shared" si="1"/>
        <v>0</v>
      </c>
      <c r="O7" s="27"/>
      <c r="P7" s="27">
        <f t="shared" si="2"/>
        <v>0</v>
      </c>
      <c r="Q7" s="27">
        <f t="shared" si="3"/>
        <v>0</v>
      </c>
      <c r="R7" s="27">
        <v>10000</v>
      </c>
      <c r="S7" s="27" t="e">
        <f t="shared" si="4"/>
        <v>#DIV/0!</v>
      </c>
      <c r="U7" s="27"/>
    </row>
    <row r="8" spans="1:27">
      <c r="A8" s="38">
        <v>6</v>
      </c>
      <c r="B8" s="44">
        <v>21</v>
      </c>
      <c r="C8" s="44">
        <v>22</v>
      </c>
      <c r="D8" s="44">
        <v>23</v>
      </c>
      <c r="E8" s="28">
        <v>24</v>
      </c>
      <c r="F8" s="27" t="s">
        <v>18</v>
      </c>
      <c r="G8" s="27">
        <v>1.5</v>
      </c>
      <c r="H8" s="27">
        <v>500</v>
      </c>
      <c r="I8" s="27">
        <v>300</v>
      </c>
      <c r="J8" s="27"/>
      <c r="K8" s="27"/>
      <c r="L8" s="27">
        <f t="shared" si="0"/>
        <v>0</v>
      </c>
      <c r="M8" s="27"/>
      <c r="N8" s="27">
        <f t="shared" si="1"/>
        <v>0</v>
      </c>
      <c r="O8" s="27"/>
      <c r="P8" s="27">
        <f t="shared" si="2"/>
        <v>0</v>
      </c>
      <c r="Q8" s="27">
        <f t="shared" si="3"/>
        <v>0</v>
      </c>
      <c r="R8" s="27">
        <v>10000</v>
      </c>
      <c r="S8" s="27" t="e">
        <f t="shared" si="4"/>
        <v>#DIV/0!</v>
      </c>
      <c r="U8" s="27"/>
    </row>
    <row r="9" spans="1:27">
      <c r="A9" s="38">
        <v>7</v>
      </c>
      <c r="B9" s="44">
        <v>25</v>
      </c>
      <c r="C9" s="44">
        <v>26</v>
      </c>
      <c r="D9" s="44">
        <v>27</v>
      </c>
      <c r="E9" s="28">
        <v>28</v>
      </c>
      <c r="F9" s="27" t="s">
        <v>18</v>
      </c>
      <c r="G9" s="27">
        <v>1.5</v>
      </c>
      <c r="H9" s="27">
        <v>500</v>
      </c>
      <c r="I9" s="27">
        <v>300</v>
      </c>
      <c r="J9" s="27"/>
      <c r="K9" s="27"/>
      <c r="L9" s="27">
        <f t="shared" si="0"/>
        <v>0</v>
      </c>
      <c r="M9" s="27"/>
      <c r="N9" s="27">
        <f t="shared" si="1"/>
        <v>0</v>
      </c>
      <c r="O9" s="27"/>
      <c r="P9" s="27">
        <f t="shared" si="2"/>
        <v>0</v>
      </c>
      <c r="Q9" s="27">
        <f t="shared" si="3"/>
        <v>0</v>
      </c>
      <c r="R9" s="27">
        <v>10000</v>
      </c>
      <c r="S9" s="27" t="e">
        <f t="shared" si="4"/>
        <v>#DIV/0!</v>
      </c>
      <c r="U9" s="27"/>
    </row>
    <row r="10" spans="1:27">
      <c r="A10" s="38">
        <v>8</v>
      </c>
      <c r="B10" s="45">
        <v>29</v>
      </c>
      <c r="C10" s="45">
        <v>30</v>
      </c>
      <c r="D10" s="45">
        <v>31</v>
      </c>
      <c r="E10" s="28">
        <v>32</v>
      </c>
      <c r="F10" s="27" t="s">
        <v>18</v>
      </c>
      <c r="G10" s="27">
        <v>1.5</v>
      </c>
      <c r="H10" s="27">
        <v>500</v>
      </c>
      <c r="I10" s="27">
        <v>300</v>
      </c>
      <c r="J10" s="27"/>
      <c r="K10" s="27"/>
      <c r="L10" s="27">
        <f t="shared" si="0"/>
        <v>0</v>
      </c>
      <c r="M10" s="27"/>
      <c r="N10" s="27">
        <f t="shared" si="1"/>
        <v>0</v>
      </c>
      <c r="O10" s="27"/>
      <c r="P10" s="27">
        <f t="shared" si="2"/>
        <v>0</v>
      </c>
      <c r="Q10" s="27">
        <f t="shared" si="3"/>
        <v>0</v>
      </c>
      <c r="R10" s="27">
        <v>10000</v>
      </c>
      <c r="S10" s="27" t="e">
        <f t="shared" si="4"/>
        <v>#DIV/0!</v>
      </c>
      <c r="U10" s="27"/>
      <c r="V10" s="43" t="s">
        <v>92</v>
      </c>
    </row>
    <row r="11" spans="1:27">
      <c r="A11" s="38">
        <v>9</v>
      </c>
      <c r="B11" s="44"/>
      <c r="C11" s="44"/>
      <c r="D11" s="44"/>
      <c r="E11" s="28"/>
      <c r="F11" s="27" t="s">
        <v>18</v>
      </c>
      <c r="G11" s="27">
        <v>1.5</v>
      </c>
      <c r="H11" s="27">
        <v>500</v>
      </c>
      <c r="I11" s="27">
        <v>300</v>
      </c>
      <c r="J11" s="27"/>
      <c r="K11" s="27"/>
      <c r="L11" s="27">
        <f t="shared" si="0"/>
        <v>0</v>
      </c>
      <c r="M11" s="27"/>
      <c r="N11" s="27">
        <f t="shared" si="1"/>
        <v>0</v>
      </c>
      <c r="O11" s="27"/>
      <c r="P11" s="27">
        <f t="shared" si="2"/>
        <v>0</v>
      </c>
      <c r="Q11" s="27">
        <f t="shared" si="3"/>
        <v>0</v>
      </c>
      <c r="R11" s="27">
        <v>10000</v>
      </c>
      <c r="S11" s="27" t="e">
        <f t="shared" si="4"/>
        <v>#DIV/0!</v>
      </c>
      <c r="U11" s="27"/>
    </row>
    <row r="12" spans="1:27">
      <c r="A12" s="38">
        <v>10</v>
      </c>
      <c r="B12" s="28"/>
      <c r="C12" s="28"/>
      <c r="D12" s="28"/>
      <c r="E12" s="28"/>
      <c r="F12" s="27" t="s">
        <v>18</v>
      </c>
      <c r="G12" s="27">
        <v>1.5</v>
      </c>
      <c r="H12" s="27">
        <v>500</v>
      </c>
      <c r="I12" s="27">
        <v>300</v>
      </c>
      <c r="J12" s="27"/>
      <c r="K12" s="27"/>
      <c r="L12" s="27">
        <f t="shared" si="0"/>
        <v>0</v>
      </c>
      <c r="M12" s="27"/>
      <c r="N12" s="27">
        <f t="shared" si="1"/>
        <v>0</v>
      </c>
      <c r="O12" s="27"/>
      <c r="P12" s="27">
        <f t="shared" si="2"/>
        <v>0</v>
      </c>
      <c r="Q12" s="27">
        <f t="shared" si="3"/>
        <v>0</v>
      </c>
      <c r="R12" s="27">
        <v>10000</v>
      </c>
      <c r="S12" s="27" t="e">
        <f t="shared" si="4"/>
        <v>#DIV/0!</v>
      </c>
      <c r="U12" s="27"/>
    </row>
    <row r="13" spans="1:27">
      <c r="A13" s="38">
        <v>11</v>
      </c>
      <c r="B13" s="44"/>
      <c r="C13" s="44"/>
      <c r="D13" s="44"/>
      <c r="E13" s="28"/>
      <c r="F13" s="27" t="s">
        <v>18</v>
      </c>
      <c r="G13" s="27">
        <v>1.5</v>
      </c>
      <c r="H13" s="27">
        <v>500</v>
      </c>
      <c r="I13" s="27">
        <v>300</v>
      </c>
      <c r="J13" s="27"/>
      <c r="K13" s="27"/>
      <c r="L13" s="27">
        <f t="shared" si="0"/>
        <v>0</v>
      </c>
      <c r="M13" s="27"/>
      <c r="N13" s="27">
        <f t="shared" si="1"/>
        <v>0</v>
      </c>
      <c r="O13" s="27"/>
      <c r="P13" s="27">
        <f t="shared" si="2"/>
        <v>0</v>
      </c>
      <c r="Q13" s="27">
        <f t="shared" si="3"/>
        <v>0</v>
      </c>
      <c r="R13" s="27">
        <v>10000</v>
      </c>
      <c r="S13" s="27" t="e">
        <f t="shared" si="4"/>
        <v>#DIV/0!</v>
      </c>
      <c r="U13" s="27"/>
    </row>
    <row r="14" spans="1:27">
      <c r="A14" s="38">
        <v>12</v>
      </c>
      <c r="B14" s="44"/>
      <c r="C14" s="44"/>
      <c r="D14" s="44"/>
      <c r="E14" s="44"/>
      <c r="F14" s="27" t="s">
        <v>18</v>
      </c>
      <c r="G14" s="27">
        <v>1.5</v>
      </c>
      <c r="H14" s="27">
        <v>500</v>
      </c>
      <c r="I14" s="27">
        <v>300</v>
      </c>
      <c r="J14" s="27"/>
      <c r="K14" s="27"/>
      <c r="L14" s="27">
        <f t="shared" si="0"/>
        <v>0</v>
      </c>
      <c r="M14" s="27"/>
      <c r="N14" s="27">
        <f t="shared" si="1"/>
        <v>0</v>
      </c>
      <c r="O14" s="27"/>
      <c r="P14" s="27">
        <f t="shared" si="2"/>
        <v>0</v>
      </c>
      <c r="Q14" s="27">
        <f t="shared" si="3"/>
        <v>0</v>
      </c>
      <c r="R14" s="27">
        <v>10000</v>
      </c>
      <c r="S14" s="27" t="e">
        <f t="shared" si="4"/>
        <v>#DIV/0!</v>
      </c>
      <c r="U14" s="27"/>
    </row>
    <row r="15" spans="1:27">
      <c r="A15" s="38">
        <v>13</v>
      </c>
      <c r="B15" s="44"/>
      <c r="C15" s="44"/>
      <c r="D15" s="44"/>
      <c r="E15" s="44"/>
      <c r="F15" s="27" t="s">
        <v>18</v>
      </c>
      <c r="G15" s="27">
        <v>1.5</v>
      </c>
      <c r="H15" s="27">
        <v>500</v>
      </c>
      <c r="I15" s="27">
        <v>300</v>
      </c>
      <c r="J15" s="27"/>
      <c r="K15" s="27"/>
      <c r="L15" s="27">
        <f t="shared" si="0"/>
        <v>0</v>
      </c>
      <c r="M15" s="27"/>
      <c r="N15" s="27">
        <f t="shared" si="1"/>
        <v>0</v>
      </c>
      <c r="O15" s="27"/>
      <c r="P15" s="27">
        <f t="shared" si="2"/>
        <v>0</v>
      </c>
      <c r="Q15" s="27">
        <f t="shared" si="3"/>
        <v>0</v>
      </c>
      <c r="R15" s="27">
        <v>10000</v>
      </c>
      <c r="S15" s="27" t="e">
        <f t="shared" si="4"/>
        <v>#DIV/0!</v>
      </c>
      <c r="U15" s="27"/>
    </row>
    <row r="16" spans="1:27">
      <c r="A16" s="38">
        <v>14</v>
      </c>
      <c r="B16" s="44"/>
      <c r="C16" s="44"/>
      <c r="D16" s="44"/>
      <c r="E16" s="44"/>
      <c r="F16" s="27" t="s">
        <v>18</v>
      </c>
      <c r="G16" s="27">
        <v>1.5</v>
      </c>
      <c r="H16" s="27">
        <v>500</v>
      </c>
      <c r="I16" s="27">
        <v>300</v>
      </c>
      <c r="J16" s="27"/>
      <c r="K16" s="27"/>
      <c r="L16" s="27">
        <f t="shared" si="0"/>
        <v>0</v>
      </c>
      <c r="M16" s="27"/>
      <c r="N16" s="27">
        <f t="shared" si="1"/>
        <v>0</v>
      </c>
      <c r="O16" s="27"/>
      <c r="P16" s="27">
        <f t="shared" si="2"/>
        <v>0</v>
      </c>
      <c r="Q16" s="27">
        <f t="shared" si="3"/>
        <v>0</v>
      </c>
      <c r="R16" s="27">
        <v>10000</v>
      </c>
      <c r="S16" s="27" t="e">
        <f t="shared" si="4"/>
        <v>#DIV/0!</v>
      </c>
      <c r="U16" s="27"/>
    </row>
    <row r="17" spans="1:21">
      <c r="A17" s="38">
        <v>15</v>
      </c>
      <c r="B17" s="44"/>
      <c r="C17" s="44"/>
      <c r="D17" s="44"/>
      <c r="E17" s="44"/>
      <c r="F17" s="27" t="s">
        <v>18</v>
      </c>
      <c r="G17" s="27">
        <v>1.5</v>
      </c>
      <c r="H17" s="27">
        <v>500</v>
      </c>
      <c r="I17" s="27">
        <v>300</v>
      </c>
      <c r="J17" s="27"/>
      <c r="K17" s="27"/>
      <c r="L17" s="27">
        <f t="shared" si="0"/>
        <v>0</v>
      </c>
      <c r="M17" s="27"/>
      <c r="N17" s="27">
        <f t="shared" si="1"/>
        <v>0</v>
      </c>
      <c r="O17" s="27"/>
      <c r="P17" s="27">
        <f t="shared" si="2"/>
        <v>0</v>
      </c>
      <c r="Q17" s="27">
        <f t="shared" si="3"/>
        <v>0</v>
      </c>
      <c r="R17" s="27">
        <v>10000</v>
      </c>
      <c r="S17" s="27" t="e">
        <f t="shared" si="4"/>
        <v>#DIV/0!</v>
      </c>
      <c r="U17" s="27"/>
    </row>
    <row r="18" spans="1:21">
      <c r="A18" s="38">
        <v>16</v>
      </c>
      <c r="B18" s="44"/>
      <c r="C18" s="44"/>
      <c r="D18" s="44"/>
      <c r="E18" s="44"/>
      <c r="F18" s="27" t="s">
        <v>18</v>
      </c>
      <c r="G18" s="27">
        <v>1.5</v>
      </c>
      <c r="H18" s="27">
        <v>500</v>
      </c>
      <c r="I18" s="27">
        <v>300</v>
      </c>
      <c r="J18" s="27"/>
      <c r="K18" s="27"/>
      <c r="L18" s="27">
        <f t="shared" si="0"/>
        <v>0</v>
      </c>
      <c r="M18" s="27"/>
      <c r="N18" s="27">
        <f t="shared" si="1"/>
        <v>0</v>
      </c>
      <c r="O18" s="27"/>
      <c r="P18" s="27">
        <f t="shared" si="2"/>
        <v>0</v>
      </c>
      <c r="Q18" s="27">
        <f t="shared" si="3"/>
        <v>0</v>
      </c>
      <c r="R18" s="27">
        <v>10000</v>
      </c>
      <c r="S18" s="27" t="e">
        <f t="shared" si="4"/>
        <v>#DIV/0!</v>
      </c>
      <c r="U18" s="27"/>
    </row>
    <row r="19" spans="1:21">
      <c r="A19" s="38">
        <v>17</v>
      </c>
      <c r="B19" s="44"/>
      <c r="C19" s="44"/>
      <c r="D19" s="44"/>
      <c r="E19" s="44"/>
      <c r="F19" s="27" t="s">
        <v>18</v>
      </c>
      <c r="G19" s="27">
        <v>1.5</v>
      </c>
      <c r="H19" s="27">
        <v>500</v>
      </c>
      <c r="I19" s="27">
        <v>300</v>
      </c>
      <c r="J19" s="27"/>
      <c r="K19" s="27"/>
      <c r="L19" s="27">
        <f t="shared" si="0"/>
        <v>0</v>
      </c>
      <c r="M19" s="27"/>
      <c r="N19" s="27">
        <f t="shared" si="1"/>
        <v>0</v>
      </c>
      <c r="O19" s="27"/>
      <c r="P19" s="27">
        <f t="shared" si="2"/>
        <v>0</v>
      </c>
      <c r="Q19" s="27">
        <f t="shared" si="3"/>
        <v>0</v>
      </c>
      <c r="R19" s="27">
        <v>10000</v>
      </c>
      <c r="S19" s="27" t="e">
        <f t="shared" si="4"/>
        <v>#DIV/0!</v>
      </c>
      <c r="U19" s="27"/>
    </row>
    <row r="20" spans="1:21">
      <c r="A20" s="38">
        <v>18</v>
      </c>
      <c r="B20" s="44"/>
      <c r="C20" s="44"/>
      <c r="D20" s="44"/>
      <c r="E20" s="44"/>
      <c r="F20" s="27" t="s">
        <v>18</v>
      </c>
      <c r="G20" s="27">
        <v>1.5</v>
      </c>
      <c r="H20" s="27">
        <v>500</v>
      </c>
      <c r="I20" s="27">
        <v>300</v>
      </c>
      <c r="J20" s="27"/>
      <c r="K20" s="27"/>
      <c r="L20" s="27">
        <f t="shared" si="0"/>
        <v>0</v>
      </c>
      <c r="M20" s="27"/>
      <c r="N20" s="27">
        <f t="shared" si="1"/>
        <v>0</v>
      </c>
      <c r="O20" s="27"/>
      <c r="P20" s="27">
        <f t="shared" si="2"/>
        <v>0</v>
      </c>
      <c r="Q20" s="27">
        <f t="shared" si="3"/>
        <v>0</v>
      </c>
      <c r="R20" s="27">
        <v>10000</v>
      </c>
      <c r="S20" s="27" t="e">
        <f t="shared" si="4"/>
        <v>#DIV/0!</v>
      </c>
      <c r="U20" s="27"/>
    </row>
    <row r="21" spans="1:21">
      <c r="A21" s="38">
        <v>19</v>
      </c>
      <c r="B21" s="44"/>
      <c r="C21" s="44"/>
      <c r="D21" s="44"/>
      <c r="E21" s="44"/>
      <c r="F21" s="27" t="s">
        <v>18</v>
      </c>
      <c r="G21" s="27">
        <v>1.5</v>
      </c>
      <c r="H21" s="27">
        <v>500</v>
      </c>
      <c r="I21" s="27">
        <v>300</v>
      </c>
      <c r="J21" s="27"/>
      <c r="K21" s="27"/>
      <c r="L21" s="27">
        <f t="shared" si="0"/>
        <v>0</v>
      </c>
      <c r="M21" s="27"/>
      <c r="N21" s="27">
        <f t="shared" si="1"/>
        <v>0</v>
      </c>
      <c r="O21" s="27"/>
      <c r="P21" s="27">
        <f t="shared" si="2"/>
        <v>0</v>
      </c>
      <c r="Q21" s="27">
        <f t="shared" si="3"/>
        <v>0</v>
      </c>
      <c r="R21" s="27">
        <v>10000</v>
      </c>
      <c r="S21" s="27" t="e">
        <f t="shared" si="4"/>
        <v>#DIV/0!</v>
      </c>
      <c r="U21" s="27"/>
    </row>
    <row r="22" spans="1:21">
      <c r="A22" s="38">
        <v>20</v>
      </c>
      <c r="B22" s="44"/>
      <c r="C22" s="44"/>
      <c r="D22" s="44"/>
      <c r="E22" s="44"/>
      <c r="F22" s="27" t="s">
        <v>18</v>
      </c>
      <c r="G22" s="27">
        <v>1.5</v>
      </c>
      <c r="H22" s="27">
        <v>500</v>
      </c>
      <c r="I22" s="27">
        <v>300</v>
      </c>
      <c r="J22" s="27"/>
      <c r="K22" s="27"/>
      <c r="L22" s="27">
        <f t="shared" si="0"/>
        <v>0</v>
      </c>
      <c r="M22" s="27"/>
      <c r="N22" s="27">
        <f t="shared" si="1"/>
        <v>0</v>
      </c>
      <c r="O22" s="27"/>
      <c r="P22" s="27">
        <f t="shared" si="2"/>
        <v>0</v>
      </c>
      <c r="Q22" s="27">
        <f t="shared" si="3"/>
        <v>0</v>
      </c>
      <c r="R22" s="27">
        <v>10000</v>
      </c>
      <c r="S22" s="27" t="e">
        <f t="shared" si="4"/>
        <v>#DIV/0!</v>
      </c>
      <c r="U22" s="27"/>
    </row>
    <row r="23" spans="1:21">
      <c r="A23" s="38">
        <v>21</v>
      </c>
      <c r="B23" s="44"/>
      <c r="C23" s="44"/>
      <c r="D23" s="44"/>
      <c r="E23" s="44"/>
      <c r="F23" s="27" t="s">
        <v>18</v>
      </c>
      <c r="G23" s="27">
        <v>1.5</v>
      </c>
      <c r="H23" s="27">
        <v>500</v>
      </c>
      <c r="I23" s="27">
        <v>300</v>
      </c>
      <c r="J23" s="27"/>
      <c r="K23" s="27"/>
      <c r="L23" s="27">
        <f t="shared" si="0"/>
        <v>0</v>
      </c>
      <c r="M23" s="27"/>
      <c r="N23" s="27">
        <f t="shared" si="1"/>
        <v>0</v>
      </c>
      <c r="O23" s="27"/>
      <c r="P23" s="27">
        <f t="shared" si="2"/>
        <v>0</v>
      </c>
      <c r="Q23" s="27">
        <f t="shared" si="3"/>
        <v>0</v>
      </c>
      <c r="R23" s="27">
        <v>10000</v>
      </c>
      <c r="S23" s="27" t="e">
        <f t="shared" si="4"/>
        <v>#DIV/0!</v>
      </c>
      <c r="U23" s="27"/>
    </row>
    <row r="24" spans="1:21">
      <c r="A24" s="38">
        <v>22</v>
      </c>
      <c r="B24" s="44"/>
      <c r="C24" s="44"/>
      <c r="D24" s="44"/>
      <c r="E24" s="44"/>
      <c r="F24" s="27" t="s">
        <v>18</v>
      </c>
      <c r="G24" s="27">
        <v>1.5</v>
      </c>
      <c r="H24" s="27">
        <v>500</v>
      </c>
      <c r="I24" s="27">
        <v>300</v>
      </c>
      <c r="J24" s="27"/>
      <c r="K24" s="27"/>
      <c r="L24" s="27">
        <f t="shared" si="0"/>
        <v>0</v>
      </c>
      <c r="M24" s="27"/>
      <c r="N24" s="27">
        <f t="shared" si="1"/>
        <v>0</v>
      </c>
      <c r="O24" s="27"/>
      <c r="P24" s="27">
        <f t="shared" si="2"/>
        <v>0</v>
      </c>
      <c r="Q24" s="27">
        <f t="shared" si="3"/>
        <v>0</v>
      </c>
      <c r="R24" s="27">
        <v>10000</v>
      </c>
      <c r="S24" s="27" t="e">
        <f t="shared" si="4"/>
        <v>#DIV/0!</v>
      </c>
      <c r="U24" s="27"/>
    </row>
    <row r="25" spans="1:21">
      <c r="A25" s="38">
        <v>23</v>
      </c>
      <c r="B25" s="44"/>
      <c r="C25" s="44"/>
      <c r="D25" s="44"/>
      <c r="E25" s="44"/>
      <c r="F25" s="27" t="s">
        <v>18</v>
      </c>
      <c r="G25" s="27">
        <v>1.5</v>
      </c>
      <c r="H25" s="27">
        <v>500</v>
      </c>
      <c r="I25" s="27">
        <v>300</v>
      </c>
      <c r="J25" s="27"/>
      <c r="K25" s="27"/>
      <c r="L25" s="27">
        <f t="shared" si="0"/>
        <v>0</v>
      </c>
      <c r="M25" s="27"/>
      <c r="N25" s="27">
        <f t="shared" si="1"/>
        <v>0</v>
      </c>
      <c r="O25" s="27"/>
      <c r="P25" s="27">
        <f t="shared" si="2"/>
        <v>0</v>
      </c>
      <c r="Q25" s="27">
        <f t="shared" si="3"/>
        <v>0</v>
      </c>
      <c r="R25" s="27">
        <v>10000</v>
      </c>
      <c r="S25" s="27" t="e">
        <f t="shared" si="4"/>
        <v>#DIV/0!</v>
      </c>
      <c r="U25" s="27"/>
    </row>
    <row r="26" spans="1:21">
      <c r="A26" s="38">
        <v>24</v>
      </c>
      <c r="B26" s="44"/>
      <c r="C26" s="44"/>
      <c r="D26" s="44"/>
      <c r="E26" s="44"/>
      <c r="F26" s="27" t="s">
        <v>18</v>
      </c>
      <c r="G26" s="27">
        <v>1.5</v>
      </c>
      <c r="H26" s="27">
        <v>500</v>
      </c>
      <c r="I26" s="27">
        <v>300</v>
      </c>
      <c r="J26" s="27"/>
      <c r="K26" s="27"/>
      <c r="L26" s="27">
        <f t="shared" si="0"/>
        <v>0</v>
      </c>
      <c r="M26" s="27"/>
      <c r="N26" s="27">
        <f t="shared" si="1"/>
        <v>0</v>
      </c>
      <c r="O26" s="27"/>
      <c r="P26" s="27">
        <f t="shared" si="2"/>
        <v>0</v>
      </c>
      <c r="Q26" s="27">
        <f t="shared" si="3"/>
        <v>0</v>
      </c>
      <c r="R26" s="27">
        <v>10000</v>
      </c>
      <c r="S26" s="27" t="e">
        <f t="shared" si="4"/>
        <v>#DIV/0!</v>
      </c>
      <c r="U26" s="27"/>
    </row>
    <row r="27" spans="1:21">
      <c r="A27" s="38">
        <v>25</v>
      </c>
      <c r="B27" s="44"/>
      <c r="C27" s="44"/>
      <c r="D27" s="44"/>
      <c r="E27" s="44"/>
      <c r="F27" s="27" t="s">
        <v>18</v>
      </c>
      <c r="G27" s="27">
        <v>1.5</v>
      </c>
      <c r="H27" s="27">
        <v>500</v>
      </c>
      <c r="I27" s="27">
        <v>300</v>
      </c>
      <c r="J27" s="27"/>
      <c r="K27" s="27"/>
      <c r="L27" s="27">
        <f t="shared" si="0"/>
        <v>0</v>
      </c>
      <c r="M27" s="27"/>
      <c r="N27" s="27">
        <f t="shared" si="1"/>
        <v>0</v>
      </c>
      <c r="O27" s="27"/>
      <c r="P27" s="27">
        <f t="shared" si="2"/>
        <v>0</v>
      </c>
      <c r="Q27" s="27">
        <f t="shared" si="3"/>
        <v>0</v>
      </c>
      <c r="R27" s="27">
        <v>10000</v>
      </c>
      <c r="S27" s="27" t="e">
        <f t="shared" si="4"/>
        <v>#DIV/0!</v>
      </c>
      <c r="U27" s="27"/>
    </row>
    <row r="28" spans="1:21">
      <c r="A28" s="38">
        <v>26</v>
      </c>
      <c r="B28" s="44"/>
      <c r="C28" s="44"/>
      <c r="D28" s="44"/>
      <c r="E28" s="44"/>
      <c r="F28" s="27" t="s">
        <v>18</v>
      </c>
      <c r="G28" s="27">
        <v>1.5</v>
      </c>
      <c r="H28" s="27">
        <v>500</v>
      </c>
      <c r="I28" s="27">
        <v>300</v>
      </c>
      <c r="J28" s="27"/>
      <c r="K28" s="27"/>
      <c r="L28" s="27">
        <f t="shared" si="0"/>
        <v>0</v>
      </c>
      <c r="M28" s="27"/>
      <c r="N28" s="27">
        <f t="shared" si="1"/>
        <v>0</v>
      </c>
      <c r="O28" s="27"/>
      <c r="P28" s="27">
        <f t="shared" si="2"/>
        <v>0</v>
      </c>
      <c r="Q28" s="27">
        <f t="shared" si="3"/>
        <v>0</v>
      </c>
      <c r="R28" s="27">
        <v>10000</v>
      </c>
      <c r="S28" s="27" t="e">
        <f t="shared" si="4"/>
        <v>#DIV/0!</v>
      </c>
      <c r="U28" s="27"/>
    </row>
    <row r="29" spans="1:21">
      <c r="A29" s="38">
        <v>27</v>
      </c>
      <c r="B29" s="44"/>
      <c r="C29" s="44"/>
      <c r="D29" s="44"/>
      <c r="E29" s="44"/>
      <c r="F29" s="27" t="s">
        <v>18</v>
      </c>
      <c r="G29" s="27">
        <v>1.5</v>
      </c>
      <c r="H29" s="27">
        <v>500</v>
      </c>
      <c r="I29" s="27">
        <v>300</v>
      </c>
      <c r="J29" s="27"/>
      <c r="K29" s="27"/>
      <c r="L29" s="27">
        <f t="shared" si="0"/>
        <v>0</v>
      </c>
      <c r="M29" s="27"/>
      <c r="N29" s="27">
        <f t="shared" si="1"/>
        <v>0</v>
      </c>
      <c r="O29" s="27"/>
      <c r="P29" s="27">
        <f t="shared" si="2"/>
        <v>0</v>
      </c>
      <c r="Q29" s="27">
        <f t="shared" si="3"/>
        <v>0</v>
      </c>
      <c r="R29" s="27">
        <v>10000</v>
      </c>
      <c r="S29" s="27" t="e">
        <f t="shared" si="4"/>
        <v>#DIV/0!</v>
      </c>
      <c r="U29" s="27"/>
    </row>
    <row r="30" spans="1:21">
      <c r="A30" s="38">
        <v>28</v>
      </c>
      <c r="B30" s="44"/>
      <c r="C30" s="44"/>
      <c r="D30" s="44"/>
      <c r="E30" s="44"/>
      <c r="F30" s="27" t="s">
        <v>18</v>
      </c>
      <c r="G30" s="27">
        <v>1.5</v>
      </c>
      <c r="H30" s="27">
        <v>500</v>
      </c>
      <c r="I30" s="27">
        <v>300</v>
      </c>
      <c r="J30" s="27"/>
      <c r="K30" s="27"/>
      <c r="L30" s="27">
        <f t="shared" si="0"/>
        <v>0</v>
      </c>
      <c r="M30" s="27"/>
      <c r="N30" s="27">
        <f t="shared" si="1"/>
        <v>0</v>
      </c>
      <c r="O30" s="27"/>
      <c r="P30" s="27">
        <f t="shared" si="2"/>
        <v>0</v>
      </c>
      <c r="Q30" s="27">
        <f t="shared" ref="Q30:Q37" si="5">N30+P30</f>
        <v>0</v>
      </c>
      <c r="R30" s="27">
        <v>10000</v>
      </c>
      <c r="S30" s="27" t="e">
        <f t="shared" si="4"/>
        <v>#DIV/0!</v>
      </c>
      <c r="U30" s="34"/>
    </row>
    <row r="31" spans="1:21">
      <c r="A31" s="38">
        <v>29</v>
      </c>
      <c r="B31" s="44"/>
      <c r="C31" s="44"/>
      <c r="D31" s="44"/>
      <c r="E31" s="44"/>
      <c r="F31" s="27" t="s">
        <v>18</v>
      </c>
      <c r="G31" s="27">
        <v>1.5</v>
      </c>
      <c r="H31" s="27">
        <v>500</v>
      </c>
      <c r="I31" s="27">
        <v>300</v>
      </c>
      <c r="J31" s="27"/>
      <c r="K31" s="27"/>
      <c r="L31" s="27">
        <f t="shared" si="0"/>
        <v>0</v>
      </c>
      <c r="M31" s="27"/>
      <c r="N31" s="27">
        <f t="shared" si="1"/>
        <v>0</v>
      </c>
      <c r="O31" s="27"/>
      <c r="P31" s="27">
        <f t="shared" si="2"/>
        <v>0</v>
      </c>
      <c r="Q31" s="27">
        <f t="shared" si="5"/>
        <v>0</v>
      </c>
      <c r="R31" s="27">
        <v>10000</v>
      </c>
      <c r="S31" s="27" t="e">
        <f t="shared" si="4"/>
        <v>#DIV/0!</v>
      </c>
      <c r="U31" s="34"/>
    </row>
    <row r="32" spans="1:21">
      <c r="A32" s="38">
        <v>30</v>
      </c>
      <c r="B32" s="44"/>
      <c r="C32" s="44"/>
      <c r="D32" s="44"/>
      <c r="E32" s="44"/>
      <c r="F32" s="27" t="s">
        <v>18</v>
      </c>
      <c r="G32" s="27">
        <v>1.5</v>
      </c>
      <c r="H32" s="27">
        <v>500</v>
      </c>
      <c r="I32" s="27">
        <v>300</v>
      </c>
      <c r="J32" s="27"/>
      <c r="K32" s="27"/>
      <c r="L32" s="27">
        <f t="shared" si="0"/>
        <v>0</v>
      </c>
      <c r="M32" s="27"/>
      <c r="N32" s="27">
        <f t="shared" si="1"/>
        <v>0</v>
      </c>
      <c r="O32" s="27"/>
      <c r="P32" s="27">
        <f t="shared" si="2"/>
        <v>0</v>
      </c>
      <c r="Q32" s="27">
        <f t="shared" si="5"/>
        <v>0</v>
      </c>
      <c r="R32" s="27">
        <v>10000</v>
      </c>
      <c r="S32" s="27" t="e">
        <f t="shared" si="4"/>
        <v>#DIV/0!</v>
      </c>
      <c r="U32" s="34"/>
    </row>
    <row r="33" spans="1:21">
      <c r="A33" s="38">
        <v>31</v>
      </c>
      <c r="B33" s="44"/>
      <c r="C33" s="44"/>
      <c r="D33" s="44"/>
      <c r="E33" s="44"/>
      <c r="F33" s="27" t="s">
        <v>18</v>
      </c>
      <c r="G33" s="27">
        <v>1.5</v>
      </c>
      <c r="H33" s="27">
        <v>500</v>
      </c>
      <c r="I33" s="27">
        <v>300</v>
      </c>
      <c r="J33" s="27"/>
      <c r="K33" s="27"/>
      <c r="L33" s="27">
        <f t="shared" si="0"/>
        <v>0</v>
      </c>
      <c r="M33" s="27"/>
      <c r="N33" s="27">
        <f t="shared" si="1"/>
        <v>0</v>
      </c>
      <c r="O33" s="27"/>
      <c r="P33" s="27">
        <f t="shared" si="2"/>
        <v>0</v>
      </c>
      <c r="Q33" s="27">
        <f t="shared" si="5"/>
        <v>0</v>
      </c>
      <c r="R33" s="27">
        <v>10000</v>
      </c>
      <c r="S33" s="27" t="e">
        <f t="shared" si="4"/>
        <v>#DIV/0!</v>
      </c>
      <c r="U33" s="34"/>
    </row>
    <row r="34" spans="1:21">
      <c r="A34" s="38">
        <v>32</v>
      </c>
      <c r="B34" s="44"/>
      <c r="C34" s="44"/>
      <c r="D34" s="44"/>
      <c r="E34" s="44"/>
      <c r="F34" s="27" t="s">
        <v>18</v>
      </c>
      <c r="G34" s="27">
        <v>1.5</v>
      </c>
      <c r="H34" s="27">
        <v>500</v>
      </c>
      <c r="I34" s="27">
        <v>300</v>
      </c>
      <c r="J34" s="27"/>
      <c r="K34" s="27"/>
      <c r="L34" s="27">
        <f t="shared" si="0"/>
        <v>0</v>
      </c>
      <c r="M34" s="27"/>
      <c r="N34" s="27">
        <f t="shared" si="1"/>
        <v>0</v>
      </c>
      <c r="O34" s="27"/>
      <c r="P34" s="27">
        <f t="shared" si="2"/>
        <v>0</v>
      </c>
      <c r="Q34" s="27">
        <f t="shared" si="5"/>
        <v>0</v>
      </c>
      <c r="R34" s="27">
        <v>10000</v>
      </c>
      <c r="S34" s="27" t="e">
        <f t="shared" si="4"/>
        <v>#DIV/0!</v>
      </c>
      <c r="U34" s="34"/>
    </row>
    <row r="35" spans="1:21">
      <c r="A35" s="38">
        <v>33</v>
      </c>
      <c r="B35" s="44"/>
      <c r="C35" s="44"/>
      <c r="D35" s="44"/>
      <c r="E35" s="44"/>
      <c r="F35" s="27" t="s">
        <v>18</v>
      </c>
      <c r="G35" s="27">
        <v>1.5</v>
      </c>
      <c r="H35" s="27">
        <v>500</v>
      </c>
      <c r="I35" s="27">
        <v>300</v>
      </c>
      <c r="J35" s="27"/>
      <c r="K35" s="27"/>
      <c r="L35" s="27">
        <f t="shared" si="0"/>
        <v>0</v>
      </c>
      <c r="M35" s="27"/>
      <c r="N35" s="27">
        <f t="shared" si="1"/>
        <v>0</v>
      </c>
      <c r="O35" s="27"/>
      <c r="P35" s="27">
        <f t="shared" si="2"/>
        <v>0</v>
      </c>
      <c r="Q35" s="27">
        <f t="shared" si="5"/>
        <v>0</v>
      </c>
      <c r="R35" s="27">
        <v>10000</v>
      </c>
      <c r="S35" s="27" t="e">
        <f t="shared" si="4"/>
        <v>#DIV/0!</v>
      </c>
      <c r="U35" s="34"/>
    </row>
    <row r="36" spans="1:21">
      <c r="A36" s="38">
        <v>34</v>
      </c>
      <c r="B36" s="44"/>
      <c r="C36" s="44"/>
      <c r="D36" s="44"/>
      <c r="E36" s="44"/>
      <c r="F36" s="27" t="s">
        <v>18</v>
      </c>
      <c r="G36" s="27">
        <v>1.5</v>
      </c>
      <c r="H36" s="27">
        <v>500</v>
      </c>
      <c r="I36" s="27">
        <v>300</v>
      </c>
      <c r="J36" s="27"/>
      <c r="K36" s="27"/>
      <c r="L36" s="27">
        <f t="shared" si="0"/>
        <v>0</v>
      </c>
      <c r="M36" s="27"/>
      <c r="N36" s="27">
        <f t="shared" si="1"/>
        <v>0</v>
      </c>
      <c r="O36" s="27"/>
      <c r="P36" s="27">
        <f t="shared" si="2"/>
        <v>0</v>
      </c>
      <c r="Q36" s="27">
        <f t="shared" si="5"/>
        <v>0</v>
      </c>
      <c r="R36" s="27">
        <v>10000</v>
      </c>
      <c r="S36" s="27"/>
      <c r="U36" s="34"/>
    </row>
    <row r="37" spans="1:21">
      <c r="A37" s="38">
        <v>35</v>
      </c>
      <c r="B37" s="44"/>
      <c r="C37" s="44"/>
      <c r="D37" s="44"/>
      <c r="E37" s="44"/>
      <c r="F37" s="27" t="s">
        <v>18</v>
      </c>
      <c r="G37" s="27">
        <v>1.5</v>
      </c>
      <c r="H37" s="27">
        <v>500</v>
      </c>
      <c r="I37" s="27">
        <v>300</v>
      </c>
      <c r="J37" s="27"/>
      <c r="K37" s="27"/>
      <c r="L37" s="27">
        <f t="shared" si="0"/>
        <v>0</v>
      </c>
      <c r="M37" s="27"/>
      <c r="N37" s="27">
        <f t="shared" si="1"/>
        <v>0</v>
      </c>
      <c r="O37" s="27"/>
      <c r="P37" s="27">
        <f t="shared" si="2"/>
        <v>0</v>
      </c>
      <c r="Q37" s="27">
        <f t="shared" si="5"/>
        <v>0</v>
      </c>
      <c r="R37" s="27">
        <v>10000</v>
      </c>
      <c r="S37" s="27"/>
      <c r="U37" s="34"/>
    </row>
    <row r="38" spans="1:21">
      <c r="A38" s="38">
        <v>36</v>
      </c>
      <c r="B38" s="44"/>
      <c r="C38" s="44"/>
      <c r="D38" s="44"/>
      <c r="E38" s="44"/>
      <c r="F38" s="27" t="s">
        <v>18</v>
      </c>
      <c r="G38" s="27">
        <v>1.5</v>
      </c>
      <c r="H38" s="27">
        <v>500</v>
      </c>
      <c r="I38" s="27">
        <v>300</v>
      </c>
      <c r="J38" s="27"/>
      <c r="K38" s="27"/>
      <c r="L38" s="27">
        <f t="shared" si="0"/>
        <v>0</v>
      </c>
      <c r="M38" s="27"/>
      <c r="N38" s="27">
        <f t="shared" si="1"/>
        <v>0</v>
      </c>
      <c r="O38" s="27"/>
      <c r="P38" s="27">
        <f t="shared" si="2"/>
        <v>0</v>
      </c>
      <c r="Q38" s="27">
        <f t="shared" ref="Q38:Q97" si="6">N38-P38</f>
        <v>0</v>
      </c>
      <c r="R38" s="27">
        <v>10000</v>
      </c>
      <c r="S38" s="27"/>
      <c r="U38" s="34"/>
    </row>
    <row r="39" spans="1:21">
      <c r="A39" s="38">
        <v>37</v>
      </c>
      <c r="B39" s="44"/>
      <c r="C39" s="44"/>
      <c r="D39" s="44"/>
      <c r="E39" s="44"/>
      <c r="F39" s="27" t="s">
        <v>18</v>
      </c>
      <c r="G39" s="27">
        <v>1.5</v>
      </c>
      <c r="H39" s="27">
        <v>500</v>
      </c>
      <c r="I39" s="27">
        <v>300</v>
      </c>
      <c r="J39" s="27"/>
      <c r="K39" s="27"/>
      <c r="L39" s="27">
        <f t="shared" si="0"/>
        <v>0</v>
      </c>
      <c r="M39" s="27"/>
      <c r="N39" s="27">
        <f t="shared" si="1"/>
        <v>0</v>
      </c>
      <c r="O39" s="27"/>
      <c r="P39" s="27">
        <f t="shared" si="2"/>
        <v>0</v>
      </c>
      <c r="Q39" s="27">
        <f t="shared" si="6"/>
        <v>0</v>
      </c>
      <c r="R39" s="27">
        <v>10000</v>
      </c>
      <c r="S39" s="27"/>
      <c r="U39" s="34"/>
    </row>
    <row r="40" spans="1:21">
      <c r="A40" s="38">
        <v>38</v>
      </c>
      <c r="B40" s="44"/>
      <c r="C40" s="44"/>
      <c r="D40" s="44"/>
      <c r="E40" s="44"/>
      <c r="F40" s="27" t="s">
        <v>18</v>
      </c>
      <c r="G40" s="27">
        <v>1.5</v>
      </c>
      <c r="H40" s="27">
        <v>500</v>
      </c>
      <c r="I40" s="27">
        <v>300</v>
      </c>
      <c r="J40" s="27"/>
      <c r="K40" s="27"/>
      <c r="L40" s="27">
        <f t="shared" si="0"/>
        <v>0</v>
      </c>
      <c r="M40" s="27"/>
      <c r="N40" s="27">
        <f t="shared" si="1"/>
        <v>0</v>
      </c>
      <c r="O40" s="27"/>
      <c r="P40" s="27">
        <f t="shared" si="2"/>
        <v>0</v>
      </c>
      <c r="Q40" s="27">
        <f t="shared" si="6"/>
        <v>0</v>
      </c>
      <c r="R40" s="27">
        <v>10000</v>
      </c>
      <c r="S40" s="27"/>
      <c r="U40" s="34"/>
    </row>
    <row r="41" spans="1:21">
      <c r="A41" s="38">
        <v>39</v>
      </c>
      <c r="B41" s="44"/>
      <c r="C41" s="44"/>
      <c r="D41" s="44"/>
      <c r="E41" s="44"/>
      <c r="F41" s="27" t="s">
        <v>18</v>
      </c>
      <c r="G41" s="27">
        <v>1.5</v>
      </c>
      <c r="H41" s="27">
        <v>500</v>
      </c>
      <c r="I41" s="27">
        <v>300</v>
      </c>
      <c r="J41" s="27"/>
      <c r="K41" s="27"/>
      <c r="L41" s="27">
        <f t="shared" si="0"/>
        <v>0</v>
      </c>
      <c r="M41" s="27"/>
      <c r="N41" s="27">
        <f t="shared" si="1"/>
        <v>0</v>
      </c>
      <c r="O41" s="27"/>
      <c r="P41" s="27">
        <f t="shared" si="2"/>
        <v>0</v>
      </c>
      <c r="Q41" s="27">
        <f t="shared" si="6"/>
        <v>0</v>
      </c>
      <c r="R41" s="27">
        <v>10000</v>
      </c>
      <c r="S41" s="27"/>
      <c r="U41" s="34"/>
    </row>
    <row r="42" spans="1:21">
      <c r="A42" s="38">
        <v>40</v>
      </c>
      <c r="B42" s="44"/>
      <c r="C42" s="44"/>
      <c r="D42" s="44"/>
      <c r="E42" s="44"/>
      <c r="F42" s="27" t="s">
        <v>18</v>
      </c>
      <c r="G42" s="27">
        <v>1.5</v>
      </c>
      <c r="H42" s="27">
        <v>500</v>
      </c>
      <c r="I42" s="27">
        <v>300</v>
      </c>
      <c r="J42" s="27"/>
      <c r="K42" s="27"/>
      <c r="L42" s="27">
        <f t="shared" si="0"/>
        <v>0</v>
      </c>
      <c r="M42" s="27"/>
      <c r="N42" s="27">
        <f t="shared" si="1"/>
        <v>0</v>
      </c>
      <c r="O42" s="27"/>
      <c r="P42" s="27">
        <f t="shared" si="2"/>
        <v>0</v>
      </c>
      <c r="Q42" s="27">
        <f t="shared" si="6"/>
        <v>0</v>
      </c>
      <c r="R42" s="27">
        <v>10000</v>
      </c>
      <c r="S42" s="27"/>
      <c r="U42" s="34"/>
    </row>
    <row r="43" spans="1:21">
      <c r="A43" s="38">
        <v>41</v>
      </c>
      <c r="B43" s="44"/>
      <c r="C43" s="44"/>
      <c r="D43" s="44"/>
      <c r="E43" s="44"/>
      <c r="F43" s="27" t="s">
        <v>18</v>
      </c>
      <c r="G43" s="27">
        <v>1.5</v>
      </c>
      <c r="H43" s="27">
        <v>500</v>
      </c>
      <c r="I43" s="27">
        <v>300</v>
      </c>
      <c r="J43" s="27"/>
      <c r="K43" s="27"/>
      <c r="L43" s="27">
        <f t="shared" si="0"/>
        <v>0</v>
      </c>
      <c r="M43" s="27"/>
      <c r="N43" s="27">
        <f t="shared" si="1"/>
        <v>0</v>
      </c>
      <c r="O43" s="27"/>
      <c r="P43" s="27">
        <f t="shared" si="2"/>
        <v>0</v>
      </c>
      <c r="Q43" s="27">
        <f t="shared" si="6"/>
        <v>0</v>
      </c>
      <c r="R43" s="27">
        <v>10000</v>
      </c>
      <c r="S43" s="27"/>
      <c r="U43" s="34"/>
    </row>
    <row r="44" spans="1:21">
      <c r="A44" s="38">
        <v>42</v>
      </c>
      <c r="B44" s="44"/>
      <c r="C44" s="44"/>
      <c r="D44" s="44"/>
      <c r="E44" s="44"/>
      <c r="F44" s="27" t="s">
        <v>18</v>
      </c>
      <c r="G44" s="27">
        <v>1.5</v>
      </c>
      <c r="H44" s="27">
        <v>500</v>
      </c>
      <c r="I44" s="27">
        <v>300</v>
      </c>
      <c r="J44" s="27"/>
      <c r="K44" s="27"/>
      <c r="L44" s="27">
        <f t="shared" si="0"/>
        <v>0</v>
      </c>
      <c r="M44" s="27"/>
      <c r="N44" s="27">
        <f t="shared" si="1"/>
        <v>0</v>
      </c>
      <c r="O44" s="27"/>
      <c r="P44" s="27">
        <f t="shared" si="2"/>
        <v>0</v>
      </c>
      <c r="Q44" s="27">
        <f t="shared" si="6"/>
        <v>0</v>
      </c>
      <c r="R44" s="27">
        <v>10000</v>
      </c>
      <c r="S44" s="27"/>
      <c r="U44" s="34"/>
    </row>
    <row r="45" spans="1:21">
      <c r="A45" s="38">
        <v>43</v>
      </c>
      <c r="B45" s="44"/>
      <c r="C45" s="44"/>
      <c r="D45" s="44"/>
      <c r="E45" s="44"/>
      <c r="F45" s="27" t="s">
        <v>18</v>
      </c>
      <c r="G45" s="27">
        <v>1.5</v>
      </c>
      <c r="H45" s="27">
        <v>500</v>
      </c>
      <c r="I45" s="27">
        <v>300</v>
      </c>
      <c r="J45" s="27"/>
      <c r="K45" s="27"/>
      <c r="L45" s="27">
        <f t="shared" si="0"/>
        <v>0</v>
      </c>
      <c r="M45" s="27"/>
      <c r="N45" s="27">
        <f t="shared" si="1"/>
        <v>0</v>
      </c>
      <c r="O45" s="27"/>
      <c r="P45" s="27">
        <f t="shared" si="2"/>
        <v>0</v>
      </c>
      <c r="Q45" s="27">
        <f t="shared" si="6"/>
        <v>0</v>
      </c>
      <c r="R45" s="27">
        <v>20000</v>
      </c>
      <c r="S45" s="27"/>
      <c r="U45" s="34"/>
    </row>
    <row r="46" spans="1:21">
      <c r="A46" s="38">
        <v>44</v>
      </c>
      <c r="B46" s="44"/>
      <c r="C46" s="44"/>
      <c r="D46" s="44"/>
      <c r="E46" s="44"/>
      <c r="F46" s="27" t="s">
        <v>18</v>
      </c>
      <c r="G46" s="27">
        <v>1.5</v>
      </c>
      <c r="H46" s="27">
        <v>500</v>
      </c>
      <c r="I46" s="27">
        <v>300</v>
      </c>
      <c r="J46" s="27"/>
      <c r="K46" s="27"/>
      <c r="L46" s="27">
        <f t="shared" si="0"/>
        <v>0</v>
      </c>
      <c r="M46" s="27"/>
      <c r="N46" s="27">
        <f t="shared" si="1"/>
        <v>0</v>
      </c>
      <c r="O46" s="27"/>
      <c r="P46" s="27">
        <f t="shared" si="2"/>
        <v>0</v>
      </c>
      <c r="Q46" s="27">
        <f t="shared" si="6"/>
        <v>0</v>
      </c>
      <c r="R46" s="27">
        <v>20000</v>
      </c>
      <c r="S46" s="27"/>
      <c r="U46" s="34"/>
    </row>
    <row r="47" spans="1:21">
      <c r="A47" s="38">
        <v>45</v>
      </c>
      <c r="B47" s="44"/>
      <c r="C47" s="44"/>
      <c r="D47" s="44"/>
      <c r="E47" s="44"/>
      <c r="F47" s="27" t="s">
        <v>18</v>
      </c>
      <c r="G47" s="27">
        <v>1.5</v>
      </c>
      <c r="H47" s="27">
        <v>500</v>
      </c>
      <c r="I47" s="27">
        <v>300</v>
      </c>
      <c r="J47" s="27"/>
      <c r="K47" s="27"/>
      <c r="L47" s="27">
        <f t="shared" si="0"/>
        <v>0</v>
      </c>
      <c r="M47" s="27"/>
      <c r="N47" s="27">
        <f t="shared" si="1"/>
        <v>0</v>
      </c>
      <c r="O47" s="27"/>
      <c r="P47" s="27">
        <f t="shared" si="2"/>
        <v>0</v>
      </c>
      <c r="Q47" s="27">
        <f t="shared" si="6"/>
        <v>0</v>
      </c>
      <c r="R47" s="27">
        <v>20000</v>
      </c>
      <c r="S47" s="27"/>
      <c r="U47" s="34"/>
    </row>
    <row r="48" spans="1:21">
      <c r="A48" s="38">
        <v>46</v>
      </c>
      <c r="B48" s="44"/>
      <c r="C48" s="44"/>
      <c r="D48" s="44"/>
      <c r="E48" s="44"/>
      <c r="F48" s="27" t="s">
        <v>18</v>
      </c>
      <c r="G48" s="27">
        <v>1.5</v>
      </c>
      <c r="H48" s="27">
        <v>500</v>
      </c>
      <c r="I48" s="27">
        <v>300</v>
      </c>
      <c r="J48" s="27"/>
      <c r="K48" s="27"/>
      <c r="L48" s="27">
        <f t="shared" si="0"/>
        <v>0</v>
      </c>
      <c r="M48" s="27"/>
      <c r="N48" s="27">
        <f t="shared" si="1"/>
        <v>0</v>
      </c>
      <c r="O48" s="27"/>
      <c r="P48" s="27">
        <f t="shared" si="2"/>
        <v>0</v>
      </c>
      <c r="Q48" s="27">
        <f t="shared" si="6"/>
        <v>0</v>
      </c>
      <c r="R48" s="27">
        <v>20000</v>
      </c>
      <c r="S48" s="27"/>
      <c r="U48" s="34"/>
    </row>
    <row r="49" spans="1:22">
      <c r="A49" s="38">
        <v>47</v>
      </c>
      <c r="B49" s="44"/>
      <c r="C49" s="44"/>
      <c r="D49" s="44"/>
      <c r="E49" s="44"/>
      <c r="F49" s="27" t="s">
        <v>18</v>
      </c>
      <c r="G49" s="27">
        <v>1.5</v>
      </c>
      <c r="H49" s="27">
        <v>500</v>
      </c>
      <c r="I49" s="27">
        <v>300</v>
      </c>
      <c r="J49" s="27"/>
      <c r="K49" s="27"/>
      <c r="L49" s="27">
        <f t="shared" si="0"/>
        <v>0</v>
      </c>
      <c r="M49" s="27"/>
      <c r="N49" s="27">
        <f t="shared" si="1"/>
        <v>0</v>
      </c>
      <c r="O49" s="27"/>
      <c r="P49" s="27">
        <f t="shared" si="2"/>
        <v>0</v>
      </c>
      <c r="Q49" s="27">
        <f t="shared" si="6"/>
        <v>0</v>
      </c>
      <c r="R49" s="27">
        <v>20000</v>
      </c>
      <c r="S49" s="27"/>
      <c r="U49" s="34"/>
    </row>
    <row r="50" spans="1:22">
      <c r="A50" s="38">
        <v>48</v>
      </c>
      <c r="B50" s="44"/>
      <c r="C50" s="44"/>
      <c r="D50" s="44"/>
      <c r="E50" s="44"/>
      <c r="F50" s="27" t="s">
        <v>18</v>
      </c>
      <c r="G50" s="27">
        <v>1.5</v>
      </c>
      <c r="H50" s="27">
        <v>500</v>
      </c>
      <c r="I50" s="27">
        <v>300</v>
      </c>
      <c r="J50" s="27"/>
      <c r="K50" s="27"/>
      <c r="L50" s="27">
        <f t="shared" si="0"/>
        <v>0</v>
      </c>
      <c r="M50" s="27"/>
      <c r="N50" s="27">
        <f t="shared" si="1"/>
        <v>0</v>
      </c>
      <c r="O50" s="27"/>
      <c r="P50" s="27">
        <f t="shared" si="2"/>
        <v>0</v>
      </c>
      <c r="Q50" s="27">
        <f t="shared" si="6"/>
        <v>0</v>
      </c>
      <c r="R50" s="27">
        <v>20000</v>
      </c>
      <c r="S50" s="27"/>
      <c r="U50" s="34"/>
    </row>
    <row r="51" spans="1:22">
      <c r="A51" s="38">
        <v>49</v>
      </c>
      <c r="B51" s="44"/>
      <c r="C51" s="44"/>
      <c r="D51" s="44"/>
      <c r="E51" s="44"/>
      <c r="F51" s="27" t="s">
        <v>18</v>
      </c>
      <c r="G51" s="27">
        <v>1.5</v>
      </c>
      <c r="H51" s="27">
        <v>500</v>
      </c>
      <c r="I51" s="27">
        <v>300</v>
      </c>
      <c r="J51" s="27"/>
      <c r="K51" s="27"/>
      <c r="L51" s="27">
        <f t="shared" si="0"/>
        <v>0</v>
      </c>
      <c r="M51" s="27"/>
      <c r="N51" s="27">
        <f t="shared" si="1"/>
        <v>0</v>
      </c>
      <c r="O51" s="27"/>
      <c r="P51" s="27">
        <f t="shared" si="2"/>
        <v>0</v>
      </c>
      <c r="Q51" s="27">
        <f t="shared" si="6"/>
        <v>0</v>
      </c>
      <c r="R51" s="27">
        <v>20000</v>
      </c>
      <c r="S51" s="27"/>
      <c r="U51" s="34"/>
    </row>
    <row r="52" spans="1:22">
      <c r="A52" s="38">
        <v>50</v>
      </c>
      <c r="B52" s="44"/>
      <c r="C52" s="44"/>
      <c r="D52" s="44"/>
      <c r="E52" s="44"/>
      <c r="F52" s="27" t="s">
        <v>18</v>
      </c>
      <c r="G52" s="27">
        <v>1.5</v>
      </c>
      <c r="H52" s="27">
        <v>500</v>
      </c>
      <c r="I52" s="27">
        <v>300</v>
      </c>
      <c r="J52" s="27"/>
      <c r="K52" s="27"/>
      <c r="L52" s="27">
        <f t="shared" si="0"/>
        <v>0</v>
      </c>
      <c r="M52" s="27"/>
      <c r="N52" s="27">
        <f t="shared" si="1"/>
        <v>0</v>
      </c>
      <c r="O52" s="27"/>
      <c r="P52" s="27">
        <f t="shared" si="2"/>
        <v>0</v>
      </c>
      <c r="Q52" s="27">
        <f t="shared" si="6"/>
        <v>0</v>
      </c>
      <c r="R52" s="27">
        <v>20000</v>
      </c>
      <c r="S52" s="27"/>
      <c r="U52" s="34"/>
    </row>
    <row r="53" spans="1:22">
      <c r="A53" s="38">
        <v>51</v>
      </c>
      <c r="B53" s="44"/>
      <c r="C53" s="44"/>
      <c r="D53" s="44"/>
      <c r="E53" s="44"/>
      <c r="F53" s="27" t="s">
        <v>18</v>
      </c>
      <c r="G53" s="27">
        <v>1.5</v>
      </c>
      <c r="H53" s="27">
        <v>500</v>
      </c>
      <c r="I53" s="27">
        <v>300</v>
      </c>
      <c r="J53" s="27"/>
      <c r="K53" s="27"/>
      <c r="L53" s="27">
        <f t="shared" si="0"/>
        <v>0</v>
      </c>
      <c r="M53" s="27"/>
      <c r="N53" s="27">
        <f t="shared" si="1"/>
        <v>0</v>
      </c>
      <c r="O53" s="27"/>
      <c r="P53" s="27">
        <f t="shared" si="2"/>
        <v>0</v>
      </c>
      <c r="Q53" s="27">
        <f t="shared" si="6"/>
        <v>0</v>
      </c>
      <c r="R53" s="27">
        <v>20000</v>
      </c>
      <c r="S53" s="27"/>
      <c r="U53" s="34"/>
    </row>
    <row r="54" spans="1:22">
      <c r="A54" s="38">
        <v>52</v>
      </c>
      <c r="B54" s="44"/>
      <c r="C54" s="44"/>
      <c r="D54" s="44"/>
      <c r="E54" s="44"/>
      <c r="F54" s="27" t="s">
        <v>18</v>
      </c>
      <c r="G54" s="27">
        <v>1.5</v>
      </c>
      <c r="H54" s="27">
        <v>500</v>
      </c>
      <c r="I54" s="27">
        <v>300</v>
      </c>
      <c r="J54" s="27"/>
      <c r="K54" s="27"/>
      <c r="L54" s="27">
        <f t="shared" si="0"/>
        <v>0</v>
      </c>
      <c r="M54" s="27"/>
      <c r="N54" s="27">
        <f t="shared" si="1"/>
        <v>0</v>
      </c>
      <c r="O54" s="27"/>
      <c r="P54" s="27">
        <f t="shared" si="2"/>
        <v>0</v>
      </c>
      <c r="Q54" s="27">
        <f t="shared" si="6"/>
        <v>0</v>
      </c>
      <c r="R54" s="27">
        <v>20000</v>
      </c>
      <c r="S54" s="27"/>
      <c r="U54" s="34"/>
    </row>
    <row r="55" spans="1:22">
      <c r="A55" s="38">
        <v>53</v>
      </c>
      <c r="B55" s="44"/>
      <c r="C55" s="44"/>
      <c r="D55" s="44"/>
      <c r="E55" s="44"/>
      <c r="F55" s="27" t="s">
        <v>18</v>
      </c>
      <c r="G55" s="27">
        <v>1.5</v>
      </c>
      <c r="H55" s="27">
        <v>500</v>
      </c>
      <c r="I55" s="27">
        <v>300</v>
      </c>
      <c r="J55" s="27"/>
      <c r="K55" s="27"/>
      <c r="L55" s="27">
        <f t="shared" si="0"/>
        <v>0</v>
      </c>
      <c r="M55" s="27"/>
      <c r="N55" s="27">
        <f t="shared" si="1"/>
        <v>0</v>
      </c>
      <c r="O55" s="27"/>
      <c r="P55" s="27">
        <f t="shared" si="2"/>
        <v>0</v>
      </c>
      <c r="Q55" s="27">
        <f t="shared" si="6"/>
        <v>0</v>
      </c>
      <c r="R55" s="27">
        <v>20000</v>
      </c>
      <c r="S55" s="27"/>
      <c r="U55" s="34"/>
    </row>
    <row r="56" spans="1:22">
      <c r="A56" s="38">
        <v>54</v>
      </c>
      <c r="B56" s="44"/>
      <c r="C56" s="44"/>
      <c r="D56" s="44"/>
      <c r="E56" s="44"/>
      <c r="F56" s="27" t="s">
        <v>18</v>
      </c>
      <c r="G56" s="27">
        <v>1.5</v>
      </c>
      <c r="H56" s="27">
        <v>500</v>
      </c>
      <c r="I56" s="27">
        <v>300</v>
      </c>
      <c r="J56" s="27"/>
      <c r="K56" s="27"/>
      <c r="L56" s="27">
        <f t="shared" si="0"/>
        <v>0</v>
      </c>
      <c r="M56" s="27"/>
      <c r="N56" s="27">
        <f t="shared" si="1"/>
        <v>0</v>
      </c>
      <c r="O56" s="27"/>
      <c r="P56" s="27">
        <f t="shared" si="2"/>
        <v>0</v>
      </c>
      <c r="Q56" s="27">
        <f t="shared" si="6"/>
        <v>0</v>
      </c>
      <c r="R56" s="27">
        <v>20000</v>
      </c>
      <c r="S56" s="27"/>
      <c r="U56" s="34"/>
    </row>
    <row r="57" spans="1:22">
      <c r="A57" s="38">
        <v>55</v>
      </c>
      <c r="B57" s="44"/>
      <c r="C57" s="44"/>
      <c r="D57" s="44"/>
      <c r="E57" s="44"/>
      <c r="F57" s="27" t="s">
        <v>18</v>
      </c>
      <c r="G57" s="27">
        <v>1.5</v>
      </c>
      <c r="H57" s="27">
        <v>500</v>
      </c>
      <c r="I57" s="27">
        <v>300</v>
      </c>
      <c r="J57" s="27"/>
      <c r="K57" s="27"/>
      <c r="L57" s="27">
        <f t="shared" si="0"/>
        <v>0</v>
      </c>
      <c r="M57" s="27"/>
      <c r="N57" s="27">
        <f t="shared" si="1"/>
        <v>0</v>
      </c>
      <c r="O57" s="27"/>
      <c r="P57" s="27">
        <f t="shared" si="2"/>
        <v>0</v>
      </c>
      <c r="Q57" s="27">
        <f t="shared" si="6"/>
        <v>0</v>
      </c>
      <c r="R57" s="27">
        <v>20000</v>
      </c>
      <c r="S57" s="27"/>
      <c r="U57" s="34"/>
    </row>
    <row r="58" spans="1:22">
      <c r="A58" s="38">
        <v>56</v>
      </c>
      <c r="B58" s="44"/>
      <c r="C58" s="44"/>
      <c r="D58" s="44"/>
      <c r="E58" s="44"/>
      <c r="F58" s="27" t="s">
        <v>18</v>
      </c>
      <c r="G58" s="27">
        <v>1.5</v>
      </c>
      <c r="H58" s="27">
        <v>500</v>
      </c>
      <c r="I58" s="27">
        <v>300</v>
      </c>
      <c r="J58" s="27"/>
      <c r="K58" s="27"/>
      <c r="L58" s="27">
        <f t="shared" si="0"/>
        <v>0</v>
      </c>
      <c r="M58" s="27"/>
      <c r="N58" s="27">
        <f t="shared" si="1"/>
        <v>0</v>
      </c>
      <c r="O58" s="27"/>
      <c r="P58" s="27">
        <f t="shared" si="2"/>
        <v>0</v>
      </c>
      <c r="Q58" s="27">
        <f t="shared" si="6"/>
        <v>0</v>
      </c>
      <c r="R58" s="27">
        <v>10000</v>
      </c>
      <c r="S58" s="27"/>
      <c r="U58" s="34"/>
    </row>
    <row r="59" spans="1:22">
      <c r="A59" s="38">
        <v>57</v>
      </c>
      <c r="B59" s="44"/>
      <c r="C59" s="44"/>
      <c r="D59" s="44"/>
      <c r="E59" s="44"/>
      <c r="F59" s="27" t="s">
        <v>18</v>
      </c>
      <c r="G59" s="27">
        <v>1.5</v>
      </c>
      <c r="H59" s="27">
        <v>500</v>
      </c>
      <c r="I59" s="27">
        <v>300</v>
      </c>
      <c r="J59" s="27"/>
      <c r="K59" s="27"/>
      <c r="L59" s="27">
        <f t="shared" si="0"/>
        <v>0</v>
      </c>
      <c r="M59" s="27"/>
      <c r="N59" s="27">
        <f t="shared" si="1"/>
        <v>0</v>
      </c>
      <c r="O59" s="27"/>
      <c r="P59" s="27">
        <f t="shared" si="2"/>
        <v>0</v>
      </c>
      <c r="Q59" s="27">
        <f t="shared" si="6"/>
        <v>0</v>
      </c>
      <c r="R59" s="27">
        <v>10000</v>
      </c>
      <c r="S59" s="27"/>
      <c r="U59" s="34"/>
    </row>
    <row r="60" spans="1:22">
      <c r="A60" s="38">
        <v>58</v>
      </c>
      <c r="B60" s="44"/>
      <c r="C60" s="44"/>
      <c r="D60" s="44"/>
      <c r="E60" s="44"/>
      <c r="F60" s="27" t="s">
        <v>18</v>
      </c>
      <c r="G60" s="27">
        <v>1.5</v>
      </c>
      <c r="H60" s="27">
        <v>500</v>
      </c>
      <c r="I60" s="27">
        <v>300</v>
      </c>
      <c r="J60" s="27"/>
      <c r="K60" s="27"/>
      <c r="L60" s="27">
        <f t="shared" si="0"/>
        <v>0</v>
      </c>
      <c r="M60" s="27"/>
      <c r="N60" s="27">
        <f t="shared" si="1"/>
        <v>0</v>
      </c>
      <c r="O60" s="27"/>
      <c r="P60" s="27">
        <f t="shared" si="2"/>
        <v>0</v>
      </c>
      <c r="Q60" s="27">
        <f t="shared" si="6"/>
        <v>0</v>
      </c>
      <c r="R60" s="27">
        <v>10000</v>
      </c>
      <c r="S60" s="27"/>
      <c r="U60" s="34"/>
    </row>
    <row r="61" spans="1:22">
      <c r="A61" s="38">
        <v>59</v>
      </c>
      <c r="B61" s="44"/>
      <c r="C61" s="44"/>
      <c r="D61" s="44"/>
      <c r="E61" s="44"/>
      <c r="F61" s="27" t="s">
        <v>18</v>
      </c>
      <c r="G61" s="27">
        <v>1.5</v>
      </c>
      <c r="H61" s="27">
        <v>500</v>
      </c>
      <c r="I61" s="27">
        <v>300</v>
      </c>
      <c r="J61" s="27"/>
      <c r="K61" s="27"/>
      <c r="L61" s="27">
        <f t="shared" si="0"/>
        <v>0</v>
      </c>
      <c r="M61" s="27"/>
      <c r="N61" s="27">
        <f t="shared" si="1"/>
        <v>0</v>
      </c>
      <c r="O61" s="27"/>
      <c r="P61" s="27">
        <f t="shared" si="2"/>
        <v>0</v>
      </c>
      <c r="Q61" s="27">
        <f t="shared" si="6"/>
        <v>0</v>
      </c>
      <c r="R61" s="27">
        <v>10000</v>
      </c>
      <c r="S61" s="27"/>
      <c r="U61" s="34"/>
      <c r="V61" s="43">
        <v>3.4</v>
      </c>
    </row>
    <row r="62" spans="1:22">
      <c r="A62" s="38">
        <v>60</v>
      </c>
      <c r="B62" s="44"/>
      <c r="C62" s="44"/>
      <c r="D62" s="44"/>
      <c r="E62" s="44"/>
      <c r="F62" s="27" t="s">
        <v>18</v>
      </c>
      <c r="G62" s="27">
        <v>1.5</v>
      </c>
      <c r="H62" s="27">
        <v>500</v>
      </c>
      <c r="I62" s="27">
        <v>300</v>
      </c>
      <c r="J62" s="27"/>
      <c r="K62" s="27"/>
      <c r="L62" s="27">
        <f t="shared" si="0"/>
        <v>0</v>
      </c>
      <c r="M62" s="27"/>
      <c r="N62" s="27">
        <f t="shared" si="1"/>
        <v>0</v>
      </c>
      <c r="O62" s="27"/>
      <c r="P62" s="27">
        <f t="shared" si="2"/>
        <v>0</v>
      </c>
      <c r="Q62" s="27">
        <f t="shared" si="6"/>
        <v>0</v>
      </c>
      <c r="R62" s="27">
        <v>10000</v>
      </c>
      <c r="S62" s="27"/>
      <c r="U62" s="34"/>
    </row>
    <row r="63" spans="1:22">
      <c r="A63" s="38">
        <v>61</v>
      </c>
      <c r="B63" s="44"/>
      <c r="C63" s="44"/>
      <c r="D63" s="44"/>
      <c r="E63" s="44"/>
      <c r="F63" s="27" t="s">
        <v>18</v>
      </c>
      <c r="G63" s="27">
        <v>1.5</v>
      </c>
      <c r="H63" s="27">
        <v>500</v>
      </c>
      <c r="I63" s="27">
        <v>300</v>
      </c>
      <c r="J63" s="27"/>
      <c r="K63" s="27"/>
      <c r="L63" s="27">
        <f t="shared" si="0"/>
        <v>0</v>
      </c>
      <c r="M63" s="27"/>
      <c r="N63" s="27">
        <f t="shared" si="1"/>
        <v>0</v>
      </c>
      <c r="O63" s="27"/>
      <c r="P63" s="27">
        <f t="shared" si="2"/>
        <v>0</v>
      </c>
      <c r="Q63" s="27">
        <f t="shared" si="6"/>
        <v>0</v>
      </c>
      <c r="R63" s="27">
        <v>10000</v>
      </c>
      <c r="S63" s="27"/>
      <c r="U63" s="34"/>
    </row>
    <row r="64" spans="1:22">
      <c r="A64" s="38">
        <v>62</v>
      </c>
      <c r="B64" s="44"/>
      <c r="C64" s="44"/>
      <c r="D64" s="44"/>
      <c r="E64" s="44"/>
      <c r="F64" s="27" t="s">
        <v>18</v>
      </c>
      <c r="G64" s="27">
        <v>1.5</v>
      </c>
      <c r="H64" s="27">
        <v>500</v>
      </c>
      <c r="I64" s="27">
        <v>300</v>
      </c>
      <c r="J64" s="27"/>
      <c r="K64" s="27"/>
      <c r="L64" s="27"/>
      <c r="M64" s="27"/>
      <c r="N64" s="27"/>
      <c r="O64" s="27"/>
      <c r="P64" s="27"/>
      <c r="Q64" s="27"/>
      <c r="R64" s="27">
        <v>10000</v>
      </c>
      <c r="S64" s="27"/>
      <c r="U64" s="34"/>
    </row>
    <row r="65" spans="1:21">
      <c r="A65" s="38">
        <v>63</v>
      </c>
      <c r="B65" s="44"/>
      <c r="C65" s="44"/>
      <c r="D65" s="44"/>
      <c r="E65" s="44"/>
      <c r="F65" s="27" t="s">
        <v>18</v>
      </c>
      <c r="G65" s="27">
        <v>1.5</v>
      </c>
      <c r="H65" s="27">
        <v>500</v>
      </c>
      <c r="I65" s="27">
        <v>300</v>
      </c>
      <c r="J65" s="27"/>
      <c r="K65" s="27"/>
      <c r="L65" s="27"/>
      <c r="M65" s="27"/>
      <c r="N65" s="27"/>
      <c r="O65" s="27"/>
      <c r="P65" s="27"/>
      <c r="Q65" s="27"/>
      <c r="R65" s="27">
        <v>10000</v>
      </c>
      <c r="S65" s="27"/>
      <c r="U65" s="34"/>
    </row>
    <row r="66" spans="1:21">
      <c r="A66" s="38">
        <v>64</v>
      </c>
      <c r="B66" s="44"/>
      <c r="C66" s="44"/>
      <c r="D66" s="44"/>
      <c r="E66" s="44"/>
      <c r="F66" s="27" t="s">
        <v>18</v>
      </c>
      <c r="G66" s="27">
        <v>1.5</v>
      </c>
      <c r="H66" s="27">
        <v>500</v>
      </c>
      <c r="I66" s="27">
        <v>300</v>
      </c>
      <c r="J66" s="27"/>
      <c r="K66" s="27"/>
      <c r="L66" s="27"/>
      <c r="M66" s="27"/>
      <c r="N66" s="27"/>
      <c r="O66" s="27"/>
      <c r="P66" s="27"/>
      <c r="Q66" s="27"/>
      <c r="R66" s="27">
        <v>10000</v>
      </c>
      <c r="S66" s="27"/>
      <c r="U66" s="34"/>
    </row>
    <row r="67" spans="1:21">
      <c r="A67" s="38">
        <v>65</v>
      </c>
      <c r="B67" s="44"/>
      <c r="C67" s="44"/>
      <c r="D67" s="44"/>
      <c r="E67" s="44"/>
      <c r="F67" s="27" t="s">
        <v>18</v>
      </c>
      <c r="G67" s="27">
        <v>1.5</v>
      </c>
      <c r="H67" s="27">
        <v>500</v>
      </c>
      <c r="I67" s="27">
        <v>300</v>
      </c>
      <c r="J67" s="27"/>
      <c r="K67" s="27"/>
      <c r="L67" s="27"/>
      <c r="M67" s="27"/>
      <c r="N67" s="27"/>
      <c r="O67" s="27"/>
      <c r="P67" s="27"/>
      <c r="Q67" s="27"/>
      <c r="R67" s="27">
        <v>10000</v>
      </c>
      <c r="S67" s="27"/>
      <c r="U67" s="34"/>
    </row>
    <row r="68" spans="1:21">
      <c r="A68" s="38">
        <v>66</v>
      </c>
      <c r="B68" s="44"/>
      <c r="C68" s="44"/>
      <c r="D68" s="44"/>
      <c r="E68" s="44"/>
      <c r="F68" s="27" t="s">
        <v>18</v>
      </c>
      <c r="G68" s="27">
        <v>1.5</v>
      </c>
      <c r="H68" s="27">
        <v>500</v>
      </c>
      <c r="I68" s="27">
        <v>300</v>
      </c>
      <c r="J68" s="27"/>
      <c r="K68" s="27"/>
      <c r="L68" s="27"/>
      <c r="M68" s="27"/>
      <c r="N68" s="27"/>
      <c r="O68" s="27"/>
      <c r="P68" s="27"/>
      <c r="Q68" s="27"/>
      <c r="R68" s="27">
        <v>10000</v>
      </c>
      <c r="S68" s="27"/>
      <c r="U68" s="34"/>
    </row>
    <row r="69" spans="1:21">
      <c r="A69" s="38">
        <v>67</v>
      </c>
      <c r="B69" s="44"/>
      <c r="C69" s="44"/>
      <c r="D69" s="44"/>
      <c r="E69" s="44"/>
      <c r="F69" s="27" t="s">
        <v>18</v>
      </c>
      <c r="G69" s="27">
        <v>1.5</v>
      </c>
      <c r="H69" s="27">
        <v>500</v>
      </c>
      <c r="I69" s="27">
        <v>300</v>
      </c>
      <c r="J69" s="27"/>
      <c r="K69" s="27"/>
      <c r="L69" s="27"/>
      <c r="M69" s="27"/>
      <c r="N69" s="27"/>
      <c r="O69" s="27"/>
      <c r="P69" s="27"/>
      <c r="Q69" s="27"/>
      <c r="R69" s="27">
        <v>10000</v>
      </c>
      <c r="S69" s="27"/>
      <c r="U69" s="34"/>
    </row>
    <row r="70" spans="1:21">
      <c r="A70" s="38">
        <v>68</v>
      </c>
      <c r="B70" s="44"/>
      <c r="C70" s="44"/>
      <c r="D70" s="44"/>
      <c r="E70" s="44"/>
      <c r="F70" s="27" t="s">
        <v>18</v>
      </c>
      <c r="G70" s="27">
        <v>1.5</v>
      </c>
      <c r="H70" s="27">
        <v>500</v>
      </c>
      <c r="I70" s="27">
        <v>300</v>
      </c>
      <c r="J70" s="27"/>
      <c r="K70" s="27"/>
      <c r="L70" s="27"/>
      <c r="M70" s="27"/>
      <c r="N70" s="27"/>
      <c r="O70" s="27"/>
      <c r="P70" s="27"/>
      <c r="Q70" s="27"/>
      <c r="R70" s="27">
        <v>10000</v>
      </c>
      <c r="S70" s="27"/>
      <c r="U70" s="34"/>
    </row>
    <row r="71" spans="1:21">
      <c r="A71" s="38">
        <v>69</v>
      </c>
      <c r="B71" s="44"/>
      <c r="C71" s="44"/>
      <c r="D71" s="44"/>
      <c r="E71" s="44"/>
      <c r="F71" s="27" t="s">
        <v>18</v>
      </c>
      <c r="G71" s="27">
        <v>1.5</v>
      </c>
      <c r="H71" s="27">
        <v>500</v>
      </c>
      <c r="I71" s="27">
        <v>300</v>
      </c>
      <c r="J71" s="27"/>
      <c r="K71" s="27"/>
      <c r="L71" s="27"/>
      <c r="M71" s="27"/>
      <c r="N71" s="27"/>
      <c r="O71" s="27"/>
      <c r="P71" s="27"/>
      <c r="Q71" s="27"/>
      <c r="R71" s="27">
        <v>10000</v>
      </c>
      <c r="S71" s="27"/>
      <c r="U71" s="34"/>
    </row>
    <row r="72" spans="1:21">
      <c r="A72" s="38">
        <v>70</v>
      </c>
      <c r="B72" s="44"/>
      <c r="C72" s="44"/>
      <c r="D72" s="44"/>
      <c r="E72" s="44"/>
      <c r="F72" s="27" t="s">
        <v>18</v>
      </c>
      <c r="G72" s="27">
        <v>1.5</v>
      </c>
      <c r="H72" s="27">
        <v>500</v>
      </c>
      <c r="I72" s="27">
        <v>300</v>
      </c>
      <c r="J72" s="27"/>
      <c r="K72" s="27"/>
      <c r="L72" s="27"/>
      <c r="M72" s="27"/>
      <c r="N72" s="27"/>
      <c r="O72" s="27"/>
      <c r="P72" s="27"/>
      <c r="Q72" s="27"/>
      <c r="R72" s="27">
        <v>10000</v>
      </c>
      <c r="S72" s="27"/>
      <c r="U72" s="34"/>
    </row>
    <row r="73" spans="1:21">
      <c r="A73" s="38">
        <v>71</v>
      </c>
      <c r="B73" s="44"/>
      <c r="C73" s="44"/>
      <c r="D73" s="44"/>
      <c r="E73" s="44"/>
      <c r="F73" s="27" t="s">
        <v>18</v>
      </c>
      <c r="G73" s="27">
        <v>1.5</v>
      </c>
      <c r="H73" s="27">
        <v>500</v>
      </c>
      <c r="I73" s="27">
        <v>300</v>
      </c>
      <c r="J73" s="27"/>
      <c r="K73" s="27"/>
      <c r="L73" s="27"/>
      <c r="M73" s="27"/>
      <c r="N73" s="27"/>
      <c r="O73" s="27"/>
      <c r="P73" s="27"/>
      <c r="Q73" s="27"/>
      <c r="R73" s="27">
        <v>10000</v>
      </c>
      <c r="S73" s="27"/>
      <c r="U73" s="34"/>
    </row>
    <row r="74" spans="1:21">
      <c r="A74" s="38">
        <v>72</v>
      </c>
      <c r="B74" s="44"/>
      <c r="C74" s="44"/>
      <c r="D74" s="44"/>
      <c r="E74" s="44"/>
      <c r="F74" s="27" t="s">
        <v>18</v>
      </c>
      <c r="G74" s="27">
        <v>1.5</v>
      </c>
      <c r="H74" s="27">
        <v>500</v>
      </c>
      <c r="I74" s="27">
        <v>300</v>
      </c>
      <c r="J74" s="27"/>
      <c r="K74" s="27"/>
      <c r="L74" s="27"/>
      <c r="M74" s="27"/>
      <c r="N74" s="27"/>
      <c r="O74" s="27"/>
      <c r="P74" s="27"/>
      <c r="Q74" s="27"/>
      <c r="R74" s="27">
        <v>10000</v>
      </c>
      <c r="S74" s="27"/>
      <c r="U74" s="34"/>
    </row>
    <row r="75" spans="1:21">
      <c r="A75" s="38">
        <v>73</v>
      </c>
      <c r="B75" s="44"/>
      <c r="C75" s="44"/>
      <c r="D75" s="44"/>
      <c r="E75" s="44"/>
      <c r="F75" s="27" t="s">
        <v>18</v>
      </c>
      <c r="G75" s="27">
        <v>1.5</v>
      </c>
      <c r="H75" s="27">
        <v>500</v>
      </c>
      <c r="I75" s="27">
        <v>300</v>
      </c>
      <c r="J75" s="27"/>
      <c r="K75" s="27"/>
      <c r="L75" s="27"/>
      <c r="M75" s="27"/>
      <c r="N75" s="27"/>
      <c r="O75" s="27"/>
      <c r="P75" s="27"/>
      <c r="Q75" s="27"/>
      <c r="R75" s="27">
        <v>10000</v>
      </c>
      <c r="S75" s="27"/>
      <c r="U75" s="34"/>
    </row>
    <row r="76" spans="1:21">
      <c r="A76" s="38">
        <v>74</v>
      </c>
      <c r="B76" s="44"/>
      <c r="C76" s="44"/>
      <c r="D76" s="44"/>
      <c r="E76" s="44"/>
      <c r="F76" s="27" t="s">
        <v>18</v>
      </c>
      <c r="G76" s="27">
        <v>1.5</v>
      </c>
      <c r="H76" s="27">
        <v>500</v>
      </c>
      <c r="I76" s="27">
        <v>300</v>
      </c>
      <c r="J76" s="27"/>
      <c r="K76" s="27"/>
      <c r="L76" s="27"/>
      <c r="M76" s="27"/>
      <c r="N76" s="27"/>
      <c r="O76" s="27"/>
      <c r="P76" s="27"/>
      <c r="Q76" s="27"/>
      <c r="R76" s="27">
        <v>10000</v>
      </c>
      <c r="S76" s="27"/>
      <c r="U76" s="34"/>
    </row>
    <row r="77" spans="1:21">
      <c r="A77" s="38">
        <v>75</v>
      </c>
      <c r="B77" s="44"/>
      <c r="C77" s="44"/>
      <c r="D77" s="44"/>
      <c r="E77" s="44"/>
      <c r="F77" s="27" t="s">
        <v>18</v>
      </c>
      <c r="G77" s="27">
        <v>1.5</v>
      </c>
      <c r="H77" s="27">
        <v>500</v>
      </c>
      <c r="I77" s="27">
        <v>300</v>
      </c>
      <c r="J77" s="27"/>
      <c r="K77" s="27"/>
      <c r="L77" s="27"/>
      <c r="M77" s="27"/>
      <c r="N77" s="27"/>
      <c r="O77" s="27"/>
      <c r="P77" s="27"/>
      <c r="Q77" s="27"/>
      <c r="R77" s="27">
        <v>10000</v>
      </c>
      <c r="S77" s="27"/>
      <c r="U77" s="34"/>
    </row>
    <row r="78" spans="1:21">
      <c r="A78" s="38">
        <v>76</v>
      </c>
      <c r="B78" s="44"/>
      <c r="C78" s="44"/>
      <c r="D78" s="44"/>
      <c r="E78" s="44"/>
      <c r="F78" s="27" t="s">
        <v>18</v>
      </c>
      <c r="G78" s="27">
        <v>1.5</v>
      </c>
      <c r="H78" s="27">
        <v>500</v>
      </c>
      <c r="I78" s="27">
        <v>300</v>
      </c>
      <c r="J78" s="27"/>
      <c r="K78" s="27"/>
      <c r="L78" s="27"/>
      <c r="M78" s="27"/>
      <c r="N78" s="27"/>
      <c r="O78" s="27"/>
      <c r="P78" s="27"/>
      <c r="Q78" s="27"/>
      <c r="R78" s="27">
        <v>10000</v>
      </c>
      <c r="S78" s="27"/>
      <c r="U78" s="34"/>
    </row>
    <row r="79" spans="1:21">
      <c r="A79" s="38">
        <v>77</v>
      </c>
      <c r="B79" s="44"/>
      <c r="C79" s="44"/>
      <c r="D79" s="44"/>
      <c r="E79" s="44"/>
      <c r="F79" s="27" t="s">
        <v>18</v>
      </c>
      <c r="G79" s="27">
        <v>1.5</v>
      </c>
      <c r="H79" s="27">
        <v>500</v>
      </c>
      <c r="I79" s="27">
        <v>300</v>
      </c>
      <c r="J79" s="27"/>
      <c r="K79" s="27"/>
      <c r="L79" s="27"/>
      <c r="M79" s="27"/>
      <c r="N79" s="27"/>
      <c r="O79" s="27"/>
      <c r="P79" s="27"/>
      <c r="Q79" s="27"/>
      <c r="R79" s="27">
        <v>10000</v>
      </c>
      <c r="S79" s="27"/>
      <c r="U79" s="34"/>
    </row>
    <row r="80" spans="1:21">
      <c r="A80" s="38">
        <v>78</v>
      </c>
      <c r="B80" s="44"/>
      <c r="C80" s="44"/>
      <c r="D80" s="44"/>
      <c r="E80" s="44"/>
      <c r="F80" s="27" t="s">
        <v>18</v>
      </c>
      <c r="G80" s="27">
        <v>1.5</v>
      </c>
      <c r="H80" s="27">
        <v>500</v>
      </c>
      <c r="I80" s="27">
        <v>300</v>
      </c>
      <c r="J80" s="27"/>
      <c r="K80" s="27"/>
      <c r="L80" s="27"/>
      <c r="M80" s="27"/>
      <c r="N80" s="27"/>
      <c r="O80" s="27"/>
      <c r="P80" s="27"/>
      <c r="Q80" s="27"/>
      <c r="R80" s="27">
        <v>10000</v>
      </c>
      <c r="S80" s="27"/>
      <c r="U80" s="34"/>
    </row>
    <row r="81" spans="1:21">
      <c r="A81" s="38">
        <v>79</v>
      </c>
      <c r="B81" s="44"/>
      <c r="C81" s="44"/>
      <c r="D81" s="44"/>
      <c r="E81" s="44"/>
      <c r="F81" s="27" t="s">
        <v>18</v>
      </c>
      <c r="G81" s="27">
        <v>1.5</v>
      </c>
      <c r="H81" s="27">
        <v>500</v>
      </c>
      <c r="I81" s="27">
        <v>300</v>
      </c>
      <c r="J81" s="27"/>
      <c r="K81" s="27"/>
      <c r="L81" s="27"/>
      <c r="M81" s="27"/>
      <c r="N81" s="27"/>
      <c r="O81" s="27"/>
      <c r="P81" s="27"/>
      <c r="Q81" s="27"/>
      <c r="R81" s="27">
        <v>10000</v>
      </c>
      <c r="S81" s="27"/>
      <c r="U81" s="34"/>
    </row>
    <row r="82" spans="1:21">
      <c r="A82" s="38">
        <v>80</v>
      </c>
      <c r="B82" s="44"/>
      <c r="C82" s="44"/>
      <c r="D82" s="44"/>
      <c r="E82" s="44"/>
      <c r="F82" s="27" t="s">
        <v>18</v>
      </c>
      <c r="G82" s="27">
        <v>1.5</v>
      </c>
      <c r="H82" s="27">
        <v>500</v>
      </c>
      <c r="I82" s="27">
        <v>300</v>
      </c>
      <c r="J82" s="27"/>
      <c r="K82" s="27"/>
      <c r="L82" s="27"/>
      <c r="M82" s="27"/>
      <c r="N82" s="27"/>
      <c r="O82" s="27"/>
      <c r="P82" s="27"/>
      <c r="Q82" s="27"/>
      <c r="R82" s="27">
        <v>10000</v>
      </c>
      <c r="S82" s="27"/>
      <c r="U82" s="34"/>
    </row>
    <row r="83" spans="1:21">
      <c r="A83" s="38">
        <v>81</v>
      </c>
      <c r="B83" s="44"/>
      <c r="C83" s="44"/>
      <c r="D83" s="44"/>
      <c r="E83" s="44"/>
      <c r="F83" s="27" t="s">
        <v>18</v>
      </c>
      <c r="G83" s="27">
        <v>1.5</v>
      </c>
      <c r="H83" s="27">
        <v>500</v>
      </c>
      <c r="I83" s="27">
        <v>300</v>
      </c>
      <c r="J83" s="27"/>
      <c r="K83" s="27"/>
      <c r="L83" s="27"/>
      <c r="M83" s="27"/>
      <c r="N83" s="27"/>
      <c r="O83" s="27"/>
      <c r="P83" s="27"/>
      <c r="Q83" s="27"/>
      <c r="R83" s="27">
        <v>10000</v>
      </c>
      <c r="S83" s="27"/>
      <c r="U83" s="3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E4576-DCF8-1C40-838E-A09C4D87483E}">
  <dimension ref="A1:M165"/>
  <sheetViews>
    <sheetView topLeftCell="B1" zoomScale="115" zoomScaleNormal="115" zoomScaleSheetLayoutView="100" workbookViewId="0">
      <selection activeCell="F22" sqref="F22"/>
    </sheetView>
  </sheetViews>
  <sheetFormatPr defaultRowHeight="14.4"/>
  <cols>
    <col min="10" max="10" width="10.6640625" customWidth="1"/>
    <col min="11" max="12" width="9.33203125" customWidth="1"/>
  </cols>
  <sheetData>
    <row r="1" spans="1:13" ht="33.75" customHeight="1" thickBot="1">
      <c r="A1" s="13" t="s">
        <v>39</v>
      </c>
      <c r="B1" s="14" t="s">
        <v>1</v>
      </c>
      <c r="C1" s="14" t="s">
        <v>2</v>
      </c>
      <c r="D1" s="14" t="s">
        <v>19</v>
      </c>
      <c r="E1" s="14" t="s">
        <v>28</v>
      </c>
      <c r="F1" s="14" t="s">
        <v>3</v>
      </c>
      <c r="G1" s="14" t="s">
        <v>4</v>
      </c>
      <c r="H1" s="14" t="s">
        <v>5</v>
      </c>
      <c r="I1" s="14" t="s">
        <v>6</v>
      </c>
      <c r="J1" s="14" t="s">
        <v>40</v>
      </c>
      <c r="K1" s="14" t="s">
        <v>41</v>
      </c>
      <c r="L1" s="14" t="s">
        <v>60</v>
      </c>
      <c r="M1" s="14" t="s">
        <v>8</v>
      </c>
    </row>
    <row r="2" spans="1:13">
      <c r="A2" s="12" t="s">
        <v>10</v>
      </c>
      <c r="B2" s="16" t="s">
        <v>29</v>
      </c>
      <c r="C2" s="16" t="s">
        <v>30</v>
      </c>
      <c r="D2" s="16" t="s">
        <v>31</v>
      </c>
      <c r="E2" s="16" t="s">
        <v>32</v>
      </c>
      <c r="F2" s="16" t="s">
        <v>12</v>
      </c>
      <c r="G2" s="16" t="s">
        <v>13</v>
      </c>
      <c r="H2" s="16" t="s">
        <v>14</v>
      </c>
      <c r="I2" s="16" t="s">
        <v>15</v>
      </c>
      <c r="J2" s="16"/>
      <c r="K2" s="16" t="s">
        <v>24</v>
      </c>
      <c r="L2" s="16" t="s">
        <v>15</v>
      </c>
      <c r="M2" s="16" t="s">
        <v>16</v>
      </c>
    </row>
    <row r="3" spans="1:13">
      <c r="A3" s="7">
        <v>1</v>
      </c>
      <c r="B3" s="17"/>
      <c r="C3" s="17"/>
      <c r="D3" s="17"/>
      <c r="E3" s="17"/>
      <c r="F3" s="9" t="s">
        <v>18</v>
      </c>
      <c r="G3" s="7">
        <v>2</v>
      </c>
      <c r="H3" s="7">
        <v>300</v>
      </c>
      <c r="I3" s="7">
        <v>312</v>
      </c>
      <c r="J3" s="7">
        <v>24</v>
      </c>
      <c r="K3" s="7">
        <f>Table_35923[[#This Row],[Ballast DV]]/Table_35923[[#This Row],[ballast]]</f>
        <v>4.7999999999999996E-3</v>
      </c>
      <c r="L3" s="7">
        <f>Table_35923[[#This Row],[PS voltage]]-Table_35923[[#This Row],[Ballast DV]]</f>
        <v>288</v>
      </c>
      <c r="M3" s="7">
        <v>5000</v>
      </c>
    </row>
    <row r="4" spans="1:13">
      <c r="A4" s="7"/>
      <c r="B4" s="8"/>
      <c r="C4" s="8"/>
      <c r="D4" s="8"/>
      <c r="E4" s="8"/>
      <c r="F4" s="9"/>
      <c r="G4" s="7"/>
      <c r="H4" s="7"/>
      <c r="I4" s="7">
        <v>315</v>
      </c>
      <c r="J4" s="7">
        <v>26.6</v>
      </c>
      <c r="K4" s="7">
        <f>Table_35923[[#This Row],[Ballast DV]]/Table_35923[[#This Row],[ballast]]</f>
        <v>5.3200000000000001E-3</v>
      </c>
      <c r="L4" s="7">
        <f>Table_35923[[#This Row],[PS voltage]]-Table_35923[[#This Row],[Ballast DV]]</f>
        <v>288.39999999999998</v>
      </c>
      <c r="M4" s="7">
        <v>5000</v>
      </c>
    </row>
    <row r="5" spans="1:13">
      <c r="A5" s="7"/>
      <c r="B5" s="8"/>
      <c r="C5" s="8"/>
      <c r="D5" s="8"/>
      <c r="E5" s="8"/>
      <c r="F5" s="9"/>
      <c r="G5" s="7"/>
      <c r="H5" s="7"/>
      <c r="I5" s="7">
        <v>318</v>
      </c>
      <c r="J5" s="7">
        <v>30</v>
      </c>
      <c r="K5" s="7">
        <f>Table_35923[[#This Row],[Ballast DV]]/Table_35923[[#This Row],[ballast]]</f>
        <v>6.0000000000000001E-3</v>
      </c>
      <c r="L5" s="7">
        <f>Table_35923[[#This Row],[PS voltage]]-Table_35923[[#This Row],[Ballast DV]]</f>
        <v>288</v>
      </c>
      <c r="M5" s="7">
        <v>5000</v>
      </c>
    </row>
    <row r="6" spans="1:13">
      <c r="A6" s="7"/>
      <c r="B6" s="8"/>
      <c r="C6" s="8"/>
      <c r="D6" s="8"/>
      <c r="E6" s="8"/>
      <c r="F6" s="9"/>
      <c r="G6" s="7"/>
      <c r="H6" s="7"/>
      <c r="I6" s="7">
        <v>321</v>
      </c>
      <c r="J6" s="7">
        <v>33.299999999999997</v>
      </c>
      <c r="K6" s="7">
        <f>Table_35923[[#This Row],[Ballast DV]]/Table_35923[[#This Row],[ballast]]</f>
        <v>6.6599999999999993E-3</v>
      </c>
      <c r="L6" s="7">
        <f>Table_35923[[#This Row],[PS voltage]]-Table_35923[[#This Row],[Ballast DV]]</f>
        <v>287.7</v>
      </c>
      <c r="M6" s="7">
        <v>5000</v>
      </c>
    </row>
    <row r="7" spans="1:13">
      <c r="A7" s="7"/>
      <c r="B7" s="8"/>
      <c r="C7" s="8"/>
      <c r="D7" s="8"/>
      <c r="E7" s="8"/>
      <c r="F7" s="9"/>
      <c r="G7" s="7"/>
      <c r="H7" s="7"/>
      <c r="I7" s="7">
        <v>324</v>
      </c>
      <c r="J7" s="7">
        <v>36.4</v>
      </c>
      <c r="K7" s="7">
        <f>Table_35923[[#This Row],[Ballast DV]]/Table_35923[[#This Row],[ballast]]</f>
        <v>7.28E-3</v>
      </c>
      <c r="L7" s="7">
        <f>Table_35923[[#This Row],[PS voltage]]-Table_35923[[#This Row],[Ballast DV]]</f>
        <v>287.60000000000002</v>
      </c>
      <c r="M7" s="7">
        <v>5000</v>
      </c>
    </row>
    <row r="8" spans="1:13">
      <c r="A8" s="7"/>
      <c r="B8" s="8"/>
      <c r="C8" s="8"/>
      <c r="D8" s="8"/>
      <c r="E8" s="8"/>
      <c r="F8" s="9"/>
      <c r="G8" s="7"/>
      <c r="H8" s="7"/>
      <c r="I8" s="7">
        <v>327</v>
      </c>
      <c r="J8" s="7">
        <v>40</v>
      </c>
      <c r="K8" s="7">
        <f>Table_35923[[#This Row],[Ballast DV]]/Table_35923[[#This Row],[ballast]]</f>
        <v>8.0000000000000002E-3</v>
      </c>
      <c r="L8" s="7">
        <f>Table_35923[[#This Row],[PS voltage]]-Table_35923[[#This Row],[Ballast DV]]</f>
        <v>287</v>
      </c>
      <c r="M8" s="7">
        <v>5000</v>
      </c>
    </row>
    <row r="9" spans="1:13">
      <c r="A9" s="7"/>
      <c r="B9" s="8"/>
      <c r="C9" s="8"/>
      <c r="D9" s="8"/>
      <c r="E9" s="8"/>
      <c r="F9" s="9"/>
      <c r="G9" s="7"/>
      <c r="H9" s="7"/>
      <c r="I9" s="7">
        <v>330</v>
      </c>
      <c r="J9" s="7">
        <v>43.3</v>
      </c>
      <c r="K9" s="7">
        <f>Table_35923[[#This Row],[Ballast DV]]/Table_35923[[#This Row],[ballast]]</f>
        <v>8.6599999999999993E-3</v>
      </c>
      <c r="L9" s="7">
        <f>Table_35923[[#This Row],[PS voltage]]-Table_35923[[#This Row],[Ballast DV]]</f>
        <v>286.7</v>
      </c>
      <c r="M9" s="7">
        <v>5000</v>
      </c>
    </row>
    <row r="10" spans="1:13">
      <c r="A10" s="7"/>
      <c r="B10" s="11"/>
      <c r="C10" s="11"/>
      <c r="D10" s="11"/>
      <c r="E10" s="8"/>
      <c r="F10" s="9"/>
      <c r="G10" s="7"/>
      <c r="H10" s="7"/>
      <c r="I10" s="7">
        <v>333</v>
      </c>
      <c r="J10" s="7">
        <v>46</v>
      </c>
      <c r="K10" s="7">
        <f>Table_35923[[#This Row],[Ballast DV]]/Table_35923[[#This Row],[ballast]]</f>
        <v>9.1999999999999998E-3</v>
      </c>
      <c r="L10" s="7">
        <f>Table_35923[[#This Row],[PS voltage]]-Table_35923[[#This Row],[Ballast DV]]</f>
        <v>287</v>
      </c>
      <c r="M10" s="7">
        <v>5000</v>
      </c>
    </row>
    <row r="11" spans="1:13">
      <c r="A11" s="7"/>
      <c r="B11" s="8"/>
      <c r="C11" s="8"/>
      <c r="D11" s="8"/>
      <c r="E11" s="8"/>
      <c r="F11" s="9"/>
      <c r="G11" s="7"/>
      <c r="H11" s="7"/>
      <c r="I11" s="7">
        <v>336</v>
      </c>
      <c r="J11" s="7">
        <v>49.7</v>
      </c>
      <c r="K11" s="7">
        <f>Table_35923[[#This Row],[Ballast DV]]/Table_35923[[#This Row],[ballast]]</f>
        <v>9.9400000000000009E-3</v>
      </c>
      <c r="L11" s="7">
        <f>Table_35923[[#This Row],[PS voltage]]-Table_35923[[#This Row],[Ballast DV]]</f>
        <v>286.3</v>
      </c>
      <c r="M11" s="7">
        <v>5000</v>
      </c>
    </row>
    <row r="12" spans="1:13">
      <c r="A12" s="7"/>
      <c r="B12" s="8"/>
      <c r="C12" s="8"/>
      <c r="D12" s="8"/>
      <c r="E12" s="8"/>
      <c r="F12" s="9"/>
      <c r="G12" s="7"/>
      <c r="H12" s="7"/>
      <c r="I12" s="7">
        <v>339</v>
      </c>
      <c r="J12" s="7">
        <v>52.6</v>
      </c>
      <c r="K12" s="7">
        <f>Table_35923[[#This Row],[Ballast DV]]/Table_35923[[#This Row],[ballast]]</f>
        <v>1.052E-2</v>
      </c>
      <c r="L12" s="7">
        <f>Table_35923[[#This Row],[PS voltage]]-Table_35923[[#This Row],[Ballast DV]]</f>
        <v>286.39999999999998</v>
      </c>
      <c r="M12" s="7">
        <v>5000</v>
      </c>
    </row>
    <row r="13" spans="1:13">
      <c r="A13" s="7"/>
      <c r="B13" s="8"/>
      <c r="C13" s="8"/>
      <c r="D13" s="8"/>
      <c r="E13" s="8"/>
      <c r="F13" s="9"/>
      <c r="G13" s="7"/>
      <c r="H13" s="7"/>
      <c r="I13" s="7">
        <v>342</v>
      </c>
      <c r="J13" s="7">
        <v>55.8</v>
      </c>
      <c r="K13" s="7">
        <f>Table_35923[[#This Row],[Ballast DV]]/Table_35923[[#This Row],[ballast]]</f>
        <v>1.116E-2</v>
      </c>
      <c r="L13" s="7">
        <f>Table_35923[[#This Row],[PS voltage]]-Table_35923[[#This Row],[Ballast DV]]</f>
        <v>286.2</v>
      </c>
      <c r="M13" s="7">
        <v>5000</v>
      </c>
    </row>
    <row r="14" spans="1:13">
      <c r="A14" s="7"/>
      <c r="B14" s="8"/>
      <c r="C14" s="8"/>
      <c r="D14" s="8"/>
      <c r="E14" s="8"/>
      <c r="F14" s="9"/>
      <c r="G14" s="7"/>
      <c r="H14" s="7"/>
      <c r="I14" s="7">
        <v>339</v>
      </c>
      <c r="J14" s="7">
        <v>54.5</v>
      </c>
      <c r="K14" s="7">
        <f>Table_35923[[#This Row],[Ballast DV]]/Table_35923[[#This Row],[ballast]]</f>
        <v>1.09E-2</v>
      </c>
      <c r="L14" s="7">
        <f>Table_35923[[#This Row],[PS voltage]]-Table_35923[[#This Row],[Ballast DV]]</f>
        <v>284.5</v>
      </c>
      <c r="M14" s="7">
        <v>5000</v>
      </c>
    </row>
    <row r="15" spans="1:13">
      <c r="A15" s="7"/>
      <c r="B15" s="8"/>
      <c r="C15" s="8"/>
      <c r="D15" s="8"/>
      <c r="E15" s="8"/>
      <c r="F15" s="9"/>
      <c r="G15" s="7"/>
      <c r="H15" s="7"/>
      <c r="I15" s="7">
        <v>336</v>
      </c>
      <c r="J15" s="7">
        <v>52.2</v>
      </c>
      <c r="K15" s="7">
        <f>Table_35923[[#This Row],[Ballast DV]]/Table_35923[[#This Row],[ballast]]</f>
        <v>1.0440000000000001E-2</v>
      </c>
      <c r="L15" s="7">
        <f>Table_35923[[#This Row],[PS voltage]]-Table_35923[[#This Row],[Ballast DV]]</f>
        <v>283.8</v>
      </c>
      <c r="M15" s="7">
        <v>5000</v>
      </c>
    </row>
    <row r="16" spans="1:13">
      <c r="A16" s="7"/>
      <c r="B16" s="8"/>
      <c r="C16" s="8"/>
      <c r="D16" s="8"/>
      <c r="E16" s="8"/>
      <c r="F16" s="9"/>
      <c r="G16" s="7"/>
      <c r="H16" s="7"/>
      <c r="I16" s="7">
        <v>333</v>
      </c>
      <c r="J16" s="7">
        <v>49.2</v>
      </c>
      <c r="K16" s="7">
        <f>Table_35923[[#This Row],[Ballast DV]]/Table_35923[[#This Row],[ballast]]</f>
        <v>9.8399999999999998E-3</v>
      </c>
      <c r="L16" s="7">
        <f>Table_35923[[#This Row],[PS voltage]]-Table_35923[[#This Row],[Ballast DV]]</f>
        <v>283.8</v>
      </c>
      <c r="M16" s="7">
        <v>5000</v>
      </c>
    </row>
    <row r="17" spans="1:13">
      <c r="A17" s="7"/>
      <c r="B17" s="8"/>
      <c r="C17" s="8"/>
      <c r="D17" s="8"/>
      <c r="E17" s="8"/>
      <c r="F17" s="9"/>
      <c r="G17" s="7"/>
      <c r="H17" s="7"/>
      <c r="I17" s="7">
        <v>330</v>
      </c>
      <c r="J17" s="7">
        <v>47</v>
      </c>
      <c r="K17" s="7">
        <f>Table_35923[[#This Row],[Ballast DV]]/Table_35923[[#This Row],[ballast]]</f>
        <v>9.4000000000000004E-3</v>
      </c>
      <c r="L17" s="7">
        <f>Table_35923[[#This Row],[PS voltage]]-Table_35923[[#This Row],[Ballast DV]]</f>
        <v>283</v>
      </c>
      <c r="M17" s="7">
        <v>5000</v>
      </c>
    </row>
    <row r="18" spans="1:13">
      <c r="A18" s="7"/>
      <c r="B18" s="8"/>
      <c r="C18" s="8"/>
      <c r="D18" s="8"/>
      <c r="E18" s="8"/>
      <c r="F18" s="9"/>
      <c r="G18" s="7"/>
      <c r="H18" s="7"/>
      <c r="I18" s="7">
        <v>327</v>
      </c>
      <c r="J18" s="7">
        <v>44</v>
      </c>
      <c r="K18" s="7">
        <f>Table_35923[[#This Row],[Ballast DV]]/Table_35923[[#This Row],[ballast]]</f>
        <v>8.8000000000000005E-3</v>
      </c>
      <c r="L18" s="7">
        <f>Table_35923[[#This Row],[PS voltage]]-Table_35923[[#This Row],[Ballast DV]]</f>
        <v>283</v>
      </c>
      <c r="M18" s="7">
        <v>5000</v>
      </c>
    </row>
    <row r="19" spans="1:13">
      <c r="A19" s="7"/>
      <c r="B19" s="8"/>
      <c r="C19" s="8"/>
      <c r="D19" s="8"/>
      <c r="E19" s="8"/>
      <c r="F19" s="9"/>
      <c r="G19" s="7"/>
      <c r="H19" s="7"/>
      <c r="I19" s="7">
        <v>324</v>
      </c>
      <c r="J19" s="7">
        <v>41.8</v>
      </c>
      <c r="K19" s="7">
        <f>Table_35923[[#This Row],[Ballast DV]]/Table_35923[[#This Row],[ballast]]</f>
        <v>8.3599999999999994E-3</v>
      </c>
      <c r="L19" s="7">
        <f>Table_35923[[#This Row],[PS voltage]]-Table_35923[[#This Row],[Ballast DV]]</f>
        <v>282.2</v>
      </c>
      <c r="M19" s="7">
        <v>5000</v>
      </c>
    </row>
    <row r="20" spans="1:13">
      <c r="A20" s="7"/>
      <c r="B20" s="8"/>
      <c r="C20" s="8"/>
      <c r="D20" s="8"/>
      <c r="E20" s="8"/>
      <c r="F20" s="9"/>
      <c r="G20" s="7"/>
      <c r="H20" s="7"/>
      <c r="I20" s="7">
        <v>321</v>
      </c>
      <c r="J20" s="7">
        <v>39.4</v>
      </c>
      <c r="K20" s="7">
        <f>Table_35923[[#This Row],[Ballast DV]]/Table_35923[[#This Row],[ballast]]</f>
        <v>7.8799999999999999E-3</v>
      </c>
      <c r="L20" s="7">
        <f>Table_35923[[#This Row],[PS voltage]]-Table_35923[[#This Row],[Ballast DV]]</f>
        <v>281.60000000000002</v>
      </c>
      <c r="M20" s="7">
        <v>5000</v>
      </c>
    </row>
    <row r="21" spans="1:13">
      <c r="A21" s="7"/>
      <c r="B21" s="8"/>
      <c r="C21" s="8"/>
      <c r="D21" s="8"/>
      <c r="E21" s="8"/>
      <c r="F21" s="9"/>
      <c r="G21" s="7"/>
      <c r="H21" s="7"/>
      <c r="I21" s="7">
        <v>318</v>
      </c>
      <c r="J21" s="7">
        <v>37.1</v>
      </c>
      <c r="K21" s="7">
        <f>Table_35923[[#This Row],[Ballast DV]]/Table_35923[[#This Row],[ballast]]</f>
        <v>7.4200000000000004E-3</v>
      </c>
      <c r="L21" s="7">
        <f>Table_35923[[#This Row],[PS voltage]]-Table_35923[[#This Row],[Ballast DV]]</f>
        <v>280.89999999999998</v>
      </c>
      <c r="M21" s="7">
        <v>5000</v>
      </c>
    </row>
    <row r="22" spans="1:13">
      <c r="A22" s="7"/>
      <c r="B22" s="8"/>
      <c r="C22" s="8"/>
      <c r="D22" s="8"/>
      <c r="E22" s="8"/>
      <c r="F22" s="9"/>
      <c r="G22" s="7"/>
      <c r="H22" s="7"/>
      <c r="I22" s="7">
        <v>315</v>
      </c>
      <c r="J22" s="7">
        <v>34.4</v>
      </c>
      <c r="K22" s="7">
        <f>Table_35923[[#This Row],[Ballast DV]]/Table_35923[[#This Row],[ballast]]</f>
        <v>6.8799999999999998E-3</v>
      </c>
      <c r="L22" s="7">
        <f>Table_35923[[#This Row],[PS voltage]]-Table_35923[[#This Row],[Ballast DV]]</f>
        <v>280.60000000000002</v>
      </c>
      <c r="M22" s="7">
        <v>5000</v>
      </c>
    </row>
    <row r="23" spans="1:13">
      <c r="A23" s="7"/>
      <c r="B23" s="8"/>
      <c r="C23" s="8"/>
      <c r="D23" s="8"/>
      <c r="E23" s="8"/>
      <c r="F23" s="9"/>
      <c r="G23" s="7"/>
      <c r="H23" s="7"/>
      <c r="I23" s="7">
        <v>312</v>
      </c>
      <c r="J23" s="7">
        <v>31.8</v>
      </c>
      <c r="K23" s="7">
        <f>Table_35923[[#This Row],[Ballast DV]]/Table_35923[[#This Row],[ballast]]</f>
        <v>6.3600000000000002E-3</v>
      </c>
      <c r="L23" s="7">
        <f>Table_35923[[#This Row],[PS voltage]]-Table_35923[[#This Row],[Ballast DV]]</f>
        <v>280.2</v>
      </c>
      <c r="M23" s="7">
        <v>5000</v>
      </c>
    </row>
    <row r="24" spans="1:13">
      <c r="A24" s="7"/>
      <c r="B24" s="8"/>
      <c r="C24" s="8"/>
      <c r="D24" s="8"/>
      <c r="E24" s="8"/>
      <c r="F24" s="9"/>
      <c r="G24" s="7"/>
      <c r="H24" s="7"/>
      <c r="I24" s="7">
        <v>309</v>
      </c>
      <c r="J24" s="7">
        <v>29.1</v>
      </c>
      <c r="K24" s="7">
        <f>Table_35923[[#This Row],[Ballast DV]]/Table_35923[[#This Row],[ballast]]</f>
        <v>5.8200000000000005E-3</v>
      </c>
      <c r="L24" s="7">
        <f>Table_35923[[#This Row],[PS voltage]]-Table_35923[[#This Row],[Ballast DV]]</f>
        <v>279.89999999999998</v>
      </c>
      <c r="M24" s="7">
        <v>5000</v>
      </c>
    </row>
    <row r="25" spans="1:13">
      <c r="A25" s="7"/>
      <c r="B25" s="8"/>
      <c r="C25" s="8"/>
      <c r="D25" s="8"/>
      <c r="E25" s="8"/>
      <c r="F25" s="9"/>
      <c r="G25" s="7"/>
      <c r="H25" s="7"/>
      <c r="I25" s="7">
        <v>306</v>
      </c>
      <c r="J25" s="7">
        <v>25.8</v>
      </c>
      <c r="K25" s="7">
        <f>Table_35923[[#This Row],[Ballast DV]]/Table_35923[[#This Row],[ballast]]</f>
        <v>5.1600000000000005E-3</v>
      </c>
      <c r="L25" s="7">
        <f>Table_35923[[#This Row],[PS voltage]]-Table_35923[[#This Row],[Ballast DV]]</f>
        <v>280.2</v>
      </c>
      <c r="M25" s="7">
        <v>5000</v>
      </c>
    </row>
    <row r="26" spans="1:13">
      <c r="A26" s="7"/>
      <c r="B26" s="8"/>
      <c r="C26" s="8"/>
      <c r="D26" s="8"/>
      <c r="E26" s="8"/>
      <c r="F26" s="9"/>
      <c r="G26" s="7"/>
      <c r="H26" s="7"/>
      <c r="I26" s="7">
        <v>303</v>
      </c>
      <c r="J26" s="7">
        <v>21.1</v>
      </c>
      <c r="K26" s="7">
        <f>Table_35923[[#This Row],[Ballast DV]]/Table_35923[[#This Row],[ballast]]</f>
        <v>4.2200000000000007E-3</v>
      </c>
      <c r="L26" s="7">
        <f>Table_35923[[#This Row],[PS voltage]]-Table_35923[[#This Row],[Ballast DV]]</f>
        <v>281.89999999999998</v>
      </c>
      <c r="M26" s="7">
        <v>5000</v>
      </c>
    </row>
    <row r="27" spans="1:13">
      <c r="A27" s="7"/>
      <c r="B27" s="8"/>
      <c r="C27" s="8"/>
      <c r="D27" s="8"/>
      <c r="E27" s="8"/>
      <c r="F27" s="9"/>
      <c r="G27" s="7"/>
      <c r="H27" s="7"/>
      <c r="I27" s="7">
        <v>300</v>
      </c>
      <c r="J27" s="7">
        <v>17.5</v>
      </c>
      <c r="K27" s="7">
        <f>Table_35923[[#This Row],[Ballast DV]]/Table_35923[[#This Row],[ballast]]</f>
        <v>3.5000000000000001E-3</v>
      </c>
      <c r="L27" s="7">
        <f>Table_35923[[#This Row],[PS voltage]]-Table_35923[[#This Row],[Ballast DV]]</f>
        <v>282.5</v>
      </c>
      <c r="M27" s="7">
        <v>5000</v>
      </c>
    </row>
    <row r="28" spans="1:13">
      <c r="A28" s="7"/>
      <c r="B28" s="8"/>
      <c r="C28" s="8"/>
      <c r="D28" s="8"/>
      <c r="E28" s="8"/>
      <c r="F28" s="9"/>
      <c r="G28" s="7"/>
      <c r="H28" s="7"/>
      <c r="I28" s="7">
        <v>310</v>
      </c>
      <c r="J28" s="7">
        <v>19.5</v>
      </c>
      <c r="K28" s="7">
        <f>Table_35923[[#This Row],[Ballast DV]]/Table_35923[[#This Row],[ballast]]</f>
        <v>1.9499999999999999E-3</v>
      </c>
      <c r="L28" s="7">
        <f>Table_35923[[#This Row],[PS voltage]]-Table_35923[[#This Row],[Ballast DV]]</f>
        <v>290.5</v>
      </c>
      <c r="M28" s="7">
        <v>10000</v>
      </c>
    </row>
    <row r="29" spans="1:13">
      <c r="A29" s="7"/>
      <c r="B29" s="8"/>
      <c r="C29" s="8"/>
      <c r="D29" s="8"/>
      <c r="E29" s="8"/>
      <c r="F29" s="9"/>
      <c r="G29" s="7"/>
      <c r="H29" s="7"/>
      <c r="I29" s="7">
        <v>313</v>
      </c>
      <c r="J29" s="7">
        <v>24.1</v>
      </c>
      <c r="K29" s="7">
        <f>Table_35923[[#This Row],[Ballast DV]]/Table_35923[[#This Row],[ballast]]</f>
        <v>2.4100000000000002E-3</v>
      </c>
      <c r="L29" s="7">
        <f>Table_35923[[#This Row],[PS voltage]]-Table_35923[[#This Row],[Ballast DV]]</f>
        <v>288.89999999999998</v>
      </c>
      <c r="M29" s="7">
        <v>10000</v>
      </c>
    </row>
    <row r="30" spans="1:13">
      <c r="A30" s="7"/>
      <c r="B30" s="8"/>
      <c r="C30" s="8"/>
      <c r="D30" s="8"/>
      <c r="E30" s="8"/>
      <c r="F30" s="9"/>
      <c r="G30" s="7"/>
      <c r="H30" s="7"/>
      <c r="I30" s="7">
        <v>316</v>
      </c>
      <c r="J30" s="7">
        <v>28.5</v>
      </c>
      <c r="K30" s="7">
        <f>Table_35923[[#This Row],[Ballast DV]]/Table_35923[[#This Row],[ballast]]</f>
        <v>2.8500000000000001E-3</v>
      </c>
      <c r="L30" s="7">
        <f>Table_35923[[#This Row],[PS voltage]]-Table_35923[[#This Row],[Ballast DV]]</f>
        <v>287.5</v>
      </c>
      <c r="M30" s="7">
        <v>10000</v>
      </c>
    </row>
    <row r="31" spans="1:13">
      <c r="A31" s="7"/>
      <c r="B31" s="8"/>
      <c r="C31" s="8"/>
      <c r="D31" s="8"/>
      <c r="E31" s="8"/>
      <c r="F31" s="9"/>
      <c r="G31" s="7"/>
      <c r="H31" s="7"/>
      <c r="I31" s="7">
        <v>319</v>
      </c>
      <c r="J31" s="7">
        <v>33.200000000000003</v>
      </c>
      <c r="K31" s="7">
        <f>Table_35923[[#This Row],[Ballast DV]]/Table_35923[[#This Row],[ballast]]</f>
        <v>3.3200000000000005E-3</v>
      </c>
      <c r="L31" s="7">
        <f>Table_35923[[#This Row],[PS voltage]]-Table_35923[[#This Row],[Ballast DV]]</f>
        <v>285.8</v>
      </c>
      <c r="M31" s="7">
        <v>10000</v>
      </c>
    </row>
    <row r="32" spans="1:13">
      <c r="A32" s="7"/>
      <c r="B32" s="8"/>
      <c r="C32" s="8"/>
      <c r="D32" s="8"/>
      <c r="E32" s="8"/>
      <c r="F32" s="9"/>
      <c r="G32" s="7"/>
      <c r="H32" s="7"/>
      <c r="I32" s="7">
        <v>322</v>
      </c>
      <c r="J32" s="7">
        <v>37.700000000000003</v>
      </c>
      <c r="K32" s="7">
        <f>Table_35923[[#This Row],[Ballast DV]]/Table_35923[[#This Row],[ballast]]</f>
        <v>3.7700000000000003E-3</v>
      </c>
      <c r="L32" s="7">
        <f>Table_35923[[#This Row],[PS voltage]]-Table_35923[[#This Row],[Ballast DV]]</f>
        <v>284.3</v>
      </c>
      <c r="M32" s="7">
        <v>10000</v>
      </c>
    </row>
    <row r="33" spans="1:13">
      <c r="A33" s="7"/>
      <c r="B33" s="8"/>
      <c r="C33" s="8"/>
      <c r="D33" s="8"/>
      <c r="E33" s="8"/>
      <c r="F33" s="9"/>
      <c r="G33" s="7"/>
      <c r="H33" s="7"/>
      <c r="I33" s="7">
        <v>325</v>
      </c>
      <c r="J33" s="7">
        <v>40.799999999999997</v>
      </c>
      <c r="K33" s="7">
        <f>Table_35923[[#This Row],[Ballast DV]]/Table_35923[[#This Row],[ballast]]</f>
        <v>4.0799999999999994E-3</v>
      </c>
      <c r="L33" s="7">
        <f>Table_35923[[#This Row],[PS voltage]]-Table_35923[[#This Row],[Ballast DV]]</f>
        <v>284.2</v>
      </c>
      <c r="M33" s="7">
        <v>10000</v>
      </c>
    </row>
    <row r="34" spans="1:13">
      <c r="A34" s="7"/>
      <c r="B34" s="8"/>
      <c r="C34" s="8"/>
      <c r="D34" s="8"/>
      <c r="E34" s="8"/>
      <c r="F34" s="9"/>
      <c r="G34" s="7"/>
      <c r="H34" s="7"/>
      <c r="I34" s="7">
        <v>328</v>
      </c>
      <c r="J34" s="7">
        <v>44</v>
      </c>
      <c r="K34" s="7">
        <f>Table_35923[[#This Row],[Ballast DV]]/Table_35923[[#This Row],[ballast]]</f>
        <v>4.4000000000000003E-3</v>
      </c>
      <c r="L34" s="7">
        <f>Table_35923[[#This Row],[PS voltage]]-Table_35923[[#This Row],[Ballast DV]]</f>
        <v>284</v>
      </c>
      <c r="M34" s="7">
        <v>10000</v>
      </c>
    </row>
    <row r="35" spans="1:13">
      <c r="A35" s="7"/>
      <c r="B35" s="8"/>
      <c r="C35" s="8"/>
      <c r="D35" s="8"/>
      <c r="E35" s="8"/>
      <c r="F35" s="9"/>
      <c r="G35" s="7"/>
      <c r="H35" s="7"/>
      <c r="I35" s="7">
        <v>331</v>
      </c>
      <c r="J35" s="7">
        <v>47.8</v>
      </c>
      <c r="K35" s="7">
        <f>Table_35923[[#This Row],[Ballast DV]]/Table_35923[[#This Row],[ballast]]</f>
        <v>4.7799999999999995E-3</v>
      </c>
      <c r="L35" s="7">
        <f>Table_35923[[#This Row],[PS voltage]]-Table_35923[[#This Row],[Ballast DV]]</f>
        <v>283.2</v>
      </c>
      <c r="M35" s="7">
        <v>10000</v>
      </c>
    </row>
    <row r="36" spans="1:13">
      <c r="A36" s="7"/>
      <c r="B36" s="8"/>
      <c r="C36" s="8"/>
      <c r="D36" s="8"/>
      <c r="E36" s="8"/>
      <c r="F36" s="9"/>
      <c r="G36" s="7"/>
      <c r="H36" s="7"/>
      <c r="I36" s="7">
        <v>334</v>
      </c>
      <c r="J36" s="7">
        <v>51.4</v>
      </c>
      <c r="K36" s="7">
        <f>Table_35923[[#This Row],[Ballast DV]]/Table_35923[[#This Row],[ballast]]</f>
        <v>5.1399999999999996E-3</v>
      </c>
      <c r="L36" s="7">
        <f>Table_35923[[#This Row],[PS voltage]]-Table_35923[[#This Row],[Ballast DV]]</f>
        <v>282.60000000000002</v>
      </c>
      <c r="M36" s="7">
        <v>10000</v>
      </c>
    </row>
    <row r="37" spans="1:13">
      <c r="A37" s="7"/>
      <c r="B37" s="8"/>
      <c r="C37" s="8"/>
      <c r="D37" s="8"/>
      <c r="E37" s="8"/>
      <c r="F37" s="9"/>
      <c r="G37" s="7"/>
      <c r="H37" s="7"/>
      <c r="I37" s="7">
        <v>337</v>
      </c>
      <c r="J37" s="7">
        <v>54.2</v>
      </c>
      <c r="K37" s="7">
        <f>Table_35923[[#This Row],[Ballast DV]]/Table_35923[[#This Row],[ballast]]</f>
        <v>5.4200000000000003E-3</v>
      </c>
      <c r="L37" s="7">
        <f>Table_35923[[#This Row],[PS voltage]]-Table_35923[[#This Row],[Ballast DV]]</f>
        <v>282.8</v>
      </c>
      <c r="M37" s="7">
        <v>10000</v>
      </c>
    </row>
    <row r="38" spans="1:13">
      <c r="A38" s="7"/>
      <c r="B38" s="8"/>
      <c r="C38" s="8"/>
      <c r="D38" s="8"/>
      <c r="E38" s="8"/>
      <c r="F38" s="9"/>
      <c r="G38" s="7"/>
      <c r="H38" s="7"/>
      <c r="I38" s="7">
        <v>340</v>
      </c>
      <c r="J38" s="7">
        <v>57.8</v>
      </c>
      <c r="K38" s="7">
        <f>Table_35923[[#This Row],[Ballast DV]]/Table_35923[[#This Row],[ballast]]</f>
        <v>5.7799999999999995E-3</v>
      </c>
      <c r="L38" s="7">
        <f>Table_35923[[#This Row],[PS voltage]]-Table_35923[[#This Row],[Ballast DV]]</f>
        <v>282.2</v>
      </c>
      <c r="M38" s="7">
        <v>10000</v>
      </c>
    </row>
    <row r="39" spans="1:13">
      <c r="A39" s="7"/>
      <c r="B39" s="8"/>
      <c r="C39" s="8"/>
      <c r="D39" s="8"/>
      <c r="E39" s="8"/>
      <c r="F39" s="9"/>
      <c r="G39" s="7"/>
      <c r="H39" s="7"/>
      <c r="I39" s="7">
        <v>343</v>
      </c>
      <c r="J39" s="7">
        <v>61.3</v>
      </c>
      <c r="K39" s="7">
        <f>Table_35923[[#This Row],[Ballast DV]]/Table_35923[[#This Row],[ballast]]</f>
        <v>6.13E-3</v>
      </c>
      <c r="L39" s="7">
        <f>Table_35923[[#This Row],[PS voltage]]-Table_35923[[#This Row],[Ballast DV]]</f>
        <v>281.7</v>
      </c>
      <c r="M39" s="7">
        <v>10000</v>
      </c>
    </row>
    <row r="40" spans="1:13">
      <c r="A40" s="7"/>
      <c r="B40" s="8"/>
      <c r="C40" s="8"/>
      <c r="D40" s="8"/>
      <c r="E40" s="8"/>
      <c r="F40" s="9"/>
      <c r="G40" s="7"/>
      <c r="H40" s="7"/>
      <c r="I40" s="7">
        <v>346</v>
      </c>
      <c r="J40" s="7">
        <v>64.599999999999994</v>
      </c>
      <c r="K40" s="7">
        <f>Table_35923[[#This Row],[Ballast DV]]/Table_35923[[#This Row],[ballast]]</f>
        <v>6.4599999999999996E-3</v>
      </c>
      <c r="L40" s="7">
        <f>Table_35923[[#This Row],[PS voltage]]-Table_35923[[#This Row],[Ballast DV]]</f>
        <v>281.39999999999998</v>
      </c>
      <c r="M40" s="7">
        <v>10000</v>
      </c>
    </row>
    <row r="41" spans="1:13">
      <c r="A41" s="7"/>
      <c r="B41" s="8"/>
      <c r="C41" s="8"/>
      <c r="D41" s="8"/>
      <c r="E41" s="8"/>
      <c r="F41" s="9"/>
      <c r="G41" s="7"/>
      <c r="H41" s="7"/>
      <c r="I41" s="7">
        <v>343</v>
      </c>
      <c r="J41" s="7">
        <v>61.7</v>
      </c>
      <c r="K41" s="7">
        <f>Table_35923[[#This Row],[Ballast DV]]/Table_35923[[#This Row],[ballast]]</f>
        <v>6.1700000000000001E-3</v>
      </c>
      <c r="L41" s="7">
        <f>Table_35923[[#This Row],[PS voltage]]-Table_35923[[#This Row],[Ballast DV]]</f>
        <v>281.3</v>
      </c>
      <c r="M41" s="7">
        <v>10000</v>
      </c>
    </row>
    <row r="42" spans="1:13">
      <c r="A42" s="7"/>
      <c r="B42" s="8"/>
      <c r="C42" s="8"/>
      <c r="D42" s="8"/>
      <c r="E42" s="8"/>
      <c r="F42" s="9"/>
      <c r="G42" s="7"/>
      <c r="H42" s="7"/>
      <c r="I42" s="7">
        <v>340</v>
      </c>
      <c r="J42" s="7">
        <v>59.1</v>
      </c>
      <c r="K42" s="7">
        <f>Table_35923[[#This Row],[Ballast DV]]/Table_35923[[#This Row],[ballast]]</f>
        <v>5.9100000000000003E-3</v>
      </c>
      <c r="L42" s="7">
        <f>Table_35923[[#This Row],[PS voltage]]-Table_35923[[#This Row],[Ballast DV]]</f>
        <v>280.89999999999998</v>
      </c>
      <c r="M42" s="7">
        <v>10000</v>
      </c>
    </row>
    <row r="43" spans="1:13">
      <c r="A43" s="7"/>
      <c r="B43" s="8"/>
      <c r="C43" s="8"/>
      <c r="D43" s="8"/>
      <c r="E43" s="8"/>
      <c r="F43" s="9"/>
      <c r="G43" s="7"/>
      <c r="H43" s="7"/>
      <c r="I43" s="7">
        <v>337</v>
      </c>
      <c r="J43" s="7">
        <v>56.2</v>
      </c>
      <c r="K43" s="7">
        <f>Table_35923[[#This Row],[Ballast DV]]/Table_35923[[#This Row],[ballast]]</f>
        <v>5.62E-3</v>
      </c>
      <c r="L43" s="7">
        <f>Table_35923[[#This Row],[PS voltage]]-Table_35923[[#This Row],[Ballast DV]]</f>
        <v>280.8</v>
      </c>
      <c r="M43" s="7">
        <v>10000</v>
      </c>
    </row>
    <row r="44" spans="1:13">
      <c r="A44" s="7"/>
      <c r="B44" s="8"/>
      <c r="C44" s="8"/>
      <c r="D44" s="8"/>
      <c r="E44" s="8"/>
      <c r="F44" s="9"/>
      <c r="G44" s="7"/>
      <c r="H44" s="7"/>
      <c r="I44" s="7">
        <v>334</v>
      </c>
      <c r="J44" s="7">
        <v>53</v>
      </c>
      <c r="K44" s="7">
        <f>Table_35923[[#This Row],[Ballast DV]]/Table_35923[[#This Row],[ballast]]</f>
        <v>5.3E-3</v>
      </c>
      <c r="L44" s="7">
        <f>Table_35923[[#This Row],[PS voltage]]-Table_35923[[#This Row],[Ballast DV]]</f>
        <v>281</v>
      </c>
      <c r="M44" s="7">
        <v>10000</v>
      </c>
    </row>
    <row r="45" spans="1:13">
      <c r="A45" s="7"/>
      <c r="B45" s="8"/>
      <c r="C45" s="8"/>
      <c r="D45" s="8"/>
      <c r="E45" s="8"/>
      <c r="F45" s="9"/>
      <c r="G45" s="7"/>
      <c r="H45" s="7"/>
      <c r="I45" s="7">
        <v>331</v>
      </c>
      <c r="J45" s="7">
        <v>49.2</v>
      </c>
      <c r="K45" s="7">
        <f>Table_35923[[#This Row],[Ballast DV]]/Table_35923[[#This Row],[ballast]]</f>
        <v>4.9199999999999999E-3</v>
      </c>
      <c r="L45" s="7">
        <f>Table_35923[[#This Row],[PS voltage]]-Table_35923[[#This Row],[Ballast DV]]</f>
        <v>281.8</v>
      </c>
      <c r="M45" s="7">
        <v>10000</v>
      </c>
    </row>
    <row r="46" spans="1:13">
      <c r="A46" s="7"/>
      <c r="B46" s="8"/>
      <c r="C46" s="8"/>
      <c r="D46" s="8"/>
      <c r="E46" s="8"/>
      <c r="F46" s="9"/>
      <c r="G46" s="7"/>
      <c r="H46" s="7"/>
      <c r="I46" s="7">
        <v>328</v>
      </c>
      <c r="J46" s="7">
        <v>46</v>
      </c>
      <c r="K46" s="7">
        <f>Table_35923[[#This Row],[Ballast DV]]/Table_35923[[#This Row],[ballast]]</f>
        <v>4.5999999999999999E-3</v>
      </c>
      <c r="L46" s="7">
        <f>Table_35923[[#This Row],[PS voltage]]-Table_35923[[#This Row],[Ballast DV]]</f>
        <v>282</v>
      </c>
      <c r="M46" s="7">
        <v>10000</v>
      </c>
    </row>
    <row r="47" spans="1:13">
      <c r="A47" s="7"/>
      <c r="B47" s="8"/>
      <c r="C47" s="8"/>
      <c r="D47" s="8"/>
      <c r="E47" s="8"/>
      <c r="F47" s="9"/>
      <c r="G47" s="7"/>
      <c r="H47" s="7"/>
      <c r="I47" s="7">
        <v>325</v>
      </c>
      <c r="J47" s="7">
        <v>42.5</v>
      </c>
      <c r="K47" s="7">
        <f>Table_35923[[#This Row],[Ballast DV]]/Table_35923[[#This Row],[ballast]]</f>
        <v>4.2500000000000003E-3</v>
      </c>
      <c r="L47" s="7">
        <f>Table_35923[[#This Row],[PS voltage]]-Table_35923[[#This Row],[Ballast DV]]</f>
        <v>282.5</v>
      </c>
      <c r="M47" s="7">
        <v>10000</v>
      </c>
    </row>
    <row r="48" spans="1:13">
      <c r="A48" s="7"/>
      <c r="B48" s="8"/>
      <c r="C48" s="8"/>
      <c r="D48" s="8"/>
      <c r="E48" s="8"/>
      <c r="F48" s="9"/>
      <c r="G48" s="7"/>
      <c r="H48" s="7"/>
      <c r="I48" s="7">
        <v>322</v>
      </c>
      <c r="J48" s="7">
        <v>39</v>
      </c>
      <c r="K48" s="7">
        <f>Table_35923[[#This Row],[Ballast DV]]/Table_35923[[#This Row],[ballast]]</f>
        <v>3.8999999999999998E-3</v>
      </c>
      <c r="L48" s="7">
        <f>Table_35923[[#This Row],[PS voltage]]-Table_35923[[#This Row],[Ballast DV]]</f>
        <v>283</v>
      </c>
      <c r="M48" s="7">
        <v>10000</v>
      </c>
    </row>
    <row r="49" spans="1:13">
      <c r="A49" s="7"/>
      <c r="B49" s="8"/>
      <c r="C49" s="8"/>
      <c r="D49" s="8"/>
      <c r="E49" s="8"/>
      <c r="F49" s="9"/>
      <c r="G49" s="7"/>
      <c r="H49" s="7"/>
      <c r="I49" s="7">
        <v>319</v>
      </c>
      <c r="J49" s="7">
        <v>35.200000000000003</v>
      </c>
      <c r="K49" s="7">
        <f>Table_35923[[#This Row],[Ballast DV]]/Table_35923[[#This Row],[ballast]]</f>
        <v>3.5200000000000001E-3</v>
      </c>
      <c r="L49" s="7">
        <f>Table_35923[[#This Row],[PS voltage]]-Table_35923[[#This Row],[Ballast DV]]</f>
        <v>283.8</v>
      </c>
      <c r="M49" s="7">
        <v>10000</v>
      </c>
    </row>
    <row r="50" spans="1:13">
      <c r="A50" s="7"/>
      <c r="B50" s="8"/>
      <c r="C50" s="8"/>
      <c r="D50" s="8"/>
      <c r="E50" s="8"/>
      <c r="F50" s="9"/>
      <c r="G50" s="7"/>
      <c r="H50" s="7"/>
      <c r="I50" s="7">
        <v>316</v>
      </c>
      <c r="J50" s="7">
        <v>30.8</v>
      </c>
      <c r="K50" s="7">
        <f>Table_35923[[#This Row],[Ballast DV]]/Table_35923[[#This Row],[ballast]]</f>
        <v>3.0800000000000003E-3</v>
      </c>
      <c r="L50" s="7">
        <f>Table_35923[[#This Row],[PS voltage]]-Table_35923[[#This Row],[Ballast DV]]</f>
        <v>285.2</v>
      </c>
      <c r="M50" s="7">
        <v>10000</v>
      </c>
    </row>
    <row r="51" spans="1:13">
      <c r="A51" s="7"/>
      <c r="B51" s="8"/>
      <c r="C51" s="8"/>
      <c r="D51" s="8"/>
      <c r="E51" s="8"/>
      <c r="F51" s="9"/>
      <c r="G51" s="7"/>
      <c r="H51" s="7"/>
      <c r="I51" s="7">
        <v>313</v>
      </c>
      <c r="J51" s="7">
        <v>26.7</v>
      </c>
      <c r="K51" s="7">
        <f>Table_35923[[#This Row],[Ballast DV]]/Table_35923[[#This Row],[ballast]]</f>
        <v>2.6700000000000001E-3</v>
      </c>
      <c r="L51" s="7">
        <f>Table_35923[[#This Row],[PS voltage]]-Table_35923[[#This Row],[Ballast DV]]</f>
        <v>286.3</v>
      </c>
      <c r="M51" s="7">
        <v>10000</v>
      </c>
    </row>
    <row r="52" spans="1:13">
      <c r="A52" s="7"/>
      <c r="B52" s="8"/>
      <c r="C52" s="8"/>
      <c r="D52" s="8"/>
      <c r="E52" s="8"/>
      <c r="F52" s="9"/>
      <c r="G52" s="7"/>
      <c r="H52" s="7"/>
      <c r="I52" s="7">
        <v>310</v>
      </c>
      <c r="J52" s="7">
        <v>22.3</v>
      </c>
      <c r="K52" s="7">
        <f>Table_35923[[#This Row],[Ballast DV]]/Table_35923[[#This Row],[ballast]]</f>
        <v>2.2300000000000002E-3</v>
      </c>
      <c r="L52" s="7">
        <f>Table_35923[[#This Row],[PS voltage]]-Table_35923[[#This Row],[Ballast DV]]</f>
        <v>287.7</v>
      </c>
      <c r="M52" s="7">
        <v>10000</v>
      </c>
    </row>
    <row r="53" spans="1:13">
      <c r="A53" s="7"/>
      <c r="B53" s="8"/>
      <c r="C53" s="8"/>
      <c r="D53" s="8"/>
      <c r="E53" s="8"/>
      <c r="F53" s="9"/>
      <c r="G53" s="7"/>
      <c r="H53" s="7"/>
      <c r="I53" s="7">
        <v>307</v>
      </c>
      <c r="J53" s="7">
        <v>18.600000000000001</v>
      </c>
      <c r="K53" s="7">
        <f>Table_35923[[#This Row],[Ballast DV]]/Table_35923[[#This Row],[ballast]]</f>
        <v>1.8600000000000001E-3</v>
      </c>
      <c r="L53" s="7">
        <f>Table_35923[[#This Row],[PS voltage]]-Table_35923[[#This Row],[Ballast DV]]</f>
        <v>288.39999999999998</v>
      </c>
      <c r="M53" s="7">
        <v>10000</v>
      </c>
    </row>
    <row r="54" spans="1:13">
      <c r="A54" s="7"/>
      <c r="B54" s="8"/>
      <c r="C54" s="8"/>
      <c r="D54" s="8"/>
      <c r="E54" s="8"/>
      <c r="F54" s="9"/>
      <c r="G54" s="7"/>
      <c r="H54" s="7"/>
      <c r="I54" s="7">
        <v>304</v>
      </c>
      <c r="J54" s="7">
        <v>12.4</v>
      </c>
      <c r="K54" s="7">
        <f>Table_35923[[#This Row],[Ballast DV]]/Table_35923[[#This Row],[ballast]]</f>
        <v>1.24E-3</v>
      </c>
      <c r="L54" s="7">
        <f>Table_35923[[#This Row],[PS voltage]]-Table_35923[[#This Row],[Ballast DV]]</f>
        <v>291.60000000000002</v>
      </c>
      <c r="M54" s="7">
        <v>10000</v>
      </c>
    </row>
    <row r="55" spans="1:13">
      <c r="A55" s="7"/>
      <c r="B55" s="8"/>
      <c r="C55" s="8"/>
      <c r="D55" s="8"/>
      <c r="E55" s="8"/>
      <c r="F55" s="9"/>
      <c r="G55" s="7"/>
      <c r="H55" s="7"/>
      <c r="I55" s="7">
        <v>301</v>
      </c>
      <c r="J55" s="7">
        <v>5.6</v>
      </c>
      <c r="K55" s="7">
        <f>Table_35923[[#This Row],[Ballast DV]]/Table_35923[[#This Row],[ballast]]</f>
        <v>5.5999999999999995E-4</v>
      </c>
      <c r="L55" s="7">
        <f>Table_35923[[#This Row],[PS voltage]]-Table_35923[[#This Row],[Ballast DV]]</f>
        <v>295.39999999999998</v>
      </c>
      <c r="M55" s="7">
        <v>10000</v>
      </c>
    </row>
    <row r="56" spans="1:13">
      <c r="A56" s="7"/>
      <c r="B56" s="8"/>
      <c r="C56" s="8"/>
      <c r="D56" s="8"/>
      <c r="E56" s="8"/>
      <c r="F56" s="9"/>
      <c r="G56" s="7"/>
      <c r="H56" s="7"/>
      <c r="I56" s="7"/>
      <c r="J56" s="7"/>
      <c r="K56" s="7">
        <f>Table_35923[[#This Row],[Ballast DV]]/Table_35923[[#This Row],[ballast]]</f>
        <v>0</v>
      </c>
      <c r="L56" s="7"/>
      <c r="M56" s="7">
        <v>10000</v>
      </c>
    </row>
    <row r="57" spans="1:13">
      <c r="A57" s="7"/>
      <c r="B57" s="8"/>
      <c r="C57" s="8"/>
      <c r="D57" s="8"/>
      <c r="E57" s="8"/>
      <c r="F57" s="9"/>
      <c r="G57" s="7"/>
      <c r="H57" s="7"/>
      <c r="I57" s="7"/>
      <c r="J57" s="7"/>
      <c r="K57" s="7">
        <f>Table_35923[[#This Row],[Ballast DV]]/Table_35923[[#This Row],[ballast]]</f>
        <v>0</v>
      </c>
      <c r="L57" s="7"/>
      <c r="M57" s="7">
        <v>10000</v>
      </c>
    </row>
    <row r="58" spans="1:13">
      <c r="A58" s="7"/>
      <c r="B58" s="8"/>
      <c r="C58" s="8"/>
      <c r="D58" s="8"/>
      <c r="E58" s="8"/>
      <c r="F58" s="9"/>
      <c r="G58" s="7"/>
      <c r="H58" s="7"/>
      <c r="I58" s="7"/>
      <c r="J58" s="7"/>
      <c r="K58" s="7">
        <f>Table_35923[[#This Row],[Ballast DV]]/Table_35923[[#This Row],[ballast]]</f>
        <v>0</v>
      </c>
      <c r="L58" s="7"/>
      <c r="M58" s="7">
        <v>10000</v>
      </c>
    </row>
    <row r="59" spans="1:13">
      <c r="A59" s="7"/>
      <c r="B59" s="8"/>
      <c r="C59" s="8"/>
      <c r="D59" s="8"/>
      <c r="E59" s="8"/>
      <c r="F59" s="9"/>
      <c r="G59" s="7"/>
      <c r="H59" s="7"/>
      <c r="I59" s="7"/>
      <c r="J59" s="7"/>
      <c r="K59" s="7">
        <f>Table_35923[[#This Row],[Ballast DV]]/Table_35923[[#This Row],[ballast]]</f>
        <v>0</v>
      </c>
      <c r="L59" s="7"/>
      <c r="M59" s="7">
        <v>10000</v>
      </c>
    </row>
    <row r="60" spans="1:13">
      <c r="A60" s="7"/>
      <c r="B60" s="8"/>
      <c r="C60" s="8"/>
      <c r="D60" s="8"/>
      <c r="E60" s="8"/>
      <c r="F60" s="9"/>
      <c r="G60" s="7"/>
      <c r="H60" s="7"/>
      <c r="I60" s="7"/>
      <c r="J60" s="7"/>
      <c r="K60" s="7">
        <f>Table_35923[[#This Row],[Ballast DV]]/Table_35923[[#This Row],[ballast]]</f>
        <v>0</v>
      </c>
      <c r="L60" s="7"/>
      <c r="M60" s="7">
        <v>10000</v>
      </c>
    </row>
    <row r="61" spans="1:13">
      <c r="A61" s="7"/>
      <c r="B61" s="8"/>
      <c r="C61" s="8"/>
      <c r="D61" s="8"/>
      <c r="E61" s="8"/>
      <c r="F61" s="9"/>
      <c r="G61" s="7"/>
      <c r="H61" s="7"/>
      <c r="I61" s="7"/>
      <c r="J61" s="7"/>
      <c r="K61" s="7">
        <f>Table_35923[[#This Row],[Ballast DV]]/Table_35923[[#This Row],[ballast]]</f>
        <v>0</v>
      </c>
      <c r="L61" s="7"/>
      <c r="M61" s="7">
        <v>10000</v>
      </c>
    </row>
    <row r="62" spans="1:13">
      <c r="A62" s="7"/>
      <c r="B62" s="8"/>
      <c r="C62" s="8"/>
      <c r="D62" s="8"/>
      <c r="E62" s="8"/>
      <c r="F62" s="9"/>
      <c r="G62" s="7"/>
      <c r="H62" s="7"/>
      <c r="I62" s="7"/>
      <c r="J62" s="7"/>
      <c r="K62" s="7">
        <f>Table_35923[[#This Row],[Ballast DV]]/Table_35923[[#This Row],[ballast]]</f>
        <v>0</v>
      </c>
      <c r="L62" s="7"/>
      <c r="M62" s="7">
        <v>10000</v>
      </c>
    </row>
    <row r="63" spans="1:13">
      <c r="A63" s="7"/>
      <c r="B63" s="8"/>
      <c r="C63" s="8"/>
      <c r="D63" s="8"/>
      <c r="E63" s="8"/>
      <c r="F63" s="9"/>
      <c r="G63" s="7"/>
      <c r="H63" s="7"/>
      <c r="I63" s="7"/>
      <c r="J63" s="7"/>
      <c r="K63" s="7">
        <f>Table_35923[[#This Row],[Ballast DV]]/Table_35923[[#This Row],[ballast]]</f>
        <v>0</v>
      </c>
      <c r="L63" s="7"/>
      <c r="M63" s="7">
        <v>10000</v>
      </c>
    </row>
    <row r="64" spans="1:13">
      <c r="A64" s="7"/>
      <c r="B64" s="8"/>
      <c r="C64" s="8"/>
      <c r="D64" s="8"/>
      <c r="E64" s="8"/>
      <c r="F64" s="9"/>
      <c r="G64" s="7"/>
      <c r="H64" s="7"/>
      <c r="I64" s="7"/>
      <c r="J64" s="7"/>
      <c r="K64" s="7">
        <f>Table_35923[[#This Row],[Ballast DV]]/Table_35923[[#This Row],[ballast]]</f>
        <v>0</v>
      </c>
      <c r="L64" s="7"/>
      <c r="M64" s="7">
        <v>10000</v>
      </c>
    </row>
    <row r="65" spans="1:13">
      <c r="A65" s="7"/>
      <c r="B65" s="8"/>
      <c r="C65" s="8"/>
      <c r="D65" s="8"/>
      <c r="E65" s="8"/>
      <c r="F65" s="9"/>
      <c r="G65" s="7"/>
      <c r="H65" s="7"/>
      <c r="I65" s="7"/>
      <c r="J65" s="7"/>
      <c r="K65" s="7">
        <f>Table_35923[[#This Row],[Ballast DV]]/Table_35923[[#This Row],[ballast]]</f>
        <v>0</v>
      </c>
      <c r="L65" s="7"/>
      <c r="M65" s="7">
        <v>10000</v>
      </c>
    </row>
    <row r="66" spans="1:13">
      <c r="A66" s="7"/>
      <c r="B66" s="8"/>
      <c r="C66" s="8"/>
      <c r="D66" s="8"/>
      <c r="E66" s="8"/>
      <c r="F66" s="9"/>
      <c r="G66" s="7"/>
      <c r="H66" s="7"/>
      <c r="I66" s="7"/>
      <c r="J66" s="7"/>
      <c r="K66" s="7">
        <f>Table_35923[[#This Row],[Ballast DV]]/Table_35923[[#This Row],[ballast]]</f>
        <v>0</v>
      </c>
      <c r="L66" s="7"/>
      <c r="M66" s="7">
        <v>10000</v>
      </c>
    </row>
    <row r="67" spans="1:13">
      <c r="A67" s="7"/>
      <c r="B67" s="8"/>
      <c r="C67" s="8"/>
      <c r="D67" s="8"/>
      <c r="E67" s="8"/>
      <c r="F67" s="9"/>
      <c r="G67" s="7"/>
      <c r="H67" s="7"/>
      <c r="I67" s="7"/>
      <c r="J67" s="7"/>
      <c r="K67" s="7">
        <f>Table_35923[[#This Row],[Ballast DV]]/Table_35923[[#This Row],[ballast]]</f>
        <v>0</v>
      </c>
      <c r="L67" s="7"/>
      <c r="M67" s="7">
        <v>10000</v>
      </c>
    </row>
    <row r="68" spans="1:13">
      <c r="A68" s="7"/>
      <c r="B68" s="8"/>
      <c r="C68" s="8"/>
      <c r="D68" s="8"/>
      <c r="E68" s="8"/>
      <c r="F68" s="9"/>
      <c r="G68" s="7"/>
      <c r="H68" s="7"/>
      <c r="I68" s="7"/>
      <c r="J68" s="7"/>
      <c r="K68" s="7">
        <f>Table_35923[[#This Row],[Ballast DV]]/Table_35923[[#This Row],[ballast]]</f>
        <v>0</v>
      </c>
      <c r="L68" s="7"/>
      <c r="M68" s="7">
        <v>10000</v>
      </c>
    </row>
    <row r="69" spans="1:13">
      <c r="A69" s="7"/>
      <c r="B69" s="8"/>
      <c r="C69" s="8"/>
      <c r="D69" s="8"/>
      <c r="E69" s="8"/>
      <c r="F69" s="9"/>
      <c r="G69" s="7"/>
      <c r="H69" s="7"/>
      <c r="I69" s="7"/>
      <c r="J69" s="7"/>
      <c r="K69" s="7">
        <f>Table_35923[[#This Row],[Ballast DV]]/Table_35923[[#This Row],[ballast]]</f>
        <v>0</v>
      </c>
      <c r="L69" s="7"/>
      <c r="M69" s="7">
        <v>10000</v>
      </c>
    </row>
    <row r="70" spans="1:13">
      <c r="A70" s="7"/>
      <c r="B70" s="8"/>
      <c r="C70" s="8"/>
      <c r="D70" s="8"/>
      <c r="E70" s="8"/>
      <c r="F70" s="9"/>
      <c r="G70" s="7"/>
      <c r="H70" s="7"/>
      <c r="I70" s="7"/>
      <c r="J70" s="7"/>
      <c r="K70" s="7">
        <f>Table_35923[[#This Row],[Ballast DV]]/Table_35923[[#This Row],[ballast]]</f>
        <v>0</v>
      </c>
      <c r="L70" s="7"/>
      <c r="M70" s="7">
        <v>10000</v>
      </c>
    </row>
    <row r="71" spans="1:13">
      <c r="A71" s="7"/>
      <c r="B71" s="8"/>
      <c r="C71" s="8"/>
      <c r="D71" s="8"/>
      <c r="E71" s="8"/>
      <c r="F71" s="9"/>
      <c r="G71" s="7"/>
      <c r="H71" s="7"/>
      <c r="I71" s="7"/>
      <c r="J71" s="7"/>
      <c r="K71" s="7">
        <f>Table_35923[[#This Row],[Ballast DV]]/Table_35923[[#This Row],[ballast]]</f>
        <v>0</v>
      </c>
      <c r="L71" s="7"/>
      <c r="M71" s="7">
        <v>10000</v>
      </c>
    </row>
    <row r="72" spans="1:13">
      <c r="A72" s="7"/>
      <c r="B72" s="8"/>
      <c r="C72" s="8"/>
      <c r="D72" s="8"/>
      <c r="E72" s="8"/>
      <c r="F72" s="9"/>
      <c r="G72" s="7"/>
      <c r="H72" s="7"/>
      <c r="I72" s="7"/>
      <c r="J72" s="7"/>
      <c r="K72" s="7">
        <f>Table_35923[[#This Row],[Ballast DV]]/Table_35923[[#This Row],[ballast]]</f>
        <v>0</v>
      </c>
      <c r="L72" s="7"/>
      <c r="M72" s="7">
        <v>10000</v>
      </c>
    </row>
    <row r="73" spans="1:13">
      <c r="A73" s="7"/>
      <c r="B73" s="8"/>
      <c r="C73" s="8"/>
      <c r="D73" s="8"/>
      <c r="E73" s="8"/>
      <c r="F73" s="9"/>
      <c r="G73" s="7"/>
      <c r="H73" s="7"/>
      <c r="I73" s="7"/>
      <c r="J73" s="7"/>
      <c r="K73" s="7">
        <f>Table_35923[[#This Row],[Ballast DV]]/Table_35923[[#This Row],[ballast]]</f>
        <v>0</v>
      </c>
      <c r="L73" s="7"/>
      <c r="M73" s="7">
        <v>10000</v>
      </c>
    </row>
    <row r="74" spans="1:13">
      <c r="A74" s="7"/>
      <c r="B74" s="8"/>
      <c r="C74" s="8"/>
      <c r="D74" s="8"/>
      <c r="E74" s="8"/>
      <c r="F74" s="9"/>
      <c r="G74" s="7"/>
      <c r="H74" s="7"/>
      <c r="I74" s="7"/>
      <c r="J74" s="7"/>
      <c r="K74" s="7">
        <f>Table_35923[[#This Row],[Ballast DV]]/Table_35923[[#This Row],[ballast]]</f>
        <v>0</v>
      </c>
      <c r="L74" s="7"/>
      <c r="M74" s="7">
        <v>10000</v>
      </c>
    </row>
    <row r="75" spans="1:13">
      <c r="A75" s="7"/>
      <c r="B75" s="8"/>
      <c r="C75" s="8"/>
      <c r="D75" s="8"/>
      <c r="E75" s="8"/>
      <c r="F75" s="9"/>
      <c r="G75" s="7"/>
      <c r="H75" s="7"/>
      <c r="I75" s="7"/>
      <c r="J75" s="7"/>
      <c r="K75" s="7">
        <f>Table_35923[[#This Row],[Ballast DV]]/Table_35923[[#This Row],[ballast]]</f>
        <v>0</v>
      </c>
      <c r="L75" s="7"/>
      <c r="M75" s="7">
        <v>10000</v>
      </c>
    </row>
    <row r="76" spans="1:13">
      <c r="A76" s="7"/>
      <c r="B76" s="8"/>
      <c r="C76" s="8"/>
      <c r="D76" s="8"/>
      <c r="E76" s="8"/>
      <c r="F76" s="9"/>
      <c r="G76" s="7"/>
      <c r="H76" s="7"/>
      <c r="I76" s="7"/>
      <c r="J76" s="7"/>
      <c r="K76" s="7">
        <f>Table_35923[[#This Row],[Ballast DV]]/Table_35923[[#This Row],[ballast]]</f>
        <v>0</v>
      </c>
      <c r="L76" s="7"/>
      <c r="M76" s="7">
        <v>10000</v>
      </c>
    </row>
    <row r="77" spans="1:13">
      <c r="A77" s="7"/>
      <c r="B77" s="8"/>
      <c r="C77" s="8"/>
      <c r="D77" s="8"/>
      <c r="E77" s="8"/>
      <c r="F77" s="9"/>
      <c r="G77" s="7"/>
      <c r="H77" s="7"/>
      <c r="I77" s="7"/>
      <c r="J77" s="7"/>
      <c r="K77" s="7">
        <f>Table_35923[[#This Row],[Ballast DV]]/Table_35923[[#This Row],[ballast]]</f>
        <v>0</v>
      </c>
      <c r="L77" s="7"/>
      <c r="M77" s="7">
        <v>10000</v>
      </c>
    </row>
    <row r="78" spans="1:13">
      <c r="A78" s="7"/>
      <c r="B78" s="8"/>
      <c r="C78" s="8"/>
      <c r="D78" s="8"/>
      <c r="E78" s="8"/>
      <c r="F78" s="9"/>
      <c r="G78" s="7"/>
      <c r="H78" s="7"/>
      <c r="I78" s="7"/>
      <c r="J78" s="7"/>
      <c r="K78" s="7">
        <f>Table_35923[[#This Row],[Ballast DV]]/Table_35923[[#This Row],[ballast]]</f>
        <v>0</v>
      </c>
      <c r="L78" s="7"/>
      <c r="M78" s="7">
        <v>10000</v>
      </c>
    </row>
    <row r="79" spans="1:13">
      <c r="A79" s="7"/>
      <c r="B79" s="7"/>
      <c r="C79" s="7"/>
      <c r="D79" s="7"/>
      <c r="E79" s="7"/>
      <c r="F79" s="7"/>
      <c r="G79" s="7"/>
      <c r="H79" s="7"/>
      <c r="I79" s="7"/>
      <c r="J79" s="7"/>
      <c r="K79" s="7">
        <f>Table_35923[[#This Row],[Ballast DV]]/Table_35923[[#This Row],[ballast]]</f>
        <v>0</v>
      </c>
      <c r="L79" s="7"/>
      <c r="M79" s="7">
        <v>10000</v>
      </c>
    </row>
    <row r="80" spans="1:13">
      <c r="A80" s="7"/>
      <c r="B80" s="7"/>
      <c r="C80" s="7"/>
      <c r="D80" s="7"/>
      <c r="E80" s="7"/>
      <c r="F80" s="7"/>
      <c r="G80" s="7"/>
      <c r="H80" s="7"/>
      <c r="I80" s="7"/>
      <c r="J80" s="7"/>
      <c r="K80" s="7">
        <f>Table_35923[[#This Row],[Ballast DV]]/Table_35923[[#This Row],[ballast]]</f>
        <v>0</v>
      </c>
      <c r="L80" s="7"/>
      <c r="M80" s="7">
        <v>10000</v>
      </c>
    </row>
    <row r="81" spans="1:13">
      <c r="A81" s="7"/>
      <c r="B81" s="7"/>
      <c r="C81" s="7"/>
      <c r="D81" s="7"/>
      <c r="E81" s="7"/>
      <c r="F81" s="7"/>
      <c r="G81" s="7"/>
      <c r="H81" s="7"/>
      <c r="I81" s="7"/>
      <c r="J81" s="7"/>
      <c r="K81" s="7">
        <f>Table_35923[[#This Row],[Ballast DV]]/Table_35923[[#This Row],[ballast]]</f>
        <v>0</v>
      </c>
      <c r="L81" s="7"/>
      <c r="M81" s="7">
        <v>10000</v>
      </c>
    </row>
    <row r="82" spans="1:13">
      <c r="A82" s="7"/>
      <c r="B82" s="7"/>
      <c r="C82" s="7"/>
      <c r="D82" s="7"/>
      <c r="E82" s="7"/>
      <c r="F82" s="7"/>
      <c r="G82" s="7"/>
      <c r="H82" s="7"/>
      <c r="I82" s="7"/>
      <c r="J82" s="7"/>
      <c r="K82" s="7">
        <f>Table_35923[[#This Row],[Ballast DV]]/Table_35923[[#This Row],[ballast]]</f>
        <v>0</v>
      </c>
      <c r="L82" s="7"/>
      <c r="M82" s="7">
        <v>10000</v>
      </c>
    </row>
    <row r="83" spans="1:13">
      <c r="A83" s="7"/>
      <c r="B83" s="7"/>
      <c r="C83" s="7"/>
      <c r="D83" s="7"/>
      <c r="E83" s="7"/>
      <c r="F83" s="7"/>
      <c r="G83" s="7"/>
      <c r="H83" s="7"/>
      <c r="I83" s="7"/>
      <c r="J83" s="7"/>
      <c r="K83" s="7">
        <f>Table_35923[[#This Row],[Ballast DV]]/Table_35923[[#This Row],[ballast]]</f>
        <v>0</v>
      </c>
      <c r="L83" s="7"/>
      <c r="M83" s="7">
        <v>10000</v>
      </c>
    </row>
    <row r="84" spans="1:13">
      <c r="A84" s="7"/>
      <c r="B84" s="7"/>
      <c r="C84" s="7"/>
      <c r="D84" s="7"/>
      <c r="E84" s="7"/>
      <c r="F84" s="7"/>
      <c r="G84" s="7"/>
      <c r="H84" s="7"/>
      <c r="I84" s="7"/>
      <c r="J84" s="7"/>
      <c r="K84" s="7">
        <f>Table_35923[[#This Row],[Ballast DV]]/Table_35923[[#This Row],[ballast]]</f>
        <v>0</v>
      </c>
      <c r="L84" s="7"/>
      <c r="M84" s="7">
        <v>10000</v>
      </c>
    </row>
    <row r="85" spans="1:13">
      <c r="A85" s="7"/>
      <c r="B85" s="7"/>
      <c r="C85" s="7"/>
      <c r="D85" s="7"/>
      <c r="E85" s="7"/>
      <c r="F85" s="7"/>
      <c r="G85" s="7"/>
      <c r="H85" s="7"/>
      <c r="I85" s="7"/>
      <c r="J85" s="7"/>
      <c r="K85" s="7">
        <f>Table_35923[[#This Row],[Ballast DV]]/Table_35923[[#This Row],[ballast]]</f>
        <v>0</v>
      </c>
      <c r="L85" s="7"/>
      <c r="M85" s="7">
        <v>10000</v>
      </c>
    </row>
    <row r="86" spans="1:13">
      <c r="A86" s="7"/>
      <c r="B86" s="7"/>
      <c r="C86" s="7"/>
      <c r="D86" s="7"/>
      <c r="E86" s="7"/>
      <c r="F86" s="7"/>
      <c r="G86" s="7"/>
      <c r="H86" s="7"/>
      <c r="I86" s="7"/>
      <c r="J86" s="7"/>
      <c r="K86" s="7">
        <f>Table_35923[[#This Row],[Ballast DV]]/Table_35923[[#This Row],[ballast]]</f>
        <v>0</v>
      </c>
      <c r="L86" s="7"/>
      <c r="M86" s="7">
        <v>10000</v>
      </c>
    </row>
    <row r="87" spans="1:13">
      <c r="A87" s="7"/>
      <c r="B87" s="7"/>
      <c r="C87" s="7"/>
      <c r="D87" s="7"/>
      <c r="E87" s="7"/>
      <c r="F87" s="7"/>
      <c r="G87" s="7"/>
      <c r="H87" s="7"/>
      <c r="I87" s="7"/>
      <c r="J87" s="7"/>
      <c r="K87" s="7">
        <f>Table_35923[[#This Row],[Ballast DV]]/Table_35923[[#This Row],[ballast]]</f>
        <v>0</v>
      </c>
      <c r="L87" s="7"/>
      <c r="M87" s="7">
        <v>10000</v>
      </c>
    </row>
    <row r="88" spans="1:13">
      <c r="A88" s="7"/>
      <c r="B88" s="7"/>
      <c r="C88" s="7"/>
      <c r="D88" s="7"/>
      <c r="E88" s="7"/>
      <c r="F88" s="7"/>
      <c r="G88" s="7"/>
      <c r="H88" s="7"/>
      <c r="I88" s="7"/>
      <c r="J88" s="7"/>
      <c r="K88" s="7">
        <f>Table_35923[[#This Row],[Ballast DV]]/Table_35923[[#This Row],[ballast]]</f>
        <v>0</v>
      </c>
      <c r="L88" s="7"/>
      <c r="M88" s="7">
        <v>10000</v>
      </c>
    </row>
    <row r="89" spans="1:13">
      <c r="A89" s="7"/>
      <c r="B89" s="7"/>
      <c r="C89" s="7"/>
      <c r="D89" s="7"/>
      <c r="E89" s="7"/>
      <c r="F89" s="7"/>
      <c r="G89" s="7"/>
      <c r="H89" s="7"/>
      <c r="I89" s="7"/>
      <c r="J89" s="7"/>
      <c r="K89" s="7">
        <f>Table_35923[[#This Row],[Ballast DV]]/Table_35923[[#This Row],[ballast]]</f>
        <v>0</v>
      </c>
      <c r="L89" s="7"/>
      <c r="M89" s="7">
        <v>10000</v>
      </c>
    </row>
    <row r="90" spans="1:13">
      <c r="A90" s="7"/>
      <c r="B90" s="7"/>
      <c r="C90" s="7"/>
      <c r="D90" s="7"/>
      <c r="E90" s="7"/>
      <c r="F90" s="7"/>
      <c r="G90" s="7"/>
      <c r="H90" s="7"/>
      <c r="I90" s="7"/>
      <c r="J90" s="7"/>
      <c r="K90" s="7">
        <f>Table_35923[[#This Row],[Ballast DV]]/Table_35923[[#This Row],[ballast]]</f>
        <v>0</v>
      </c>
      <c r="L90" s="7"/>
      <c r="M90" s="7">
        <v>10000</v>
      </c>
    </row>
    <row r="91" spans="1:13">
      <c r="A91" s="7"/>
      <c r="B91" s="7"/>
      <c r="C91" s="7"/>
      <c r="D91" s="7"/>
      <c r="E91" s="7"/>
      <c r="F91" s="7"/>
      <c r="G91" s="7"/>
      <c r="H91" s="7"/>
      <c r="I91" s="7"/>
      <c r="J91" s="7"/>
      <c r="K91" s="7">
        <f>Table_35923[[#This Row],[Ballast DV]]/Table_35923[[#This Row],[ballast]]</f>
        <v>0</v>
      </c>
      <c r="L91" s="7"/>
      <c r="M91" s="7">
        <v>10000</v>
      </c>
    </row>
    <row r="92" spans="1:13">
      <c r="A92" s="7"/>
      <c r="B92" s="7"/>
      <c r="C92" s="7"/>
      <c r="D92" s="7"/>
      <c r="E92" s="7"/>
      <c r="F92" s="7"/>
      <c r="G92" s="7"/>
      <c r="H92" s="7"/>
      <c r="I92" s="7"/>
      <c r="J92" s="7"/>
      <c r="K92" s="7">
        <f>Table_35923[[#This Row],[Ballast DV]]/Table_35923[[#This Row],[ballast]]</f>
        <v>0</v>
      </c>
      <c r="L92" s="7"/>
      <c r="M92" s="7">
        <v>10000</v>
      </c>
    </row>
    <row r="93" spans="1:13">
      <c r="A93" s="7"/>
      <c r="B93" s="7"/>
      <c r="C93" s="7"/>
      <c r="D93" s="7"/>
      <c r="E93" s="7"/>
      <c r="F93" s="7"/>
      <c r="G93" s="7"/>
      <c r="H93" s="7"/>
      <c r="I93" s="7"/>
      <c r="J93" s="7"/>
      <c r="K93" s="7">
        <f>Table_35923[[#This Row],[Ballast DV]]/Table_35923[[#This Row],[ballast]]</f>
        <v>0</v>
      </c>
      <c r="L93" s="7"/>
      <c r="M93" s="7">
        <v>10000</v>
      </c>
    </row>
    <row r="94" spans="1:13">
      <c r="A94" s="7"/>
      <c r="B94" s="7"/>
      <c r="C94" s="7"/>
      <c r="D94" s="7"/>
      <c r="E94" s="7"/>
      <c r="F94" s="7"/>
      <c r="G94" s="7"/>
      <c r="H94" s="7"/>
      <c r="I94" s="7"/>
      <c r="J94" s="7"/>
      <c r="K94" s="7">
        <f>Table_35923[[#This Row],[Ballast DV]]/Table_35923[[#This Row],[ballast]]</f>
        <v>0</v>
      </c>
      <c r="L94" s="7"/>
      <c r="M94" s="7">
        <v>10000</v>
      </c>
    </row>
    <row r="95" spans="1:13">
      <c r="A95" s="7"/>
      <c r="B95" s="7"/>
      <c r="C95" s="7"/>
      <c r="D95" s="7"/>
      <c r="E95" s="7"/>
      <c r="F95" s="7"/>
      <c r="G95" s="7"/>
      <c r="H95" s="7"/>
      <c r="I95" s="7"/>
      <c r="J95" s="7"/>
      <c r="K95" s="7">
        <f>Table_35923[[#This Row],[Ballast DV]]/Table_35923[[#This Row],[ballast]]</f>
        <v>0</v>
      </c>
      <c r="L95" s="7"/>
      <c r="M95" s="7">
        <v>10000</v>
      </c>
    </row>
    <row r="96" spans="1:13">
      <c r="A96" s="7"/>
      <c r="B96" s="7"/>
      <c r="C96" s="7"/>
      <c r="D96" s="7"/>
      <c r="E96" s="7"/>
      <c r="F96" s="7"/>
      <c r="G96" s="7"/>
      <c r="H96" s="7"/>
      <c r="I96" s="7"/>
      <c r="J96" s="7"/>
      <c r="K96" s="7">
        <f>Table_35923[[#This Row],[Ballast DV]]/Table_35923[[#This Row],[ballast]]</f>
        <v>0</v>
      </c>
      <c r="L96" s="7"/>
      <c r="M96" s="7">
        <v>10000</v>
      </c>
    </row>
    <row r="97" spans="1:13">
      <c r="A97" s="7"/>
      <c r="B97" s="7"/>
      <c r="C97" s="7"/>
      <c r="D97" s="7"/>
      <c r="E97" s="7"/>
      <c r="F97" s="7"/>
      <c r="G97" s="7"/>
      <c r="H97" s="7"/>
      <c r="I97" s="7"/>
      <c r="J97" s="7"/>
      <c r="K97" s="7">
        <f>Table_35923[[#This Row],[Ballast DV]]/Table_35923[[#This Row],[ballast]]</f>
        <v>0</v>
      </c>
      <c r="L97" s="7"/>
      <c r="M97" s="7">
        <v>10000</v>
      </c>
    </row>
    <row r="98" spans="1:13">
      <c r="A98" s="7"/>
      <c r="B98" s="7"/>
      <c r="C98" s="7"/>
      <c r="D98" s="7"/>
      <c r="E98" s="7"/>
      <c r="F98" s="7"/>
      <c r="G98" s="7"/>
      <c r="H98" s="7"/>
      <c r="I98" s="7"/>
      <c r="J98" s="7"/>
      <c r="K98" s="7">
        <f>Table_35923[[#This Row],[Ballast DV]]/Table_35923[[#This Row],[ballast]]</f>
        <v>0</v>
      </c>
      <c r="L98" s="7"/>
      <c r="M98" s="7">
        <v>10000</v>
      </c>
    </row>
    <row r="99" spans="1:13">
      <c r="A99" s="7"/>
      <c r="B99" s="7"/>
      <c r="C99" s="7"/>
      <c r="D99" s="7"/>
      <c r="E99" s="7"/>
      <c r="F99" s="7"/>
      <c r="G99" s="7"/>
      <c r="H99" s="7"/>
      <c r="I99" s="7"/>
      <c r="J99" s="7"/>
      <c r="K99" s="7">
        <f>Table_35923[[#This Row],[Ballast DV]]/Table_35923[[#This Row],[ballast]]</f>
        <v>0</v>
      </c>
      <c r="L99" s="7"/>
      <c r="M99" s="7">
        <v>10000</v>
      </c>
    </row>
    <row r="100" spans="1:13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>
        <f>Table_35923[[#This Row],[Ballast DV]]/Table_35923[[#This Row],[ballast]]</f>
        <v>0</v>
      </c>
      <c r="L100" s="7"/>
      <c r="M100" s="7">
        <v>10000</v>
      </c>
    </row>
    <row r="101" spans="1:13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>
        <f>Table_35923[[#This Row],[Ballast DV]]/Table_35923[[#This Row],[ballast]]</f>
        <v>0</v>
      </c>
      <c r="L101" s="7"/>
      <c r="M101" s="7">
        <v>10000</v>
      </c>
    </row>
    <row r="102" spans="1:1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>
        <f>Table_35923[[#This Row],[Ballast DV]]/Table_35923[[#This Row],[ballast]]</f>
        <v>0</v>
      </c>
      <c r="L102" s="7"/>
      <c r="M102" s="7">
        <v>10000</v>
      </c>
    </row>
    <row r="103" spans="1:1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>
        <f>Table_35923[[#This Row],[Ballast DV]]/Table_35923[[#This Row],[ballast]]</f>
        <v>0</v>
      </c>
      <c r="L103" s="7"/>
      <c r="M103" s="7">
        <v>10000</v>
      </c>
    </row>
    <row r="104" spans="1:1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>
        <f>Table_35923[[#This Row],[Ballast DV]]/Table_35923[[#This Row],[ballast]]</f>
        <v>0</v>
      </c>
      <c r="L104" s="7"/>
      <c r="M104" s="7">
        <v>10000</v>
      </c>
    </row>
    <row r="105" spans="1:1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>
        <f>Table_35923[[#This Row],[Ballast DV]]/Table_35923[[#This Row],[ballast]]</f>
        <v>0</v>
      </c>
      <c r="L105" s="7"/>
      <c r="M105" s="7">
        <v>10000</v>
      </c>
    </row>
    <row r="106" spans="1:1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>
        <f>Table_35923[[#This Row],[Ballast DV]]/Table_35923[[#This Row],[ballast]]</f>
        <v>0</v>
      </c>
      <c r="L106" s="7"/>
      <c r="M106" s="7">
        <v>10000</v>
      </c>
    </row>
    <row r="107" spans="1:1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>
        <f>Table_35923[[#This Row],[Ballast DV]]/Table_35923[[#This Row],[ballast]]</f>
        <v>0</v>
      </c>
      <c r="L107" s="7"/>
      <c r="M107" s="7">
        <v>10000</v>
      </c>
    </row>
    <row r="108" spans="1:1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>
        <f>Table_35923[[#This Row],[Ballast DV]]/Table_35923[[#This Row],[ballast]]</f>
        <v>0</v>
      </c>
      <c r="L108" s="7"/>
      <c r="M108" s="7">
        <v>10000</v>
      </c>
    </row>
    <row r="109" spans="1:1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>
        <f>Table_35923[[#This Row],[Ballast DV]]/Table_35923[[#This Row],[ballast]]</f>
        <v>0</v>
      </c>
      <c r="L109" s="7"/>
      <c r="M109" s="7">
        <v>10000</v>
      </c>
    </row>
    <row r="110" spans="1:1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>
        <f>Table_35923[[#This Row],[Ballast DV]]/Table_35923[[#This Row],[ballast]]</f>
        <v>0</v>
      </c>
      <c r="L110" s="7"/>
      <c r="M110" s="7">
        <v>10000</v>
      </c>
    </row>
    <row r="111" spans="1:1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>
        <f>Table_35923[[#This Row],[Ballast DV]]/Table_35923[[#This Row],[ballast]]</f>
        <v>0</v>
      </c>
      <c r="L111" s="7"/>
      <c r="M111" s="7">
        <v>10000</v>
      </c>
    </row>
    <row r="112" spans="1:1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>
        <f>Table_35923[[#This Row],[Ballast DV]]/Table_35923[[#This Row],[ballast]]</f>
        <v>0</v>
      </c>
      <c r="L112" s="7"/>
      <c r="M112" s="7">
        <v>10000</v>
      </c>
    </row>
    <row r="113" spans="1: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>
        <f>Table_35923[[#This Row],[Ballast DV]]/Table_35923[[#This Row],[ballast]]</f>
        <v>0</v>
      </c>
      <c r="L113" s="7"/>
      <c r="M113" s="7">
        <v>10000</v>
      </c>
    </row>
    <row r="114" spans="1:1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>
        <f>Table_35923[[#This Row],[Ballast DV]]/Table_35923[[#This Row],[ballast]]</f>
        <v>0</v>
      </c>
      <c r="L114" s="7"/>
      <c r="M114" s="7">
        <v>10000</v>
      </c>
    </row>
    <row r="115" spans="1:1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>
        <f>Table_35923[[#This Row],[Ballast DV]]/Table_35923[[#This Row],[ballast]]</f>
        <v>0</v>
      </c>
      <c r="L115" s="7"/>
      <c r="M115" s="7">
        <v>10000</v>
      </c>
    </row>
    <row r="116" spans="1:1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>
        <f>Table_35923[[#This Row],[Ballast DV]]/Table_35923[[#This Row],[ballast]]</f>
        <v>0</v>
      </c>
      <c r="L116" s="7"/>
      <c r="M116" s="7">
        <v>10000</v>
      </c>
    </row>
    <row r="117" spans="1:1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>
        <f>Table_35923[[#This Row],[Ballast DV]]/Table_35923[[#This Row],[ballast]]</f>
        <v>0</v>
      </c>
      <c r="L117" s="7"/>
      <c r="M117" s="7">
        <v>10000</v>
      </c>
    </row>
    <row r="118" spans="1:1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>
        <f>Table_35923[[#This Row],[Ballast DV]]/Table_35923[[#This Row],[ballast]]</f>
        <v>0</v>
      </c>
      <c r="L118" s="7"/>
      <c r="M118" s="7">
        <v>10000</v>
      </c>
    </row>
    <row r="119" spans="1:1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>
        <f>Table_35923[[#This Row],[Ballast DV]]/Table_35923[[#This Row],[ballast]]</f>
        <v>0</v>
      </c>
      <c r="L119" s="7"/>
      <c r="M119" s="7">
        <v>10000</v>
      </c>
    </row>
    <row r="120" spans="1:1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>
        <f>Table_35923[[#This Row],[Ballast DV]]/Table_35923[[#This Row],[ballast]]</f>
        <v>0</v>
      </c>
      <c r="L120" s="7"/>
      <c r="M120" s="7">
        <v>10000</v>
      </c>
    </row>
    <row r="121" spans="1:1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>
        <f>Table_35923[[#This Row],[Ballast DV]]/Table_35923[[#This Row],[ballast]]</f>
        <v>0</v>
      </c>
      <c r="L121" s="7"/>
      <c r="M121" s="7">
        <v>10000</v>
      </c>
    </row>
    <row r="122" spans="1:1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>
        <f>Table_35923[[#This Row],[Ballast DV]]/Table_35923[[#This Row],[ballast]]</f>
        <v>0</v>
      </c>
      <c r="L122" s="7"/>
      <c r="M122" s="7">
        <v>10000</v>
      </c>
    </row>
    <row r="123" spans="1:1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>
        <f>Table_35923[[#This Row],[Ballast DV]]/Table_35923[[#This Row],[ballast]]</f>
        <v>0</v>
      </c>
      <c r="L123" s="7"/>
      <c r="M123" s="7">
        <v>10000</v>
      </c>
    </row>
    <row r="124" spans="1:1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>
        <f>Table_35923[[#This Row],[Ballast DV]]/Table_35923[[#This Row],[ballast]]</f>
        <v>0</v>
      </c>
      <c r="L124" s="7"/>
      <c r="M124" s="7">
        <v>10000</v>
      </c>
    </row>
    <row r="125" spans="1:1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>
        <f>Table_35923[[#This Row],[Ballast DV]]/Table_35923[[#This Row],[ballast]]</f>
        <v>0</v>
      </c>
      <c r="L125" s="7"/>
      <c r="M125" s="7">
        <v>10000</v>
      </c>
    </row>
    <row r="126" spans="1:1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>
        <f>Table_35923[[#This Row],[Ballast DV]]/Table_35923[[#This Row],[ballast]]</f>
        <v>0</v>
      </c>
      <c r="L126" s="7"/>
      <c r="M126" s="7">
        <v>10000</v>
      </c>
    </row>
    <row r="127" spans="1:1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>
        <f>Table_35923[[#This Row],[Ballast DV]]/Table_35923[[#This Row],[ballast]]</f>
        <v>0</v>
      </c>
      <c r="L127" s="7"/>
      <c r="M127" s="7">
        <v>10000</v>
      </c>
    </row>
    <row r="128" spans="1:1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>
        <f>Table_35923[[#This Row],[Ballast DV]]/Table_35923[[#This Row],[ballast]]</f>
        <v>0</v>
      </c>
      <c r="L128" s="7"/>
      <c r="M128" s="7">
        <v>10000</v>
      </c>
    </row>
    <row r="129" spans="1:1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>
        <f>Table_35923[[#This Row],[Ballast DV]]/Table_35923[[#This Row],[ballast]]</f>
        <v>0</v>
      </c>
      <c r="L129" s="7"/>
      <c r="M129" s="7">
        <v>10000</v>
      </c>
    </row>
    <row r="130" spans="1:1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>
        <f>Table_35923[[#This Row],[Ballast DV]]/Table_35923[[#This Row],[ballast]]</f>
        <v>0</v>
      </c>
      <c r="L130" s="7"/>
      <c r="M130" s="7">
        <v>10000</v>
      </c>
    </row>
    <row r="131" spans="1:1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>
        <f>Table_35923[[#This Row],[Ballast DV]]/Table_35923[[#This Row],[ballast]]</f>
        <v>0</v>
      </c>
      <c r="L131" s="7"/>
      <c r="M131" s="7">
        <v>10000</v>
      </c>
    </row>
    <row r="132" spans="1:1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>
        <f>Table_35923[[#This Row],[Ballast DV]]/Table_35923[[#This Row],[ballast]]</f>
        <v>0</v>
      </c>
      <c r="L132" s="7"/>
      <c r="M132" s="7">
        <v>10000</v>
      </c>
    </row>
    <row r="133" spans="1:1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>
        <f>Table_35923[[#This Row],[Ballast DV]]/Table_35923[[#This Row],[ballast]]</f>
        <v>0</v>
      </c>
      <c r="L133" s="7"/>
      <c r="M133" s="7">
        <v>10000</v>
      </c>
    </row>
    <row r="134" spans="1:1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>
        <f>Table_35923[[#This Row],[Ballast DV]]/Table_35923[[#This Row],[ballast]]</f>
        <v>0</v>
      </c>
      <c r="L134" s="7"/>
      <c r="M134" s="7">
        <v>10000</v>
      </c>
    </row>
    <row r="135" spans="1:1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>
        <f>Table_35923[[#This Row],[Ballast DV]]/Table_35923[[#This Row],[ballast]]</f>
        <v>0</v>
      </c>
      <c r="L135" s="7"/>
      <c r="M135" s="7">
        <v>10000</v>
      </c>
    </row>
    <row r="136" spans="1:1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>
        <f>Table_35923[[#This Row],[Ballast DV]]/Table_35923[[#This Row],[ballast]]</f>
        <v>0</v>
      </c>
      <c r="L136" s="7"/>
      <c r="M136" s="7">
        <v>10000</v>
      </c>
    </row>
    <row r="137" spans="1:1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>
        <f>Table_35923[[#This Row],[Ballast DV]]/Table_35923[[#This Row],[ballast]]</f>
        <v>0</v>
      </c>
      <c r="L137" s="7"/>
      <c r="M137" s="7">
        <v>10000</v>
      </c>
    </row>
    <row r="138" spans="1:1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>
        <f>Table_35923[[#This Row],[Ballast DV]]/Table_35923[[#This Row],[ballast]]</f>
        <v>0</v>
      </c>
      <c r="L138" s="7"/>
      <c r="M138" s="7">
        <v>10000</v>
      </c>
    </row>
    <row r="139" spans="1:1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>
        <f>Table_35923[[#This Row],[Ballast DV]]/Table_35923[[#This Row],[ballast]]</f>
        <v>0</v>
      </c>
      <c r="L139" s="7"/>
      <c r="M139" s="7">
        <v>10000</v>
      </c>
    </row>
    <row r="140" spans="1:1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>
        <f>Table_35923[[#This Row],[Ballast DV]]/Table_35923[[#This Row],[ballast]]</f>
        <v>0</v>
      </c>
      <c r="L140" s="7"/>
      <c r="M140" s="7">
        <v>10000</v>
      </c>
    </row>
    <row r="141" spans="1:1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>
        <f>Table_35923[[#This Row],[Ballast DV]]/Table_35923[[#This Row],[ballast]]</f>
        <v>0</v>
      </c>
      <c r="L141" s="7"/>
      <c r="M141" s="7">
        <v>10000</v>
      </c>
    </row>
    <row r="142" spans="1:1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>
        <f>Table_35923[[#This Row],[Ballast DV]]/Table_35923[[#This Row],[ballast]]</f>
        <v>0</v>
      </c>
      <c r="L142" s="7"/>
      <c r="M142" s="7">
        <v>10000</v>
      </c>
    </row>
    <row r="143" spans="1:1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>
        <f>Table_35923[[#This Row],[Ballast DV]]/Table_35923[[#This Row],[ballast]]</f>
        <v>0</v>
      </c>
      <c r="L143" s="7"/>
      <c r="M143" s="7">
        <v>10000</v>
      </c>
    </row>
    <row r="144" spans="1:1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>
        <f>Table_35923[[#This Row],[Ballast DV]]/Table_35923[[#This Row],[ballast]]</f>
        <v>0</v>
      </c>
      <c r="L144" s="7"/>
      <c r="M144" s="7">
        <v>10000</v>
      </c>
    </row>
    <row r="145" spans="1:1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>
        <f>Table_35923[[#This Row],[Ballast DV]]/Table_35923[[#This Row],[ballast]]</f>
        <v>0</v>
      </c>
      <c r="L145" s="7"/>
      <c r="M145" s="7">
        <v>10000</v>
      </c>
    </row>
    <row r="146" spans="1:1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>
        <f>Table_35923[[#This Row],[Ballast DV]]/Table_35923[[#This Row],[ballast]]</f>
        <v>0</v>
      </c>
      <c r="L146" s="7"/>
      <c r="M146" s="7">
        <v>10000</v>
      </c>
    </row>
    <row r="147" spans="1:1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>
        <f>Table_35923[[#This Row],[Ballast DV]]/Table_35923[[#This Row],[ballast]]</f>
        <v>0</v>
      </c>
      <c r="L147" s="7"/>
      <c r="M147" s="7">
        <v>10000</v>
      </c>
    </row>
    <row r="148" spans="1:1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>
        <f>Table_35923[[#This Row],[Ballast DV]]/Table_35923[[#This Row],[ballast]]</f>
        <v>0</v>
      </c>
      <c r="L148" s="7"/>
      <c r="M148" s="7">
        <v>10000</v>
      </c>
    </row>
    <row r="149" spans="1:1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>
        <f>Table_35923[[#This Row],[Ballast DV]]/Table_35923[[#This Row],[ballast]]</f>
        <v>0</v>
      </c>
      <c r="L149" s="7"/>
      <c r="M149" s="7">
        <v>10000</v>
      </c>
    </row>
    <row r="150" spans="1:1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>
        <f>Table_35923[[#This Row],[Ballast DV]]/Table_35923[[#This Row],[ballast]]</f>
        <v>0</v>
      </c>
      <c r="L150" s="7"/>
      <c r="M150" s="7">
        <v>10000</v>
      </c>
    </row>
    <row r="151" spans="1:1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>
        <f>Table_35923[[#This Row],[Ballast DV]]/Table_35923[[#This Row],[ballast]]</f>
        <v>0</v>
      </c>
      <c r="L151" s="7"/>
      <c r="M151" s="7">
        <v>10000</v>
      </c>
    </row>
    <row r="152" spans="1:1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>
        <f>Table_35923[[#This Row],[Ballast DV]]/Table_35923[[#This Row],[ballast]]</f>
        <v>0</v>
      </c>
      <c r="L152" s="7"/>
      <c r="M152" s="7">
        <v>10000</v>
      </c>
    </row>
    <row r="153" spans="1:1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>
        <f>Table_35923[[#This Row],[Ballast DV]]/Table_35923[[#This Row],[ballast]]</f>
        <v>0</v>
      </c>
      <c r="L153" s="7"/>
      <c r="M153" s="7">
        <v>10000</v>
      </c>
    </row>
    <row r="154" spans="1:1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 t="e">
        <f>Table_35923[[#This Row],[Ballast DV]]/Table_35923[[#This Row],[ballast]]</f>
        <v>#DIV/0!</v>
      </c>
      <c r="L154" s="7"/>
      <c r="M154" s="7"/>
    </row>
    <row r="155" spans="1:1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 t="e">
        <f>Table_35923[[#This Row],[Ballast DV]]/Table_35923[[#This Row],[ballast]]</f>
        <v>#DIV/0!</v>
      </c>
      <c r="L155" s="7"/>
      <c r="M155" s="7"/>
    </row>
    <row r="156" spans="1:1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 t="e">
        <f>Table_35923[[#This Row],[Ballast DV]]/Table_35923[[#This Row],[ballast]]</f>
        <v>#DIV/0!</v>
      </c>
      <c r="L156" s="7"/>
      <c r="M156" s="7"/>
    </row>
    <row r="157" spans="1:1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 t="e">
        <f>Table_35923[[#This Row],[Ballast DV]]/Table_35923[[#This Row],[ballast]]</f>
        <v>#DIV/0!</v>
      </c>
      <c r="L157" s="7"/>
      <c r="M157" s="7"/>
    </row>
    <row r="158" spans="1:1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 t="e">
        <f>Table_35923[[#This Row],[Ballast DV]]/Table_35923[[#This Row],[ballast]]</f>
        <v>#DIV/0!</v>
      </c>
      <c r="L158" s="7"/>
      <c r="M158" s="7"/>
    </row>
    <row r="159" spans="1:1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 t="e">
        <f>Table_35923[[#This Row],[Ballast DV]]/Table_35923[[#This Row],[ballast]]</f>
        <v>#DIV/0!</v>
      </c>
      <c r="L159" s="7"/>
      <c r="M159" s="7"/>
    </row>
    <row r="160" spans="1:1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 t="e">
        <f>Table_35923[[#This Row],[Ballast DV]]/Table_35923[[#This Row],[ballast]]</f>
        <v>#DIV/0!</v>
      </c>
      <c r="L160" s="7"/>
      <c r="M160" s="7"/>
    </row>
    <row r="161" spans="1:1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 t="e">
        <f>Table_35923[[#This Row],[Ballast DV]]/Table_35923[[#This Row],[ballast]]</f>
        <v>#DIV/0!</v>
      </c>
      <c r="L161" s="7"/>
      <c r="M161" s="7"/>
    </row>
    <row r="162" spans="1:1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 t="e">
        <f>Table_35923[[#This Row],[Ballast DV]]/Table_35923[[#This Row],[ballast]]</f>
        <v>#DIV/0!</v>
      </c>
      <c r="L162" s="7"/>
      <c r="M162" s="7"/>
    </row>
    <row r="163" spans="1:1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 t="e">
        <f>Table_35923[[#This Row],[Ballast DV]]/Table_35923[[#This Row],[ballast]]</f>
        <v>#DIV/0!</v>
      </c>
      <c r="L163" s="7"/>
      <c r="M163" s="7"/>
    </row>
    <row r="164" spans="1:1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 t="e">
        <f>Table_35923[[#This Row],[Ballast DV]]/Table_35923[[#This Row],[ballast]]</f>
        <v>#DIV/0!</v>
      </c>
      <c r="L164" s="7"/>
      <c r="M164" s="7"/>
    </row>
    <row r="165" spans="1:1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 t="e">
        <f>Table_35923[[#This Row],[Ballast DV]]/Table_35923[[#This Row],[ballast]]</f>
        <v>#DIV/0!</v>
      </c>
      <c r="L165" s="7"/>
      <c r="M165" s="7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8905E-B62A-BE42-A550-3B7F6CCD8A86}">
  <dimension ref="A1:M165"/>
  <sheetViews>
    <sheetView zoomScaleNormal="150" zoomScaleSheetLayoutView="100" workbookViewId="0">
      <selection activeCell="D22" sqref="D22"/>
    </sheetView>
  </sheetViews>
  <sheetFormatPr defaultRowHeight="14.4"/>
  <cols>
    <col min="10" max="11" width="10.6640625" customWidth="1"/>
    <col min="12" max="12" width="9.33203125" customWidth="1"/>
  </cols>
  <sheetData>
    <row r="1" spans="1:13" ht="33.75" customHeight="1" thickBot="1">
      <c r="A1" s="13" t="s">
        <v>39</v>
      </c>
      <c r="B1" s="14" t="s">
        <v>1</v>
      </c>
      <c r="C1" s="14" t="s">
        <v>2</v>
      </c>
      <c r="D1" s="14" t="s">
        <v>19</v>
      </c>
      <c r="E1" s="14" t="s">
        <v>28</v>
      </c>
      <c r="F1" s="14" t="s">
        <v>3</v>
      </c>
      <c r="G1" s="14" t="s">
        <v>4</v>
      </c>
      <c r="H1" s="14" t="s">
        <v>5</v>
      </c>
      <c r="I1" s="14" t="s">
        <v>6</v>
      </c>
      <c r="J1" s="14" t="s">
        <v>40</v>
      </c>
      <c r="K1" s="14" t="s">
        <v>61</v>
      </c>
      <c r="L1" s="14" t="s">
        <v>41</v>
      </c>
      <c r="M1" s="14" t="s">
        <v>8</v>
      </c>
    </row>
    <row r="2" spans="1:13">
      <c r="A2" s="12" t="s">
        <v>10</v>
      </c>
      <c r="B2" s="16" t="s">
        <v>29</v>
      </c>
      <c r="C2" s="16" t="s">
        <v>30</v>
      </c>
      <c r="D2" s="16" t="s">
        <v>31</v>
      </c>
      <c r="E2" s="16" t="s">
        <v>32</v>
      </c>
      <c r="F2" s="16" t="s">
        <v>12</v>
      </c>
      <c r="G2" s="16" t="s">
        <v>13</v>
      </c>
      <c r="H2" s="16" t="s">
        <v>14</v>
      </c>
      <c r="I2" s="16" t="s">
        <v>15</v>
      </c>
      <c r="J2" s="16" t="s">
        <v>15</v>
      </c>
      <c r="K2" s="16" t="s">
        <v>15</v>
      </c>
      <c r="L2" s="16" t="s">
        <v>24</v>
      </c>
      <c r="M2" s="16" t="s">
        <v>16</v>
      </c>
    </row>
    <row r="3" spans="1:13">
      <c r="A3" s="7"/>
      <c r="B3" s="17" t="s">
        <v>42</v>
      </c>
      <c r="C3" s="17" t="s">
        <v>43</v>
      </c>
      <c r="D3" s="17" t="s">
        <v>44</v>
      </c>
      <c r="E3" s="17"/>
      <c r="F3" s="9"/>
      <c r="G3" s="7"/>
      <c r="H3" s="7"/>
      <c r="I3" s="7">
        <v>335</v>
      </c>
      <c r="J3" s="7">
        <v>53.3</v>
      </c>
      <c r="K3" s="7">
        <f>-Table_359234[[#This Row],[PS voltage]]+Table_359234[[#This Row],[Ballast DV]]</f>
        <v>-281.7</v>
      </c>
      <c r="L3" s="7">
        <f>Table_359234[[#This Row],[Ballast DV]]/Table_359234[[#This Row],[ballast]]</f>
        <v>5.3299999999999997E-3</v>
      </c>
      <c r="M3" s="7">
        <v>10000</v>
      </c>
    </row>
    <row r="4" spans="1:13">
      <c r="A4" s="7"/>
      <c r="B4" s="8" t="s">
        <v>45</v>
      </c>
      <c r="C4" s="8" t="s">
        <v>46</v>
      </c>
      <c r="D4" s="8" t="s">
        <v>47</v>
      </c>
      <c r="E4" s="8"/>
      <c r="F4" s="9"/>
      <c r="G4" s="7"/>
      <c r="H4" s="7"/>
      <c r="I4" s="7">
        <v>324</v>
      </c>
      <c r="J4" s="7">
        <v>41.5</v>
      </c>
      <c r="K4" s="7">
        <f>-Table_359234[[#This Row],[PS voltage]]+Table_359234[[#This Row],[Ballast DV]]</f>
        <v>-282.5</v>
      </c>
      <c r="L4" s="7">
        <f>Table_359234[[#This Row],[Ballast DV]]/Table_359234[[#This Row],[ballast]]</f>
        <v>4.15E-3</v>
      </c>
      <c r="M4" s="7">
        <v>10000</v>
      </c>
    </row>
    <row r="5" spans="1:13">
      <c r="A5" s="7"/>
      <c r="B5" s="8" t="s">
        <v>48</v>
      </c>
      <c r="C5" s="8" t="s">
        <v>49</v>
      </c>
      <c r="D5" s="8" t="s">
        <v>50</v>
      </c>
      <c r="E5" s="8"/>
      <c r="F5" s="9"/>
      <c r="G5" s="7"/>
      <c r="H5" s="7"/>
      <c r="I5" s="7">
        <v>321</v>
      </c>
      <c r="J5" s="7">
        <v>37.299999999999997</v>
      </c>
      <c r="K5" s="7">
        <f>-Table_359234[[#This Row],[PS voltage]]+Table_359234[[#This Row],[Ballast DV]]</f>
        <v>-283.7</v>
      </c>
      <c r="L5" s="7">
        <f>Table_359234[[#This Row],[Ballast DV]]/Table_359234[[#This Row],[ballast]]</f>
        <v>3.7299999999999998E-3</v>
      </c>
      <c r="M5" s="7">
        <v>10000</v>
      </c>
    </row>
    <row r="6" spans="1:13">
      <c r="A6" s="7"/>
      <c r="B6" s="8" t="s">
        <v>51</v>
      </c>
      <c r="C6" s="8" t="s">
        <v>52</v>
      </c>
      <c r="D6" s="8" t="s">
        <v>53</v>
      </c>
      <c r="E6" s="8"/>
      <c r="F6" s="9"/>
      <c r="G6" s="7"/>
      <c r="H6" s="7"/>
      <c r="I6" s="7">
        <v>311</v>
      </c>
      <c r="J6" s="7">
        <v>27.1</v>
      </c>
      <c r="K6" s="7">
        <f>-Table_359234[[#This Row],[PS voltage]]+Table_359234[[#This Row],[Ballast DV]]</f>
        <v>-283.89999999999998</v>
      </c>
      <c r="L6" s="7">
        <f>Table_359234[[#This Row],[Ballast DV]]/Table_359234[[#This Row],[ballast]]</f>
        <v>5.4200000000000003E-3</v>
      </c>
      <c r="M6" s="7">
        <v>5000</v>
      </c>
    </row>
    <row r="7" spans="1:13">
      <c r="A7" s="7"/>
      <c r="B7" s="8" t="s">
        <v>54</v>
      </c>
      <c r="C7" s="8" t="s">
        <v>55</v>
      </c>
      <c r="D7" s="8" t="s">
        <v>56</v>
      </c>
      <c r="E7" s="8"/>
      <c r="F7" s="9"/>
      <c r="G7" s="7"/>
      <c r="H7" s="7"/>
      <c r="I7" s="7">
        <v>305</v>
      </c>
      <c r="J7" s="7">
        <v>18.8</v>
      </c>
      <c r="K7" s="7">
        <f>-Table_359234[[#This Row],[PS voltage]]+Table_359234[[#This Row],[Ballast DV]]</f>
        <v>-286.2</v>
      </c>
      <c r="L7" s="7">
        <f>Table_359234[[#This Row],[Ballast DV]]/Table_359234[[#This Row],[ballast]]</f>
        <v>3.7600000000000003E-3</v>
      </c>
      <c r="M7" s="7">
        <v>5000</v>
      </c>
    </row>
    <row r="8" spans="1:13">
      <c r="A8" s="7"/>
      <c r="B8" s="8" t="s">
        <v>57</v>
      </c>
      <c r="C8" s="8" t="s">
        <v>58</v>
      </c>
      <c r="D8" s="8" t="s">
        <v>59</v>
      </c>
      <c r="E8" s="8"/>
      <c r="F8" s="9"/>
      <c r="G8" s="7"/>
      <c r="H8" s="7"/>
      <c r="I8" s="7">
        <v>308</v>
      </c>
      <c r="J8" s="7">
        <v>25</v>
      </c>
      <c r="K8" s="7">
        <f>-Table_359234[[#This Row],[PS voltage]]+Table_359234[[#This Row],[Ballast DV]]</f>
        <v>-283</v>
      </c>
      <c r="L8" s="7">
        <f>Table_359234[[#This Row],[Ballast DV]]/Table_359234[[#This Row],[ballast]]</f>
        <v>5.0000000000000001E-3</v>
      </c>
      <c r="M8" s="7">
        <v>5000</v>
      </c>
    </row>
    <row r="9" spans="1:13">
      <c r="A9" s="7"/>
      <c r="B9" s="8"/>
      <c r="C9" s="8"/>
      <c r="D9" s="8"/>
      <c r="E9" s="8"/>
      <c r="F9" s="9"/>
      <c r="G9" s="7"/>
      <c r="H9" s="7"/>
      <c r="I9" s="7"/>
      <c r="J9" s="7"/>
      <c r="K9" s="7"/>
      <c r="L9" s="7">
        <f>Table_359234[[#This Row],[Ballast DV]]/Table_359234[[#This Row],[ballast]]</f>
        <v>0</v>
      </c>
      <c r="M9" s="7">
        <v>5000</v>
      </c>
    </row>
    <row r="10" spans="1:13">
      <c r="A10" s="7"/>
      <c r="B10" s="11"/>
      <c r="C10" s="11"/>
      <c r="D10" s="11"/>
      <c r="E10" s="8"/>
      <c r="F10" s="9"/>
      <c r="G10" s="7"/>
      <c r="H10" s="7"/>
      <c r="I10" s="7"/>
      <c r="J10" s="7"/>
      <c r="K10" s="7"/>
      <c r="L10" s="7">
        <f>Table_359234[[#This Row],[Ballast DV]]/Table_359234[[#This Row],[ballast]]</f>
        <v>0</v>
      </c>
      <c r="M10" s="7">
        <v>5000</v>
      </c>
    </row>
    <row r="11" spans="1:13">
      <c r="A11" s="7"/>
      <c r="B11" s="8"/>
      <c r="C11" s="8"/>
      <c r="D11" s="8"/>
      <c r="E11" s="8"/>
      <c r="F11" s="9"/>
      <c r="G11" s="7"/>
      <c r="H11" s="7"/>
      <c r="I11" s="7"/>
      <c r="J11" s="7"/>
      <c r="K11" s="7"/>
      <c r="L11" s="7" t="e">
        <f>Table_359234[[#This Row],[Ballast DV]]/Table_359234[[#This Row],[ballast]]</f>
        <v>#DIV/0!</v>
      </c>
      <c r="M11" s="7"/>
    </row>
    <row r="12" spans="1:13">
      <c r="A12" s="7"/>
      <c r="B12" s="8"/>
      <c r="C12" s="8"/>
      <c r="D12" s="8"/>
      <c r="E12" s="8"/>
      <c r="F12" s="9"/>
      <c r="G12" s="7"/>
      <c r="H12" s="7"/>
      <c r="I12" s="7"/>
      <c r="J12" s="7"/>
      <c r="K12" s="7"/>
      <c r="L12" s="7" t="e">
        <f>Table_359234[[#This Row],[Ballast DV]]/Table_359234[[#This Row],[ballast]]</f>
        <v>#DIV/0!</v>
      </c>
      <c r="M12" s="7"/>
    </row>
    <row r="13" spans="1:13">
      <c r="A13" s="7"/>
      <c r="B13" s="8"/>
      <c r="C13" s="8"/>
      <c r="D13" s="8"/>
      <c r="E13" s="8"/>
      <c r="F13" s="9"/>
      <c r="G13" s="7"/>
      <c r="H13" s="7"/>
      <c r="I13" s="7"/>
      <c r="J13" s="7"/>
      <c r="K13" s="7"/>
      <c r="L13" s="7" t="e">
        <f>Table_359234[[#This Row],[Ballast DV]]/Table_359234[[#This Row],[ballast]]</f>
        <v>#DIV/0!</v>
      </c>
      <c r="M13" s="7"/>
    </row>
    <row r="14" spans="1:13">
      <c r="A14" s="7"/>
      <c r="B14" s="8"/>
      <c r="C14" s="8"/>
      <c r="D14" s="8"/>
      <c r="E14" s="8"/>
      <c r="F14" s="9"/>
      <c r="G14" s="7"/>
      <c r="H14" s="7"/>
      <c r="I14" s="7"/>
      <c r="J14" s="7"/>
      <c r="K14" s="7"/>
      <c r="L14" s="7" t="e">
        <f>Table_359234[[#This Row],[Ballast DV]]/Table_359234[[#This Row],[ballast]]</f>
        <v>#DIV/0!</v>
      </c>
      <c r="M14" s="7"/>
    </row>
    <row r="15" spans="1:13">
      <c r="A15" s="7"/>
      <c r="B15" s="8"/>
      <c r="C15" s="8"/>
      <c r="D15" s="8"/>
      <c r="E15" s="8"/>
      <c r="F15" s="9"/>
      <c r="G15" s="7"/>
      <c r="H15" s="7"/>
      <c r="I15" s="7"/>
      <c r="J15" s="7"/>
      <c r="K15" s="7"/>
      <c r="L15" s="7" t="e">
        <f>Table_359234[[#This Row],[Ballast DV]]/Table_359234[[#This Row],[ballast]]</f>
        <v>#DIV/0!</v>
      </c>
      <c r="M15" s="7"/>
    </row>
    <row r="16" spans="1:13">
      <c r="A16" s="7"/>
      <c r="B16" s="8"/>
      <c r="C16" s="8"/>
      <c r="D16" s="8"/>
      <c r="E16" s="8"/>
      <c r="F16" s="9"/>
      <c r="G16" s="7"/>
      <c r="H16" s="7"/>
      <c r="I16" s="7"/>
      <c r="J16" s="7"/>
      <c r="K16" s="7"/>
      <c r="L16" s="7" t="e">
        <f>Table_359234[[#This Row],[Ballast DV]]/Table_359234[[#This Row],[ballast]]</f>
        <v>#DIV/0!</v>
      </c>
      <c r="M16" s="7"/>
    </row>
    <row r="17" spans="1:13">
      <c r="A17" s="7"/>
      <c r="B17" s="8"/>
      <c r="C17" s="8"/>
      <c r="D17" s="8"/>
      <c r="E17" s="8"/>
      <c r="F17" s="9"/>
      <c r="G17" s="7"/>
      <c r="H17" s="7"/>
      <c r="I17" s="7"/>
      <c r="J17" s="7"/>
      <c r="K17" s="7"/>
      <c r="L17" s="7" t="e">
        <f>Table_359234[[#This Row],[Ballast DV]]/Table_359234[[#This Row],[ballast]]</f>
        <v>#DIV/0!</v>
      </c>
      <c r="M17" s="7"/>
    </row>
    <row r="18" spans="1:13">
      <c r="A18" s="7"/>
      <c r="B18" s="8"/>
      <c r="C18" s="8"/>
      <c r="D18" s="8"/>
      <c r="E18" s="8"/>
      <c r="F18" s="9"/>
      <c r="G18" s="7"/>
      <c r="H18" s="7"/>
      <c r="I18" s="7"/>
      <c r="J18" s="7"/>
      <c r="K18" s="7"/>
      <c r="L18" s="7" t="e">
        <f>Table_359234[[#This Row],[Ballast DV]]/Table_359234[[#This Row],[ballast]]</f>
        <v>#DIV/0!</v>
      </c>
      <c r="M18" s="7"/>
    </row>
    <row r="19" spans="1:13">
      <c r="A19" s="7"/>
      <c r="B19" s="8"/>
      <c r="C19" s="8"/>
      <c r="D19" s="8"/>
      <c r="E19" s="8"/>
      <c r="F19" s="9"/>
      <c r="G19" s="7"/>
      <c r="H19" s="7"/>
      <c r="I19" s="7"/>
      <c r="J19" s="7"/>
      <c r="K19" s="7"/>
      <c r="L19" s="7"/>
      <c r="M19" s="7"/>
    </row>
    <row r="20" spans="1:13">
      <c r="A20" s="7"/>
      <c r="B20" s="8"/>
      <c r="C20" s="8"/>
      <c r="D20" s="8"/>
      <c r="E20" s="8"/>
      <c r="F20" s="9"/>
      <c r="G20" s="7"/>
      <c r="H20" s="7"/>
      <c r="I20" s="7"/>
      <c r="J20" s="7"/>
      <c r="K20" s="7"/>
      <c r="L20" s="7"/>
      <c r="M20" s="7"/>
    </row>
    <row r="21" spans="1:13">
      <c r="A21" s="7"/>
      <c r="B21" s="8"/>
      <c r="C21" s="8"/>
      <c r="D21" s="8"/>
      <c r="E21" s="8"/>
      <c r="F21" s="9"/>
      <c r="G21" s="7"/>
      <c r="H21" s="7"/>
      <c r="I21" s="7"/>
      <c r="J21" s="7"/>
      <c r="K21" s="7"/>
      <c r="L21" s="7"/>
      <c r="M21" s="7"/>
    </row>
    <row r="22" spans="1:13">
      <c r="A22" s="7"/>
      <c r="B22" s="8"/>
      <c r="C22" s="8"/>
      <c r="D22" s="8"/>
      <c r="E22" s="8"/>
      <c r="F22" s="9"/>
      <c r="G22" s="7"/>
      <c r="H22" s="7"/>
      <c r="I22" s="7"/>
      <c r="J22" s="7"/>
      <c r="K22" s="7"/>
      <c r="L22" s="7"/>
      <c r="M22" s="7"/>
    </row>
    <row r="23" spans="1:13">
      <c r="A23" s="7"/>
      <c r="B23" s="8"/>
      <c r="C23" s="8"/>
      <c r="D23" s="8"/>
      <c r="E23" s="8"/>
      <c r="F23" s="9"/>
      <c r="G23" s="7"/>
      <c r="H23" s="7"/>
      <c r="I23" s="7"/>
      <c r="J23" s="7"/>
      <c r="K23" s="7"/>
      <c r="L23" s="7"/>
      <c r="M23" s="7"/>
    </row>
    <row r="24" spans="1:13">
      <c r="A24" s="7"/>
      <c r="B24" s="8"/>
      <c r="C24" s="8"/>
      <c r="D24" s="8"/>
      <c r="E24" s="8"/>
      <c r="F24" s="9"/>
      <c r="G24" s="7"/>
      <c r="H24" s="7"/>
      <c r="I24" s="7"/>
      <c r="J24" s="7"/>
      <c r="K24" s="7"/>
      <c r="L24" s="7"/>
      <c r="M24" s="7"/>
    </row>
    <row r="25" spans="1:13">
      <c r="A25" s="7"/>
      <c r="B25" s="8"/>
      <c r="C25" s="8"/>
      <c r="D25" s="8"/>
      <c r="E25" s="8"/>
      <c r="F25" s="9"/>
      <c r="G25" s="7"/>
      <c r="H25" s="7"/>
      <c r="I25" s="7"/>
      <c r="J25" s="7"/>
      <c r="K25" s="7"/>
      <c r="L25" s="7"/>
      <c r="M25" s="7"/>
    </row>
    <row r="26" spans="1:13">
      <c r="A26" s="7"/>
      <c r="B26" s="8"/>
      <c r="C26" s="8"/>
      <c r="D26" s="8"/>
      <c r="E26" s="8"/>
      <c r="F26" s="9"/>
      <c r="G26" s="7"/>
      <c r="H26" s="7"/>
      <c r="I26" s="7"/>
      <c r="J26" s="7"/>
      <c r="K26" s="7"/>
      <c r="L26" s="7"/>
      <c r="M26" s="7"/>
    </row>
    <row r="27" spans="1:13">
      <c r="A27" s="7"/>
      <c r="B27" s="8"/>
      <c r="C27" s="8"/>
      <c r="D27" s="8"/>
      <c r="E27" s="8"/>
      <c r="F27" s="9"/>
      <c r="G27" s="7"/>
      <c r="H27" s="7"/>
      <c r="I27" s="7"/>
      <c r="J27" s="7"/>
      <c r="K27" s="7"/>
      <c r="L27" s="7"/>
      <c r="M27" s="7"/>
    </row>
    <row r="28" spans="1:13">
      <c r="A28" s="7"/>
      <c r="B28" s="8"/>
      <c r="C28" s="8"/>
      <c r="D28" s="8"/>
      <c r="E28" s="8"/>
      <c r="F28" s="9"/>
      <c r="G28" s="7"/>
      <c r="H28" s="7"/>
      <c r="I28" s="7"/>
      <c r="J28" s="7"/>
      <c r="K28" s="7"/>
      <c r="L28" s="7"/>
      <c r="M28" s="7"/>
    </row>
    <row r="29" spans="1:13">
      <c r="A29" s="7"/>
      <c r="B29" s="8"/>
      <c r="C29" s="8"/>
      <c r="D29" s="8"/>
      <c r="E29" s="8"/>
      <c r="F29" s="9"/>
      <c r="G29" s="7"/>
      <c r="H29" s="7"/>
      <c r="I29" s="7"/>
      <c r="J29" s="7"/>
      <c r="K29" s="7"/>
      <c r="L29" s="7"/>
      <c r="M29" s="7"/>
    </row>
    <row r="30" spans="1:13">
      <c r="A30" s="7"/>
      <c r="B30" s="8"/>
      <c r="C30" s="8"/>
      <c r="D30" s="8"/>
      <c r="E30" s="8"/>
      <c r="F30" s="9"/>
      <c r="G30" s="7"/>
      <c r="H30" s="7"/>
      <c r="I30" s="7"/>
      <c r="J30" s="7"/>
      <c r="K30" s="7"/>
      <c r="L30" s="7"/>
      <c r="M30" s="7"/>
    </row>
    <row r="31" spans="1:13">
      <c r="A31" s="7"/>
      <c r="B31" s="8"/>
      <c r="C31" s="8"/>
      <c r="D31" s="8"/>
      <c r="E31" s="8"/>
      <c r="F31" s="9"/>
      <c r="G31" s="7"/>
      <c r="H31" s="7"/>
      <c r="I31" s="7"/>
      <c r="J31" s="7"/>
      <c r="K31" s="7"/>
      <c r="L31" s="7"/>
      <c r="M31" s="7"/>
    </row>
    <row r="32" spans="1:13">
      <c r="A32" s="7"/>
      <c r="B32" s="8"/>
      <c r="C32" s="8"/>
      <c r="D32" s="8"/>
      <c r="E32" s="8"/>
      <c r="F32" s="9"/>
      <c r="G32" s="7"/>
      <c r="H32" s="7"/>
      <c r="I32" s="7"/>
      <c r="J32" s="7"/>
      <c r="K32" s="7"/>
      <c r="L32" s="7"/>
      <c r="M32" s="7"/>
    </row>
    <row r="33" spans="1:13">
      <c r="A33" s="7"/>
      <c r="B33" s="8"/>
      <c r="C33" s="8"/>
      <c r="D33" s="8"/>
      <c r="E33" s="8"/>
      <c r="F33" s="9"/>
      <c r="G33" s="7"/>
      <c r="H33" s="7"/>
      <c r="I33" s="7"/>
      <c r="J33" s="7"/>
      <c r="K33" s="7"/>
      <c r="L33" s="7"/>
      <c r="M33" s="7"/>
    </row>
    <row r="34" spans="1:13">
      <c r="A34" s="7"/>
      <c r="B34" s="8"/>
      <c r="C34" s="8"/>
      <c r="D34" s="8"/>
      <c r="E34" s="8"/>
      <c r="F34" s="9"/>
      <c r="G34" s="7"/>
      <c r="H34" s="7"/>
      <c r="I34" s="7"/>
      <c r="J34" s="7"/>
      <c r="K34" s="7"/>
      <c r="L34" s="7"/>
      <c r="M34" s="7"/>
    </row>
    <row r="35" spans="1:13">
      <c r="A35" s="7"/>
      <c r="B35" s="8"/>
      <c r="C35" s="8"/>
      <c r="D35" s="8"/>
      <c r="E35" s="8"/>
      <c r="F35" s="9"/>
      <c r="G35" s="7"/>
      <c r="H35" s="7"/>
      <c r="I35" s="7"/>
      <c r="J35" s="7"/>
      <c r="K35" s="7"/>
      <c r="L35" s="7"/>
      <c r="M35" s="7"/>
    </row>
    <row r="36" spans="1:13">
      <c r="A36" s="7"/>
      <c r="B36" s="8"/>
      <c r="C36" s="8"/>
      <c r="D36" s="8"/>
      <c r="E36" s="8"/>
      <c r="F36" s="9"/>
      <c r="G36" s="7"/>
      <c r="H36" s="7"/>
      <c r="I36" s="7"/>
      <c r="J36" s="7"/>
      <c r="K36" s="7"/>
      <c r="L36" s="7"/>
      <c r="M36" s="7"/>
    </row>
    <row r="37" spans="1:13">
      <c r="A37" s="7"/>
      <c r="B37" s="8"/>
      <c r="C37" s="8"/>
      <c r="D37" s="8"/>
      <c r="E37" s="8"/>
      <c r="F37" s="9"/>
      <c r="G37" s="7"/>
      <c r="H37" s="7"/>
      <c r="I37" s="7"/>
      <c r="J37" s="7"/>
      <c r="K37" s="7"/>
      <c r="L37" s="7"/>
      <c r="M37" s="7"/>
    </row>
    <row r="38" spans="1:13">
      <c r="A38" s="7"/>
      <c r="B38" s="8"/>
      <c r="C38" s="8"/>
      <c r="D38" s="8"/>
      <c r="E38" s="8"/>
      <c r="F38" s="9"/>
      <c r="G38" s="7"/>
      <c r="H38" s="7"/>
      <c r="I38" s="7"/>
      <c r="J38" s="7"/>
      <c r="K38" s="7"/>
      <c r="L38" s="7"/>
      <c r="M38" s="7"/>
    </row>
    <row r="39" spans="1:13">
      <c r="A39" s="7"/>
      <c r="B39" s="8"/>
      <c r="C39" s="8"/>
      <c r="D39" s="8"/>
      <c r="E39" s="8"/>
      <c r="F39" s="9"/>
      <c r="G39" s="7"/>
      <c r="H39" s="7"/>
      <c r="I39" s="7"/>
      <c r="J39" s="7"/>
      <c r="K39" s="7"/>
      <c r="L39" s="7"/>
      <c r="M39" s="7"/>
    </row>
    <row r="40" spans="1:13">
      <c r="A40" s="7"/>
      <c r="B40" s="8"/>
      <c r="C40" s="8"/>
      <c r="D40" s="8"/>
      <c r="E40" s="8"/>
      <c r="F40" s="9"/>
      <c r="G40" s="7"/>
      <c r="H40" s="7"/>
      <c r="I40" s="7"/>
      <c r="J40" s="7"/>
      <c r="K40" s="7"/>
      <c r="L40" s="7"/>
      <c r="M40" s="7"/>
    </row>
    <row r="41" spans="1:13">
      <c r="A41" s="7"/>
      <c r="B41" s="8"/>
      <c r="C41" s="8"/>
      <c r="D41" s="8"/>
      <c r="E41" s="8"/>
      <c r="F41" s="9"/>
      <c r="G41" s="7"/>
      <c r="H41" s="7"/>
      <c r="I41" s="7"/>
      <c r="J41" s="7"/>
      <c r="K41" s="7"/>
      <c r="L41" s="7"/>
      <c r="M41" s="7"/>
    </row>
    <row r="42" spans="1:13">
      <c r="A42" s="7"/>
      <c r="B42" s="8"/>
      <c r="C42" s="8"/>
      <c r="D42" s="8"/>
      <c r="E42" s="8"/>
      <c r="F42" s="9"/>
      <c r="G42" s="7"/>
      <c r="H42" s="7"/>
      <c r="I42" s="7"/>
      <c r="J42" s="7"/>
      <c r="K42" s="7"/>
      <c r="L42" s="7"/>
      <c r="M42" s="7"/>
    </row>
    <row r="43" spans="1:13">
      <c r="A43" s="7"/>
      <c r="B43" s="8"/>
      <c r="C43" s="8"/>
      <c r="D43" s="8"/>
      <c r="E43" s="8"/>
      <c r="F43" s="9"/>
      <c r="G43" s="7"/>
      <c r="H43" s="7"/>
      <c r="I43" s="7"/>
      <c r="J43" s="7"/>
      <c r="K43" s="7"/>
      <c r="L43" s="7"/>
      <c r="M43" s="7"/>
    </row>
    <row r="44" spans="1:13">
      <c r="A44" s="7"/>
      <c r="B44" s="8"/>
      <c r="C44" s="8"/>
      <c r="D44" s="8"/>
      <c r="E44" s="8"/>
      <c r="F44" s="9"/>
      <c r="G44" s="7"/>
      <c r="H44" s="7"/>
      <c r="I44" s="7"/>
      <c r="J44" s="7"/>
      <c r="K44" s="7"/>
      <c r="L44" s="7"/>
      <c r="M44" s="7"/>
    </row>
    <row r="45" spans="1:13">
      <c r="A45" s="7"/>
      <c r="B45" s="8"/>
      <c r="C45" s="8"/>
      <c r="D45" s="8"/>
      <c r="E45" s="8"/>
      <c r="F45" s="9"/>
      <c r="G45" s="7"/>
      <c r="H45" s="7"/>
      <c r="I45" s="7"/>
      <c r="J45" s="7"/>
      <c r="K45" s="7"/>
      <c r="L45" s="7"/>
      <c r="M45" s="7"/>
    </row>
    <row r="46" spans="1:13">
      <c r="A46" s="7"/>
      <c r="B46" s="8"/>
      <c r="C46" s="8"/>
      <c r="D46" s="8"/>
      <c r="E46" s="8"/>
      <c r="F46" s="9"/>
      <c r="G46" s="7"/>
      <c r="H46" s="7"/>
      <c r="I46" s="7"/>
      <c r="J46" s="7"/>
      <c r="K46" s="7"/>
      <c r="L46" s="7"/>
      <c r="M46" s="7"/>
    </row>
    <row r="47" spans="1:13">
      <c r="A47" s="7"/>
      <c r="B47" s="8"/>
      <c r="C47" s="8"/>
      <c r="D47" s="8"/>
      <c r="E47" s="8"/>
      <c r="F47" s="9"/>
      <c r="G47" s="7"/>
      <c r="H47" s="7"/>
      <c r="I47" s="7"/>
      <c r="J47" s="7"/>
      <c r="K47" s="7"/>
      <c r="L47" s="7"/>
      <c r="M47" s="7"/>
    </row>
    <row r="48" spans="1:13">
      <c r="A48" s="7"/>
      <c r="B48" s="8"/>
      <c r="C48" s="8"/>
      <c r="D48" s="8"/>
      <c r="E48" s="8"/>
      <c r="F48" s="9"/>
      <c r="G48" s="7"/>
      <c r="H48" s="7"/>
      <c r="I48" s="7"/>
      <c r="J48" s="7"/>
      <c r="K48" s="7"/>
      <c r="L48" s="7"/>
      <c r="M48" s="7"/>
    </row>
    <row r="49" spans="1:13">
      <c r="A49" s="7"/>
      <c r="B49" s="8"/>
      <c r="C49" s="8"/>
      <c r="D49" s="8"/>
      <c r="E49" s="8"/>
      <c r="F49" s="9"/>
      <c r="G49" s="7"/>
      <c r="H49" s="7"/>
      <c r="I49" s="7"/>
      <c r="J49" s="7"/>
      <c r="K49" s="7"/>
      <c r="L49" s="7"/>
      <c r="M49" s="7"/>
    </row>
    <row r="50" spans="1:13">
      <c r="A50" s="7"/>
      <c r="B50" s="8"/>
      <c r="C50" s="8"/>
      <c r="D50" s="8"/>
      <c r="E50" s="8"/>
      <c r="F50" s="9"/>
      <c r="G50" s="7"/>
      <c r="H50" s="7"/>
      <c r="I50" s="7"/>
      <c r="J50" s="7"/>
      <c r="K50" s="7"/>
      <c r="L50" s="7"/>
      <c r="M50" s="7"/>
    </row>
    <row r="51" spans="1:13">
      <c r="A51" s="7"/>
      <c r="B51" s="8"/>
      <c r="C51" s="8"/>
      <c r="D51" s="8"/>
      <c r="E51" s="8"/>
      <c r="F51" s="9"/>
      <c r="G51" s="7"/>
      <c r="H51" s="7"/>
      <c r="I51" s="7"/>
      <c r="J51" s="7"/>
      <c r="K51" s="7"/>
      <c r="L51" s="7"/>
      <c r="M51" s="7"/>
    </row>
    <row r="52" spans="1:13">
      <c r="A52" s="7"/>
      <c r="B52" s="8"/>
      <c r="C52" s="8"/>
      <c r="D52" s="8"/>
      <c r="E52" s="8"/>
      <c r="F52" s="9"/>
      <c r="G52" s="7"/>
      <c r="H52" s="7"/>
      <c r="I52" s="7"/>
      <c r="J52" s="7"/>
      <c r="K52" s="7"/>
      <c r="L52" s="7"/>
      <c r="M52" s="7"/>
    </row>
    <row r="53" spans="1:13">
      <c r="A53" s="7"/>
      <c r="B53" s="8"/>
      <c r="C53" s="8"/>
      <c r="D53" s="8"/>
      <c r="E53" s="8"/>
      <c r="F53" s="9"/>
      <c r="G53" s="7"/>
      <c r="H53" s="7"/>
      <c r="I53" s="7"/>
      <c r="J53" s="7"/>
      <c r="K53" s="7"/>
      <c r="L53" s="7"/>
      <c r="M53" s="7"/>
    </row>
    <row r="54" spans="1:13">
      <c r="A54" s="7"/>
      <c r="B54" s="8"/>
      <c r="C54" s="8"/>
      <c r="D54" s="8"/>
      <c r="E54" s="8"/>
      <c r="F54" s="9"/>
      <c r="G54" s="7"/>
      <c r="H54" s="7"/>
      <c r="I54" s="7"/>
      <c r="J54" s="7"/>
      <c r="K54" s="7"/>
      <c r="L54" s="7"/>
      <c r="M54" s="7"/>
    </row>
    <row r="55" spans="1:13">
      <c r="A55" s="7"/>
      <c r="B55" s="8"/>
      <c r="C55" s="8"/>
      <c r="D55" s="8"/>
      <c r="E55" s="8"/>
      <c r="F55" s="9"/>
      <c r="G55" s="7"/>
      <c r="H55" s="7"/>
      <c r="I55" s="7"/>
      <c r="J55" s="7"/>
      <c r="K55" s="7"/>
      <c r="L55" s="7"/>
      <c r="M55" s="7"/>
    </row>
    <row r="56" spans="1:13">
      <c r="A56" s="7"/>
      <c r="B56" s="8"/>
      <c r="C56" s="8"/>
      <c r="D56" s="8"/>
      <c r="E56" s="8"/>
      <c r="F56" s="9"/>
      <c r="G56" s="7"/>
      <c r="H56" s="7"/>
      <c r="I56" s="7"/>
      <c r="J56" s="7"/>
      <c r="K56" s="7"/>
      <c r="L56" s="7"/>
      <c r="M56" s="7"/>
    </row>
    <row r="57" spans="1:13">
      <c r="A57" s="7"/>
      <c r="B57" s="8"/>
      <c r="C57" s="8"/>
      <c r="D57" s="8"/>
      <c r="E57" s="8"/>
      <c r="F57" s="9"/>
      <c r="G57" s="7"/>
      <c r="H57" s="7"/>
      <c r="I57" s="7"/>
      <c r="J57" s="7"/>
      <c r="K57" s="7"/>
      <c r="L57" s="7"/>
      <c r="M57" s="7"/>
    </row>
    <row r="58" spans="1:13">
      <c r="A58" s="7"/>
      <c r="B58" s="8"/>
      <c r="C58" s="8"/>
      <c r="D58" s="8"/>
      <c r="E58" s="8"/>
      <c r="F58" s="9"/>
      <c r="G58" s="7"/>
      <c r="H58" s="7"/>
      <c r="I58" s="7"/>
      <c r="J58" s="7"/>
      <c r="K58" s="7"/>
      <c r="L58" s="7"/>
      <c r="M58" s="7"/>
    </row>
    <row r="59" spans="1:13">
      <c r="A59" s="7"/>
      <c r="B59" s="8"/>
      <c r="C59" s="8"/>
      <c r="D59" s="8"/>
      <c r="E59" s="8"/>
      <c r="F59" s="9"/>
      <c r="G59" s="7"/>
      <c r="H59" s="7"/>
      <c r="I59" s="7"/>
      <c r="J59" s="7"/>
      <c r="K59" s="7"/>
      <c r="L59" s="7"/>
      <c r="M59" s="7"/>
    </row>
    <row r="60" spans="1:13">
      <c r="A60" s="7"/>
      <c r="B60" s="8"/>
      <c r="C60" s="8"/>
      <c r="D60" s="8"/>
      <c r="E60" s="8"/>
      <c r="F60" s="9"/>
      <c r="G60" s="7"/>
      <c r="H60" s="7"/>
      <c r="I60" s="7"/>
      <c r="J60" s="7"/>
      <c r="K60" s="7"/>
      <c r="L60" s="7"/>
      <c r="M60" s="7"/>
    </row>
    <row r="61" spans="1:13">
      <c r="A61" s="7"/>
      <c r="B61" s="8"/>
      <c r="C61" s="8"/>
      <c r="D61" s="8"/>
      <c r="E61" s="8"/>
      <c r="F61" s="9"/>
      <c r="G61" s="7"/>
      <c r="H61" s="7"/>
      <c r="I61" s="7"/>
      <c r="J61" s="7"/>
      <c r="K61" s="7"/>
      <c r="L61" s="7"/>
      <c r="M61" s="7"/>
    </row>
    <row r="62" spans="1:13">
      <c r="A62" s="7"/>
      <c r="B62" s="8"/>
      <c r="C62" s="8"/>
      <c r="D62" s="8"/>
      <c r="E62" s="8"/>
      <c r="F62" s="9"/>
      <c r="G62" s="7"/>
      <c r="H62" s="7"/>
      <c r="I62" s="7"/>
      <c r="J62" s="7"/>
      <c r="K62" s="7"/>
      <c r="L62" s="7"/>
      <c r="M62" s="7"/>
    </row>
    <row r="63" spans="1:13">
      <c r="A63" s="7"/>
      <c r="B63" s="8"/>
      <c r="C63" s="8"/>
      <c r="D63" s="8"/>
      <c r="E63" s="8"/>
      <c r="F63" s="9"/>
      <c r="G63" s="7"/>
      <c r="H63" s="7"/>
      <c r="I63" s="7"/>
      <c r="J63" s="7"/>
      <c r="K63" s="7"/>
      <c r="L63" s="7"/>
      <c r="M63" s="7"/>
    </row>
    <row r="64" spans="1:13">
      <c r="A64" s="7"/>
      <c r="B64" s="8"/>
      <c r="C64" s="8"/>
      <c r="D64" s="8"/>
      <c r="E64" s="8"/>
      <c r="F64" s="9"/>
      <c r="G64" s="7"/>
      <c r="H64" s="7"/>
      <c r="I64" s="7"/>
      <c r="J64" s="7"/>
      <c r="K64" s="7"/>
      <c r="L64" s="7"/>
      <c r="M64" s="7"/>
    </row>
    <row r="65" spans="1:13">
      <c r="A65" s="7"/>
      <c r="B65" s="8"/>
      <c r="C65" s="8"/>
      <c r="D65" s="8"/>
      <c r="E65" s="8"/>
      <c r="F65" s="9"/>
      <c r="G65" s="7"/>
      <c r="H65" s="7"/>
      <c r="I65" s="7"/>
      <c r="J65" s="7"/>
      <c r="K65" s="7"/>
      <c r="L65" s="7"/>
      <c r="M65" s="7"/>
    </row>
    <row r="66" spans="1:13">
      <c r="A66" s="7"/>
      <c r="B66" s="8"/>
      <c r="C66" s="8"/>
      <c r="D66" s="8"/>
      <c r="E66" s="8"/>
      <c r="F66" s="9"/>
      <c r="G66" s="7"/>
      <c r="H66" s="7"/>
      <c r="I66" s="7"/>
      <c r="J66" s="7"/>
      <c r="K66" s="7"/>
      <c r="L66" s="7"/>
      <c r="M66" s="7"/>
    </row>
    <row r="67" spans="1:13">
      <c r="A67" s="7"/>
      <c r="B67" s="8"/>
      <c r="C67" s="8"/>
      <c r="D67" s="8"/>
      <c r="E67" s="8"/>
      <c r="F67" s="9"/>
      <c r="G67" s="7"/>
      <c r="H67" s="7"/>
      <c r="I67" s="7"/>
      <c r="J67" s="7"/>
      <c r="K67" s="7"/>
      <c r="L67" s="7"/>
      <c r="M67" s="7"/>
    </row>
    <row r="68" spans="1:13">
      <c r="A68" s="7"/>
      <c r="B68" s="8"/>
      <c r="C68" s="8"/>
      <c r="D68" s="8"/>
      <c r="E68" s="8"/>
      <c r="F68" s="9"/>
      <c r="G68" s="7"/>
      <c r="H68" s="7"/>
      <c r="I68" s="7"/>
      <c r="J68" s="7"/>
      <c r="K68" s="7"/>
      <c r="L68" s="7"/>
      <c r="M68" s="7"/>
    </row>
    <row r="69" spans="1:13">
      <c r="A69" s="7"/>
      <c r="B69" s="8"/>
      <c r="C69" s="8"/>
      <c r="D69" s="8"/>
      <c r="E69" s="8"/>
      <c r="F69" s="9"/>
      <c r="G69" s="7"/>
      <c r="H69" s="7"/>
      <c r="I69" s="7"/>
      <c r="J69" s="7"/>
      <c r="K69" s="7"/>
      <c r="L69" s="7"/>
      <c r="M69" s="7"/>
    </row>
    <row r="70" spans="1:13">
      <c r="A70" s="7"/>
      <c r="B70" s="8"/>
      <c r="C70" s="8"/>
      <c r="D70" s="8"/>
      <c r="E70" s="8"/>
      <c r="F70" s="9"/>
      <c r="G70" s="7"/>
      <c r="H70" s="7"/>
      <c r="I70" s="7"/>
      <c r="J70" s="7"/>
      <c r="K70" s="7"/>
      <c r="L70" s="7"/>
      <c r="M70" s="7"/>
    </row>
    <row r="71" spans="1:13">
      <c r="A71" s="7"/>
      <c r="B71" s="8"/>
      <c r="C71" s="8"/>
      <c r="D71" s="8"/>
      <c r="E71" s="8"/>
      <c r="F71" s="9"/>
      <c r="G71" s="7"/>
      <c r="H71" s="7"/>
      <c r="I71" s="7"/>
      <c r="J71" s="7"/>
      <c r="K71" s="7"/>
      <c r="L71" s="7"/>
      <c r="M71" s="7"/>
    </row>
    <row r="72" spans="1:13">
      <c r="A72" s="7"/>
      <c r="B72" s="8"/>
      <c r="C72" s="8"/>
      <c r="D72" s="8"/>
      <c r="E72" s="8"/>
      <c r="F72" s="9"/>
      <c r="G72" s="7"/>
      <c r="H72" s="7"/>
      <c r="I72" s="7"/>
      <c r="J72" s="7"/>
      <c r="K72" s="7"/>
      <c r="L72" s="7"/>
      <c r="M72" s="7"/>
    </row>
    <row r="73" spans="1:13">
      <c r="A73" s="7"/>
      <c r="B73" s="8"/>
      <c r="C73" s="8"/>
      <c r="D73" s="8"/>
      <c r="E73" s="8"/>
      <c r="F73" s="9"/>
      <c r="G73" s="7"/>
      <c r="H73" s="7"/>
      <c r="I73" s="7"/>
      <c r="J73" s="7"/>
      <c r="K73" s="7"/>
      <c r="L73" s="7"/>
      <c r="M73" s="7"/>
    </row>
    <row r="74" spans="1:13">
      <c r="A74" s="7"/>
      <c r="B74" s="8"/>
      <c r="C74" s="8"/>
      <c r="D74" s="8"/>
      <c r="E74" s="8"/>
      <c r="F74" s="9"/>
      <c r="G74" s="7"/>
      <c r="H74" s="7"/>
      <c r="I74" s="7"/>
      <c r="J74" s="7"/>
      <c r="K74" s="7"/>
      <c r="L74" s="7"/>
      <c r="M74" s="7"/>
    </row>
    <row r="75" spans="1:13">
      <c r="A75" s="7"/>
      <c r="B75" s="8"/>
      <c r="C75" s="8"/>
      <c r="D75" s="8"/>
      <c r="E75" s="8"/>
      <c r="F75" s="9"/>
      <c r="G75" s="7"/>
      <c r="H75" s="7"/>
      <c r="I75" s="7"/>
      <c r="J75" s="7"/>
      <c r="K75" s="7"/>
      <c r="L75" s="7"/>
      <c r="M75" s="7"/>
    </row>
    <row r="76" spans="1:13">
      <c r="A76" s="7"/>
      <c r="B76" s="8"/>
      <c r="C76" s="8"/>
      <c r="D76" s="8"/>
      <c r="E76" s="8"/>
      <c r="F76" s="9"/>
      <c r="G76" s="7"/>
      <c r="H76" s="7"/>
      <c r="I76" s="7"/>
      <c r="J76" s="7"/>
      <c r="K76" s="7"/>
      <c r="L76" s="7"/>
      <c r="M76" s="7"/>
    </row>
    <row r="77" spans="1:13">
      <c r="A77" s="7"/>
      <c r="B77" s="8"/>
      <c r="C77" s="8"/>
      <c r="D77" s="8"/>
      <c r="E77" s="8"/>
      <c r="F77" s="9"/>
      <c r="G77" s="7"/>
      <c r="H77" s="7"/>
      <c r="I77" s="7"/>
      <c r="J77" s="7"/>
      <c r="K77" s="7"/>
      <c r="L77" s="7"/>
      <c r="M77" s="7"/>
    </row>
    <row r="78" spans="1:13">
      <c r="A78" s="7"/>
      <c r="B78" s="8"/>
      <c r="C78" s="8"/>
      <c r="D78" s="8"/>
      <c r="E78" s="8"/>
      <c r="F78" s="9"/>
      <c r="G78" s="7"/>
      <c r="H78" s="7"/>
      <c r="I78" s="7"/>
      <c r="J78" s="7"/>
      <c r="K78" s="7"/>
      <c r="L78" s="7"/>
      <c r="M78" s="7"/>
    </row>
    <row r="79" spans="1:1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</row>
    <row r="80" spans="1:13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</row>
    <row r="81" spans="1:13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</row>
    <row r="82" spans="1:13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</row>
    <row r="83" spans="1:1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</row>
    <row r="84" spans="1:13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</row>
    <row r="85" spans="1:13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</row>
    <row r="86" spans="1:13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</row>
    <row r="87" spans="1:13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</row>
    <row r="88" spans="1:13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</row>
    <row r="89" spans="1:13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</row>
    <row r="90" spans="1:13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</row>
    <row r="91" spans="1:13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</row>
    <row r="92" spans="1:13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</row>
    <row r="93" spans="1:1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</row>
    <row r="94" spans="1:13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</row>
    <row r="95" spans="1:13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</row>
    <row r="96" spans="1:13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</row>
    <row r="97" spans="1:13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</row>
    <row r="98" spans="1:13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</row>
    <row r="99" spans="1:13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</row>
    <row r="100" spans="1:13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</row>
    <row r="101" spans="1:13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</row>
    <row r="102" spans="1:1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</row>
    <row r="103" spans="1:1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</row>
    <row r="104" spans="1:1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</row>
    <row r="105" spans="1:1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</row>
    <row r="106" spans="1:1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</row>
    <row r="107" spans="1:1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</row>
    <row r="108" spans="1:1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</row>
    <row r="109" spans="1:1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</row>
    <row r="110" spans="1:1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</row>
    <row r="111" spans="1:1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</row>
    <row r="112" spans="1:1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</row>
    <row r="113" spans="1: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</row>
    <row r="114" spans="1:1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</row>
    <row r="115" spans="1:1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</row>
    <row r="116" spans="1:1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</row>
    <row r="117" spans="1:1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</row>
    <row r="118" spans="1:1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</row>
    <row r="119" spans="1:1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</row>
    <row r="120" spans="1:1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</row>
    <row r="121" spans="1:1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</row>
    <row r="122" spans="1:1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</row>
    <row r="123" spans="1:1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</row>
    <row r="124" spans="1:1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</row>
    <row r="125" spans="1:1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</row>
    <row r="126" spans="1:1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</row>
    <row r="127" spans="1:1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</row>
    <row r="128" spans="1:1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</row>
    <row r="129" spans="1:1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</row>
    <row r="130" spans="1:1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</row>
    <row r="131" spans="1:1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</row>
    <row r="132" spans="1:1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</row>
    <row r="133" spans="1:1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</row>
    <row r="134" spans="1:1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</row>
    <row r="135" spans="1:1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</row>
    <row r="136" spans="1:1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</row>
    <row r="137" spans="1:1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</row>
    <row r="138" spans="1:1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</row>
    <row r="139" spans="1:1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</row>
    <row r="140" spans="1:1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</row>
    <row r="141" spans="1:1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</row>
    <row r="142" spans="1:1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</row>
    <row r="143" spans="1:1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</row>
    <row r="144" spans="1:1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</row>
    <row r="145" spans="1:1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</row>
    <row r="146" spans="1:1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</row>
    <row r="147" spans="1:1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</row>
    <row r="148" spans="1:1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</row>
    <row r="149" spans="1:1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</row>
    <row r="150" spans="1:1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</row>
    <row r="151" spans="1:1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</row>
    <row r="152" spans="1:1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</row>
    <row r="153" spans="1:1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</row>
    <row r="154" spans="1:1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</row>
    <row r="155" spans="1:1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</row>
    <row r="156" spans="1:1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</row>
    <row r="157" spans="1:1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</row>
    <row r="158" spans="1:1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</row>
    <row r="159" spans="1:1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</row>
    <row r="160" spans="1:1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</row>
    <row r="161" spans="1:1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</row>
    <row r="162" spans="1:1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</row>
    <row r="163" spans="1:1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</row>
    <row r="164" spans="1:1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</row>
    <row r="165" spans="1:1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9DEA6-EB7B-D842-83B8-C49E7E894B4E}">
  <dimension ref="A1:M165"/>
  <sheetViews>
    <sheetView zoomScaleNormal="150" zoomScaleSheetLayoutView="100" workbookViewId="0">
      <selection activeCell="D22" sqref="D22"/>
    </sheetView>
  </sheetViews>
  <sheetFormatPr defaultRowHeight="14.4"/>
  <cols>
    <col min="10" max="10" width="10.6640625" customWidth="1"/>
    <col min="11" max="12" width="9.33203125" customWidth="1"/>
  </cols>
  <sheetData>
    <row r="1" spans="1:13" ht="33.75" customHeight="1" thickBot="1">
      <c r="A1" s="13" t="s">
        <v>39</v>
      </c>
      <c r="B1" s="14" t="s">
        <v>1</v>
      </c>
      <c r="C1" s="14" t="s">
        <v>2</v>
      </c>
      <c r="D1" s="14" t="s">
        <v>19</v>
      </c>
      <c r="E1" s="14" t="s">
        <v>28</v>
      </c>
      <c r="F1" s="14" t="s">
        <v>3</v>
      </c>
      <c r="G1" s="14" t="s">
        <v>4</v>
      </c>
      <c r="H1" s="14" t="s">
        <v>5</v>
      </c>
      <c r="I1" s="14" t="s">
        <v>6</v>
      </c>
      <c r="J1" s="14" t="s">
        <v>40</v>
      </c>
      <c r="K1" s="14" t="s">
        <v>41</v>
      </c>
      <c r="L1" s="14" t="s">
        <v>60</v>
      </c>
      <c r="M1" s="14" t="s">
        <v>8</v>
      </c>
    </row>
    <row r="2" spans="1:13">
      <c r="A2" s="12" t="s">
        <v>10</v>
      </c>
      <c r="B2" s="16" t="s">
        <v>29</v>
      </c>
      <c r="C2" s="16" t="s">
        <v>30</v>
      </c>
      <c r="D2" s="16" t="s">
        <v>31</v>
      </c>
      <c r="E2" s="16" t="s">
        <v>32</v>
      </c>
      <c r="F2" s="16" t="s">
        <v>12</v>
      </c>
      <c r="G2" s="16" t="s">
        <v>13</v>
      </c>
      <c r="H2" s="16" t="s">
        <v>14</v>
      </c>
      <c r="I2" s="16" t="s">
        <v>15</v>
      </c>
      <c r="J2" s="16"/>
      <c r="K2" s="16" t="s">
        <v>24</v>
      </c>
      <c r="L2" s="16" t="s">
        <v>15</v>
      </c>
      <c r="M2" s="16" t="s">
        <v>16</v>
      </c>
    </row>
    <row r="3" spans="1:13">
      <c r="A3" s="7">
        <v>1</v>
      </c>
      <c r="B3" s="17"/>
      <c r="C3" s="17"/>
      <c r="D3" s="17"/>
      <c r="E3" s="17"/>
      <c r="F3" s="9" t="s">
        <v>18</v>
      </c>
      <c r="G3" s="7">
        <v>2</v>
      </c>
      <c r="H3" s="7">
        <v>300</v>
      </c>
      <c r="I3" s="7">
        <v>308</v>
      </c>
      <c r="J3" s="7">
        <v>28.6</v>
      </c>
      <c r="K3" s="7">
        <f>Table_359235[[#This Row],[Ballast DV]]/Table_359235[[#This Row],[ballast]]</f>
        <v>5.7200000000000003E-3</v>
      </c>
      <c r="L3" s="7">
        <f>Table_359235[[#This Row],[PS voltage]]-Table_359235[[#This Row],[Ballast DV]]</f>
        <v>279.39999999999998</v>
      </c>
      <c r="M3" s="7">
        <v>5000</v>
      </c>
    </row>
    <row r="4" spans="1:13">
      <c r="A4" s="7"/>
      <c r="B4" s="8"/>
      <c r="C4" s="8"/>
      <c r="D4" s="8"/>
      <c r="E4" s="8"/>
      <c r="F4" s="9"/>
      <c r="G4" s="7"/>
      <c r="H4" s="7">
        <v>300</v>
      </c>
      <c r="I4" s="7">
        <v>311</v>
      </c>
      <c r="J4" s="7">
        <v>31.3</v>
      </c>
      <c r="K4" s="7">
        <f>Table_359235[[#This Row],[Ballast DV]]/Table_359235[[#This Row],[ballast]]</f>
        <v>6.2599999999999999E-3</v>
      </c>
      <c r="L4" s="7">
        <f>Table_359235[[#This Row],[PS voltage]]-Table_359235[[#This Row],[Ballast DV]]</f>
        <v>279.7</v>
      </c>
      <c r="M4" s="7">
        <v>5000</v>
      </c>
    </row>
    <row r="5" spans="1:13">
      <c r="A5" s="7"/>
      <c r="B5" s="8"/>
      <c r="C5" s="8"/>
      <c r="D5" s="8"/>
      <c r="E5" s="8"/>
      <c r="F5" s="9"/>
      <c r="G5" s="7"/>
      <c r="H5" s="7">
        <v>300</v>
      </c>
      <c r="I5" s="7">
        <v>314</v>
      </c>
      <c r="J5" s="7">
        <v>33.799999999999997</v>
      </c>
      <c r="K5" s="7">
        <f>Table_359235[[#This Row],[Ballast DV]]/Table_359235[[#This Row],[ballast]]</f>
        <v>6.7599999999999995E-3</v>
      </c>
      <c r="L5" s="7">
        <f>Table_359235[[#This Row],[PS voltage]]-Table_359235[[#This Row],[Ballast DV]]</f>
        <v>280.2</v>
      </c>
      <c r="M5" s="7">
        <v>5000</v>
      </c>
    </row>
    <row r="6" spans="1:13">
      <c r="A6" s="7"/>
      <c r="B6" s="8"/>
      <c r="C6" s="8"/>
      <c r="D6" s="8"/>
      <c r="E6" s="8"/>
      <c r="F6" s="9"/>
      <c r="G6" s="7"/>
      <c r="H6" s="7">
        <v>300</v>
      </c>
      <c r="I6" s="7">
        <v>317</v>
      </c>
      <c r="J6" s="7">
        <v>36</v>
      </c>
      <c r="K6" s="7">
        <f>Table_359235[[#This Row],[Ballast DV]]/Table_359235[[#This Row],[ballast]]</f>
        <v>7.1999999999999998E-3</v>
      </c>
      <c r="L6" s="7">
        <f>Table_359235[[#This Row],[PS voltage]]-Table_359235[[#This Row],[Ballast DV]]</f>
        <v>281</v>
      </c>
      <c r="M6" s="7">
        <v>5000</v>
      </c>
    </row>
    <row r="7" spans="1:13">
      <c r="A7" s="7"/>
      <c r="B7" s="8"/>
      <c r="C7" s="8"/>
      <c r="D7" s="8"/>
      <c r="E7" s="8"/>
      <c r="F7" s="9"/>
      <c r="G7" s="7"/>
      <c r="H7" s="7">
        <v>300</v>
      </c>
      <c r="I7" s="7">
        <v>320</v>
      </c>
      <c r="J7" s="7">
        <v>38.5</v>
      </c>
      <c r="K7" s="7">
        <f>Table_359235[[#This Row],[Ballast DV]]/Table_359235[[#This Row],[ballast]]</f>
        <v>7.7000000000000002E-3</v>
      </c>
      <c r="L7" s="7">
        <f>Table_359235[[#This Row],[PS voltage]]-Table_359235[[#This Row],[Ballast DV]]</f>
        <v>281.5</v>
      </c>
      <c r="M7" s="7">
        <v>5000</v>
      </c>
    </row>
    <row r="8" spans="1:13">
      <c r="A8" s="7"/>
      <c r="B8" s="8"/>
      <c r="C8" s="8"/>
      <c r="D8" s="8"/>
      <c r="E8" s="8"/>
      <c r="F8" s="9"/>
      <c r="G8" s="7"/>
      <c r="H8" s="7">
        <v>300</v>
      </c>
      <c r="I8" s="7">
        <v>323</v>
      </c>
      <c r="J8" s="7">
        <v>41.8</v>
      </c>
      <c r="K8" s="7">
        <f>Table_359235[[#This Row],[Ballast DV]]/Table_359235[[#This Row],[ballast]]</f>
        <v>8.3599999999999994E-3</v>
      </c>
      <c r="L8" s="7">
        <f>Table_359235[[#This Row],[PS voltage]]-Table_359235[[#This Row],[Ballast DV]]</f>
        <v>281.2</v>
      </c>
      <c r="M8" s="7">
        <v>5000</v>
      </c>
    </row>
    <row r="9" spans="1:13">
      <c r="A9" s="7"/>
      <c r="B9" s="8"/>
      <c r="C9" s="8"/>
      <c r="D9" s="8"/>
      <c r="E9" s="8"/>
      <c r="F9" s="9"/>
      <c r="G9" s="7"/>
      <c r="H9" s="7">
        <v>300</v>
      </c>
      <c r="I9" s="7">
        <v>326</v>
      </c>
      <c r="J9" s="7">
        <v>44.4</v>
      </c>
      <c r="K9" s="7">
        <f>Table_359235[[#This Row],[Ballast DV]]/Table_359235[[#This Row],[ballast]]</f>
        <v>8.879999999999999E-3</v>
      </c>
      <c r="L9" s="7">
        <f>Table_359235[[#This Row],[PS voltage]]-Table_359235[[#This Row],[Ballast DV]]</f>
        <v>281.60000000000002</v>
      </c>
      <c r="M9" s="7">
        <v>5000</v>
      </c>
    </row>
    <row r="10" spans="1:13">
      <c r="A10" s="7"/>
      <c r="B10" s="11"/>
      <c r="C10" s="11"/>
      <c r="D10" s="11"/>
      <c r="E10" s="8"/>
      <c r="F10" s="9"/>
      <c r="G10" s="7"/>
      <c r="H10" s="7">
        <v>300</v>
      </c>
      <c r="I10" s="7">
        <v>329</v>
      </c>
      <c r="J10" s="7">
        <v>47.4</v>
      </c>
      <c r="K10" s="7">
        <f>Table_359235[[#This Row],[Ballast DV]]/Table_359235[[#This Row],[ballast]]</f>
        <v>9.4800000000000006E-3</v>
      </c>
      <c r="L10" s="7">
        <f>Table_359235[[#This Row],[PS voltage]]-Table_359235[[#This Row],[Ballast DV]]</f>
        <v>281.60000000000002</v>
      </c>
      <c r="M10" s="7">
        <v>5000</v>
      </c>
    </row>
    <row r="11" spans="1:13">
      <c r="A11" s="7"/>
      <c r="B11" s="8"/>
      <c r="C11" s="8"/>
      <c r="D11" s="8"/>
      <c r="E11" s="8"/>
      <c r="F11" s="9"/>
      <c r="G11" s="7"/>
      <c r="H11" s="7">
        <v>300</v>
      </c>
      <c r="I11" s="7">
        <v>332</v>
      </c>
      <c r="J11" s="7">
        <v>50</v>
      </c>
      <c r="K11" s="7">
        <f>Table_359235[[#This Row],[Ballast DV]]/Table_359235[[#This Row],[ballast]]</f>
        <v>0.01</v>
      </c>
      <c r="L11" s="7">
        <f>Table_359235[[#This Row],[PS voltage]]-Table_359235[[#This Row],[Ballast DV]]</f>
        <v>282</v>
      </c>
      <c r="M11" s="7">
        <v>5000</v>
      </c>
    </row>
    <row r="12" spans="1:13">
      <c r="A12" s="7"/>
      <c r="B12" s="8"/>
      <c r="C12" s="8"/>
      <c r="D12" s="8"/>
      <c r="E12" s="8"/>
      <c r="F12" s="9"/>
      <c r="G12" s="7"/>
      <c r="H12" s="7">
        <v>300</v>
      </c>
      <c r="I12" s="7">
        <v>335</v>
      </c>
      <c r="J12" s="7">
        <v>52.4</v>
      </c>
      <c r="K12" s="7">
        <f>Table_359235[[#This Row],[Ballast DV]]/Table_359235[[#This Row],[ballast]]</f>
        <v>1.048E-2</v>
      </c>
      <c r="L12" s="7">
        <f>Table_359235[[#This Row],[PS voltage]]-Table_359235[[#This Row],[Ballast DV]]</f>
        <v>282.60000000000002</v>
      </c>
      <c r="M12" s="7">
        <v>5000</v>
      </c>
    </row>
    <row r="13" spans="1:13">
      <c r="A13" s="7"/>
      <c r="B13" s="8"/>
      <c r="C13" s="8"/>
      <c r="D13" s="8"/>
      <c r="E13" s="8"/>
      <c r="F13" s="9"/>
      <c r="G13" s="7"/>
      <c r="H13" s="7">
        <v>300</v>
      </c>
      <c r="I13" s="7">
        <v>338</v>
      </c>
      <c r="J13" s="7">
        <v>55.6</v>
      </c>
      <c r="K13" s="7">
        <f>Table_359235[[#This Row],[Ballast DV]]/Table_359235[[#This Row],[ballast]]</f>
        <v>1.112E-2</v>
      </c>
      <c r="L13" s="7">
        <f>Table_359235[[#This Row],[PS voltage]]-Table_359235[[#This Row],[Ballast DV]]</f>
        <v>282.39999999999998</v>
      </c>
      <c r="M13" s="7">
        <v>5000</v>
      </c>
    </row>
    <row r="14" spans="1:13">
      <c r="A14" s="7"/>
      <c r="B14" s="8"/>
      <c r="C14" s="8"/>
      <c r="D14" s="8"/>
      <c r="E14" s="8"/>
      <c r="F14" s="9"/>
      <c r="G14" s="7"/>
      <c r="H14" s="7">
        <v>300</v>
      </c>
      <c r="I14" s="7">
        <v>341</v>
      </c>
      <c r="J14" s="7">
        <v>58.2</v>
      </c>
      <c r="K14" s="7">
        <f>Table_359235[[#This Row],[Ballast DV]]/Table_359235[[#This Row],[ballast]]</f>
        <v>1.1640000000000001E-2</v>
      </c>
      <c r="L14" s="7">
        <f>Table_359235[[#This Row],[PS voltage]]-Table_359235[[#This Row],[Ballast DV]]</f>
        <v>282.8</v>
      </c>
      <c r="M14" s="7">
        <v>5000</v>
      </c>
    </row>
    <row r="15" spans="1:13">
      <c r="A15" s="7"/>
      <c r="B15" s="8"/>
      <c r="C15" s="8"/>
      <c r="D15" s="8"/>
      <c r="E15" s="8"/>
      <c r="F15" s="9"/>
      <c r="G15" s="7"/>
      <c r="H15" s="7">
        <v>300</v>
      </c>
      <c r="I15" s="7">
        <v>344</v>
      </c>
      <c r="J15" s="7">
        <v>61</v>
      </c>
      <c r="K15" s="7">
        <f>Table_359235[[#This Row],[Ballast DV]]/Table_359235[[#This Row],[ballast]]</f>
        <v>1.2200000000000001E-2</v>
      </c>
      <c r="L15" s="7">
        <f>Table_359235[[#This Row],[PS voltage]]-Table_359235[[#This Row],[Ballast DV]]</f>
        <v>283</v>
      </c>
      <c r="M15" s="7">
        <v>5000</v>
      </c>
    </row>
    <row r="16" spans="1:13">
      <c r="A16" s="7"/>
      <c r="B16" s="8"/>
      <c r="C16" s="8"/>
      <c r="D16" s="8"/>
      <c r="E16" s="8"/>
      <c r="F16" s="9"/>
      <c r="G16" s="7"/>
      <c r="H16" s="7">
        <v>300</v>
      </c>
      <c r="I16" s="7">
        <v>347</v>
      </c>
      <c r="J16" s="7">
        <v>64.2</v>
      </c>
      <c r="K16" s="7">
        <f>Table_359235[[#This Row],[Ballast DV]]/Table_359235[[#This Row],[ballast]]</f>
        <v>1.2840000000000001E-2</v>
      </c>
      <c r="L16" s="7">
        <f>Table_359235[[#This Row],[PS voltage]]-Table_359235[[#This Row],[Ballast DV]]</f>
        <v>282.8</v>
      </c>
      <c r="M16" s="7">
        <v>5000</v>
      </c>
    </row>
    <row r="17" spans="1:13">
      <c r="A17" s="7"/>
      <c r="B17" s="8"/>
      <c r="C17" s="8"/>
      <c r="D17" s="8"/>
      <c r="E17" s="8"/>
      <c r="F17" s="9"/>
      <c r="G17" s="7"/>
      <c r="H17" s="7">
        <v>300</v>
      </c>
      <c r="I17" s="7">
        <v>344</v>
      </c>
      <c r="J17" s="7">
        <v>60.2</v>
      </c>
      <c r="K17" s="7">
        <f>Table_359235[[#This Row],[Ballast DV]]/Table_359235[[#This Row],[ballast]]</f>
        <v>1.204E-2</v>
      </c>
      <c r="L17" s="7">
        <f>Table_359235[[#This Row],[PS voltage]]-Table_359235[[#This Row],[Ballast DV]]</f>
        <v>283.8</v>
      </c>
      <c r="M17" s="7">
        <v>5000</v>
      </c>
    </row>
    <row r="18" spans="1:13">
      <c r="A18" s="7"/>
      <c r="B18" s="8"/>
      <c r="C18" s="8"/>
      <c r="D18" s="8"/>
      <c r="E18" s="8"/>
      <c r="F18" s="9"/>
      <c r="G18" s="7"/>
      <c r="H18" s="7">
        <v>300</v>
      </c>
      <c r="I18" s="7">
        <v>341</v>
      </c>
      <c r="J18" s="7">
        <v>57</v>
      </c>
      <c r="K18" s="7">
        <f>Table_359235[[#This Row],[Ballast DV]]/Table_359235[[#This Row],[ballast]]</f>
        <v>1.14E-2</v>
      </c>
      <c r="L18" s="7">
        <f>Table_359235[[#This Row],[PS voltage]]-Table_359235[[#This Row],[Ballast DV]]</f>
        <v>284</v>
      </c>
      <c r="M18" s="7">
        <v>5000</v>
      </c>
    </row>
    <row r="19" spans="1:13">
      <c r="A19" s="7"/>
      <c r="B19" s="8"/>
      <c r="C19" s="8"/>
      <c r="D19" s="8"/>
      <c r="E19" s="8"/>
      <c r="F19" s="9"/>
      <c r="G19" s="7"/>
      <c r="H19" s="7">
        <v>300</v>
      </c>
      <c r="I19" s="7">
        <v>338</v>
      </c>
      <c r="J19" s="7">
        <v>55</v>
      </c>
      <c r="K19" s="7">
        <f>Table_359235[[#This Row],[Ballast DV]]/Table_359235[[#This Row],[ballast]]</f>
        <v>1.0999999999999999E-2</v>
      </c>
      <c r="L19" s="7">
        <f>Table_359235[[#This Row],[PS voltage]]-Table_359235[[#This Row],[Ballast DV]]</f>
        <v>283</v>
      </c>
      <c r="M19" s="7">
        <v>5000</v>
      </c>
    </row>
    <row r="20" spans="1:13">
      <c r="A20" s="7"/>
      <c r="B20" s="8"/>
      <c r="C20" s="8"/>
      <c r="D20" s="8"/>
      <c r="E20" s="8"/>
      <c r="F20" s="9"/>
      <c r="G20" s="7"/>
      <c r="H20" s="7">
        <v>300</v>
      </c>
      <c r="I20" s="7">
        <v>335</v>
      </c>
      <c r="J20" s="7">
        <v>52.7</v>
      </c>
      <c r="K20" s="7">
        <f>Table_359235[[#This Row],[Ballast DV]]/Table_359235[[#This Row],[ballast]]</f>
        <v>1.0540000000000001E-2</v>
      </c>
      <c r="L20" s="7">
        <f>Table_359235[[#This Row],[PS voltage]]-Table_359235[[#This Row],[Ballast DV]]</f>
        <v>282.3</v>
      </c>
      <c r="M20" s="7">
        <v>5000</v>
      </c>
    </row>
    <row r="21" spans="1:13">
      <c r="A21" s="7"/>
      <c r="B21" s="8"/>
      <c r="C21" s="8"/>
      <c r="D21" s="8"/>
      <c r="E21" s="8"/>
      <c r="F21" s="9"/>
      <c r="G21" s="7"/>
      <c r="H21" s="7">
        <v>300</v>
      </c>
      <c r="I21" s="7">
        <v>332</v>
      </c>
      <c r="J21" s="7">
        <v>49.4</v>
      </c>
      <c r="K21" s="7">
        <f>Table_359235[[#This Row],[Ballast DV]]/Table_359235[[#This Row],[ballast]]</f>
        <v>9.8799999999999999E-3</v>
      </c>
      <c r="L21" s="7">
        <f>Table_359235[[#This Row],[PS voltage]]-Table_359235[[#This Row],[Ballast DV]]</f>
        <v>282.60000000000002</v>
      </c>
      <c r="M21" s="7">
        <v>5000</v>
      </c>
    </row>
    <row r="22" spans="1:13">
      <c r="A22" s="7"/>
      <c r="B22" s="8"/>
      <c r="C22" s="8"/>
      <c r="D22" s="8"/>
      <c r="E22" s="8"/>
      <c r="F22" s="9"/>
      <c r="G22" s="7"/>
      <c r="H22" s="7">
        <v>300</v>
      </c>
      <c r="I22" s="7">
        <v>329</v>
      </c>
      <c r="J22" s="7">
        <v>46.6</v>
      </c>
      <c r="K22" s="7">
        <f>Table_359235[[#This Row],[Ballast DV]]/Table_359235[[#This Row],[ballast]]</f>
        <v>9.3200000000000002E-3</v>
      </c>
      <c r="L22" s="7">
        <f>Table_359235[[#This Row],[PS voltage]]-Table_359235[[#This Row],[Ballast DV]]</f>
        <v>282.39999999999998</v>
      </c>
      <c r="M22" s="7">
        <v>5000</v>
      </c>
    </row>
    <row r="23" spans="1:13">
      <c r="A23" s="7"/>
      <c r="B23" s="8"/>
      <c r="C23" s="8"/>
      <c r="D23" s="8"/>
      <c r="E23" s="8"/>
      <c r="F23" s="9"/>
      <c r="G23" s="7"/>
      <c r="H23" s="7">
        <v>300</v>
      </c>
      <c r="I23" s="7">
        <v>326</v>
      </c>
      <c r="J23" s="7">
        <v>44.2</v>
      </c>
      <c r="K23" s="7">
        <f>Table_359235[[#This Row],[Ballast DV]]/Table_359235[[#This Row],[ballast]]</f>
        <v>8.8400000000000006E-3</v>
      </c>
      <c r="L23" s="7">
        <f>Table_359235[[#This Row],[PS voltage]]-Table_359235[[#This Row],[Ballast DV]]</f>
        <v>281.8</v>
      </c>
      <c r="M23" s="7">
        <v>5000</v>
      </c>
    </row>
    <row r="24" spans="1:13">
      <c r="A24" s="7"/>
      <c r="B24" s="8"/>
      <c r="C24" s="8"/>
      <c r="D24" s="8"/>
      <c r="E24" s="8"/>
      <c r="F24" s="9"/>
      <c r="G24" s="7"/>
      <c r="H24" s="7">
        <v>300</v>
      </c>
      <c r="I24" s="7">
        <v>323</v>
      </c>
      <c r="J24" s="7">
        <v>41.8</v>
      </c>
      <c r="K24" s="7">
        <f>Table_359235[[#This Row],[Ballast DV]]/Table_359235[[#This Row],[ballast]]</f>
        <v>8.3599999999999994E-3</v>
      </c>
      <c r="L24" s="7">
        <f>Table_359235[[#This Row],[PS voltage]]-Table_359235[[#This Row],[Ballast DV]]</f>
        <v>281.2</v>
      </c>
      <c r="M24" s="7">
        <v>5000</v>
      </c>
    </row>
    <row r="25" spans="1:13">
      <c r="A25" s="7"/>
      <c r="B25" s="8"/>
      <c r="C25" s="8"/>
      <c r="D25" s="8"/>
      <c r="E25" s="8"/>
      <c r="F25" s="9"/>
      <c r="G25" s="7"/>
      <c r="H25" s="7">
        <v>300</v>
      </c>
      <c r="I25" s="7">
        <v>320</v>
      </c>
      <c r="J25" s="7">
        <v>39.299999999999997</v>
      </c>
      <c r="K25" s="7">
        <f>Table_359235[[#This Row],[Ballast DV]]/Table_359235[[#This Row],[ballast]]</f>
        <v>7.8599999999999989E-3</v>
      </c>
      <c r="L25" s="7">
        <f>Table_359235[[#This Row],[PS voltage]]-Table_359235[[#This Row],[Ballast DV]]</f>
        <v>280.7</v>
      </c>
      <c r="M25" s="7">
        <v>5000</v>
      </c>
    </row>
    <row r="26" spans="1:13">
      <c r="A26" s="7"/>
      <c r="B26" s="8"/>
      <c r="C26" s="8"/>
      <c r="D26" s="8"/>
      <c r="E26" s="8"/>
      <c r="F26" s="9"/>
      <c r="G26" s="7"/>
      <c r="H26" s="7">
        <v>300</v>
      </c>
      <c r="I26" s="7">
        <v>317</v>
      </c>
      <c r="J26" s="7">
        <v>36.4</v>
      </c>
      <c r="K26" s="7">
        <f>Table_359235[[#This Row],[Ballast DV]]/Table_359235[[#This Row],[ballast]]</f>
        <v>7.28E-3</v>
      </c>
      <c r="L26" s="7">
        <f>Table_359235[[#This Row],[PS voltage]]-Table_359235[[#This Row],[Ballast DV]]</f>
        <v>280.60000000000002</v>
      </c>
      <c r="M26" s="7">
        <v>5000</v>
      </c>
    </row>
    <row r="27" spans="1:13">
      <c r="A27" s="7"/>
      <c r="B27" s="8"/>
      <c r="C27" s="8"/>
      <c r="D27" s="8"/>
      <c r="E27" s="8"/>
      <c r="F27" s="9"/>
      <c r="G27" s="7"/>
      <c r="H27" s="7">
        <v>300</v>
      </c>
      <c r="I27" s="7">
        <v>314</v>
      </c>
      <c r="J27" s="7">
        <v>33.9</v>
      </c>
      <c r="K27" s="7">
        <f>Table_359235[[#This Row],[Ballast DV]]/Table_359235[[#This Row],[ballast]]</f>
        <v>6.7799999999999996E-3</v>
      </c>
      <c r="L27" s="7">
        <f>Table_359235[[#This Row],[PS voltage]]-Table_359235[[#This Row],[Ballast DV]]</f>
        <v>280.10000000000002</v>
      </c>
      <c r="M27" s="7">
        <v>5000</v>
      </c>
    </row>
    <row r="28" spans="1:13">
      <c r="A28" s="7"/>
      <c r="B28" s="8"/>
      <c r="C28" s="8"/>
      <c r="D28" s="8"/>
      <c r="E28" s="8"/>
      <c r="F28" s="9"/>
      <c r="G28" s="7"/>
      <c r="H28" s="7">
        <v>300</v>
      </c>
      <c r="I28" s="7">
        <v>311</v>
      </c>
      <c r="J28" s="7">
        <v>30.4</v>
      </c>
      <c r="K28" s="7">
        <f>Table_359235[[#This Row],[Ballast DV]]/Table_359235[[#This Row],[ballast]]</f>
        <v>6.0799999999999995E-3</v>
      </c>
      <c r="L28" s="7">
        <f>Table_359235[[#This Row],[PS voltage]]-Table_359235[[#This Row],[Ballast DV]]</f>
        <v>280.60000000000002</v>
      </c>
      <c r="M28" s="7">
        <v>5000</v>
      </c>
    </row>
    <row r="29" spans="1:13">
      <c r="A29" s="7"/>
      <c r="B29" s="8"/>
      <c r="C29" s="8"/>
      <c r="D29" s="8"/>
      <c r="E29" s="8"/>
      <c r="F29" s="9"/>
      <c r="G29" s="7"/>
      <c r="H29" s="7">
        <v>300</v>
      </c>
      <c r="I29" s="7">
        <v>308</v>
      </c>
      <c r="J29" s="7">
        <v>27.7</v>
      </c>
      <c r="K29" s="7">
        <f>Table_359235[[#This Row],[Ballast DV]]/Table_359235[[#This Row],[ballast]]</f>
        <v>5.5399999999999998E-3</v>
      </c>
      <c r="L29" s="7">
        <f>Table_359235[[#This Row],[PS voltage]]-Table_359235[[#This Row],[Ballast DV]]</f>
        <v>280.3</v>
      </c>
      <c r="M29" s="7">
        <v>5000</v>
      </c>
    </row>
    <row r="30" spans="1:13">
      <c r="A30" s="7"/>
      <c r="B30" s="8"/>
      <c r="C30" s="8"/>
      <c r="D30" s="8"/>
      <c r="E30" s="8"/>
      <c r="F30" s="9"/>
      <c r="G30" s="7"/>
      <c r="H30" s="7">
        <v>300</v>
      </c>
      <c r="I30" s="7">
        <v>305</v>
      </c>
      <c r="J30" s="7">
        <v>24</v>
      </c>
      <c r="K30" s="7">
        <f>Table_359235[[#This Row],[Ballast DV]]/Table_359235[[#This Row],[ballast]]</f>
        <v>4.7999999999999996E-3</v>
      </c>
      <c r="L30" s="7">
        <f>Table_359235[[#This Row],[PS voltage]]-Table_359235[[#This Row],[Ballast DV]]</f>
        <v>281</v>
      </c>
      <c r="M30" s="7">
        <v>5000</v>
      </c>
    </row>
    <row r="31" spans="1:13">
      <c r="A31" s="7"/>
      <c r="B31" s="8"/>
      <c r="C31" s="8"/>
      <c r="D31" s="8"/>
      <c r="E31" s="8"/>
      <c r="F31" s="9"/>
      <c r="G31" s="7"/>
      <c r="H31" s="7">
        <v>300</v>
      </c>
      <c r="I31" s="7">
        <v>302</v>
      </c>
      <c r="J31" s="7">
        <v>18.2</v>
      </c>
      <c r="K31" s="7">
        <f>Table_359235[[#This Row],[Ballast DV]]/Table_359235[[#This Row],[ballast]]</f>
        <v>3.64E-3</v>
      </c>
      <c r="L31" s="7">
        <f>Table_359235[[#This Row],[PS voltage]]-Table_359235[[#This Row],[Ballast DV]]</f>
        <v>283.8</v>
      </c>
      <c r="M31" s="7">
        <v>5000</v>
      </c>
    </row>
    <row r="32" spans="1:13">
      <c r="A32" s="7"/>
      <c r="B32" s="8"/>
      <c r="C32" s="8"/>
      <c r="D32" s="8"/>
      <c r="E32" s="8"/>
      <c r="F32" s="9"/>
      <c r="G32" s="7"/>
      <c r="H32" s="7">
        <v>300</v>
      </c>
      <c r="I32" s="7">
        <v>315</v>
      </c>
      <c r="J32" s="7">
        <v>15.5</v>
      </c>
      <c r="K32" s="7">
        <f>Table_359235[[#This Row],[Ballast DV]]/Table_359235[[#This Row],[ballast]]</f>
        <v>7.7499999999999997E-4</v>
      </c>
      <c r="L32" s="7">
        <f>Table_359235[[#This Row],[PS voltage]]-Table_359235[[#This Row],[Ballast DV]]</f>
        <v>299.5</v>
      </c>
      <c r="M32" s="7">
        <v>20000</v>
      </c>
    </row>
    <row r="33" spans="1:13">
      <c r="A33" s="7"/>
      <c r="B33" s="8"/>
      <c r="C33" s="8"/>
      <c r="D33" s="8"/>
      <c r="E33" s="8"/>
      <c r="F33" s="9"/>
      <c r="G33" s="7"/>
      <c r="H33" s="7">
        <v>300</v>
      </c>
      <c r="I33" s="7">
        <v>320</v>
      </c>
      <c r="J33" s="7">
        <v>23.7</v>
      </c>
      <c r="K33" s="7">
        <f>Table_359235[[#This Row],[Ballast DV]]/Table_359235[[#This Row],[ballast]]</f>
        <v>1.1850000000000001E-3</v>
      </c>
      <c r="L33" s="7">
        <f>Table_359235[[#This Row],[PS voltage]]-Table_359235[[#This Row],[Ballast DV]]</f>
        <v>296.3</v>
      </c>
      <c r="M33" s="7">
        <v>20000</v>
      </c>
    </row>
    <row r="34" spans="1:13">
      <c r="A34" s="7"/>
      <c r="B34" s="8"/>
      <c r="C34" s="8"/>
      <c r="D34" s="8"/>
      <c r="E34" s="8"/>
      <c r="F34" s="9"/>
      <c r="G34" s="7"/>
      <c r="H34" s="7">
        <v>300</v>
      </c>
      <c r="I34" s="7">
        <v>325</v>
      </c>
      <c r="J34" s="7">
        <v>30.1</v>
      </c>
      <c r="K34" s="7">
        <f>Table_359235[[#This Row],[Ballast DV]]/Table_359235[[#This Row],[ballast]]</f>
        <v>1.505E-3</v>
      </c>
      <c r="L34" s="7">
        <f>Table_359235[[#This Row],[PS voltage]]-Table_359235[[#This Row],[Ballast DV]]</f>
        <v>294.89999999999998</v>
      </c>
      <c r="M34" s="7">
        <v>20000</v>
      </c>
    </row>
    <row r="35" spans="1:13">
      <c r="A35" s="7"/>
      <c r="B35" s="8"/>
      <c r="C35" s="8"/>
      <c r="D35" s="8"/>
      <c r="E35" s="8"/>
      <c r="F35" s="9"/>
      <c r="G35" s="7"/>
      <c r="H35" s="7">
        <v>300</v>
      </c>
      <c r="I35" s="7">
        <v>330</v>
      </c>
      <c r="J35" s="7">
        <v>36.6</v>
      </c>
      <c r="K35" s="7">
        <f>Table_359235[[#This Row],[Ballast DV]]/Table_359235[[#This Row],[ballast]]</f>
        <v>1.83E-3</v>
      </c>
      <c r="L35" s="7">
        <f>Table_359235[[#This Row],[PS voltage]]-Table_359235[[#This Row],[Ballast DV]]</f>
        <v>293.39999999999998</v>
      </c>
      <c r="M35" s="7">
        <v>20000</v>
      </c>
    </row>
    <row r="36" spans="1:13">
      <c r="A36" s="7"/>
      <c r="B36" s="8"/>
      <c r="C36" s="8"/>
      <c r="D36" s="8"/>
      <c r="E36" s="8"/>
      <c r="F36" s="9"/>
      <c r="G36" s="7"/>
      <c r="H36" s="7">
        <v>300</v>
      </c>
      <c r="I36" s="7">
        <v>335</v>
      </c>
      <c r="J36" s="7">
        <v>43</v>
      </c>
      <c r="K36" s="7">
        <f>Table_359235[[#This Row],[Ballast DV]]/Table_359235[[#This Row],[ballast]]</f>
        <v>2.15E-3</v>
      </c>
      <c r="L36" s="7">
        <f>Table_359235[[#This Row],[PS voltage]]-Table_359235[[#This Row],[Ballast DV]]</f>
        <v>292</v>
      </c>
      <c r="M36" s="7">
        <v>20000</v>
      </c>
    </row>
    <row r="37" spans="1:13">
      <c r="A37" s="7"/>
      <c r="B37" s="8"/>
      <c r="C37" s="8"/>
      <c r="D37" s="8"/>
      <c r="E37" s="8"/>
      <c r="F37" s="9"/>
      <c r="G37" s="7"/>
      <c r="H37" s="7">
        <v>300</v>
      </c>
      <c r="I37" s="7">
        <v>340</v>
      </c>
      <c r="J37" s="7">
        <v>49.4</v>
      </c>
      <c r="K37" s="7">
        <f>Table_359235[[#This Row],[Ballast DV]]/Table_359235[[#This Row],[ballast]]</f>
        <v>2.47E-3</v>
      </c>
      <c r="L37" s="7">
        <f>Table_359235[[#This Row],[PS voltage]]-Table_359235[[#This Row],[Ballast DV]]</f>
        <v>290.60000000000002</v>
      </c>
      <c r="M37" s="7">
        <v>20000</v>
      </c>
    </row>
    <row r="38" spans="1:13">
      <c r="A38" s="7"/>
      <c r="B38" s="8"/>
      <c r="C38" s="8"/>
      <c r="D38" s="8"/>
      <c r="E38" s="8"/>
      <c r="F38" s="9"/>
      <c r="G38" s="7"/>
      <c r="H38" s="7">
        <v>300</v>
      </c>
      <c r="I38" s="7">
        <v>345</v>
      </c>
      <c r="J38" s="7">
        <v>55.1</v>
      </c>
      <c r="K38" s="7">
        <f>Table_359235[[#This Row],[Ballast DV]]/Table_359235[[#This Row],[ballast]]</f>
        <v>2.7550000000000001E-3</v>
      </c>
      <c r="L38" s="7">
        <f>Table_359235[[#This Row],[PS voltage]]-Table_359235[[#This Row],[Ballast DV]]</f>
        <v>289.89999999999998</v>
      </c>
      <c r="M38" s="7">
        <v>20000</v>
      </c>
    </row>
    <row r="39" spans="1:13">
      <c r="A39" s="7"/>
      <c r="B39" s="8"/>
      <c r="C39" s="8"/>
      <c r="D39" s="8"/>
      <c r="E39" s="8"/>
      <c r="F39" s="9"/>
      <c r="G39" s="7"/>
      <c r="H39" s="7">
        <v>300</v>
      </c>
      <c r="I39" s="7">
        <v>350</v>
      </c>
      <c r="J39" s="7">
        <v>61</v>
      </c>
      <c r="K39" s="7">
        <f>Table_359235[[#This Row],[Ballast DV]]/Table_359235[[#This Row],[ballast]]</f>
        <v>3.0500000000000002E-3</v>
      </c>
      <c r="L39" s="7">
        <f>Table_359235[[#This Row],[PS voltage]]-Table_359235[[#This Row],[Ballast DV]]</f>
        <v>289</v>
      </c>
      <c r="M39" s="7">
        <v>20000</v>
      </c>
    </row>
    <row r="40" spans="1:13">
      <c r="A40" s="7"/>
      <c r="B40" s="8"/>
      <c r="C40" s="8"/>
      <c r="D40" s="8"/>
      <c r="E40" s="8"/>
      <c r="F40" s="9"/>
      <c r="G40" s="7"/>
      <c r="H40" s="7">
        <v>300</v>
      </c>
      <c r="I40" s="7">
        <v>355</v>
      </c>
      <c r="J40" s="7">
        <v>68</v>
      </c>
      <c r="K40" s="7">
        <f>Table_359235[[#This Row],[Ballast DV]]/Table_359235[[#This Row],[ballast]]</f>
        <v>3.3999999999999998E-3</v>
      </c>
      <c r="L40" s="7">
        <f>Table_359235[[#This Row],[PS voltage]]-Table_359235[[#This Row],[Ballast DV]]</f>
        <v>287</v>
      </c>
      <c r="M40" s="7">
        <v>20000</v>
      </c>
    </row>
    <row r="41" spans="1:13">
      <c r="A41" s="7"/>
      <c r="B41" s="8"/>
      <c r="C41" s="8"/>
      <c r="D41" s="8"/>
      <c r="E41" s="8"/>
      <c r="F41" s="9"/>
      <c r="G41" s="7"/>
      <c r="H41" s="7">
        <v>300</v>
      </c>
      <c r="I41" s="7">
        <v>360</v>
      </c>
      <c r="J41" s="7">
        <v>73</v>
      </c>
      <c r="K41" s="7">
        <f>Table_359235[[#This Row],[Ballast DV]]/Table_359235[[#This Row],[ballast]]</f>
        <v>3.65E-3</v>
      </c>
      <c r="L41" s="7">
        <f>Table_359235[[#This Row],[PS voltage]]-Table_359235[[#This Row],[Ballast DV]]</f>
        <v>287</v>
      </c>
      <c r="M41" s="7">
        <v>20000</v>
      </c>
    </row>
    <row r="42" spans="1:13">
      <c r="A42" s="7"/>
      <c r="B42" s="8"/>
      <c r="C42" s="8"/>
      <c r="D42" s="8"/>
      <c r="E42" s="8"/>
      <c r="F42" s="9"/>
      <c r="G42" s="7"/>
      <c r="H42" s="7">
        <v>300</v>
      </c>
      <c r="I42" s="7">
        <v>365</v>
      </c>
      <c r="J42" s="7">
        <v>79</v>
      </c>
      <c r="K42" s="7">
        <f>Table_359235[[#This Row],[Ballast DV]]/Table_359235[[#This Row],[ballast]]</f>
        <v>3.9500000000000004E-3</v>
      </c>
      <c r="L42" s="7">
        <f>Table_359235[[#This Row],[PS voltage]]-Table_359235[[#This Row],[Ballast DV]]</f>
        <v>286</v>
      </c>
      <c r="M42" s="7">
        <v>20000</v>
      </c>
    </row>
    <row r="43" spans="1:13">
      <c r="A43" s="7"/>
      <c r="B43" s="8"/>
      <c r="C43" s="8"/>
      <c r="D43" s="8"/>
      <c r="E43" s="8"/>
      <c r="F43" s="9"/>
      <c r="G43" s="7"/>
      <c r="H43" s="7">
        <v>300</v>
      </c>
      <c r="I43" s="7">
        <v>370</v>
      </c>
      <c r="J43" s="7">
        <v>84</v>
      </c>
      <c r="K43" s="7">
        <f>Table_359235[[#This Row],[Ballast DV]]/Table_359235[[#This Row],[ballast]]</f>
        <v>4.1999999999999997E-3</v>
      </c>
      <c r="L43" s="7">
        <f>Table_359235[[#This Row],[PS voltage]]-Table_359235[[#This Row],[Ballast DV]]</f>
        <v>286</v>
      </c>
      <c r="M43" s="7">
        <v>20000</v>
      </c>
    </row>
    <row r="44" spans="1:13">
      <c r="A44" s="7"/>
      <c r="B44" s="8"/>
      <c r="C44" s="8"/>
      <c r="D44" s="8"/>
      <c r="E44" s="8"/>
      <c r="F44" s="9"/>
      <c r="G44" s="7"/>
      <c r="H44" s="7">
        <v>300</v>
      </c>
      <c r="I44" s="7">
        <v>375</v>
      </c>
      <c r="J44" s="7">
        <v>89.8</v>
      </c>
      <c r="K44" s="7">
        <f>Table_359235[[#This Row],[Ballast DV]]/Table_359235[[#This Row],[ballast]]</f>
        <v>4.4900000000000001E-3</v>
      </c>
      <c r="L44" s="7">
        <f>Table_359235[[#This Row],[PS voltage]]-Table_359235[[#This Row],[Ballast DV]]</f>
        <v>285.2</v>
      </c>
      <c r="M44" s="7">
        <v>20000</v>
      </c>
    </row>
    <row r="45" spans="1:13">
      <c r="A45" s="7"/>
      <c r="B45" s="8"/>
      <c r="C45" s="8"/>
      <c r="D45" s="8"/>
      <c r="E45" s="8"/>
      <c r="F45" s="9"/>
      <c r="G45" s="7"/>
      <c r="H45" s="7">
        <v>300</v>
      </c>
      <c r="I45" s="7">
        <v>380</v>
      </c>
      <c r="J45" s="7">
        <v>96.2</v>
      </c>
      <c r="K45" s="7">
        <f>Table_359235[[#This Row],[Ballast DV]]/Table_359235[[#This Row],[ballast]]</f>
        <v>4.81E-3</v>
      </c>
      <c r="L45" s="7">
        <f>Table_359235[[#This Row],[PS voltage]]-Table_359235[[#This Row],[Ballast DV]]</f>
        <v>283.8</v>
      </c>
      <c r="M45" s="7">
        <v>20000</v>
      </c>
    </row>
    <row r="46" spans="1:13">
      <c r="A46" s="7"/>
      <c r="B46" s="8"/>
      <c r="C46" s="8"/>
      <c r="D46" s="8"/>
      <c r="E46" s="8"/>
      <c r="F46" s="9"/>
      <c r="G46" s="7"/>
      <c r="H46" s="7">
        <v>300</v>
      </c>
      <c r="I46" s="7">
        <v>385</v>
      </c>
      <c r="J46" s="7">
        <v>101.5</v>
      </c>
      <c r="K46" s="7">
        <f>Table_359235[[#This Row],[Ballast DV]]/Table_359235[[#This Row],[ballast]]</f>
        <v>5.0749999999999997E-3</v>
      </c>
      <c r="L46" s="7">
        <f>Table_359235[[#This Row],[PS voltage]]-Table_359235[[#This Row],[Ballast DV]]</f>
        <v>283.5</v>
      </c>
      <c r="M46" s="7">
        <v>20000</v>
      </c>
    </row>
    <row r="47" spans="1:13">
      <c r="A47" s="7"/>
      <c r="B47" s="8"/>
      <c r="C47" s="8"/>
      <c r="D47" s="8"/>
      <c r="E47" s="8"/>
      <c r="F47" s="9"/>
      <c r="G47" s="7"/>
      <c r="H47" s="7">
        <v>300</v>
      </c>
      <c r="I47" s="7">
        <v>390</v>
      </c>
      <c r="J47" s="7">
        <v>106.4</v>
      </c>
      <c r="K47" s="7">
        <f>Table_359235[[#This Row],[Ballast DV]]/Table_359235[[#This Row],[ballast]]</f>
        <v>5.3200000000000001E-3</v>
      </c>
      <c r="L47" s="7">
        <f>Table_359235[[#This Row],[PS voltage]]-Table_359235[[#This Row],[Ballast DV]]</f>
        <v>283.60000000000002</v>
      </c>
      <c r="M47" s="7">
        <v>20000</v>
      </c>
    </row>
    <row r="48" spans="1:13">
      <c r="A48" s="7"/>
      <c r="B48" s="8"/>
      <c r="C48" s="8"/>
      <c r="D48" s="8"/>
      <c r="E48" s="8"/>
      <c r="F48" s="9"/>
      <c r="G48" s="7"/>
      <c r="H48" s="7">
        <v>300</v>
      </c>
      <c r="I48" s="7">
        <v>395</v>
      </c>
      <c r="J48" s="7">
        <v>111.5</v>
      </c>
      <c r="K48" s="7">
        <f>Table_359235[[#This Row],[Ballast DV]]/Table_359235[[#This Row],[ballast]]</f>
        <v>5.5750000000000001E-3</v>
      </c>
      <c r="L48" s="7">
        <f>Table_359235[[#This Row],[PS voltage]]-Table_359235[[#This Row],[Ballast DV]]</f>
        <v>283.5</v>
      </c>
      <c r="M48" s="7">
        <v>20000</v>
      </c>
    </row>
    <row r="49" spans="1:13">
      <c r="A49" s="7"/>
      <c r="B49" s="8"/>
      <c r="C49" s="8"/>
      <c r="D49" s="8"/>
      <c r="E49" s="8"/>
      <c r="F49" s="9"/>
      <c r="G49" s="7"/>
      <c r="H49" s="7">
        <v>300</v>
      </c>
      <c r="I49" s="7">
        <v>400</v>
      </c>
      <c r="J49" s="7">
        <v>116.8</v>
      </c>
      <c r="K49" s="7">
        <f>Table_359235[[#This Row],[Ballast DV]]/Table_359235[[#This Row],[ballast]]</f>
        <v>5.8399999999999997E-3</v>
      </c>
      <c r="L49" s="7">
        <f>Table_359235[[#This Row],[PS voltage]]-Table_359235[[#This Row],[Ballast DV]]</f>
        <v>283.2</v>
      </c>
      <c r="M49" s="7">
        <v>20000</v>
      </c>
    </row>
    <row r="50" spans="1:13">
      <c r="A50" s="7"/>
      <c r="B50" s="8"/>
      <c r="C50" s="8"/>
      <c r="D50" s="8"/>
      <c r="E50" s="8"/>
      <c r="F50" s="9"/>
      <c r="G50" s="7"/>
      <c r="H50" s="7">
        <v>200</v>
      </c>
      <c r="I50" s="7">
        <v>380</v>
      </c>
      <c r="J50" s="7">
        <v>79.900000000000006</v>
      </c>
      <c r="K50" s="7">
        <f>Table_359235[[#This Row],[Ballast DV]]/Table_359235[[#This Row],[ballast]]</f>
        <v>3.9950000000000003E-3</v>
      </c>
      <c r="L50" s="7">
        <f>Table_359235[[#This Row],[PS voltage]]-Table_359235[[#This Row],[Ballast DV]]</f>
        <v>300.10000000000002</v>
      </c>
      <c r="M50" s="7">
        <v>20000</v>
      </c>
    </row>
    <row r="51" spans="1:13">
      <c r="A51" s="7"/>
      <c r="B51" s="8"/>
      <c r="C51" s="8"/>
      <c r="D51" s="8"/>
      <c r="E51" s="8"/>
      <c r="F51" s="9"/>
      <c r="G51" s="7"/>
      <c r="H51" s="7">
        <v>200</v>
      </c>
      <c r="I51" s="7">
        <v>385</v>
      </c>
      <c r="J51" s="7">
        <v>85.6</v>
      </c>
      <c r="K51" s="7">
        <f>Table_359235[[#This Row],[Ballast DV]]/Table_359235[[#This Row],[ballast]]</f>
        <v>4.28E-3</v>
      </c>
      <c r="L51" s="7">
        <f>Table_359235[[#This Row],[PS voltage]]-Table_359235[[#This Row],[Ballast DV]]</f>
        <v>299.39999999999998</v>
      </c>
      <c r="M51" s="7">
        <v>20000</v>
      </c>
    </row>
    <row r="52" spans="1:13">
      <c r="A52" s="7"/>
      <c r="B52" s="8"/>
      <c r="C52" s="8"/>
      <c r="D52" s="8"/>
      <c r="E52" s="8"/>
      <c r="F52" s="9"/>
      <c r="G52" s="7"/>
      <c r="H52" s="7">
        <v>200</v>
      </c>
      <c r="I52" s="7">
        <v>390</v>
      </c>
      <c r="J52" s="7">
        <v>91</v>
      </c>
      <c r="K52" s="7">
        <f>Table_359235[[#This Row],[Ballast DV]]/Table_359235[[#This Row],[ballast]]</f>
        <v>4.5500000000000002E-3</v>
      </c>
      <c r="L52" s="7">
        <f>Table_359235[[#This Row],[PS voltage]]-Table_359235[[#This Row],[Ballast DV]]</f>
        <v>299</v>
      </c>
      <c r="M52" s="7">
        <v>20000</v>
      </c>
    </row>
    <row r="53" spans="1:13">
      <c r="A53" s="7"/>
      <c r="B53" s="8"/>
      <c r="C53" s="8"/>
      <c r="D53" s="8"/>
      <c r="E53" s="8"/>
      <c r="F53" s="9"/>
      <c r="G53" s="7"/>
      <c r="H53" s="7">
        <v>200</v>
      </c>
      <c r="I53" s="7">
        <v>395</v>
      </c>
      <c r="J53" s="7">
        <v>96.3</v>
      </c>
      <c r="K53" s="7">
        <f>Table_359235[[#This Row],[Ballast DV]]/Table_359235[[#This Row],[ballast]]</f>
        <v>4.8149999999999998E-3</v>
      </c>
      <c r="L53" s="7">
        <f>Table_359235[[#This Row],[PS voltage]]-Table_359235[[#This Row],[Ballast DV]]</f>
        <v>298.7</v>
      </c>
      <c r="M53" s="7">
        <v>20000</v>
      </c>
    </row>
    <row r="54" spans="1:13">
      <c r="A54" s="7"/>
      <c r="B54" s="8"/>
      <c r="C54" s="8"/>
      <c r="D54" s="8"/>
      <c r="E54" s="8"/>
      <c r="F54" s="9"/>
      <c r="G54" s="7"/>
      <c r="H54" s="7">
        <v>200</v>
      </c>
      <c r="I54" s="7">
        <v>400</v>
      </c>
      <c r="J54" s="7">
        <v>102</v>
      </c>
      <c r="K54" s="7">
        <f>Table_359235[[#This Row],[Ballast DV]]/Table_359235[[#This Row],[ballast]]</f>
        <v>5.1000000000000004E-3</v>
      </c>
      <c r="L54" s="7">
        <f>Table_359235[[#This Row],[PS voltage]]-Table_359235[[#This Row],[Ballast DV]]</f>
        <v>298</v>
      </c>
      <c r="M54" s="7">
        <v>20000</v>
      </c>
    </row>
    <row r="55" spans="1:13">
      <c r="A55" s="7"/>
      <c r="B55" s="8"/>
      <c r="C55" s="8"/>
      <c r="D55" s="8"/>
      <c r="E55" s="8"/>
      <c r="F55" s="9"/>
      <c r="G55" s="7"/>
      <c r="H55" s="7">
        <v>200</v>
      </c>
      <c r="I55" s="7">
        <v>405</v>
      </c>
      <c r="J55" s="7">
        <v>106.6</v>
      </c>
      <c r="K55" s="7">
        <f>Table_359235[[#This Row],[Ballast DV]]/Table_359235[[#This Row],[ballast]]</f>
        <v>5.3299999999999997E-3</v>
      </c>
      <c r="L55" s="7">
        <f>Table_359235[[#This Row],[PS voltage]]-Table_359235[[#This Row],[Ballast DV]]</f>
        <v>298.39999999999998</v>
      </c>
      <c r="M55" s="7">
        <v>20000</v>
      </c>
    </row>
    <row r="56" spans="1:13">
      <c r="A56" s="7"/>
      <c r="B56" s="8"/>
      <c r="C56" s="8"/>
      <c r="D56" s="8"/>
      <c r="E56" s="8"/>
      <c r="F56" s="9"/>
      <c r="G56" s="7"/>
      <c r="H56" s="7">
        <v>200</v>
      </c>
      <c r="I56" s="7">
        <v>410</v>
      </c>
      <c r="J56" s="7">
        <v>112.3</v>
      </c>
      <c r="K56" s="7">
        <f>Table_359235[[#This Row],[Ballast DV]]/Table_359235[[#This Row],[ballast]]</f>
        <v>5.6150000000000002E-3</v>
      </c>
      <c r="L56" s="7">
        <f>Table_359235[[#This Row],[PS voltage]]-Table_359235[[#This Row],[Ballast DV]]</f>
        <v>297.7</v>
      </c>
      <c r="M56" s="7">
        <v>20000</v>
      </c>
    </row>
    <row r="57" spans="1:13">
      <c r="A57" s="7"/>
      <c r="B57" s="8"/>
      <c r="C57" s="8"/>
      <c r="D57" s="8"/>
      <c r="E57" s="8"/>
      <c r="F57" s="9"/>
      <c r="G57" s="7"/>
      <c r="H57" s="7">
        <v>200</v>
      </c>
      <c r="I57" s="7">
        <v>415</v>
      </c>
      <c r="J57" s="7">
        <v>116.8</v>
      </c>
      <c r="K57" s="7">
        <f>Table_359235[[#This Row],[Ballast DV]]/Table_359235[[#This Row],[ballast]]</f>
        <v>5.8399999999999997E-3</v>
      </c>
      <c r="L57" s="7">
        <f>Table_359235[[#This Row],[PS voltage]]-Table_359235[[#This Row],[Ballast DV]]</f>
        <v>298.2</v>
      </c>
      <c r="M57" s="7">
        <v>20000</v>
      </c>
    </row>
    <row r="58" spans="1:13">
      <c r="A58" s="7"/>
      <c r="B58" s="8"/>
      <c r="C58" s="8"/>
      <c r="D58" s="8"/>
      <c r="E58" s="8"/>
      <c r="F58" s="9"/>
      <c r="G58" s="7"/>
      <c r="H58" s="7">
        <v>200</v>
      </c>
      <c r="I58" s="7">
        <v>420</v>
      </c>
      <c r="J58" s="7">
        <v>122.3</v>
      </c>
      <c r="K58" s="7">
        <f>Table_359235[[#This Row],[Ballast DV]]/Table_359235[[#This Row],[ballast]]</f>
        <v>6.1149999999999998E-3</v>
      </c>
      <c r="L58" s="7">
        <f>Table_359235[[#This Row],[PS voltage]]-Table_359235[[#This Row],[Ballast DV]]</f>
        <v>297.7</v>
      </c>
      <c r="M58" s="7">
        <v>20000</v>
      </c>
    </row>
    <row r="59" spans="1:13">
      <c r="A59" s="7"/>
      <c r="B59" s="8"/>
      <c r="C59" s="8"/>
      <c r="D59" s="8"/>
      <c r="E59" s="8"/>
      <c r="F59" s="9"/>
      <c r="G59" s="7"/>
      <c r="H59" s="7">
        <v>200</v>
      </c>
      <c r="I59" s="7">
        <v>425</v>
      </c>
      <c r="J59" s="7">
        <v>126.7</v>
      </c>
      <c r="K59" s="7">
        <f>Table_359235[[#This Row],[Ballast DV]]/Table_359235[[#This Row],[ballast]]</f>
        <v>6.3350000000000004E-3</v>
      </c>
      <c r="L59" s="7">
        <f>Table_359235[[#This Row],[PS voltage]]-Table_359235[[#This Row],[Ballast DV]]</f>
        <v>298.3</v>
      </c>
      <c r="M59" s="7">
        <v>20000</v>
      </c>
    </row>
    <row r="60" spans="1:13">
      <c r="A60" s="7"/>
      <c r="B60" s="8"/>
      <c r="C60" s="8"/>
      <c r="D60" s="8"/>
      <c r="E60" s="8"/>
      <c r="F60" s="9"/>
      <c r="G60" s="7"/>
      <c r="H60" s="7">
        <v>200</v>
      </c>
      <c r="I60" s="7">
        <v>430</v>
      </c>
      <c r="J60" s="7">
        <v>132</v>
      </c>
      <c r="K60" s="7">
        <f>Table_359235[[#This Row],[Ballast DV]]/Table_359235[[#This Row],[ballast]]</f>
        <v>6.6E-3</v>
      </c>
      <c r="L60" s="7">
        <f>Table_359235[[#This Row],[PS voltage]]-Table_359235[[#This Row],[Ballast DV]]</f>
        <v>298</v>
      </c>
      <c r="M60" s="7">
        <v>20000</v>
      </c>
    </row>
    <row r="61" spans="1:13">
      <c r="A61" s="7"/>
      <c r="B61" s="8"/>
      <c r="C61" s="8"/>
      <c r="D61" s="8"/>
      <c r="E61" s="8"/>
      <c r="F61" s="9"/>
      <c r="G61" s="7"/>
      <c r="H61" s="7">
        <v>200</v>
      </c>
      <c r="I61" s="7">
        <v>435</v>
      </c>
      <c r="J61" s="7">
        <v>136.69999999999999</v>
      </c>
      <c r="K61" s="7">
        <f>Table_359235[[#This Row],[Ballast DV]]/Table_359235[[#This Row],[ballast]]</f>
        <v>6.8349999999999991E-3</v>
      </c>
      <c r="L61" s="7">
        <f>Table_359235[[#This Row],[PS voltage]]-Table_359235[[#This Row],[Ballast DV]]</f>
        <v>298.3</v>
      </c>
      <c r="M61" s="7">
        <v>20000</v>
      </c>
    </row>
    <row r="62" spans="1:13">
      <c r="A62" s="7"/>
      <c r="B62" s="8"/>
      <c r="C62" s="8"/>
      <c r="D62" s="8"/>
      <c r="E62" s="8"/>
      <c r="F62" s="9"/>
      <c r="G62" s="7"/>
      <c r="H62" s="7">
        <v>200</v>
      </c>
      <c r="I62" s="7">
        <v>440</v>
      </c>
      <c r="J62" s="7">
        <v>140.80000000000001</v>
      </c>
      <c r="K62" s="7">
        <f>Table_359235[[#This Row],[Ballast DV]]/Table_359235[[#This Row],[ballast]]</f>
        <v>7.0400000000000003E-3</v>
      </c>
      <c r="L62" s="7">
        <f>Table_359235[[#This Row],[PS voltage]]-Table_359235[[#This Row],[Ballast DV]]</f>
        <v>299.2</v>
      </c>
      <c r="M62" s="7">
        <v>20000</v>
      </c>
    </row>
    <row r="63" spans="1:13">
      <c r="A63" s="7"/>
      <c r="B63" s="8"/>
      <c r="C63" s="8"/>
      <c r="D63" s="8"/>
      <c r="E63" s="8"/>
      <c r="F63" s="9"/>
      <c r="G63" s="7"/>
      <c r="H63" s="7">
        <v>200</v>
      </c>
      <c r="I63" s="7">
        <v>445</v>
      </c>
      <c r="J63" s="7">
        <v>146.4</v>
      </c>
      <c r="K63" s="7">
        <f>Table_359235[[#This Row],[Ballast DV]]/Table_359235[[#This Row],[ballast]]</f>
        <v>7.3200000000000001E-3</v>
      </c>
      <c r="L63" s="7">
        <f>Table_359235[[#This Row],[PS voltage]]-Table_359235[[#This Row],[Ballast DV]]</f>
        <v>298.60000000000002</v>
      </c>
      <c r="M63" s="7">
        <v>20000</v>
      </c>
    </row>
    <row r="64" spans="1:13">
      <c r="A64" s="7"/>
      <c r="B64" s="8"/>
      <c r="C64" s="8"/>
      <c r="D64" s="8"/>
      <c r="E64" s="8"/>
      <c r="F64" s="9"/>
      <c r="G64" s="7"/>
      <c r="H64" s="7">
        <v>200</v>
      </c>
      <c r="I64" s="7">
        <v>450</v>
      </c>
      <c r="J64" s="7">
        <v>151.4</v>
      </c>
      <c r="K64" s="7">
        <f>Table_359235[[#This Row],[Ballast DV]]/Table_359235[[#This Row],[ballast]]</f>
        <v>7.5700000000000003E-3</v>
      </c>
      <c r="L64" s="7">
        <f>Table_359235[[#This Row],[PS voltage]]-Table_359235[[#This Row],[Ballast DV]]</f>
        <v>298.60000000000002</v>
      </c>
      <c r="M64" s="7">
        <v>20000</v>
      </c>
    </row>
    <row r="65" spans="1:13">
      <c r="A65" s="7"/>
      <c r="B65" s="8"/>
      <c r="C65" s="8"/>
      <c r="D65" s="8"/>
      <c r="E65" s="8"/>
      <c r="F65" s="9"/>
      <c r="G65" s="7"/>
      <c r="H65" s="7">
        <v>200</v>
      </c>
      <c r="I65" s="7">
        <v>455</v>
      </c>
      <c r="J65" s="7">
        <v>155.5</v>
      </c>
      <c r="K65" s="7">
        <f>Table_359235[[#This Row],[Ballast DV]]/Table_359235[[#This Row],[ballast]]</f>
        <v>7.7749999999999998E-3</v>
      </c>
      <c r="L65" s="7">
        <f>Table_359235[[#This Row],[PS voltage]]-Table_359235[[#This Row],[Ballast DV]]</f>
        <v>299.5</v>
      </c>
      <c r="M65" s="7">
        <v>20000</v>
      </c>
    </row>
    <row r="66" spans="1:13">
      <c r="A66" s="7"/>
      <c r="B66" s="8"/>
      <c r="C66" s="8"/>
      <c r="D66" s="8"/>
      <c r="E66" s="8"/>
      <c r="F66" s="9"/>
      <c r="G66" s="7"/>
      <c r="H66" s="7">
        <v>200</v>
      </c>
      <c r="I66" s="7">
        <v>460</v>
      </c>
      <c r="J66" s="7">
        <v>160.5</v>
      </c>
      <c r="K66" s="7">
        <f>Table_359235[[#This Row],[Ballast DV]]/Table_359235[[#This Row],[ballast]]</f>
        <v>8.0249999999999991E-3</v>
      </c>
      <c r="L66" s="7">
        <f>Table_359235[[#This Row],[PS voltage]]-Table_359235[[#This Row],[Ballast DV]]</f>
        <v>299.5</v>
      </c>
      <c r="M66" s="7">
        <v>20000</v>
      </c>
    </row>
    <row r="67" spans="1:13">
      <c r="A67" s="7"/>
      <c r="B67" s="8"/>
      <c r="C67" s="8"/>
      <c r="D67" s="8"/>
      <c r="E67" s="8"/>
      <c r="F67" s="9"/>
      <c r="G67" s="7"/>
      <c r="H67" s="7">
        <v>200</v>
      </c>
      <c r="I67" s="7">
        <v>465</v>
      </c>
      <c r="J67" s="7">
        <v>163.30000000000001</v>
      </c>
      <c r="K67" s="7">
        <f>Table_359235[[#This Row],[Ballast DV]]/Table_359235[[#This Row],[ballast]]</f>
        <v>8.1650000000000004E-3</v>
      </c>
      <c r="L67" s="7">
        <f>Table_359235[[#This Row],[PS voltage]]-Table_359235[[#This Row],[Ballast DV]]</f>
        <v>301.7</v>
      </c>
      <c r="M67" s="7">
        <v>20000</v>
      </c>
    </row>
    <row r="68" spans="1:13">
      <c r="A68" s="7"/>
      <c r="B68" s="8"/>
      <c r="C68" s="8"/>
      <c r="D68" s="8"/>
      <c r="E68" s="8"/>
      <c r="F68" s="9"/>
      <c r="G68" s="7"/>
      <c r="H68" s="7">
        <v>200</v>
      </c>
      <c r="I68" s="7">
        <v>470</v>
      </c>
      <c r="J68" s="7">
        <v>170.1</v>
      </c>
      <c r="K68" s="7">
        <f>Table_359235[[#This Row],[Ballast DV]]/Table_359235[[#This Row],[ballast]]</f>
        <v>8.5050000000000004E-3</v>
      </c>
      <c r="L68" s="7">
        <f>Table_359235[[#This Row],[PS voltage]]-Table_359235[[#This Row],[Ballast DV]]</f>
        <v>299.89999999999998</v>
      </c>
      <c r="M68" s="7">
        <v>20000</v>
      </c>
    </row>
    <row r="69" spans="1:13">
      <c r="A69" s="7"/>
      <c r="B69" s="8"/>
      <c r="C69" s="8"/>
      <c r="D69" s="8"/>
      <c r="E69" s="8"/>
      <c r="F69" s="9"/>
      <c r="G69" s="7"/>
      <c r="H69" s="7"/>
      <c r="I69" s="7"/>
      <c r="J69" s="7"/>
      <c r="K69" s="7" t="e">
        <f>Table_359235[[#This Row],[Ballast DV]]/Table_359235[[#This Row],[ballast]]</f>
        <v>#DIV/0!</v>
      </c>
      <c r="L69" s="7">
        <f>-Table_359235[[#This Row],[PS voltage]]+Table_359235[[#This Row],[Ballast DV]]</f>
        <v>0</v>
      </c>
      <c r="M69" s="7"/>
    </row>
    <row r="70" spans="1:13">
      <c r="A70" s="7"/>
      <c r="B70" s="8"/>
      <c r="C70" s="8"/>
      <c r="D70" s="8"/>
      <c r="E70" s="8"/>
      <c r="F70" s="9"/>
      <c r="G70" s="7"/>
      <c r="H70" s="7"/>
      <c r="I70" s="7"/>
      <c r="J70" s="7"/>
      <c r="K70" s="7" t="e">
        <f>Table_359235[[#This Row],[Ballast DV]]/Table_359235[[#This Row],[ballast]]</f>
        <v>#DIV/0!</v>
      </c>
      <c r="L70" s="7">
        <f>-Table_359235[[#This Row],[PS voltage]]+Table_359235[[#This Row],[Ballast DV]]</f>
        <v>0</v>
      </c>
      <c r="M70" s="7"/>
    </row>
    <row r="71" spans="1:13">
      <c r="A71" s="7"/>
      <c r="B71" s="8"/>
      <c r="C71" s="8"/>
      <c r="D71" s="8"/>
      <c r="E71" s="8"/>
      <c r="F71" s="9"/>
      <c r="G71" s="7"/>
      <c r="H71" s="7"/>
      <c r="I71" s="7"/>
      <c r="J71" s="7"/>
      <c r="K71" s="7" t="e">
        <f>Table_359235[[#This Row],[Ballast DV]]/Table_359235[[#This Row],[ballast]]</f>
        <v>#DIV/0!</v>
      </c>
      <c r="L71" s="7">
        <f>-Table_359235[[#This Row],[PS voltage]]+Table_359235[[#This Row],[Ballast DV]]</f>
        <v>0</v>
      </c>
      <c r="M71" s="7"/>
    </row>
    <row r="72" spans="1:13">
      <c r="A72" s="7"/>
      <c r="B72" s="8"/>
      <c r="C72" s="8"/>
      <c r="D72" s="8"/>
      <c r="E72" s="8"/>
      <c r="F72" s="9"/>
      <c r="G72" s="7"/>
      <c r="H72" s="7"/>
      <c r="I72" s="7"/>
      <c r="J72" s="7"/>
      <c r="K72" s="7" t="e">
        <f>Table_359235[[#This Row],[Ballast DV]]/Table_359235[[#This Row],[ballast]]</f>
        <v>#DIV/0!</v>
      </c>
      <c r="L72" s="7">
        <f>-Table_359235[[#This Row],[PS voltage]]+Table_359235[[#This Row],[Ballast DV]]</f>
        <v>0</v>
      </c>
      <c r="M72" s="7"/>
    </row>
    <row r="73" spans="1:13">
      <c r="A73" s="7"/>
      <c r="B73" s="8"/>
      <c r="C73" s="8"/>
      <c r="D73" s="8"/>
      <c r="E73" s="8"/>
      <c r="F73" s="9"/>
      <c r="G73" s="7"/>
      <c r="H73" s="7"/>
      <c r="I73" s="7"/>
      <c r="J73" s="7"/>
      <c r="K73" s="7" t="e">
        <f>Table_359235[[#This Row],[Ballast DV]]/Table_359235[[#This Row],[ballast]]</f>
        <v>#DIV/0!</v>
      </c>
      <c r="L73" s="7">
        <f>-Table_359235[[#This Row],[PS voltage]]+Table_359235[[#This Row],[Ballast DV]]</f>
        <v>0</v>
      </c>
      <c r="M73" s="7"/>
    </row>
    <row r="74" spans="1:13">
      <c r="A74" s="7"/>
      <c r="B74" s="8"/>
      <c r="C74" s="8"/>
      <c r="D74" s="8"/>
      <c r="E74" s="8"/>
      <c r="F74" s="9"/>
      <c r="G74" s="7"/>
      <c r="H74" s="7"/>
      <c r="I74" s="7"/>
      <c r="J74" s="7"/>
      <c r="K74" s="7" t="e">
        <f>Table_359235[[#This Row],[Ballast DV]]/Table_359235[[#This Row],[ballast]]</f>
        <v>#DIV/0!</v>
      </c>
      <c r="L74" s="7">
        <f>-Table_359235[[#This Row],[PS voltage]]+Table_359235[[#This Row],[Ballast DV]]</f>
        <v>0</v>
      </c>
      <c r="M74" s="7"/>
    </row>
    <row r="75" spans="1:13">
      <c r="A75" s="7"/>
      <c r="B75" s="8"/>
      <c r="C75" s="8"/>
      <c r="D75" s="8"/>
      <c r="E75" s="8"/>
      <c r="F75" s="9"/>
      <c r="G75" s="7"/>
      <c r="H75" s="7"/>
      <c r="I75" s="7"/>
      <c r="J75" s="7"/>
      <c r="K75" s="7" t="e">
        <f>Table_359235[[#This Row],[Ballast DV]]/Table_359235[[#This Row],[ballast]]</f>
        <v>#DIV/0!</v>
      </c>
      <c r="L75" s="7">
        <f>-Table_359235[[#This Row],[PS voltage]]+Table_359235[[#This Row],[Ballast DV]]</f>
        <v>0</v>
      </c>
      <c r="M75" s="7"/>
    </row>
    <row r="76" spans="1:13">
      <c r="A76" s="7"/>
      <c r="B76" s="8"/>
      <c r="C76" s="8"/>
      <c r="D76" s="8"/>
      <c r="E76" s="8"/>
      <c r="F76" s="9"/>
      <c r="G76" s="7"/>
      <c r="H76" s="7"/>
      <c r="I76" s="7"/>
      <c r="J76" s="7"/>
      <c r="K76" s="7" t="e">
        <f>Table_359235[[#This Row],[Ballast DV]]/Table_359235[[#This Row],[ballast]]</f>
        <v>#DIV/0!</v>
      </c>
      <c r="L76" s="7">
        <f>-Table_359235[[#This Row],[PS voltage]]+Table_359235[[#This Row],[Ballast DV]]</f>
        <v>0</v>
      </c>
      <c r="M76" s="7"/>
    </row>
    <row r="77" spans="1:13">
      <c r="A77" s="7"/>
      <c r="B77" s="8"/>
      <c r="C77" s="8"/>
      <c r="D77" s="8"/>
      <c r="E77" s="8"/>
      <c r="F77" s="9"/>
      <c r="G77" s="7"/>
      <c r="H77" s="7"/>
      <c r="I77" s="7"/>
      <c r="J77" s="7"/>
      <c r="K77" s="7" t="e">
        <f>Table_359235[[#This Row],[Ballast DV]]/Table_359235[[#This Row],[ballast]]</f>
        <v>#DIV/0!</v>
      </c>
      <c r="L77" s="7">
        <f>-Table_359235[[#This Row],[PS voltage]]+Table_359235[[#This Row],[Ballast DV]]</f>
        <v>0</v>
      </c>
      <c r="M77" s="7"/>
    </row>
    <row r="78" spans="1:13">
      <c r="A78" s="7"/>
      <c r="B78" s="8"/>
      <c r="C78" s="8"/>
      <c r="D78" s="8"/>
      <c r="E78" s="8"/>
      <c r="F78" s="9"/>
      <c r="G78" s="7"/>
      <c r="H78" s="7"/>
      <c r="I78" s="7"/>
      <c r="J78" s="7"/>
      <c r="K78" s="7" t="e">
        <f>Table_359235[[#This Row],[Ballast DV]]/Table_359235[[#This Row],[ballast]]</f>
        <v>#DIV/0!</v>
      </c>
      <c r="L78" s="7">
        <f>-Table_359235[[#This Row],[PS voltage]]+Table_359235[[#This Row],[Ballast DV]]</f>
        <v>0</v>
      </c>
      <c r="M78" s="7"/>
    </row>
    <row r="79" spans="1:13">
      <c r="A79" s="7"/>
      <c r="B79" s="7"/>
      <c r="C79" s="7"/>
      <c r="D79" s="7"/>
      <c r="E79" s="7"/>
      <c r="F79" s="7"/>
      <c r="G79" s="7"/>
      <c r="H79" s="7"/>
      <c r="I79" s="7"/>
      <c r="J79" s="7"/>
      <c r="K79" s="7" t="e">
        <f>Table_359235[[#This Row],[Ballast DV]]/Table_359235[[#This Row],[ballast]]</f>
        <v>#DIV/0!</v>
      </c>
      <c r="L79" s="7">
        <f>-Table_359235[[#This Row],[PS voltage]]+Table_359235[[#This Row],[Ballast DV]]</f>
        <v>0</v>
      </c>
      <c r="M79" s="7"/>
    </row>
    <row r="80" spans="1:13">
      <c r="A80" s="7"/>
      <c r="B80" s="7"/>
      <c r="C80" s="7"/>
      <c r="D80" s="7"/>
      <c r="E80" s="7"/>
      <c r="F80" s="7"/>
      <c r="G80" s="7"/>
      <c r="H80" s="7"/>
      <c r="I80" s="7"/>
      <c r="J80" s="7"/>
      <c r="K80" s="7" t="e">
        <f>Table_359235[[#This Row],[Ballast DV]]/Table_359235[[#This Row],[ballast]]</f>
        <v>#DIV/0!</v>
      </c>
      <c r="L80" s="7">
        <f>-Table_359235[[#This Row],[PS voltage]]+Table_359235[[#This Row],[Ballast DV]]</f>
        <v>0</v>
      </c>
      <c r="M80" s="7"/>
    </row>
    <row r="81" spans="1:13">
      <c r="A81" s="7"/>
      <c r="B81" s="7"/>
      <c r="C81" s="7"/>
      <c r="D81" s="7"/>
      <c r="E81" s="7"/>
      <c r="F81" s="7"/>
      <c r="G81" s="7"/>
      <c r="H81" s="7"/>
      <c r="I81" s="7"/>
      <c r="J81" s="7"/>
      <c r="K81" s="7" t="e">
        <f>Table_359235[[#This Row],[Ballast DV]]/Table_359235[[#This Row],[ballast]]</f>
        <v>#DIV/0!</v>
      </c>
      <c r="L81" s="7">
        <f>-Table_359235[[#This Row],[PS voltage]]+Table_359235[[#This Row],[Ballast DV]]</f>
        <v>0</v>
      </c>
      <c r="M81" s="7"/>
    </row>
    <row r="82" spans="1:13">
      <c r="A82" s="7"/>
      <c r="B82" s="7"/>
      <c r="C82" s="7"/>
      <c r="D82" s="7"/>
      <c r="E82" s="7"/>
      <c r="F82" s="7"/>
      <c r="G82" s="7"/>
      <c r="H82" s="7"/>
      <c r="I82" s="7"/>
      <c r="J82" s="7"/>
      <c r="K82" s="7" t="e">
        <f>Table_359235[[#This Row],[Ballast DV]]/Table_359235[[#This Row],[ballast]]</f>
        <v>#DIV/0!</v>
      </c>
      <c r="L82" s="7">
        <f>-Table_359235[[#This Row],[PS voltage]]+Table_359235[[#This Row],[Ballast DV]]</f>
        <v>0</v>
      </c>
      <c r="M82" s="7"/>
    </row>
    <row r="83" spans="1:13">
      <c r="A83" s="7"/>
      <c r="B83" s="7"/>
      <c r="C83" s="7"/>
      <c r="D83" s="7"/>
      <c r="E83" s="7"/>
      <c r="F83" s="7"/>
      <c r="G83" s="7"/>
      <c r="H83" s="7"/>
      <c r="I83" s="7"/>
      <c r="J83" s="7"/>
      <c r="K83" s="7" t="e">
        <f>Table_359235[[#This Row],[Ballast DV]]/Table_359235[[#This Row],[ballast]]</f>
        <v>#DIV/0!</v>
      </c>
      <c r="L83" s="7">
        <f>-Table_359235[[#This Row],[PS voltage]]+Table_359235[[#This Row],[Ballast DV]]</f>
        <v>0</v>
      </c>
      <c r="M83" s="7"/>
    </row>
    <row r="84" spans="1:13">
      <c r="A84" s="7"/>
      <c r="B84" s="7"/>
      <c r="C84" s="7"/>
      <c r="D84" s="7"/>
      <c r="E84" s="7"/>
      <c r="F84" s="7"/>
      <c r="G84" s="7"/>
      <c r="H84" s="7"/>
      <c r="I84" s="7"/>
      <c r="J84" s="7"/>
      <c r="K84" s="7" t="e">
        <f>Table_359235[[#This Row],[Ballast DV]]/Table_359235[[#This Row],[ballast]]</f>
        <v>#DIV/0!</v>
      </c>
      <c r="L84" s="7">
        <f>-Table_359235[[#This Row],[PS voltage]]+Table_359235[[#This Row],[Ballast DV]]</f>
        <v>0</v>
      </c>
      <c r="M84" s="7"/>
    </row>
    <row r="85" spans="1:13">
      <c r="A85" s="7"/>
      <c r="B85" s="7"/>
      <c r="C85" s="7"/>
      <c r="D85" s="7"/>
      <c r="E85" s="7"/>
      <c r="F85" s="7"/>
      <c r="G85" s="7"/>
      <c r="H85" s="7"/>
      <c r="I85" s="7"/>
      <c r="J85" s="7"/>
      <c r="K85" s="7" t="e">
        <f>Table_359235[[#This Row],[Ballast DV]]/Table_359235[[#This Row],[ballast]]</f>
        <v>#DIV/0!</v>
      </c>
      <c r="L85" s="7">
        <f>-Table_359235[[#This Row],[PS voltage]]+Table_359235[[#This Row],[Ballast DV]]</f>
        <v>0</v>
      </c>
      <c r="M85" s="7"/>
    </row>
    <row r="86" spans="1:13">
      <c r="A86" s="7"/>
      <c r="B86" s="7"/>
      <c r="C86" s="7"/>
      <c r="D86" s="7"/>
      <c r="E86" s="7"/>
      <c r="F86" s="7"/>
      <c r="G86" s="7"/>
      <c r="H86" s="7"/>
      <c r="I86" s="7"/>
      <c r="J86" s="7"/>
      <c r="K86" s="7" t="e">
        <f>Table_359235[[#This Row],[Ballast DV]]/Table_359235[[#This Row],[ballast]]</f>
        <v>#DIV/0!</v>
      </c>
      <c r="L86" s="7">
        <f>-Table_359235[[#This Row],[PS voltage]]+Table_359235[[#This Row],[Ballast DV]]</f>
        <v>0</v>
      </c>
      <c r="M86" s="7"/>
    </row>
    <row r="87" spans="1:13">
      <c r="A87" s="7"/>
      <c r="B87" s="7"/>
      <c r="C87" s="7"/>
      <c r="D87" s="7"/>
      <c r="E87" s="7"/>
      <c r="F87" s="7"/>
      <c r="G87" s="7"/>
      <c r="H87" s="7"/>
      <c r="I87" s="7"/>
      <c r="J87" s="7"/>
      <c r="K87" s="7" t="e">
        <f>Table_359235[[#This Row],[Ballast DV]]/Table_359235[[#This Row],[ballast]]</f>
        <v>#DIV/0!</v>
      </c>
      <c r="L87" s="7">
        <f>-Table_359235[[#This Row],[PS voltage]]+Table_359235[[#This Row],[Ballast DV]]</f>
        <v>0</v>
      </c>
      <c r="M87" s="7"/>
    </row>
    <row r="88" spans="1:13">
      <c r="A88" s="7"/>
      <c r="B88" s="7"/>
      <c r="C88" s="7"/>
      <c r="D88" s="7"/>
      <c r="E88" s="7"/>
      <c r="F88" s="7"/>
      <c r="G88" s="7"/>
      <c r="H88" s="7"/>
      <c r="I88" s="7"/>
      <c r="J88" s="7"/>
      <c r="K88" s="7" t="e">
        <f>Table_359235[[#This Row],[Ballast DV]]/Table_359235[[#This Row],[ballast]]</f>
        <v>#DIV/0!</v>
      </c>
      <c r="L88" s="7">
        <f>-Table_359235[[#This Row],[PS voltage]]+Table_359235[[#This Row],[Ballast DV]]</f>
        <v>0</v>
      </c>
      <c r="M88" s="7"/>
    </row>
    <row r="89" spans="1:13">
      <c r="A89" s="7"/>
      <c r="B89" s="7"/>
      <c r="C89" s="7"/>
      <c r="D89" s="7"/>
      <c r="E89" s="7"/>
      <c r="F89" s="7"/>
      <c r="G89" s="7"/>
      <c r="H89" s="7"/>
      <c r="I89" s="7"/>
      <c r="J89" s="7"/>
      <c r="K89" s="7" t="e">
        <f>Table_359235[[#This Row],[Ballast DV]]/Table_359235[[#This Row],[ballast]]</f>
        <v>#DIV/0!</v>
      </c>
      <c r="L89" s="7">
        <f>-Table_359235[[#This Row],[PS voltage]]+Table_359235[[#This Row],[Ballast DV]]</f>
        <v>0</v>
      </c>
      <c r="M89" s="7"/>
    </row>
    <row r="90" spans="1:13">
      <c r="A90" s="7"/>
      <c r="B90" s="7"/>
      <c r="C90" s="7"/>
      <c r="D90" s="7"/>
      <c r="E90" s="7"/>
      <c r="F90" s="7"/>
      <c r="G90" s="7"/>
      <c r="H90" s="7"/>
      <c r="I90" s="7"/>
      <c r="J90" s="7"/>
      <c r="K90" s="7" t="e">
        <f>Table_359235[[#This Row],[Ballast DV]]/Table_359235[[#This Row],[ballast]]</f>
        <v>#DIV/0!</v>
      </c>
      <c r="L90" s="7">
        <f>-Table_359235[[#This Row],[PS voltage]]+Table_359235[[#This Row],[Ballast DV]]</f>
        <v>0</v>
      </c>
      <c r="M90" s="7"/>
    </row>
    <row r="91" spans="1:13">
      <c r="A91" s="7"/>
      <c r="B91" s="7"/>
      <c r="C91" s="7"/>
      <c r="D91" s="7"/>
      <c r="E91" s="7"/>
      <c r="F91" s="7"/>
      <c r="G91" s="7"/>
      <c r="H91" s="7"/>
      <c r="I91" s="7"/>
      <c r="J91" s="7"/>
      <c r="K91" s="7" t="e">
        <f>Table_359235[[#This Row],[Ballast DV]]/Table_359235[[#This Row],[ballast]]</f>
        <v>#DIV/0!</v>
      </c>
      <c r="L91" s="7">
        <f>-Table_359235[[#This Row],[PS voltage]]+Table_359235[[#This Row],[Ballast DV]]</f>
        <v>0</v>
      </c>
      <c r="M91" s="7"/>
    </row>
    <row r="92" spans="1:13">
      <c r="A92" s="7"/>
      <c r="B92" s="7"/>
      <c r="C92" s="7"/>
      <c r="D92" s="7"/>
      <c r="E92" s="7"/>
      <c r="F92" s="7"/>
      <c r="G92" s="7"/>
      <c r="H92" s="7"/>
      <c r="I92" s="7"/>
      <c r="J92" s="7"/>
      <c r="K92" s="7" t="e">
        <f>Table_359235[[#This Row],[Ballast DV]]/Table_359235[[#This Row],[ballast]]</f>
        <v>#DIV/0!</v>
      </c>
      <c r="L92" s="7">
        <f>-Table_359235[[#This Row],[PS voltage]]+Table_359235[[#This Row],[Ballast DV]]</f>
        <v>0</v>
      </c>
      <c r="M92" s="7"/>
    </row>
    <row r="93" spans="1:13">
      <c r="A93" s="7"/>
      <c r="B93" s="7"/>
      <c r="C93" s="7"/>
      <c r="D93" s="7"/>
      <c r="E93" s="7"/>
      <c r="F93" s="7"/>
      <c r="G93" s="7"/>
      <c r="H93" s="7"/>
      <c r="I93" s="7"/>
      <c r="J93" s="7"/>
      <c r="K93" s="7" t="e">
        <f>Table_359235[[#This Row],[Ballast DV]]/Table_359235[[#This Row],[ballast]]</f>
        <v>#DIV/0!</v>
      </c>
      <c r="L93" s="7">
        <f>-Table_359235[[#This Row],[PS voltage]]+Table_359235[[#This Row],[Ballast DV]]</f>
        <v>0</v>
      </c>
      <c r="M93" s="7"/>
    </row>
    <row r="94" spans="1:13">
      <c r="A94" s="7"/>
      <c r="B94" s="7"/>
      <c r="C94" s="7"/>
      <c r="D94" s="7"/>
      <c r="E94" s="7"/>
      <c r="F94" s="7"/>
      <c r="G94" s="7"/>
      <c r="H94" s="7"/>
      <c r="I94" s="7"/>
      <c r="J94" s="7"/>
      <c r="K94" s="7" t="e">
        <f>Table_359235[[#This Row],[Ballast DV]]/Table_359235[[#This Row],[ballast]]</f>
        <v>#DIV/0!</v>
      </c>
      <c r="L94" s="7">
        <f>-Table_359235[[#This Row],[PS voltage]]+Table_359235[[#This Row],[Ballast DV]]</f>
        <v>0</v>
      </c>
      <c r="M94" s="7"/>
    </row>
    <row r="95" spans="1:13">
      <c r="A95" s="7"/>
      <c r="B95" s="7"/>
      <c r="C95" s="7"/>
      <c r="D95" s="7"/>
      <c r="E95" s="7"/>
      <c r="F95" s="7"/>
      <c r="G95" s="7"/>
      <c r="H95" s="7"/>
      <c r="I95" s="7"/>
      <c r="J95" s="7"/>
      <c r="K95" s="7" t="e">
        <f>Table_359235[[#This Row],[Ballast DV]]/Table_359235[[#This Row],[ballast]]</f>
        <v>#DIV/0!</v>
      </c>
      <c r="L95" s="7">
        <f>-Table_359235[[#This Row],[PS voltage]]+Table_359235[[#This Row],[Ballast DV]]</f>
        <v>0</v>
      </c>
      <c r="M95" s="7"/>
    </row>
    <row r="96" spans="1:13">
      <c r="A96" s="7"/>
      <c r="B96" s="7"/>
      <c r="C96" s="7"/>
      <c r="D96" s="7"/>
      <c r="E96" s="7"/>
      <c r="F96" s="7"/>
      <c r="G96" s="7"/>
      <c r="H96" s="7"/>
      <c r="I96" s="7"/>
      <c r="J96" s="7"/>
      <c r="K96" s="7" t="e">
        <f>Table_359235[[#This Row],[Ballast DV]]/Table_359235[[#This Row],[ballast]]</f>
        <v>#DIV/0!</v>
      </c>
      <c r="L96" s="7">
        <f>-Table_359235[[#This Row],[PS voltage]]+Table_359235[[#This Row],[Ballast DV]]</f>
        <v>0</v>
      </c>
      <c r="M96" s="7"/>
    </row>
    <row r="97" spans="1:13">
      <c r="A97" s="7"/>
      <c r="B97" s="7"/>
      <c r="C97" s="7"/>
      <c r="D97" s="7"/>
      <c r="E97" s="7"/>
      <c r="F97" s="7"/>
      <c r="G97" s="7"/>
      <c r="H97" s="7"/>
      <c r="I97" s="7"/>
      <c r="J97" s="7"/>
      <c r="K97" s="7" t="e">
        <f>Table_359235[[#This Row],[Ballast DV]]/Table_359235[[#This Row],[ballast]]</f>
        <v>#DIV/0!</v>
      </c>
      <c r="L97" s="7">
        <f>-Table_359235[[#This Row],[PS voltage]]+Table_359235[[#This Row],[Ballast DV]]</f>
        <v>0</v>
      </c>
      <c r="M97" s="7"/>
    </row>
    <row r="98" spans="1:13">
      <c r="A98" s="7"/>
      <c r="B98" s="7"/>
      <c r="C98" s="7"/>
      <c r="D98" s="7"/>
      <c r="E98" s="7"/>
      <c r="F98" s="7"/>
      <c r="G98" s="7"/>
      <c r="H98" s="7"/>
      <c r="I98" s="7"/>
      <c r="J98" s="7"/>
      <c r="K98" s="7" t="e">
        <f>Table_359235[[#This Row],[Ballast DV]]/Table_359235[[#This Row],[ballast]]</f>
        <v>#DIV/0!</v>
      </c>
      <c r="L98" s="7">
        <f>-Table_359235[[#This Row],[PS voltage]]+Table_359235[[#This Row],[Ballast DV]]</f>
        <v>0</v>
      </c>
      <c r="M98" s="7"/>
    </row>
    <row r="99" spans="1:13">
      <c r="A99" s="7"/>
      <c r="B99" s="7"/>
      <c r="C99" s="7"/>
      <c r="D99" s="7"/>
      <c r="E99" s="7"/>
      <c r="F99" s="7"/>
      <c r="G99" s="7"/>
      <c r="H99" s="7"/>
      <c r="I99" s="7"/>
      <c r="J99" s="7"/>
      <c r="K99" s="7" t="e">
        <f>Table_359235[[#This Row],[Ballast DV]]/Table_359235[[#This Row],[ballast]]</f>
        <v>#DIV/0!</v>
      </c>
      <c r="L99" s="7">
        <f>-Table_359235[[#This Row],[PS voltage]]+Table_359235[[#This Row],[Ballast DV]]</f>
        <v>0</v>
      </c>
      <c r="M99" s="7"/>
    </row>
    <row r="100" spans="1:13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 t="e">
        <f>Table_359235[[#This Row],[Ballast DV]]/Table_359235[[#This Row],[ballast]]</f>
        <v>#DIV/0!</v>
      </c>
      <c r="L100" s="7">
        <f>-Table_359235[[#This Row],[PS voltage]]+Table_359235[[#This Row],[Ballast DV]]</f>
        <v>0</v>
      </c>
      <c r="M100" s="7"/>
    </row>
    <row r="101" spans="1:13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 t="e">
        <f>Table_359235[[#This Row],[Ballast DV]]/Table_359235[[#This Row],[ballast]]</f>
        <v>#DIV/0!</v>
      </c>
      <c r="L101" s="7">
        <f>-Table_359235[[#This Row],[PS voltage]]+Table_359235[[#This Row],[Ballast DV]]</f>
        <v>0</v>
      </c>
      <c r="M101" s="7"/>
    </row>
    <row r="102" spans="1:1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 t="e">
        <f>Table_359235[[#This Row],[Ballast DV]]/Table_359235[[#This Row],[ballast]]</f>
        <v>#DIV/0!</v>
      </c>
      <c r="L102" s="7">
        <f>-Table_359235[[#This Row],[PS voltage]]+Table_359235[[#This Row],[Ballast DV]]</f>
        <v>0</v>
      </c>
      <c r="M102" s="7"/>
    </row>
    <row r="103" spans="1:1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 t="e">
        <f>Table_359235[[#This Row],[Ballast DV]]/Table_359235[[#This Row],[ballast]]</f>
        <v>#DIV/0!</v>
      </c>
      <c r="L103" s="7">
        <f>-Table_359235[[#This Row],[PS voltage]]+Table_359235[[#This Row],[Ballast DV]]</f>
        <v>0</v>
      </c>
      <c r="M103" s="7"/>
    </row>
    <row r="104" spans="1:1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 t="e">
        <f>Table_359235[[#This Row],[Ballast DV]]/Table_359235[[#This Row],[ballast]]</f>
        <v>#DIV/0!</v>
      </c>
      <c r="L104" s="7">
        <f>-Table_359235[[#This Row],[PS voltage]]+Table_359235[[#This Row],[Ballast DV]]</f>
        <v>0</v>
      </c>
      <c r="M104" s="7"/>
    </row>
    <row r="105" spans="1:1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 t="e">
        <f>Table_359235[[#This Row],[Ballast DV]]/Table_359235[[#This Row],[ballast]]</f>
        <v>#DIV/0!</v>
      </c>
      <c r="L105" s="7">
        <f>-Table_359235[[#This Row],[PS voltage]]+Table_359235[[#This Row],[Ballast DV]]</f>
        <v>0</v>
      </c>
      <c r="M105" s="7"/>
    </row>
    <row r="106" spans="1:1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 t="e">
        <f>Table_359235[[#This Row],[Ballast DV]]/Table_359235[[#This Row],[ballast]]</f>
        <v>#DIV/0!</v>
      </c>
      <c r="L106" s="7">
        <f>-Table_359235[[#This Row],[PS voltage]]+Table_359235[[#This Row],[Ballast DV]]</f>
        <v>0</v>
      </c>
      <c r="M106" s="7"/>
    </row>
    <row r="107" spans="1:1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 t="e">
        <f>Table_359235[[#This Row],[Ballast DV]]/Table_359235[[#This Row],[ballast]]</f>
        <v>#DIV/0!</v>
      </c>
      <c r="L107" s="7">
        <f>-Table_359235[[#This Row],[PS voltage]]+Table_359235[[#This Row],[Ballast DV]]</f>
        <v>0</v>
      </c>
      <c r="M107" s="7"/>
    </row>
    <row r="108" spans="1:1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 t="e">
        <f>Table_359235[[#This Row],[Ballast DV]]/Table_359235[[#This Row],[ballast]]</f>
        <v>#DIV/0!</v>
      </c>
      <c r="L108" s="7">
        <f>-Table_359235[[#This Row],[PS voltage]]+Table_359235[[#This Row],[Ballast DV]]</f>
        <v>0</v>
      </c>
      <c r="M108" s="7"/>
    </row>
    <row r="109" spans="1:1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 t="e">
        <f>Table_359235[[#This Row],[Ballast DV]]/Table_359235[[#This Row],[ballast]]</f>
        <v>#DIV/0!</v>
      </c>
      <c r="L109" s="7">
        <f>-Table_359235[[#This Row],[PS voltage]]+Table_359235[[#This Row],[Ballast DV]]</f>
        <v>0</v>
      </c>
      <c r="M109" s="7"/>
    </row>
    <row r="110" spans="1:1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 t="e">
        <f>Table_359235[[#This Row],[Ballast DV]]/Table_359235[[#This Row],[ballast]]</f>
        <v>#DIV/0!</v>
      </c>
      <c r="L110" s="7">
        <f>-Table_359235[[#This Row],[PS voltage]]+Table_359235[[#This Row],[Ballast DV]]</f>
        <v>0</v>
      </c>
      <c r="M110" s="7"/>
    </row>
    <row r="111" spans="1:1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 t="e">
        <f>Table_359235[[#This Row],[Ballast DV]]/Table_359235[[#This Row],[ballast]]</f>
        <v>#DIV/0!</v>
      </c>
      <c r="L111" s="7">
        <f>-Table_359235[[#This Row],[PS voltage]]+Table_359235[[#This Row],[Ballast DV]]</f>
        <v>0</v>
      </c>
      <c r="M111" s="7"/>
    </row>
    <row r="112" spans="1:1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 t="e">
        <f>Table_359235[[#This Row],[Ballast DV]]/Table_359235[[#This Row],[ballast]]</f>
        <v>#DIV/0!</v>
      </c>
      <c r="L112" s="7">
        <f>-Table_359235[[#This Row],[PS voltage]]+Table_359235[[#This Row],[Ballast DV]]</f>
        <v>0</v>
      </c>
      <c r="M112" s="7"/>
    </row>
    <row r="113" spans="1: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 t="e">
        <f>Table_359235[[#This Row],[Ballast DV]]/Table_359235[[#This Row],[ballast]]</f>
        <v>#DIV/0!</v>
      </c>
      <c r="L113" s="7">
        <f>-Table_359235[[#This Row],[PS voltage]]+Table_359235[[#This Row],[Ballast DV]]</f>
        <v>0</v>
      </c>
      <c r="M113" s="7"/>
    </row>
    <row r="114" spans="1:1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 t="e">
        <f>Table_359235[[#This Row],[Ballast DV]]/Table_359235[[#This Row],[ballast]]</f>
        <v>#DIV/0!</v>
      </c>
      <c r="L114" s="7">
        <f>-Table_359235[[#This Row],[PS voltage]]+Table_359235[[#This Row],[Ballast DV]]</f>
        <v>0</v>
      </c>
      <c r="M114" s="7"/>
    </row>
    <row r="115" spans="1:1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 t="e">
        <f>Table_359235[[#This Row],[Ballast DV]]/Table_359235[[#This Row],[ballast]]</f>
        <v>#DIV/0!</v>
      </c>
      <c r="L115" s="7">
        <f>-Table_359235[[#This Row],[PS voltage]]+Table_359235[[#This Row],[Ballast DV]]</f>
        <v>0</v>
      </c>
      <c r="M115" s="7"/>
    </row>
    <row r="116" spans="1:1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 t="e">
        <f>Table_359235[[#This Row],[Ballast DV]]/Table_359235[[#This Row],[ballast]]</f>
        <v>#DIV/0!</v>
      </c>
      <c r="L116" s="7">
        <f>-Table_359235[[#This Row],[PS voltage]]+Table_359235[[#This Row],[Ballast DV]]</f>
        <v>0</v>
      </c>
      <c r="M116" s="7"/>
    </row>
    <row r="117" spans="1:1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 t="e">
        <f>Table_359235[[#This Row],[Ballast DV]]/Table_359235[[#This Row],[ballast]]</f>
        <v>#DIV/0!</v>
      </c>
      <c r="L117" s="7">
        <f>-Table_359235[[#This Row],[PS voltage]]+Table_359235[[#This Row],[Ballast DV]]</f>
        <v>0</v>
      </c>
      <c r="M117" s="7"/>
    </row>
    <row r="118" spans="1:1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 t="e">
        <f>Table_359235[[#This Row],[Ballast DV]]/Table_359235[[#This Row],[ballast]]</f>
        <v>#DIV/0!</v>
      </c>
      <c r="L118" s="7">
        <f>-Table_359235[[#This Row],[PS voltage]]+Table_359235[[#This Row],[Ballast DV]]</f>
        <v>0</v>
      </c>
      <c r="M118" s="7"/>
    </row>
    <row r="119" spans="1:1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 t="e">
        <f>Table_359235[[#This Row],[Ballast DV]]/Table_359235[[#This Row],[ballast]]</f>
        <v>#DIV/0!</v>
      </c>
      <c r="L119" s="7">
        <f>-Table_359235[[#This Row],[PS voltage]]+Table_359235[[#This Row],[Ballast DV]]</f>
        <v>0</v>
      </c>
      <c r="M119" s="7"/>
    </row>
    <row r="120" spans="1:1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 t="e">
        <f>Table_359235[[#This Row],[Ballast DV]]/Table_359235[[#This Row],[ballast]]</f>
        <v>#DIV/0!</v>
      </c>
      <c r="L120" s="7">
        <f>-Table_359235[[#This Row],[PS voltage]]+Table_359235[[#This Row],[Ballast DV]]</f>
        <v>0</v>
      </c>
      <c r="M120" s="7"/>
    </row>
    <row r="121" spans="1:1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 t="e">
        <f>Table_359235[[#This Row],[Ballast DV]]/Table_359235[[#This Row],[ballast]]</f>
        <v>#DIV/0!</v>
      </c>
      <c r="L121" s="7">
        <f>-Table_359235[[#This Row],[PS voltage]]+Table_359235[[#This Row],[Ballast DV]]</f>
        <v>0</v>
      </c>
      <c r="M121" s="7"/>
    </row>
    <row r="122" spans="1:1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 t="e">
        <f>Table_359235[[#This Row],[Ballast DV]]/Table_359235[[#This Row],[ballast]]</f>
        <v>#DIV/0!</v>
      </c>
      <c r="L122" s="7">
        <f>-Table_359235[[#This Row],[PS voltage]]+Table_359235[[#This Row],[Ballast DV]]</f>
        <v>0</v>
      </c>
      <c r="M122" s="7"/>
    </row>
    <row r="123" spans="1:1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 t="e">
        <f>Table_359235[[#This Row],[Ballast DV]]/Table_359235[[#This Row],[ballast]]</f>
        <v>#DIV/0!</v>
      </c>
      <c r="L123" s="7">
        <f>-Table_359235[[#This Row],[PS voltage]]+Table_359235[[#This Row],[Ballast DV]]</f>
        <v>0</v>
      </c>
      <c r="M123" s="7"/>
    </row>
    <row r="124" spans="1:1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 t="e">
        <f>Table_359235[[#This Row],[Ballast DV]]/Table_359235[[#This Row],[ballast]]</f>
        <v>#DIV/0!</v>
      </c>
      <c r="L124" s="7">
        <f>-Table_359235[[#This Row],[PS voltage]]+Table_359235[[#This Row],[Ballast DV]]</f>
        <v>0</v>
      </c>
      <c r="M124" s="7"/>
    </row>
    <row r="125" spans="1:1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 t="e">
        <f>Table_359235[[#This Row],[Ballast DV]]/Table_359235[[#This Row],[ballast]]</f>
        <v>#DIV/0!</v>
      </c>
      <c r="L125" s="7">
        <f>-Table_359235[[#This Row],[PS voltage]]+Table_359235[[#This Row],[Ballast DV]]</f>
        <v>0</v>
      </c>
      <c r="M125" s="7"/>
    </row>
    <row r="126" spans="1:1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 t="e">
        <f>Table_359235[[#This Row],[Ballast DV]]/Table_359235[[#This Row],[ballast]]</f>
        <v>#DIV/0!</v>
      </c>
      <c r="L126" s="7">
        <f>-Table_359235[[#This Row],[PS voltage]]+Table_359235[[#This Row],[Ballast DV]]</f>
        <v>0</v>
      </c>
      <c r="M126" s="7"/>
    </row>
    <row r="127" spans="1:1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 t="e">
        <f>Table_359235[[#This Row],[Ballast DV]]/Table_359235[[#This Row],[ballast]]</f>
        <v>#DIV/0!</v>
      </c>
      <c r="L127" s="7">
        <f>-Table_359235[[#This Row],[PS voltage]]+Table_359235[[#This Row],[Ballast DV]]</f>
        <v>0</v>
      </c>
      <c r="M127" s="7"/>
    </row>
    <row r="128" spans="1:1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 t="e">
        <f>Table_359235[[#This Row],[Ballast DV]]/Table_359235[[#This Row],[ballast]]</f>
        <v>#DIV/0!</v>
      </c>
      <c r="L128" s="7">
        <f>-Table_359235[[#This Row],[PS voltage]]+Table_359235[[#This Row],[Ballast DV]]</f>
        <v>0</v>
      </c>
      <c r="M128" s="7"/>
    </row>
    <row r="129" spans="1:1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 t="e">
        <f>Table_359235[[#This Row],[Ballast DV]]/Table_359235[[#This Row],[ballast]]</f>
        <v>#DIV/0!</v>
      </c>
      <c r="L129" s="7">
        <f>-Table_359235[[#This Row],[PS voltage]]+Table_359235[[#This Row],[Ballast DV]]</f>
        <v>0</v>
      </c>
      <c r="M129" s="7"/>
    </row>
    <row r="130" spans="1:1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 t="e">
        <f>Table_359235[[#This Row],[Ballast DV]]/Table_359235[[#This Row],[ballast]]</f>
        <v>#DIV/0!</v>
      </c>
      <c r="L130" s="7">
        <f>-Table_359235[[#This Row],[PS voltage]]+Table_359235[[#This Row],[Ballast DV]]</f>
        <v>0</v>
      </c>
      <c r="M130" s="7"/>
    </row>
    <row r="131" spans="1:1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 t="e">
        <f>Table_359235[[#This Row],[Ballast DV]]/Table_359235[[#This Row],[ballast]]</f>
        <v>#DIV/0!</v>
      </c>
      <c r="L131" s="7">
        <f>-Table_359235[[#This Row],[PS voltage]]+Table_359235[[#This Row],[Ballast DV]]</f>
        <v>0</v>
      </c>
      <c r="M131" s="7"/>
    </row>
    <row r="132" spans="1:1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 t="e">
        <f>Table_359235[[#This Row],[Ballast DV]]/Table_359235[[#This Row],[ballast]]</f>
        <v>#DIV/0!</v>
      </c>
      <c r="L132" s="7">
        <f>-Table_359235[[#This Row],[PS voltage]]+Table_359235[[#This Row],[Ballast DV]]</f>
        <v>0</v>
      </c>
      <c r="M132" s="7"/>
    </row>
    <row r="133" spans="1:1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 t="e">
        <f>Table_359235[[#This Row],[Ballast DV]]/Table_359235[[#This Row],[ballast]]</f>
        <v>#DIV/0!</v>
      </c>
      <c r="L133" s="7">
        <f>-Table_359235[[#This Row],[PS voltage]]+Table_359235[[#This Row],[Ballast DV]]</f>
        <v>0</v>
      </c>
      <c r="M133" s="7"/>
    </row>
    <row r="134" spans="1:1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 t="e">
        <f>Table_359235[[#This Row],[Ballast DV]]/Table_359235[[#This Row],[ballast]]</f>
        <v>#DIV/0!</v>
      </c>
      <c r="L134" s="7">
        <f>-Table_359235[[#This Row],[PS voltage]]+Table_359235[[#This Row],[Ballast DV]]</f>
        <v>0</v>
      </c>
      <c r="M134" s="7"/>
    </row>
    <row r="135" spans="1:1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 t="e">
        <f>Table_359235[[#This Row],[Ballast DV]]/Table_359235[[#This Row],[ballast]]</f>
        <v>#DIV/0!</v>
      </c>
      <c r="L135" s="7">
        <f>-Table_359235[[#This Row],[PS voltage]]+Table_359235[[#This Row],[Ballast DV]]</f>
        <v>0</v>
      </c>
      <c r="M135" s="7"/>
    </row>
    <row r="136" spans="1:1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 t="e">
        <f>Table_359235[[#This Row],[Ballast DV]]/Table_359235[[#This Row],[ballast]]</f>
        <v>#DIV/0!</v>
      </c>
      <c r="L136" s="7">
        <f>-Table_359235[[#This Row],[PS voltage]]+Table_359235[[#This Row],[Ballast DV]]</f>
        <v>0</v>
      </c>
      <c r="M136" s="7"/>
    </row>
    <row r="137" spans="1:1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 t="e">
        <f>Table_359235[[#This Row],[Ballast DV]]/Table_359235[[#This Row],[ballast]]</f>
        <v>#DIV/0!</v>
      </c>
      <c r="L137" s="7">
        <f>-Table_359235[[#This Row],[PS voltage]]+Table_359235[[#This Row],[Ballast DV]]</f>
        <v>0</v>
      </c>
      <c r="M137" s="7"/>
    </row>
    <row r="138" spans="1:1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 t="e">
        <f>Table_359235[[#This Row],[Ballast DV]]/Table_359235[[#This Row],[ballast]]</f>
        <v>#DIV/0!</v>
      </c>
      <c r="L138" s="7">
        <f>-Table_359235[[#This Row],[PS voltage]]+Table_359235[[#This Row],[Ballast DV]]</f>
        <v>0</v>
      </c>
      <c r="M138" s="7"/>
    </row>
    <row r="139" spans="1:1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 t="e">
        <f>Table_359235[[#This Row],[Ballast DV]]/Table_359235[[#This Row],[ballast]]</f>
        <v>#DIV/0!</v>
      </c>
      <c r="L139" s="7">
        <f>-Table_359235[[#This Row],[PS voltage]]+Table_359235[[#This Row],[Ballast DV]]</f>
        <v>0</v>
      </c>
      <c r="M139" s="7"/>
    </row>
    <row r="140" spans="1:1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 t="e">
        <f>Table_359235[[#This Row],[Ballast DV]]/Table_359235[[#This Row],[ballast]]</f>
        <v>#DIV/0!</v>
      </c>
      <c r="L140" s="7">
        <f>-Table_359235[[#This Row],[PS voltage]]+Table_359235[[#This Row],[Ballast DV]]</f>
        <v>0</v>
      </c>
      <c r="M140" s="7"/>
    </row>
    <row r="141" spans="1:1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 t="e">
        <f>Table_359235[[#This Row],[Ballast DV]]/Table_359235[[#This Row],[ballast]]</f>
        <v>#DIV/0!</v>
      </c>
      <c r="L141" s="7">
        <f>-Table_359235[[#This Row],[PS voltage]]+Table_359235[[#This Row],[Ballast DV]]</f>
        <v>0</v>
      </c>
      <c r="M141" s="7"/>
    </row>
    <row r="142" spans="1:1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 t="e">
        <f>Table_359235[[#This Row],[Ballast DV]]/Table_359235[[#This Row],[ballast]]</f>
        <v>#DIV/0!</v>
      </c>
      <c r="L142" s="7">
        <f>-Table_359235[[#This Row],[PS voltage]]+Table_359235[[#This Row],[Ballast DV]]</f>
        <v>0</v>
      </c>
      <c r="M142" s="7"/>
    </row>
    <row r="143" spans="1:1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 t="e">
        <f>Table_359235[[#This Row],[Ballast DV]]/Table_359235[[#This Row],[ballast]]</f>
        <v>#DIV/0!</v>
      </c>
      <c r="L143" s="7">
        <f>-Table_359235[[#This Row],[PS voltage]]+Table_359235[[#This Row],[Ballast DV]]</f>
        <v>0</v>
      </c>
      <c r="M143" s="7"/>
    </row>
    <row r="144" spans="1:1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 t="e">
        <f>Table_359235[[#This Row],[Ballast DV]]/Table_359235[[#This Row],[ballast]]</f>
        <v>#DIV/0!</v>
      </c>
      <c r="L144" s="7">
        <f>-Table_359235[[#This Row],[PS voltage]]+Table_359235[[#This Row],[Ballast DV]]</f>
        <v>0</v>
      </c>
      <c r="M144" s="7"/>
    </row>
    <row r="145" spans="1:1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 t="e">
        <f>Table_359235[[#This Row],[Ballast DV]]/Table_359235[[#This Row],[ballast]]</f>
        <v>#DIV/0!</v>
      </c>
      <c r="L145" s="7">
        <f>-Table_359235[[#This Row],[PS voltage]]+Table_359235[[#This Row],[Ballast DV]]</f>
        <v>0</v>
      </c>
      <c r="M145" s="7"/>
    </row>
    <row r="146" spans="1:1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 t="e">
        <f>Table_359235[[#This Row],[Ballast DV]]/Table_359235[[#This Row],[ballast]]</f>
        <v>#DIV/0!</v>
      </c>
      <c r="L146" s="7">
        <f>-Table_359235[[#This Row],[PS voltage]]+Table_359235[[#This Row],[Ballast DV]]</f>
        <v>0</v>
      </c>
      <c r="M146" s="7"/>
    </row>
    <row r="147" spans="1:1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 t="e">
        <f>Table_359235[[#This Row],[Ballast DV]]/Table_359235[[#This Row],[ballast]]</f>
        <v>#DIV/0!</v>
      </c>
      <c r="L147" s="7">
        <f>-Table_359235[[#This Row],[PS voltage]]+Table_359235[[#This Row],[Ballast DV]]</f>
        <v>0</v>
      </c>
      <c r="M147" s="7"/>
    </row>
    <row r="148" spans="1:1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 t="e">
        <f>Table_359235[[#This Row],[Ballast DV]]/Table_359235[[#This Row],[ballast]]</f>
        <v>#DIV/0!</v>
      </c>
      <c r="L148" s="7">
        <f>-Table_359235[[#This Row],[PS voltage]]+Table_359235[[#This Row],[Ballast DV]]</f>
        <v>0</v>
      </c>
      <c r="M148" s="7"/>
    </row>
    <row r="149" spans="1:1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 t="e">
        <f>Table_359235[[#This Row],[Ballast DV]]/Table_359235[[#This Row],[ballast]]</f>
        <v>#DIV/0!</v>
      </c>
      <c r="L149" s="7">
        <f>-Table_359235[[#This Row],[PS voltage]]+Table_359235[[#This Row],[Ballast DV]]</f>
        <v>0</v>
      </c>
      <c r="M149" s="7"/>
    </row>
    <row r="150" spans="1:1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 t="e">
        <f>Table_359235[[#This Row],[Ballast DV]]/Table_359235[[#This Row],[ballast]]</f>
        <v>#DIV/0!</v>
      </c>
      <c r="L150" s="7">
        <f>-Table_359235[[#This Row],[PS voltage]]+Table_359235[[#This Row],[Ballast DV]]</f>
        <v>0</v>
      </c>
      <c r="M150" s="7"/>
    </row>
    <row r="151" spans="1:1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 t="e">
        <f>Table_359235[[#This Row],[Ballast DV]]/Table_359235[[#This Row],[ballast]]</f>
        <v>#DIV/0!</v>
      </c>
      <c r="L151" s="7">
        <f>-Table_359235[[#This Row],[PS voltage]]+Table_359235[[#This Row],[Ballast DV]]</f>
        <v>0</v>
      </c>
      <c r="M151" s="7"/>
    </row>
    <row r="152" spans="1:1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 t="e">
        <f>Table_359235[[#This Row],[Ballast DV]]/Table_359235[[#This Row],[ballast]]</f>
        <v>#DIV/0!</v>
      </c>
      <c r="L152" s="7">
        <f>-Table_359235[[#This Row],[PS voltage]]+Table_359235[[#This Row],[Ballast DV]]</f>
        <v>0</v>
      </c>
      <c r="M152" s="7"/>
    </row>
    <row r="153" spans="1:1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 t="e">
        <f>Table_359235[[#This Row],[Ballast DV]]/Table_359235[[#This Row],[ballast]]</f>
        <v>#DIV/0!</v>
      </c>
      <c r="L153" s="7">
        <f>-Table_359235[[#This Row],[PS voltage]]+Table_359235[[#This Row],[Ballast DV]]</f>
        <v>0</v>
      </c>
      <c r="M153" s="7"/>
    </row>
    <row r="154" spans="1:1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 t="e">
        <f>Table_359235[[#This Row],[Ballast DV]]/Table_359235[[#This Row],[ballast]]</f>
        <v>#DIV/0!</v>
      </c>
      <c r="L154" s="7">
        <f>-Table_359235[[#This Row],[PS voltage]]+Table_359235[[#This Row],[Ballast DV]]</f>
        <v>0</v>
      </c>
      <c r="M154" s="7"/>
    </row>
    <row r="155" spans="1:1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 t="e">
        <f>Table_359235[[#This Row],[Ballast DV]]/Table_359235[[#This Row],[ballast]]</f>
        <v>#DIV/0!</v>
      </c>
      <c r="L155" s="7">
        <f>-Table_359235[[#This Row],[PS voltage]]+Table_359235[[#This Row],[Ballast DV]]</f>
        <v>0</v>
      </c>
      <c r="M155" s="7"/>
    </row>
    <row r="156" spans="1:1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 t="e">
        <f>Table_359235[[#This Row],[Ballast DV]]/Table_359235[[#This Row],[ballast]]</f>
        <v>#DIV/0!</v>
      </c>
      <c r="L156" s="7">
        <f>-Table_359235[[#This Row],[PS voltage]]+Table_359235[[#This Row],[Ballast DV]]</f>
        <v>0</v>
      </c>
      <c r="M156" s="7"/>
    </row>
    <row r="157" spans="1:1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 t="e">
        <f>Table_359235[[#This Row],[Ballast DV]]/Table_359235[[#This Row],[ballast]]</f>
        <v>#DIV/0!</v>
      </c>
      <c r="L157" s="7">
        <f>-Table_359235[[#This Row],[PS voltage]]+Table_359235[[#This Row],[Ballast DV]]</f>
        <v>0</v>
      </c>
      <c r="M157" s="7"/>
    </row>
    <row r="158" spans="1:1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 t="e">
        <f>Table_359235[[#This Row],[Ballast DV]]/Table_359235[[#This Row],[ballast]]</f>
        <v>#DIV/0!</v>
      </c>
      <c r="L158" s="7">
        <f>-Table_359235[[#This Row],[PS voltage]]+Table_359235[[#This Row],[Ballast DV]]</f>
        <v>0</v>
      </c>
      <c r="M158" s="7"/>
    </row>
    <row r="159" spans="1:1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 t="e">
        <f>Table_359235[[#This Row],[Ballast DV]]/Table_359235[[#This Row],[ballast]]</f>
        <v>#DIV/0!</v>
      </c>
      <c r="L159" s="7">
        <f>-Table_359235[[#This Row],[PS voltage]]+Table_359235[[#This Row],[Ballast DV]]</f>
        <v>0</v>
      </c>
      <c r="M159" s="7"/>
    </row>
    <row r="160" spans="1:1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 t="e">
        <f>Table_359235[[#This Row],[Ballast DV]]/Table_359235[[#This Row],[ballast]]</f>
        <v>#DIV/0!</v>
      </c>
      <c r="L160" s="7">
        <f>-Table_359235[[#This Row],[PS voltage]]+Table_359235[[#This Row],[Ballast DV]]</f>
        <v>0</v>
      </c>
      <c r="M160" s="7"/>
    </row>
    <row r="161" spans="1:1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 t="e">
        <f>Table_359235[[#This Row],[Ballast DV]]/Table_359235[[#This Row],[ballast]]</f>
        <v>#DIV/0!</v>
      </c>
      <c r="L161" s="7">
        <f>-Table_359235[[#This Row],[PS voltage]]+Table_359235[[#This Row],[Ballast DV]]</f>
        <v>0</v>
      </c>
      <c r="M161" s="7"/>
    </row>
    <row r="162" spans="1:1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 t="e">
        <f>Table_359235[[#This Row],[Ballast DV]]/Table_359235[[#This Row],[ballast]]</f>
        <v>#DIV/0!</v>
      </c>
      <c r="L162" s="7">
        <f>-Table_359235[[#This Row],[PS voltage]]+Table_359235[[#This Row],[Ballast DV]]</f>
        <v>0</v>
      </c>
      <c r="M162" s="7"/>
    </row>
    <row r="163" spans="1:1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 t="e">
        <f>Table_359235[[#This Row],[Ballast DV]]/Table_359235[[#This Row],[ballast]]</f>
        <v>#DIV/0!</v>
      </c>
      <c r="L163" s="7">
        <f>-Table_359235[[#This Row],[PS voltage]]+Table_359235[[#This Row],[Ballast DV]]</f>
        <v>0</v>
      </c>
      <c r="M163" s="7"/>
    </row>
    <row r="164" spans="1:1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 t="e">
        <f>Table_359235[[#This Row],[Ballast DV]]/Table_359235[[#This Row],[ballast]]</f>
        <v>#DIV/0!</v>
      </c>
      <c r="L164" s="7">
        <f>-Table_359235[[#This Row],[PS voltage]]+Table_359235[[#This Row],[Ballast DV]]</f>
        <v>0</v>
      </c>
      <c r="M164" s="7"/>
    </row>
    <row r="165" spans="1:1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 t="e">
        <f>Table_359235[[#This Row],[Ballast DV]]/Table_359235[[#This Row],[ballast]]</f>
        <v>#DIV/0!</v>
      </c>
      <c r="L165" s="7">
        <f>-Table_359235[[#This Row],[PS voltage]]+Table_359235[[#This Row],[Ballast DV]]</f>
        <v>0</v>
      </c>
      <c r="M165" s="7"/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58E38-E97A-8742-A51A-CAC980D409CC}">
  <dimension ref="A1:M165"/>
  <sheetViews>
    <sheetView topLeftCell="E1" zoomScaleNormal="150" zoomScaleSheetLayoutView="100" workbookViewId="0">
      <selection activeCell="D22" sqref="D22"/>
    </sheetView>
  </sheetViews>
  <sheetFormatPr defaultRowHeight="14.4"/>
  <sheetData>
    <row r="1" spans="1:13" ht="29.4" thickBot="1">
      <c r="A1" s="13" t="s">
        <v>39</v>
      </c>
      <c r="B1" s="14" t="s">
        <v>1</v>
      </c>
      <c r="C1" s="14" t="s">
        <v>2</v>
      </c>
      <c r="D1" s="14" t="s">
        <v>19</v>
      </c>
      <c r="E1" s="14" t="s">
        <v>28</v>
      </c>
      <c r="F1" s="14" t="s">
        <v>3</v>
      </c>
      <c r="G1" s="14" t="s">
        <v>4</v>
      </c>
      <c r="H1" s="14" t="s">
        <v>5</v>
      </c>
      <c r="I1" s="14" t="s">
        <v>6</v>
      </c>
      <c r="J1" s="14" t="s">
        <v>40</v>
      </c>
      <c r="K1" s="14" t="s">
        <v>61</v>
      </c>
      <c r="L1" s="14" t="s">
        <v>41</v>
      </c>
      <c r="M1" s="14" t="s">
        <v>8</v>
      </c>
    </row>
    <row r="2" spans="1:13">
      <c r="A2" s="12" t="s">
        <v>10</v>
      </c>
      <c r="B2" s="16" t="s">
        <v>29</v>
      </c>
      <c r="C2" s="16" t="s">
        <v>30</v>
      </c>
      <c r="D2" s="16" t="s">
        <v>31</v>
      </c>
      <c r="E2" s="16" t="s">
        <v>32</v>
      </c>
      <c r="F2" s="16" t="s">
        <v>12</v>
      </c>
      <c r="G2" s="16" t="s">
        <v>13</v>
      </c>
      <c r="H2" s="16" t="s">
        <v>14</v>
      </c>
      <c r="I2" s="16" t="s">
        <v>15</v>
      </c>
      <c r="J2" s="16" t="s">
        <v>15</v>
      </c>
      <c r="K2" s="16" t="s">
        <v>15</v>
      </c>
      <c r="L2" s="16" t="s">
        <v>24</v>
      </c>
      <c r="M2" s="16" t="s">
        <v>16</v>
      </c>
    </row>
    <row r="3" spans="1:13">
      <c r="A3" s="7"/>
      <c r="B3" s="17">
        <v>20</v>
      </c>
      <c r="C3" s="17">
        <v>21</v>
      </c>
      <c r="D3" s="17">
        <v>22</v>
      </c>
      <c r="E3" s="17"/>
      <c r="F3" s="9" t="s">
        <v>18</v>
      </c>
      <c r="G3" s="7">
        <v>2</v>
      </c>
      <c r="H3" s="7">
        <v>300</v>
      </c>
      <c r="I3" s="7">
        <v>386</v>
      </c>
      <c r="J3" s="7">
        <v>101.5</v>
      </c>
      <c r="K3" s="7">
        <f>Table_3592346[[#This Row],[PS voltage]]-Table_3592346[[#This Row],[Ballast DV]]</f>
        <v>284.5</v>
      </c>
      <c r="L3" s="7">
        <f>Table_3592346[[#This Row],[Ballast DV]]/Table_3592346[[#This Row],[ballast]]</f>
        <v>5.0749999999999997E-3</v>
      </c>
      <c r="M3" s="7">
        <v>20000</v>
      </c>
    </row>
    <row r="4" spans="1:13">
      <c r="A4" s="7">
        <v>4</v>
      </c>
      <c r="B4" s="8">
        <v>23</v>
      </c>
      <c r="C4" s="8">
        <v>24</v>
      </c>
      <c r="D4" s="8">
        <v>25</v>
      </c>
      <c r="E4" s="8"/>
      <c r="F4" s="9"/>
      <c r="G4" s="7"/>
      <c r="H4" s="7">
        <v>300</v>
      </c>
      <c r="I4" s="7">
        <v>382</v>
      </c>
      <c r="J4" s="7">
        <v>97.8</v>
      </c>
      <c r="K4" s="7">
        <f>Table_3592346[[#This Row],[PS voltage]]-Table_3592346[[#This Row],[Ballast DV]]</f>
        <v>284.2</v>
      </c>
      <c r="L4" s="7">
        <f>Table_3592346[[#This Row],[Ballast DV]]/Table_3592346[[#This Row],[ballast]]</f>
        <v>4.8900000000000002E-3</v>
      </c>
      <c r="M4" s="7">
        <v>20000</v>
      </c>
    </row>
    <row r="5" spans="1:13">
      <c r="A5" s="7"/>
      <c r="B5" s="8">
        <v>26</v>
      </c>
      <c r="C5" s="8">
        <v>27</v>
      </c>
      <c r="D5" s="8">
        <v>28</v>
      </c>
      <c r="E5" s="8"/>
      <c r="F5" s="9"/>
      <c r="G5" s="7"/>
      <c r="H5" s="7">
        <v>300</v>
      </c>
      <c r="I5" s="7">
        <v>380</v>
      </c>
      <c r="J5" s="7">
        <v>95.2</v>
      </c>
      <c r="K5" s="7">
        <f>Table_3592346[[#This Row],[PS voltage]]-Table_3592346[[#This Row],[Ballast DV]]</f>
        <v>284.8</v>
      </c>
      <c r="L5" s="7">
        <f>Table_3592346[[#This Row],[Ballast DV]]/Table_3592346[[#This Row],[ballast]]</f>
        <v>4.7600000000000003E-3</v>
      </c>
      <c r="M5" s="7">
        <v>20000</v>
      </c>
    </row>
    <row r="6" spans="1:13">
      <c r="A6" s="7"/>
      <c r="B6" s="8">
        <v>29</v>
      </c>
      <c r="C6" s="8">
        <v>30</v>
      </c>
      <c r="D6" s="8">
        <v>31</v>
      </c>
      <c r="E6" s="8"/>
      <c r="F6" s="9"/>
      <c r="G6" s="7"/>
      <c r="H6" s="7">
        <v>300</v>
      </c>
      <c r="I6" s="7">
        <v>376</v>
      </c>
      <c r="J6" s="7">
        <v>90</v>
      </c>
      <c r="K6" s="7">
        <f>Table_3592346[[#This Row],[PS voltage]]-Table_3592346[[#This Row],[Ballast DV]]</f>
        <v>286</v>
      </c>
      <c r="L6" s="7">
        <f>Table_3592346[[#This Row],[Ballast DV]]/Table_3592346[[#This Row],[ballast]]</f>
        <v>4.4999999999999997E-3</v>
      </c>
      <c r="M6" s="7">
        <v>20000</v>
      </c>
    </row>
    <row r="7" spans="1:13">
      <c r="A7" s="7"/>
      <c r="B7" s="8">
        <v>32</v>
      </c>
      <c r="C7" s="8">
        <v>33</v>
      </c>
      <c r="D7" s="8">
        <v>34</v>
      </c>
      <c r="E7" s="8"/>
      <c r="F7" s="9"/>
      <c r="G7" s="7"/>
      <c r="H7" s="7">
        <v>300</v>
      </c>
      <c r="I7" s="7">
        <v>363</v>
      </c>
      <c r="J7" s="7">
        <v>76.8</v>
      </c>
      <c r="K7" s="7">
        <f>Table_3592346[[#This Row],[PS voltage]]-Table_3592346[[#This Row],[Ballast DV]]</f>
        <v>286.2</v>
      </c>
      <c r="L7" s="7">
        <f>Table_3592346[[#This Row],[Ballast DV]]/Table_3592346[[#This Row],[ballast]]</f>
        <v>3.8399999999999997E-3</v>
      </c>
      <c r="M7" s="7">
        <v>20000</v>
      </c>
    </row>
    <row r="8" spans="1:13">
      <c r="A8" s="7"/>
      <c r="B8" s="8">
        <v>35</v>
      </c>
      <c r="C8" s="8">
        <v>36</v>
      </c>
      <c r="D8" s="8">
        <v>37</v>
      </c>
      <c r="E8" s="8"/>
      <c r="F8" s="9"/>
      <c r="G8" s="7"/>
      <c r="H8" s="7">
        <v>300</v>
      </c>
      <c r="I8" s="7">
        <v>358</v>
      </c>
      <c r="J8" s="7">
        <v>69.400000000000006</v>
      </c>
      <c r="K8" s="7">
        <f>Table_3592346[[#This Row],[PS voltage]]-Table_3592346[[#This Row],[Ballast DV]]</f>
        <v>288.60000000000002</v>
      </c>
      <c r="L8" s="7">
        <f>Table_3592346[[#This Row],[Ballast DV]]/Table_3592346[[#This Row],[ballast]]</f>
        <v>3.4700000000000004E-3</v>
      </c>
      <c r="M8" s="7">
        <v>20000</v>
      </c>
    </row>
    <row r="9" spans="1:13">
      <c r="A9" s="7"/>
      <c r="B9" s="8">
        <v>38</v>
      </c>
      <c r="C9" s="8">
        <v>39</v>
      </c>
      <c r="D9" s="8">
        <v>40</v>
      </c>
      <c r="E9" s="8"/>
      <c r="F9" s="9"/>
      <c r="G9" s="7"/>
      <c r="H9" s="7">
        <v>300</v>
      </c>
      <c r="I9" s="7">
        <v>353</v>
      </c>
      <c r="J9" s="7">
        <v>63</v>
      </c>
      <c r="K9" s="7">
        <f>Table_3592346[[#This Row],[PS voltage]]-Table_3592346[[#This Row],[Ballast DV]]</f>
        <v>290</v>
      </c>
      <c r="L9" s="7">
        <f>Table_3592346[[#This Row],[Ballast DV]]/Table_3592346[[#This Row],[ballast]]</f>
        <v>3.15E-3</v>
      </c>
      <c r="M9" s="7">
        <v>20000</v>
      </c>
    </row>
    <row r="10" spans="1:13">
      <c r="A10" s="7"/>
      <c r="B10" s="11">
        <v>41</v>
      </c>
      <c r="C10" s="11">
        <v>42</v>
      </c>
      <c r="D10" s="11">
        <v>43</v>
      </c>
      <c r="E10" s="8"/>
      <c r="F10" s="9"/>
      <c r="G10" s="7"/>
      <c r="H10" s="7">
        <v>300</v>
      </c>
      <c r="I10" s="7">
        <v>392</v>
      </c>
      <c r="J10" s="7">
        <v>106.2</v>
      </c>
      <c r="K10" s="7">
        <f>Table_3592346[[#This Row],[PS voltage]]-Table_3592346[[#This Row],[Ballast DV]]</f>
        <v>285.8</v>
      </c>
      <c r="L10" s="7">
        <f>Table_3592346[[#This Row],[Ballast DV]]/Table_3592346[[#This Row],[ballast]]</f>
        <v>5.3100000000000005E-3</v>
      </c>
      <c r="M10" s="7">
        <v>20000</v>
      </c>
    </row>
    <row r="11" spans="1:13">
      <c r="A11" s="7"/>
      <c r="B11" s="8">
        <v>44</v>
      </c>
      <c r="C11" s="8">
        <v>45</v>
      </c>
      <c r="D11" s="8">
        <v>46</v>
      </c>
      <c r="E11" s="8"/>
      <c r="F11" s="9"/>
      <c r="G11" s="7"/>
      <c r="H11" s="7">
        <v>300</v>
      </c>
      <c r="I11" s="7">
        <v>358</v>
      </c>
      <c r="J11" s="7">
        <v>68</v>
      </c>
      <c r="K11" s="7">
        <f>Table_3592346[[#This Row],[PS voltage]]-Table_3592346[[#This Row],[Ballast DV]]</f>
        <v>290</v>
      </c>
      <c r="L11" s="7">
        <f>Table_3592346[[#This Row],[Ballast DV]]/Table_3592346[[#This Row],[ballast]]</f>
        <v>3.3999999999999998E-3</v>
      </c>
      <c r="M11" s="7">
        <v>20000</v>
      </c>
    </row>
    <row r="12" spans="1:13">
      <c r="A12" s="7"/>
      <c r="B12" s="8">
        <v>47</v>
      </c>
      <c r="C12" s="8">
        <v>48</v>
      </c>
      <c r="D12" s="8">
        <v>49</v>
      </c>
      <c r="E12" s="8"/>
      <c r="F12" s="9"/>
      <c r="G12" s="7"/>
      <c r="H12" s="7">
        <v>200</v>
      </c>
      <c r="I12" s="7">
        <v>463</v>
      </c>
      <c r="J12" s="7">
        <v>168</v>
      </c>
      <c r="K12" s="7">
        <f>Table_3592346[[#This Row],[PS voltage]]-Table_3592346[[#This Row],[Ballast DV]]</f>
        <v>295</v>
      </c>
      <c r="L12" s="7">
        <f>Table_3592346[[#This Row],[Ballast DV]]/Table_3592346[[#This Row],[ballast]]</f>
        <v>8.3999999999999995E-3</v>
      </c>
      <c r="M12" s="7">
        <v>20000</v>
      </c>
    </row>
    <row r="13" spans="1:13">
      <c r="A13" s="7"/>
      <c r="B13" s="8">
        <v>50</v>
      </c>
      <c r="C13" s="8">
        <v>51</v>
      </c>
      <c r="D13" s="8">
        <v>52</v>
      </c>
      <c r="E13" s="8"/>
      <c r="F13" s="9"/>
      <c r="G13" s="7"/>
      <c r="H13" s="7">
        <v>200</v>
      </c>
      <c r="I13" s="7">
        <v>460</v>
      </c>
      <c r="J13" s="7">
        <v>165.4</v>
      </c>
      <c r="K13" s="7">
        <f>Table_3592346[[#This Row],[PS voltage]]-Table_3592346[[#This Row],[Ballast DV]]</f>
        <v>294.60000000000002</v>
      </c>
      <c r="L13" s="7">
        <f>Table_3592346[[#This Row],[Ballast DV]]/Table_3592346[[#This Row],[ballast]]</f>
        <v>8.2699999999999996E-3</v>
      </c>
      <c r="M13" s="7">
        <v>20000</v>
      </c>
    </row>
    <row r="14" spans="1:13">
      <c r="A14" s="7"/>
      <c r="B14" s="8">
        <v>53</v>
      </c>
      <c r="C14" s="8">
        <v>54</v>
      </c>
      <c r="D14" s="8">
        <v>55</v>
      </c>
      <c r="E14" s="8"/>
      <c r="F14" s="9"/>
      <c r="G14" s="7"/>
      <c r="H14" s="7">
        <v>200</v>
      </c>
      <c r="I14" s="7">
        <v>455</v>
      </c>
      <c r="J14" s="7">
        <v>160.19999999999999</v>
      </c>
      <c r="K14" s="7">
        <f>Table_3592346[[#This Row],[PS voltage]]-Table_3592346[[#This Row],[Ballast DV]]</f>
        <v>294.8</v>
      </c>
      <c r="L14" s="7">
        <f>Table_3592346[[#This Row],[Ballast DV]]/Table_3592346[[#This Row],[ballast]]</f>
        <v>8.0099999999999998E-3</v>
      </c>
      <c r="M14" s="7">
        <v>20000</v>
      </c>
    </row>
    <row r="15" spans="1:13">
      <c r="A15" s="7"/>
      <c r="B15" s="8">
        <v>56</v>
      </c>
      <c r="C15" s="8">
        <v>57</v>
      </c>
      <c r="D15" s="8">
        <v>58</v>
      </c>
      <c r="E15" s="8"/>
      <c r="F15" s="9"/>
      <c r="G15" s="7"/>
      <c r="H15" s="7">
        <v>200</v>
      </c>
      <c r="I15" s="7">
        <v>449</v>
      </c>
      <c r="J15" s="7">
        <v>153.80000000000001</v>
      </c>
      <c r="K15" s="7">
        <f>Table_3592346[[#This Row],[PS voltage]]-Table_3592346[[#This Row],[Ballast DV]]</f>
        <v>295.2</v>
      </c>
      <c r="L15" s="7">
        <f>Table_3592346[[#This Row],[Ballast DV]]/Table_3592346[[#This Row],[ballast]]</f>
        <v>7.6900000000000007E-3</v>
      </c>
      <c r="M15" s="7">
        <v>20000</v>
      </c>
    </row>
    <row r="16" spans="1:13">
      <c r="A16" s="7"/>
      <c r="B16" s="8">
        <v>59</v>
      </c>
      <c r="C16" s="8">
        <v>60</v>
      </c>
      <c r="D16" s="8">
        <v>61</v>
      </c>
      <c r="E16" s="8"/>
      <c r="F16" s="9"/>
      <c r="G16" s="7"/>
      <c r="H16" s="7">
        <v>200</v>
      </c>
      <c r="I16" s="7">
        <v>443</v>
      </c>
      <c r="J16" s="7">
        <v>148</v>
      </c>
      <c r="K16" s="7">
        <f>Table_3592346[[#This Row],[PS voltage]]-Table_3592346[[#This Row],[Ballast DV]]</f>
        <v>295</v>
      </c>
      <c r="L16" s="7">
        <f>Table_3592346[[#This Row],[Ballast DV]]/Table_3592346[[#This Row],[ballast]]</f>
        <v>7.4000000000000003E-3</v>
      </c>
      <c r="M16" s="7">
        <v>20000</v>
      </c>
    </row>
    <row r="17" spans="1:13">
      <c r="A17" s="7"/>
      <c r="B17" s="8">
        <v>63</v>
      </c>
      <c r="C17" s="8">
        <v>64</v>
      </c>
      <c r="D17" s="8">
        <v>65</v>
      </c>
      <c r="E17" s="8"/>
      <c r="F17" s="9"/>
      <c r="G17" s="7"/>
      <c r="H17" s="7">
        <v>200</v>
      </c>
      <c r="I17" s="7">
        <v>426</v>
      </c>
      <c r="J17" s="7">
        <v>131</v>
      </c>
      <c r="K17" s="7">
        <f>Table_3592346[[#This Row],[PS voltage]]-Table_3592346[[#This Row],[Ballast DV]]</f>
        <v>295</v>
      </c>
      <c r="L17" s="7">
        <f>Table_3592346[[#This Row],[Ballast DV]]/Table_3592346[[#This Row],[ballast]]</f>
        <v>6.5500000000000003E-3</v>
      </c>
      <c r="M17" s="7">
        <v>20000</v>
      </c>
    </row>
    <row r="18" spans="1:13">
      <c r="A18" s="7"/>
      <c r="B18" s="8">
        <v>66</v>
      </c>
      <c r="C18" s="8">
        <v>67</v>
      </c>
      <c r="D18" s="8">
        <v>68</v>
      </c>
      <c r="E18" s="8"/>
      <c r="F18" s="9"/>
      <c r="G18" s="7"/>
      <c r="H18" s="7">
        <v>200</v>
      </c>
      <c r="I18" s="7">
        <v>418</v>
      </c>
      <c r="J18" s="7">
        <v>123</v>
      </c>
      <c r="K18" s="7">
        <f>Table_3592346[[#This Row],[PS voltage]]-Table_3592346[[#This Row],[Ballast DV]]</f>
        <v>295</v>
      </c>
      <c r="L18" s="7">
        <f>Table_3592346[[#This Row],[Ballast DV]]/Table_3592346[[#This Row],[ballast]]</f>
        <v>6.1500000000000001E-3</v>
      </c>
      <c r="M18" s="7">
        <v>20000</v>
      </c>
    </row>
    <row r="19" spans="1:13">
      <c r="A19" s="7"/>
      <c r="B19" s="8">
        <v>69</v>
      </c>
      <c r="C19" s="8">
        <v>70</v>
      </c>
      <c r="D19" s="8">
        <v>71</v>
      </c>
      <c r="E19" s="8"/>
      <c r="F19" s="9"/>
      <c r="G19" s="7"/>
      <c r="H19" s="7">
        <v>200</v>
      </c>
      <c r="I19" s="7">
        <v>404</v>
      </c>
      <c r="J19" s="7">
        <v>108.5</v>
      </c>
      <c r="K19" s="7">
        <f>Table_3592346[[#This Row],[PS voltage]]-Table_3592346[[#This Row],[Ballast DV]]</f>
        <v>295.5</v>
      </c>
      <c r="L19" s="7">
        <f>Table_3592346[[#This Row],[Ballast DV]]/Table_3592346[[#This Row],[ballast]]</f>
        <v>5.4250000000000001E-3</v>
      </c>
      <c r="M19" s="7">
        <v>20000</v>
      </c>
    </row>
    <row r="20" spans="1:13">
      <c r="A20" s="7"/>
      <c r="B20" s="8">
        <v>72</v>
      </c>
      <c r="C20" s="8">
        <v>73</v>
      </c>
      <c r="D20" s="8">
        <v>74</v>
      </c>
      <c r="E20" s="8"/>
      <c r="F20" s="9"/>
      <c r="G20" s="7"/>
      <c r="H20" s="7">
        <v>200</v>
      </c>
      <c r="I20" s="7">
        <v>390</v>
      </c>
      <c r="J20" s="7">
        <v>93.7</v>
      </c>
      <c r="K20" s="7">
        <f>Table_3592346[[#This Row],[PS voltage]]-Table_3592346[[#This Row],[Ballast DV]]</f>
        <v>296.3</v>
      </c>
      <c r="L20" s="7">
        <f>Table_3592346[[#This Row],[Ballast DV]]/Table_3592346[[#This Row],[ballast]]</f>
        <v>4.6849999999999999E-3</v>
      </c>
      <c r="M20" s="7">
        <v>20000</v>
      </c>
    </row>
    <row r="21" spans="1:13">
      <c r="A21" s="7"/>
      <c r="B21" s="8"/>
      <c r="C21" s="8"/>
      <c r="D21" s="8"/>
      <c r="E21" s="8"/>
      <c r="F21" s="9"/>
      <c r="G21" s="7"/>
      <c r="H21" s="7"/>
      <c r="I21" s="7"/>
      <c r="J21" s="7"/>
      <c r="K21" s="7"/>
      <c r="L21" s="7"/>
      <c r="M21" s="7"/>
    </row>
    <row r="22" spans="1:13">
      <c r="A22" s="7"/>
      <c r="B22" s="8"/>
      <c r="C22" s="8"/>
      <c r="D22" s="8"/>
      <c r="E22" s="8"/>
      <c r="F22" s="9"/>
      <c r="G22" s="7"/>
      <c r="H22" s="7"/>
      <c r="I22" s="7"/>
      <c r="J22" s="7"/>
      <c r="K22" s="7"/>
      <c r="L22" s="7"/>
      <c r="M22" s="7"/>
    </row>
    <row r="23" spans="1:13">
      <c r="A23" s="7"/>
      <c r="B23" s="8"/>
      <c r="C23" s="8"/>
      <c r="D23" s="8"/>
      <c r="E23" s="8"/>
      <c r="F23" s="9"/>
      <c r="G23" s="7"/>
      <c r="H23" s="7"/>
      <c r="I23" s="7"/>
      <c r="J23" s="7"/>
      <c r="K23" s="7"/>
      <c r="L23" s="7"/>
      <c r="M23" s="7"/>
    </row>
    <row r="24" spans="1:13">
      <c r="A24" s="7"/>
      <c r="B24" s="8"/>
      <c r="C24" s="8"/>
      <c r="D24" s="8"/>
      <c r="E24" s="8"/>
      <c r="F24" s="9"/>
      <c r="G24" s="7"/>
      <c r="H24" s="7"/>
      <c r="I24" s="7"/>
      <c r="J24" s="7"/>
      <c r="K24" s="7"/>
      <c r="L24" s="7"/>
      <c r="M24" s="7"/>
    </row>
    <row r="25" spans="1:13">
      <c r="A25" s="7"/>
      <c r="B25" s="8"/>
      <c r="C25" s="8"/>
      <c r="D25" s="8"/>
      <c r="E25" s="8"/>
      <c r="F25" s="9"/>
      <c r="G25" s="7"/>
      <c r="H25" s="7"/>
      <c r="I25" s="7"/>
      <c r="J25" s="7"/>
      <c r="K25" s="7"/>
      <c r="L25" s="7"/>
      <c r="M25" s="7"/>
    </row>
    <row r="26" spans="1:13">
      <c r="A26" s="7"/>
      <c r="B26" s="8"/>
      <c r="C26" s="8"/>
      <c r="D26" s="8"/>
      <c r="E26" s="8"/>
      <c r="F26" s="9"/>
      <c r="G26" s="7"/>
      <c r="H26" s="7"/>
      <c r="I26" s="7"/>
      <c r="J26" s="7"/>
      <c r="K26" s="7"/>
      <c r="L26" s="7"/>
      <c r="M26" s="7"/>
    </row>
    <row r="27" spans="1:13">
      <c r="A27" s="7"/>
      <c r="B27" s="8"/>
      <c r="C27" s="8"/>
      <c r="D27" s="8"/>
      <c r="E27" s="8"/>
      <c r="F27" s="9"/>
      <c r="G27" s="7"/>
      <c r="H27" s="7"/>
      <c r="I27" s="7"/>
      <c r="J27" s="7"/>
      <c r="K27" s="7"/>
      <c r="L27" s="7"/>
      <c r="M27" s="7"/>
    </row>
    <row r="28" spans="1:13">
      <c r="A28" s="7"/>
      <c r="B28" s="8"/>
      <c r="C28" s="8"/>
      <c r="D28" s="8"/>
      <c r="E28" s="8"/>
      <c r="F28" s="9"/>
      <c r="G28" s="7"/>
      <c r="H28" s="7"/>
      <c r="I28" s="7"/>
      <c r="J28" s="7"/>
      <c r="K28" s="7"/>
      <c r="L28" s="7"/>
      <c r="M28" s="7"/>
    </row>
    <row r="29" spans="1:13">
      <c r="A29" s="7"/>
      <c r="B29" s="8"/>
      <c r="C29" s="8"/>
      <c r="D29" s="8"/>
      <c r="E29" s="8"/>
      <c r="F29" s="9"/>
      <c r="G29" s="7"/>
      <c r="H29" s="7"/>
      <c r="I29" s="7"/>
      <c r="J29" s="7"/>
      <c r="K29" s="7"/>
      <c r="L29" s="7"/>
      <c r="M29" s="7"/>
    </row>
    <row r="30" spans="1:13">
      <c r="A30" s="7"/>
      <c r="B30" s="8"/>
      <c r="C30" s="8"/>
      <c r="D30" s="8"/>
      <c r="E30" s="8"/>
      <c r="F30" s="9"/>
      <c r="G30" s="7"/>
      <c r="H30" s="7"/>
      <c r="I30" s="7"/>
      <c r="J30" s="7"/>
      <c r="K30" s="7"/>
      <c r="L30" s="7"/>
      <c r="M30" s="7"/>
    </row>
    <row r="31" spans="1:13">
      <c r="A31" s="7"/>
      <c r="B31" s="8"/>
      <c r="C31" s="8"/>
      <c r="D31" s="8"/>
      <c r="E31" s="8"/>
      <c r="F31" s="9"/>
      <c r="G31" s="7"/>
      <c r="H31" s="7"/>
      <c r="I31" s="7"/>
      <c r="J31" s="7"/>
      <c r="K31" s="7"/>
      <c r="L31" s="7"/>
      <c r="M31" s="7"/>
    </row>
    <row r="32" spans="1:13">
      <c r="A32" s="7"/>
      <c r="B32" s="8"/>
      <c r="C32" s="8"/>
      <c r="D32" s="8"/>
      <c r="E32" s="8"/>
      <c r="F32" s="9"/>
      <c r="G32" s="7"/>
      <c r="H32" s="7"/>
      <c r="I32" s="7"/>
      <c r="J32" s="7"/>
      <c r="K32" s="7"/>
      <c r="L32" s="7"/>
      <c r="M32" s="7"/>
    </row>
    <row r="33" spans="1:13">
      <c r="A33" s="7"/>
      <c r="B33" s="8"/>
      <c r="C33" s="8"/>
      <c r="D33" s="8"/>
      <c r="E33" s="8"/>
      <c r="F33" s="9"/>
      <c r="G33" s="7"/>
      <c r="H33" s="7"/>
      <c r="I33" s="7"/>
      <c r="J33" s="7"/>
      <c r="K33" s="7"/>
      <c r="L33" s="7"/>
      <c r="M33" s="7"/>
    </row>
    <row r="34" spans="1:13">
      <c r="A34" s="7"/>
      <c r="B34" s="8"/>
      <c r="C34" s="8"/>
      <c r="D34" s="8"/>
      <c r="E34" s="8"/>
      <c r="F34" s="9"/>
      <c r="G34" s="7"/>
      <c r="H34" s="7"/>
      <c r="I34" s="7"/>
      <c r="J34" s="7"/>
      <c r="K34" s="7"/>
      <c r="L34" s="7"/>
      <c r="M34" s="7"/>
    </row>
    <row r="35" spans="1:13">
      <c r="A35" s="7"/>
      <c r="B35" s="8"/>
      <c r="C35" s="8"/>
      <c r="D35" s="8"/>
      <c r="E35" s="8"/>
      <c r="F35" s="9"/>
      <c r="G35" s="7"/>
      <c r="H35" s="7"/>
      <c r="I35" s="7"/>
      <c r="J35" s="7"/>
      <c r="K35" s="7"/>
      <c r="L35" s="7"/>
      <c r="M35" s="7"/>
    </row>
    <row r="36" spans="1:13">
      <c r="A36" s="7"/>
      <c r="B36" s="8"/>
      <c r="C36" s="8"/>
      <c r="D36" s="8"/>
      <c r="E36" s="8"/>
      <c r="F36" s="9"/>
      <c r="G36" s="7"/>
      <c r="H36" s="7"/>
      <c r="I36" s="7"/>
      <c r="J36" s="7"/>
      <c r="K36" s="7"/>
      <c r="L36" s="7"/>
      <c r="M36" s="7"/>
    </row>
    <row r="37" spans="1:13">
      <c r="A37" s="7"/>
      <c r="B37" s="8"/>
      <c r="C37" s="8"/>
      <c r="D37" s="8"/>
      <c r="E37" s="8"/>
      <c r="F37" s="9"/>
      <c r="G37" s="7"/>
      <c r="H37" s="7"/>
      <c r="I37" s="7"/>
      <c r="J37" s="7"/>
      <c r="K37" s="7"/>
      <c r="L37" s="7"/>
      <c r="M37" s="7"/>
    </row>
    <row r="38" spans="1:13">
      <c r="A38" s="7"/>
      <c r="B38" s="8"/>
      <c r="C38" s="8"/>
      <c r="D38" s="8"/>
      <c r="E38" s="8"/>
      <c r="F38" s="9"/>
      <c r="G38" s="7"/>
      <c r="H38" s="7"/>
      <c r="I38" s="7"/>
      <c r="J38" s="7"/>
      <c r="K38" s="7"/>
      <c r="L38" s="7"/>
      <c r="M38" s="7"/>
    </row>
    <row r="39" spans="1:13">
      <c r="A39" s="7"/>
      <c r="B39" s="8"/>
      <c r="C39" s="8"/>
      <c r="D39" s="8"/>
      <c r="E39" s="8"/>
      <c r="F39" s="9"/>
      <c r="G39" s="7"/>
      <c r="H39" s="7"/>
      <c r="I39" s="7"/>
      <c r="J39" s="7"/>
      <c r="K39" s="7"/>
      <c r="L39" s="7"/>
      <c r="M39" s="7"/>
    </row>
    <row r="40" spans="1:13">
      <c r="A40" s="7"/>
      <c r="B40" s="8"/>
      <c r="C40" s="8"/>
      <c r="D40" s="8"/>
      <c r="E40" s="8"/>
      <c r="F40" s="9"/>
      <c r="G40" s="7"/>
      <c r="H40" s="7"/>
      <c r="I40" s="7"/>
      <c r="J40" s="7"/>
      <c r="K40" s="7"/>
      <c r="L40" s="7"/>
      <c r="M40" s="7"/>
    </row>
    <row r="41" spans="1:13">
      <c r="A41" s="7"/>
      <c r="B41" s="8"/>
      <c r="C41" s="8"/>
      <c r="D41" s="8"/>
      <c r="E41" s="8"/>
      <c r="F41" s="9"/>
      <c r="G41" s="7"/>
      <c r="H41" s="7"/>
      <c r="I41" s="7"/>
      <c r="J41" s="7"/>
      <c r="K41" s="7"/>
      <c r="L41" s="7"/>
      <c r="M41" s="7"/>
    </row>
    <row r="42" spans="1:13">
      <c r="A42" s="7"/>
      <c r="B42" s="8"/>
      <c r="C42" s="8"/>
      <c r="D42" s="8"/>
      <c r="E42" s="8"/>
      <c r="F42" s="9"/>
      <c r="G42" s="7"/>
      <c r="H42" s="7"/>
      <c r="I42" s="7"/>
      <c r="J42" s="7"/>
      <c r="K42" s="7"/>
      <c r="L42" s="7"/>
      <c r="M42" s="7"/>
    </row>
    <row r="43" spans="1:13">
      <c r="A43" s="7"/>
      <c r="B43" s="8"/>
      <c r="C43" s="8"/>
      <c r="D43" s="8"/>
      <c r="E43" s="8"/>
      <c r="F43" s="9"/>
      <c r="G43" s="7"/>
      <c r="H43" s="7"/>
      <c r="I43" s="7"/>
      <c r="J43" s="7"/>
      <c r="K43" s="7"/>
      <c r="L43" s="7"/>
      <c r="M43" s="7"/>
    </row>
    <row r="44" spans="1:13">
      <c r="A44" s="7"/>
      <c r="B44" s="8"/>
      <c r="C44" s="8"/>
      <c r="D44" s="8"/>
      <c r="E44" s="8"/>
      <c r="F44" s="9"/>
      <c r="G44" s="7"/>
      <c r="H44" s="7"/>
      <c r="I44" s="7"/>
      <c r="J44" s="7"/>
      <c r="K44" s="7"/>
      <c r="L44" s="7"/>
      <c r="M44" s="7"/>
    </row>
    <row r="45" spans="1:13">
      <c r="A45" s="7"/>
      <c r="B45" s="8"/>
      <c r="C45" s="8"/>
      <c r="D45" s="8"/>
      <c r="E45" s="8"/>
      <c r="F45" s="9"/>
      <c r="G45" s="7"/>
      <c r="H45" s="7"/>
      <c r="I45" s="7"/>
      <c r="J45" s="7"/>
      <c r="K45" s="7"/>
      <c r="L45" s="7"/>
      <c r="M45" s="7"/>
    </row>
    <row r="46" spans="1:13">
      <c r="A46" s="7"/>
      <c r="B46" s="8"/>
      <c r="C46" s="8"/>
      <c r="D46" s="8"/>
      <c r="E46" s="8"/>
      <c r="F46" s="9"/>
      <c r="G46" s="7"/>
      <c r="H46" s="7"/>
      <c r="I46" s="7"/>
      <c r="J46" s="7"/>
      <c r="K46" s="7"/>
      <c r="L46" s="7"/>
      <c r="M46" s="7"/>
    </row>
    <row r="47" spans="1:13">
      <c r="A47" s="7"/>
      <c r="B47" s="8"/>
      <c r="C47" s="8"/>
      <c r="D47" s="8"/>
      <c r="E47" s="8"/>
      <c r="F47" s="9"/>
      <c r="G47" s="7"/>
      <c r="H47" s="7"/>
      <c r="I47" s="7"/>
      <c r="J47" s="7"/>
      <c r="K47" s="7"/>
      <c r="L47" s="7"/>
      <c r="M47" s="7"/>
    </row>
    <row r="48" spans="1:13">
      <c r="A48" s="7"/>
      <c r="B48" s="8"/>
      <c r="C48" s="8"/>
      <c r="D48" s="8"/>
      <c r="E48" s="8"/>
      <c r="F48" s="9"/>
      <c r="G48" s="7"/>
      <c r="H48" s="7"/>
      <c r="I48" s="7"/>
      <c r="J48" s="7"/>
      <c r="K48" s="7"/>
      <c r="L48" s="7"/>
      <c r="M48" s="7"/>
    </row>
    <row r="49" spans="1:13">
      <c r="A49" s="7"/>
      <c r="B49" s="8"/>
      <c r="C49" s="8"/>
      <c r="D49" s="8"/>
      <c r="E49" s="8"/>
      <c r="F49" s="9"/>
      <c r="G49" s="7"/>
      <c r="H49" s="7"/>
      <c r="I49" s="7"/>
      <c r="J49" s="7"/>
      <c r="K49" s="7"/>
      <c r="L49" s="7"/>
      <c r="M49" s="7"/>
    </row>
    <row r="50" spans="1:13">
      <c r="A50" s="7"/>
      <c r="B50" s="8"/>
      <c r="C50" s="8"/>
      <c r="D50" s="8"/>
      <c r="E50" s="8"/>
      <c r="F50" s="9"/>
      <c r="G50" s="7"/>
      <c r="H50" s="7"/>
      <c r="I50" s="7"/>
      <c r="J50" s="7"/>
      <c r="K50" s="7"/>
      <c r="L50" s="7"/>
      <c r="M50" s="7"/>
    </row>
    <row r="51" spans="1:13">
      <c r="A51" s="7"/>
      <c r="B51" s="8"/>
      <c r="C51" s="8"/>
      <c r="D51" s="8"/>
      <c r="E51" s="8"/>
      <c r="F51" s="9"/>
      <c r="G51" s="7"/>
      <c r="H51" s="7"/>
      <c r="I51" s="7"/>
      <c r="J51" s="7"/>
      <c r="K51" s="7"/>
      <c r="L51" s="7"/>
      <c r="M51" s="7"/>
    </row>
    <row r="52" spans="1:13">
      <c r="A52" s="7"/>
      <c r="B52" s="8"/>
      <c r="C52" s="8"/>
      <c r="D52" s="8"/>
      <c r="E52" s="8"/>
      <c r="F52" s="9"/>
      <c r="G52" s="7"/>
      <c r="H52" s="7"/>
      <c r="I52" s="7"/>
      <c r="J52" s="7"/>
      <c r="K52" s="7"/>
      <c r="L52" s="7"/>
      <c r="M52" s="7"/>
    </row>
    <row r="53" spans="1:13">
      <c r="A53" s="7"/>
      <c r="B53" s="8"/>
      <c r="C53" s="8"/>
      <c r="D53" s="8"/>
      <c r="E53" s="8"/>
      <c r="F53" s="9"/>
      <c r="G53" s="7"/>
      <c r="H53" s="7"/>
      <c r="I53" s="7"/>
      <c r="J53" s="7"/>
      <c r="K53" s="7"/>
      <c r="L53" s="7"/>
      <c r="M53" s="7"/>
    </row>
    <row r="54" spans="1:13">
      <c r="A54" s="7"/>
      <c r="B54" s="8"/>
      <c r="C54" s="8"/>
      <c r="D54" s="8"/>
      <c r="E54" s="8"/>
      <c r="F54" s="9"/>
      <c r="G54" s="7"/>
      <c r="H54" s="7"/>
      <c r="I54" s="7"/>
      <c r="J54" s="7"/>
      <c r="K54" s="7"/>
      <c r="L54" s="7"/>
      <c r="M54" s="7"/>
    </row>
    <row r="55" spans="1:13">
      <c r="A55" s="7"/>
      <c r="B55" s="8"/>
      <c r="C55" s="8"/>
      <c r="D55" s="8"/>
      <c r="E55" s="8"/>
      <c r="F55" s="9"/>
      <c r="G55" s="7"/>
      <c r="H55" s="7"/>
      <c r="I55" s="7"/>
      <c r="J55" s="7"/>
      <c r="K55" s="7"/>
      <c r="L55" s="7"/>
      <c r="M55" s="7"/>
    </row>
    <row r="56" spans="1:13">
      <c r="A56" s="7"/>
      <c r="B56" s="8"/>
      <c r="C56" s="8"/>
      <c r="D56" s="8"/>
      <c r="E56" s="8"/>
      <c r="F56" s="9"/>
      <c r="G56" s="7"/>
      <c r="H56" s="7"/>
      <c r="I56" s="7"/>
      <c r="J56" s="7"/>
      <c r="K56" s="7"/>
      <c r="L56" s="7"/>
      <c r="M56" s="7"/>
    </row>
    <row r="57" spans="1:13">
      <c r="A57" s="7"/>
      <c r="B57" s="8"/>
      <c r="C57" s="8"/>
      <c r="D57" s="8"/>
      <c r="E57" s="8"/>
      <c r="F57" s="9"/>
      <c r="G57" s="7"/>
      <c r="H57" s="7"/>
      <c r="I57" s="7"/>
      <c r="J57" s="7"/>
      <c r="K57" s="7"/>
      <c r="L57" s="7"/>
      <c r="M57" s="7"/>
    </row>
    <row r="58" spans="1:13">
      <c r="A58" s="7"/>
      <c r="B58" s="8"/>
      <c r="C58" s="8"/>
      <c r="D58" s="8"/>
      <c r="E58" s="8"/>
      <c r="F58" s="9"/>
      <c r="G58" s="7"/>
      <c r="H58" s="7"/>
      <c r="I58" s="7"/>
      <c r="J58" s="7"/>
      <c r="K58" s="7"/>
      <c r="L58" s="7"/>
      <c r="M58" s="7"/>
    </row>
    <row r="59" spans="1:13">
      <c r="A59" s="7"/>
      <c r="B59" s="8"/>
      <c r="C59" s="8"/>
      <c r="D59" s="8"/>
      <c r="E59" s="8"/>
      <c r="F59" s="9"/>
      <c r="G59" s="7"/>
      <c r="H59" s="7"/>
      <c r="I59" s="7"/>
      <c r="J59" s="7"/>
      <c r="K59" s="7"/>
      <c r="L59" s="7"/>
      <c r="M59" s="7"/>
    </row>
    <row r="60" spans="1:13">
      <c r="A60" s="7"/>
      <c r="B60" s="8"/>
      <c r="C60" s="8"/>
      <c r="D60" s="8"/>
      <c r="E60" s="8"/>
      <c r="F60" s="9"/>
      <c r="G60" s="7"/>
      <c r="H60" s="7"/>
      <c r="I60" s="7"/>
      <c r="J60" s="7"/>
      <c r="K60" s="7"/>
      <c r="L60" s="7"/>
      <c r="M60" s="7"/>
    </row>
    <row r="61" spans="1:13">
      <c r="A61" s="7"/>
      <c r="B61" s="8"/>
      <c r="C61" s="8"/>
      <c r="D61" s="8"/>
      <c r="E61" s="8"/>
      <c r="F61" s="9"/>
      <c r="G61" s="7"/>
      <c r="H61" s="7"/>
      <c r="I61" s="7"/>
      <c r="J61" s="7"/>
      <c r="K61" s="7"/>
      <c r="L61" s="7"/>
      <c r="M61" s="7"/>
    </row>
    <row r="62" spans="1:13">
      <c r="A62" s="7"/>
      <c r="B62" s="8"/>
      <c r="C62" s="8"/>
      <c r="D62" s="8"/>
      <c r="E62" s="8"/>
      <c r="F62" s="9"/>
      <c r="G62" s="7"/>
      <c r="H62" s="7"/>
      <c r="I62" s="7"/>
      <c r="J62" s="7"/>
      <c r="K62" s="7"/>
      <c r="L62" s="7"/>
      <c r="M62" s="7"/>
    </row>
    <row r="63" spans="1:13">
      <c r="A63" s="7"/>
      <c r="B63" s="8"/>
      <c r="C63" s="8"/>
      <c r="D63" s="8"/>
      <c r="E63" s="8"/>
      <c r="F63" s="9"/>
      <c r="G63" s="7"/>
      <c r="H63" s="7"/>
      <c r="I63" s="7"/>
      <c r="J63" s="7"/>
      <c r="K63" s="7"/>
      <c r="L63" s="7"/>
      <c r="M63" s="7"/>
    </row>
    <row r="64" spans="1:13">
      <c r="A64" s="7"/>
      <c r="B64" s="8"/>
      <c r="C64" s="8"/>
      <c r="D64" s="8"/>
      <c r="E64" s="8"/>
      <c r="F64" s="9"/>
      <c r="G64" s="7"/>
      <c r="H64" s="7"/>
      <c r="I64" s="7"/>
      <c r="J64" s="7"/>
      <c r="K64" s="7"/>
      <c r="L64" s="7"/>
      <c r="M64" s="7"/>
    </row>
    <row r="65" spans="1:13">
      <c r="A65" s="7"/>
      <c r="B65" s="8"/>
      <c r="C65" s="8"/>
      <c r="D65" s="8"/>
      <c r="E65" s="8"/>
      <c r="F65" s="9"/>
      <c r="G65" s="7"/>
      <c r="H65" s="7"/>
      <c r="I65" s="7"/>
      <c r="J65" s="7"/>
      <c r="K65" s="7"/>
      <c r="L65" s="7"/>
      <c r="M65" s="7"/>
    </row>
    <row r="66" spans="1:13">
      <c r="A66" s="7"/>
      <c r="B66" s="8"/>
      <c r="C66" s="8"/>
      <c r="D66" s="8"/>
      <c r="E66" s="8"/>
      <c r="F66" s="9"/>
      <c r="G66" s="7"/>
      <c r="H66" s="7"/>
      <c r="I66" s="7"/>
      <c r="J66" s="7"/>
      <c r="K66" s="7"/>
      <c r="L66" s="7"/>
      <c r="M66" s="7"/>
    </row>
    <row r="67" spans="1:13">
      <c r="A67" s="7"/>
      <c r="B67" s="8"/>
      <c r="C67" s="8"/>
      <c r="D67" s="8"/>
      <c r="E67" s="8"/>
      <c r="F67" s="9"/>
      <c r="G67" s="7"/>
      <c r="H67" s="7"/>
      <c r="I67" s="7"/>
      <c r="J67" s="7"/>
      <c r="K67" s="7"/>
      <c r="L67" s="7"/>
      <c r="M67" s="7"/>
    </row>
    <row r="68" spans="1:13">
      <c r="A68" s="7"/>
      <c r="B68" s="8"/>
      <c r="C68" s="8"/>
      <c r="D68" s="8"/>
      <c r="E68" s="8"/>
      <c r="F68" s="9"/>
      <c r="G68" s="7"/>
      <c r="H68" s="7"/>
      <c r="I68" s="7"/>
      <c r="J68" s="7"/>
      <c r="K68" s="7"/>
      <c r="L68" s="7"/>
      <c r="M68" s="7"/>
    </row>
    <row r="69" spans="1:13">
      <c r="A69" s="7"/>
      <c r="B69" s="8"/>
      <c r="C69" s="8"/>
      <c r="D69" s="8"/>
      <c r="E69" s="8"/>
      <c r="F69" s="9"/>
      <c r="G69" s="7"/>
      <c r="H69" s="7"/>
      <c r="I69" s="7"/>
      <c r="J69" s="7"/>
      <c r="K69" s="7"/>
      <c r="L69" s="7"/>
      <c r="M69" s="7"/>
    </row>
    <row r="70" spans="1:13">
      <c r="A70" s="7"/>
      <c r="B70" s="8"/>
      <c r="C70" s="8"/>
      <c r="D70" s="8"/>
      <c r="E70" s="8"/>
      <c r="F70" s="9"/>
      <c r="G70" s="7"/>
      <c r="H70" s="7"/>
      <c r="I70" s="7"/>
      <c r="J70" s="7"/>
      <c r="K70" s="7"/>
      <c r="L70" s="7"/>
      <c r="M70" s="7"/>
    </row>
    <row r="71" spans="1:13">
      <c r="A71" s="7"/>
      <c r="B71" s="8"/>
      <c r="C71" s="8"/>
      <c r="D71" s="8"/>
      <c r="E71" s="8"/>
      <c r="F71" s="9"/>
      <c r="G71" s="7"/>
      <c r="H71" s="7"/>
      <c r="I71" s="7"/>
      <c r="J71" s="7"/>
      <c r="K71" s="7"/>
      <c r="L71" s="7"/>
      <c r="M71" s="7"/>
    </row>
    <row r="72" spans="1:13">
      <c r="A72" s="7"/>
      <c r="B72" s="8"/>
      <c r="C72" s="8"/>
      <c r="D72" s="8"/>
      <c r="E72" s="8"/>
      <c r="F72" s="9"/>
      <c r="G72" s="7"/>
      <c r="H72" s="7"/>
      <c r="I72" s="7"/>
      <c r="J72" s="7"/>
      <c r="K72" s="7"/>
      <c r="L72" s="7"/>
      <c r="M72" s="7"/>
    </row>
    <row r="73" spans="1:13">
      <c r="A73" s="7"/>
      <c r="B73" s="8"/>
      <c r="C73" s="8"/>
      <c r="D73" s="8"/>
      <c r="E73" s="8"/>
      <c r="F73" s="9"/>
      <c r="G73" s="7"/>
      <c r="H73" s="7"/>
      <c r="I73" s="7"/>
      <c r="J73" s="7"/>
      <c r="K73" s="7"/>
      <c r="L73" s="7"/>
      <c r="M73" s="7"/>
    </row>
    <row r="74" spans="1:13">
      <c r="A74" s="7"/>
      <c r="B74" s="8"/>
      <c r="C74" s="8"/>
      <c r="D74" s="8"/>
      <c r="E74" s="8"/>
      <c r="F74" s="9"/>
      <c r="G74" s="7"/>
      <c r="H74" s="7"/>
      <c r="I74" s="7"/>
      <c r="J74" s="7"/>
      <c r="K74" s="7"/>
      <c r="L74" s="7"/>
      <c r="M74" s="7"/>
    </row>
    <row r="75" spans="1:13">
      <c r="A75" s="7"/>
      <c r="B75" s="8"/>
      <c r="C75" s="8"/>
      <c r="D75" s="8"/>
      <c r="E75" s="8"/>
      <c r="F75" s="9"/>
      <c r="G75" s="7"/>
      <c r="H75" s="7"/>
      <c r="I75" s="7"/>
      <c r="J75" s="7"/>
      <c r="K75" s="7"/>
      <c r="L75" s="7"/>
      <c r="M75" s="7"/>
    </row>
    <row r="76" spans="1:13">
      <c r="A76" s="7"/>
      <c r="B76" s="8"/>
      <c r="C76" s="8"/>
      <c r="D76" s="8"/>
      <c r="E76" s="8"/>
      <c r="F76" s="9"/>
      <c r="G76" s="7"/>
      <c r="H76" s="7"/>
      <c r="I76" s="7"/>
      <c r="J76" s="7"/>
      <c r="K76" s="7"/>
      <c r="L76" s="7"/>
      <c r="M76" s="7"/>
    </row>
    <row r="77" spans="1:13">
      <c r="A77" s="7"/>
      <c r="B77" s="8"/>
      <c r="C77" s="8"/>
      <c r="D77" s="8"/>
      <c r="E77" s="8"/>
      <c r="F77" s="9"/>
      <c r="G77" s="7"/>
      <c r="H77" s="7"/>
      <c r="I77" s="7"/>
      <c r="J77" s="7"/>
      <c r="K77" s="7"/>
      <c r="L77" s="7"/>
      <c r="M77" s="7"/>
    </row>
    <row r="78" spans="1:13">
      <c r="A78" s="7"/>
      <c r="B78" s="8"/>
      <c r="C78" s="8"/>
      <c r="D78" s="8"/>
      <c r="E78" s="8"/>
      <c r="F78" s="9"/>
      <c r="G78" s="7"/>
      <c r="H78" s="7"/>
      <c r="I78" s="7"/>
      <c r="J78" s="7"/>
      <c r="K78" s="7"/>
      <c r="L78" s="7"/>
      <c r="M78" s="7"/>
    </row>
    <row r="79" spans="1:1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</row>
    <row r="80" spans="1:13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</row>
    <row r="81" spans="1:13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</row>
    <row r="82" spans="1:13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</row>
    <row r="83" spans="1:1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</row>
    <row r="84" spans="1:13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</row>
    <row r="85" spans="1:13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</row>
    <row r="86" spans="1:13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</row>
    <row r="87" spans="1:13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</row>
    <row r="88" spans="1:13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</row>
    <row r="89" spans="1:13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</row>
    <row r="90" spans="1:13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</row>
    <row r="91" spans="1:13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</row>
    <row r="92" spans="1:13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</row>
    <row r="93" spans="1:1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</row>
    <row r="94" spans="1:13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</row>
    <row r="95" spans="1:13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</row>
    <row r="96" spans="1:13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</row>
    <row r="97" spans="1:13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</row>
    <row r="98" spans="1:13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</row>
    <row r="99" spans="1:13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</row>
    <row r="100" spans="1:13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</row>
    <row r="101" spans="1:13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</row>
    <row r="102" spans="1:1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</row>
    <row r="103" spans="1:1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</row>
    <row r="104" spans="1:1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</row>
    <row r="105" spans="1:1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</row>
    <row r="106" spans="1:1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</row>
    <row r="107" spans="1:1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</row>
    <row r="108" spans="1:1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</row>
    <row r="109" spans="1:1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</row>
    <row r="110" spans="1:1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</row>
    <row r="111" spans="1:1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</row>
    <row r="112" spans="1:1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</row>
    <row r="113" spans="1: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</row>
    <row r="114" spans="1:1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</row>
    <row r="115" spans="1:1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</row>
    <row r="116" spans="1:1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</row>
    <row r="117" spans="1:1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</row>
    <row r="118" spans="1:1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</row>
    <row r="119" spans="1:1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</row>
    <row r="120" spans="1:1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</row>
    <row r="121" spans="1:1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</row>
    <row r="122" spans="1:1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</row>
    <row r="123" spans="1:1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</row>
    <row r="124" spans="1:1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</row>
    <row r="125" spans="1:1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</row>
    <row r="126" spans="1:1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</row>
    <row r="127" spans="1:1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</row>
    <row r="128" spans="1:1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</row>
    <row r="129" spans="1:1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</row>
    <row r="130" spans="1:1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</row>
    <row r="131" spans="1:1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</row>
    <row r="132" spans="1:1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</row>
    <row r="133" spans="1:1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</row>
    <row r="134" spans="1:1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</row>
    <row r="135" spans="1:1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</row>
    <row r="136" spans="1:1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</row>
    <row r="137" spans="1:1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</row>
    <row r="138" spans="1:1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</row>
    <row r="139" spans="1:1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</row>
    <row r="140" spans="1:1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</row>
    <row r="141" spans="1:1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</row>
    <row r="142" spans="1:1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</row>
    <row r="143" spans="1:1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</row>
    <row r="144" spans="1:1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</row>
    <row r="145" spans="1:1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</row>
    <row r="146" spans="1:1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</row>
    <row r="147" spans="1:1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</row>
    <row r="148" spans="1:1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</row>
    <row r="149" spans="1:1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</row>
    <row r="150" spans="1:1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</row>
    <row r="151" spans="1:1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</row>
    <row r="152" spans="1:1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</row>
    <row r="153" spans="1:1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</row>
    <row r="154" spans="1:1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</row>
    <row r="155" spans="1:1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</row>
    <row r="156" spans="1:1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</row>
    <row r="157" spans="1:1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</row>
    <row r="158" spans="1:1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</row>
    <row r="159" spans="1:1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</row>
    <row r="160" spans="1:1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</row>
    <row r="161" spans="1:1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</row>
    <row r="162" spans="1:1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</row>
    <row r="163" spans="1:1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</row>
    <row r="164" spans="1:1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</row>
    <row r="165" spans="1:1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1A8C3-2144-4802-9E36-47483296319E}">
  <dimension ref="A1:P165"/>
  <sheetViews>
    <sheetView workbookViewId="0">
      <selection activeCell="D22" sqref="D22"/>
    </sheetView>
  </sheetViews>
  <sheetFormatPr defaultRowHeight="14.4"/>
  <sheetData>
    <row r="1" spans="1:16" ht="29.4" thickBot="1">
      <c r="A1" s="13" t="s">
        <v>39</v>
      </c>
      <c r="B1" s="14" t="s">
        <v>1</v>
      </c>
      <c r="C1" s="14" t="s">
        <v>2</v>
      </c>
      <c r="D1" s="14" t="s">
        <v>19</v>
      </c>
      <c r="E1" s="14" t="s">
        <v>28</v>
      </c>
      <c r="F1" s="14" t="s">
        <v>3</v>
      </c>
      <c r="G1" s="14" t="s">
        <v>4</v>
      </c>
      <c r="H1" s="14" t="s">
        <v>63</v>
      </c>
      <c r="I1" s="14" t="s">
        <v>5</v>
      </c>
      <c r="J1" s="14" t="s">
        <v>6</v>
      </c>
      <c r="K1" s="14" t="s">
        <v>40</v>
      </c>
      <c r="L1" s="14" t="s">
        <v>61</v>
      </c>
      <c r="M1" s="14" t="s">
        <v>41</v>
      </c>
      <c r="N1" s="14" t="s">
        <v>8</v>
      </c>
      <c r="O1" s="22" t="s">
        <v>64</v>
      </c>
      <c r="P1" s="22" t="s">
        <v>62</v>
      </c>
    </row>
    <row r="2" spans="1:16">
      <c r="A2" s="12" t="s">
        <v>10</v>
      </c>
      <c r="B2" s="16" t="s">
        <v>29</v>
      </c>
      <c r="C2" s="16" t="s">
        <v>30</v>
      </c>
      <c r="D2" s="16" t="s">
        <v>31</v>
      </c>
      <c r="E2" s="16" t="s">
        <v>32</v>
      </c>
      <c r="F2" s="16" t="s">
        <v>12</v>
      </c>
      <c r="G2" s="16" t="s">
        <v>13</v>
      </c>
      <c r="H2" s="16" t="s">
        <v>12</v>
      </c>
      <c r="I2" s="16" t="s">
        <v>14</v>
      </c>
      <c r="J2" s="16" t="s">
        <v>15</v>
      </c>
      <c r="K2" s="16" t="s">
        <v>15</v>
      </c>
      <c r="L2" s="16" t="s">
        <v>15</v>
      </c>
      <c r="M2" s="16" t="s">
        <v>24</v>
      </c>
      <c r="N2" s="16" t="s">
        <v>16</v>
      </c>
      <c r="O2" s="20" t="s">
        <v>38</v>
      </c>
      <c r="P2" s="20"/>
    </row>
    <row r="3" spans="1:16">
      <c r="A3" s="7"/>
      <c r="B3" s="17">
        <v>87</v>
      </c>
      <c r="C3" s="17">
        <v>88</v>
      </c>
      <c r="D3" s="17">
        <v>89</v>
      </c>
      <c r="E3" s="17">
        <v>90</v>
      </c>
      <c r="F3" s="9" t="s">
        <v>18</v>
      </c>
      <c r="G3" s="7">
        <v>2</v>
      </c>
      <c r="H3" s="7">
        <v>500</v>
      </c>
      <c r="I3" s="7">
        <v>300</v>
      </c>
      <c r="J3" s="7">
        <v>265</v>
      </c>
      <c r="K3" s="7">
        <v>24.75</v>
      </c>
      <c r="L3" s="7">
        <f>Table_35923467[[#This Row],[PS voltage]]-Table_35923467[[#This Row],[Ballast DV]]</f>
        <v>240.25</v>
      </c>
      <c r="M3" s="7">
        <f>Table_35923467[[#This Row],[Ballast DV]]/Table_35923467[[#This Row],[ballast]]</f>
        <v>2.4750000000000002E-3</v>
      </c>
      <c r="N3" s="7">
        <v>10000</v>
      </c>
      <c r="O3" s="19">
        <v>1000</v>
      </c>
      <c r="P3" s="19"/>
    </row>
    <row r="4" spans="1:16">
      <c r="A4" s="7"/>
      <c r="B4" s="8">
        <v>91</v>
      </c>
      <c r="C4" s="8">
        <v>92</v>
      </c>
      <c r="D4" s="8">
        <v>93</v>
      </c>
      <c r="E4" s="8">
        <v>94</v>
      </c>
      <c r="F4" s="9" t="s">
        <v>18</v>
      </c>
      <c r="G4" s="7">
        <v>2</v>
      </c>
      <c r="H4" s="7">
        <v>500</v>
      </c>
      <c r="I4" s="7">
        <v>300</v>
      </c>
      <c r="J4" s="7">
        <v>265</v>
      </c>
      <c r="K4" s="7">
        <v>23.9</v>
      </c>
      <c r="L4" s="7">
        <f>Table_35923467[[#This Row],[PS voltage]]-Table_35923467[[#This Row],[Ballast DV]]</f>
        <v>241.1</v>
      </c>
      <c r="M4" s="7">
        <f>Table_35923467[[#This Row],[Ballast DV]]/Table_35923467[[#This Row],[ballast]]</f>
        <v>2.3899999999999998E-3</v>
      </c>
      <c r="N4" s="7">
        <v>10000</v>
      </c>
      <c r="O4" s="19">
        <v>200</v>
      </c>
      <c r="P4" s="19"/>
    </row>
    <row r="5" spans="1:16">
      <c r="A5" s="7"/>
      <c r="B5" s="8">
        <v>1</v>
      </c>
      <c r="C5" s="8">
        <v>2</v>
      </c>
      <c r="D5" s="8">
        <v>3</v>
      </c>
      <c r="E5" s="8">
        <v>4</v>
      </c>
      <c r="F5" s="9"/>
      <c r="G5" s="7"/>
      <c r="H5" s="7">
        <v>50</v>
      </c>
      <c r="I5" s="7">
        <v>300</v>
      </c>
      <c r="J5" s="7">
        <v>266</v>
      </c>
      <c r="K5" s="7">
        <v>25.35</v>
      </c>
      <c r="L5" s="7">
        <f>Table_35923467[[#This Row],[PS voltage]]-Table_35923467[[#This Row],[Ballast DV]]</f>
        <v>240.65</v>
      </c>
      <c r="M5" s="7">
        <f>Table_35923467[[#This Row],[Ballast DV]]/Table_35923467[[#This Row],[ballast]]</f>
        <v>2.5349999999999999E-3</v>
      </c>
      <c r="N5" s="7">
        <v>10000</v>
      </c>
      <c r="O5" s="19">
        <v>2000</v>
      </c>
      <c r="P5" s="19"/>
    </row>
    <row r="6" spans="1:16">
      <c r="A6" s="7"/>
      <c r="B6" s="8">
        <v>5</v>
      </c>
      <c r="C6" s="8">
        <v>6</v>
      </c>
      <c r="D6" s="8">
        <v>7</v>
      </c>
      <c r="E6" s="8">
        <v>8</v>
      </c>
      <c r="F6" s="9"/>
      <c r="G6" s="7"/>
      <c r="H6" s="7">
        <v>50</v>
      </c>
      <c r="I6" s="7">
        <v>300</v>
      </c>
      <c r="J6" s="7">
        <v>276</v>
      </c>
      <c r="K6" s="7">
        <v>32.299999999999997</v>
      </c>
      <c r="L6" s="7">
        <f>Table_35923467[[#This Row],[PS voltage]]-Table_35923467[[#This Row],[Ballast DV]]</f>
        <v>243.7</v>
      </c>
      <c r="M6" s="7">
        <f>Table_35923467[[#This Row],[Ballast DV]]/Table_35923467[[#This Row],[ballast]]</f>
        <v>3.2299999999999998E-3</v>
      </c>
      <c r="N6" s="7">
        <v>10000</v>
      </c>
      <c r="O6" s="19">
        <v>2000</v>
      </c>
      <c r="P6" s="19"/>
    </row>
    <row r="7" spans="1:16">
      <c r="A7" s="7"/>
      <c r="B7" s="8">
        <v>10</v>
      </c>
      <c r="C7" s="8">
        <v>20</v>
      </c>
      <c r="D7" s="8">
        <v>30</v>
      </c>
      <c r="E7" s="8">
        <v>40</v>
      </c>
      <c r="F7" s="9"/>
      <c r="G7" s="7"/>
      <c r="H7" s="7">
        <v>500</v>
      </c>
      <c r="I7" s="7">
        <v>300</v>
      </c>
      <c r="J7" s="7">
        <v>267</v>
      </c>
      <c r="K7" s="7">
        <v>25.5</v>
      </c>
      <c r="L7" s="7"/>
      <c r="M7" s="7"/>
      <c r="N7" s="7"/>
      <c r="O7" s="19"/>
      <c r="P7" s="19" t="s">
        <v>65</v>
      </c>
    </row>
    <row r="8" spans="1:16">
      <c r="A8" s="7"/>
      <c r="B8" s="8"/>
      <c r="C8" s="8"/>
      <c r="D8" s="8"/>
      <c r="E8" s="8"/>
      <c r="F8" s="9"/>
      <c r="G8" s="7"/>
      <c r="H8" s="7"/>
      <c r="I8" s="7"/>
      <c r="J8" s="7"/>
      <c r="K8" s="7"/>
      <c r="L8" s="7"/>
      <c r="M8" s="7"/>
      <c r="N8" s="7"/>
      <c r="O8" s="19"/>
      <c r="P8" s="19"/>
    </row>
    <row r="9" spans="1:16">
      <c r="A9" s="7"/>
      <c r="B9" s="8"/>
      <c r="C9" s="8"/>
      <c r="D9" s="8"/>
      <c r="E9" s="8"/>
      <c r="F9" s="9"/>
      <c r="G9" s="7"/>
      <c r="H9" s="7"/>
      <c r="I9" s="7"/>
      <c r="J9" s="7"/>
      <c r="K9" s="7"/>
      <c r="L9" s="7"/>
      <c r="M9" s="7"/>
      <c r="N9" s="7"/>
      <c r="O9" s="19"/>
      <c r="P9" s="19"/>
    </row>
    <row r="10" spans="1:16">
      <c r="A10" s="7"/>
      <c r="B10" s="11"/>
      <c r="C10" s="11"/>
      <c r="D10" s="11"/>
      <c r="E10" s="8"/>
      <c r="F10" s="9"/>
      <c r="G10" s="7"/>
      <c r="H10" s="7"/>
      <c r="I10" s="7"/>
      <c r="J10" s="7"/>
      <c r="K10" s="7"/>
      <c r="L10" s="7"/>
      <c r="M10" s="7"/>
      <c r="N10" s="7"/>
      <c r="O10" s="19"/>
      <c r="P10" s="19"/>
    </row>
    <row r="11" spans="1:16">
      <c r="A11" s="7"/>
      <c r="B11" s="8"/>
      <c r="C11" s="8"/>
      <c r="D11" s="8"/>
      <c r="E11" s="8"/>
      <c r="F11" s="9"/>
      <c r="G11" s="7"/>
      <c r="H11" s="7"/>
      <c r="I11" s="7"/>
      <c r="J11" s="7"/>
      <c r="K11" s="7"/>
      <c r="L11" s="7"/>
      <c r="M11" s="7"/>
      <c r="N11" s="7"/>
      <c r="O11" s="19"/>
      <c r="P11" s="19"/>
    </row>
    <row r="12" spans="1:16">
      <c r="A12" s="7"/>
      <c r="B12" s="8"/>
      <c r="C12" s="8"/>
      <c r="D12" s="8"/>
      <c r="E12" s="8"/>
      <c r="F12" s="9"/>
      <c r="G12" s="7"/>
      <c r="H12" s="7"/>
      <c r="I12" s="7"/>
      <c r="J12" s="7"/>
      <c r="K12" s="7"/>
      <c r="L12" s="7"/>
      <c r="M12" s="7"/>
      <c r="N12" s="7"/>
      <c r="O12" s="19"/>
      <c r="P12" s="19"/>
    </row>
    <row r="13" spans="1:16">
      <c r="A13" s="7"/>
      <c r="B13" s="8"/>
      <c r="C13" s="8"/>
      <c r="D13" s="8"/>
      <c r="E13" s="8"/>
      <c r="F13" s="9"/>
      <c r="G13" s="7"/>
      <c r="H13" s="7"/>
      <c r="I13" s="7"/>
      <c r="J13" s="7"/>
      <c r="K13" s="7"/>
      <c r="L13" s="7"/>
      <c r="M13" s="7"/>
      <c r="N13" s="7"/>
      <c r="O13" s="19"/>
      <c r="P13" s="19"/>
    </row>
    <row r="14" spans="1:16">
      <c r="A14" s="7"/>
      <c r="B14" s="8"/>
      <c r="C14" s="8"/>
      <c r="D14" s="8"/>
      <c r="E14" s="8"/>
      <c r="F14" s="9"/>
      <c r="G14" s="7"/>
      <c r="H14" s="7"/>
      <c r="I14" s="7"/>
      <c r="J14" s="7"/>
      <c r="K14" s="7"/>
      <c r="L14" s="7"/>
      <c r="M14" s="7"/>
      <c r="N14" s="7"/>
      <c r="O14" s="19"/>
      <c r="P14" s="19"/>
    </row>
    <row r="15" spans="1:16">
      <c r="A15" s="7"/>
      <c r="B15" s="8"/>
      <c r="C15" s="8"/>
      <c r="D15" s="8"/>
      <c r="E15" s="8"/>
      <c r="F15" s="9"/>
      <c r="G15" s="7"/>
      <c r="H15" s="7"/>
      <c r="I15" s="7"/>
      <c r="J15" s="7"/>
      <c r="K15" s="7"/>
      <c r="L15" s="7"/>
      <c r="M15" s="7"/>
      <c r="N15" s="7"/>
      <c r="O15" s="19"/>
      <c r="P15" s="19"/>
    </row>
    <row r="16" spans="1:16">
      <c r="A16" s="7"/>
      <c r="B16" s="8"/>
      <c r="C16" s="8"/>
      <c r="D16" s="8"/>
      <c r="E16" s="8"/>
      <c r="F16" s="9"/>
      <c r="G16" s="7"/>
      <c r="H16" s="7"/>
      <c r="I16" s="7"/>
      <c r="J16" s="7"/>
      <c r="K16" s="7"/>
      <c r="L16" s="7"/>
      <c r="M16" s="7"/>
      <c r="N16" s="7"/>
      <c r="O16" s="19"/>
      <c r="P16" s="19"/>
    </row>
    <row r="17" spans="1:16">
      <c r="A17" s="7"/>
      <c r="B17" s="8"/>
      <c r="C17" s="8"/>
      <c r="D17" s="8"/>
      <c r="E17" s="8"/>
      <c r="F17" s="9"/>
      <c r="G17" s="7"/>
      <c r="H17" s="7"/>
      <c r="I17" s="7"/>
      <c r="J17" s="7"/>
      <c r="K17" s="7"/>
      <c r="L17" s="7"/>
      <c r="M17" s="7"/>
      <c r="N17" s="7"/>
      <c r="O17" s="19"/>
      <c r="P17" s="19"/>
    </row>
    <row r="18" spans="1:16">
      <c r="A18" s="7"/>
      <c r="B18" s="8"/>
      <c r="C18" s="8"/>
      <c r="D18" s="8"/>
      <c r="E18" s="8"/>
      <c r="F18" s="9"/>
      <c r="G18" s="7"/>
      <c r="H18" s="7"/>
      <c r="I18" s="7"/>
      <c r="J18" s="7"/>
      <c r="K18" s="7"/>
      <c r="L18" s="7"/>
      <c r="M18" s="7"/>
      <c r="N18" s="7"/>
      <c r="O18" s="19"/>
      <c r="P18" s="19"/>
    </row>
    <row r="19" spans="1:16">
      <c r="A19" s="7"/>
      <c r="B19" s="8"/>
      <c r="C19" s="8"/>
      <c r="D19" s="8"/>
      <c r="E19" s="8"/>
      <c r="F19" s="9"/>
      <c r="G19" s="7"/>
      <c r="H19" s="7"/>
      <c r="I19" s="7"/>
      <c r="J19" s="7"/>
      <c r="K19" s="7"/>
      <c r="L19" s="7"/>
      <c r="M19" s="7"/>
      <c r="N19" s="7"/>
      <c r="O19" s="19"/>
      <c r="P19" s="19"/>
    </row>
    <row r="20" spans="1:16">
      <c r="A20" s="7"/>
      <c r="B20" s="8"/>
      <c r="C20" s="8"/>
      <c r="D20" s="8"/>
      <c r="E20" s="8"/>
      <c r="F20" s="9"/>
      <c r="G20" s="7"/>
      <c r="H20" s="7"/>
      <c r="I20" s="7"/>
      <c r="J20" s="7"/>
      <c r="K20" s="7"/>
      <c r="L20" s="7"/>
      <c r="M20" s="7"/>
      <c r="N20" s="7"/>
      <c r="O20" s="19"/>
      <c r="P20" s="19"/>
    </row>
    <row r="21" spans="1:16">
      <c r="A21" s="7"/>
      <c r="B21" s="8"/>
      <c r="C21" s="8"/>
      <c r="D21" s="8"/>
      <c r="E21" s="8"/>
      <c r="F21" s="9"/>
      <c r="G21" s="7"/>
      <c r="H21" s="7"/>
      <c r="I21" s="7"/>
      <c r="J21" s="7"/>
      <c r="K21" s="7"/>
      <c r="L21" s="7"/>
      <c r="M21" s="7"/>
      <c r="N21" s="7"/>
      <c r="O21" s="19"/>
      <c r="P21" s="19"/>
    </row>
    <row r="22" spans="1:16">
      <c r="A22" s="7"/>
      <c r="B22" s="8"/>
      <c r="C22" s="8"/>
      <c r="D22" s="8"/>
      <c r="E22" s="8"/>
      <c r="F22" s="9"/>
      <c r="G22" s="7"/>
      <c r="H22" s="7"/>
      <c r="I22" s="7"/>
      <c r="J22" s="7"/>
      <c r="K22" s="7"/>
      <c r="L22" s="7"/>
      <c r="M22" s="7"/>
      <c r="N22" s="7"/>
      <c r="O22" s="19"/>
      <c r="P22" s="19"/>
    </row>
    <row r="23" spans="1:16">
      <c r="A23" s="7"/>
      <c r="B23" s="8"/>
      <c r="C23" s="8"/>
      <c r="D23" s="8"/>
      <c r="E23" s="8"/>
      <c r="F23" s="9"/>
      <c r="G23" s="7"/>
      <c r="H23" s="7"/>
      <c r="I23" s="7"/>
      <c r="J23" s="7"/>
      <c r="K23" s="7"/>
      <c r="L23" s="7"/>
      <c r="M23" s="7"/>
      <c r="N23" s="7"/>
      <c r="O23" s="19"/>
      <c r="P23" s="19"/>
    </row>
    <row r="24" spans="1:16">
      <c r="A24" s="7"/>
      <c r="B24" s="8"/>
      <c r="C24" s="8"/>
      <c r="D24" s="8"/>
      <c r="E24" s="8"/>
      <c r="F24" s="9"/>
      <c r="G24" s="7"/>
      <c r="H24" s="7"/>
      <c r="I24" s="7"/>
      <c r="J24" s="7"/>
      <c r="K24" s="7"/>
      <c r="L24" s="7"/>
      <c r="M24" s="7"/>
      <c r="N24" s="7"/>
      <c r="O24" s="19"/>
      <c r="P24" s="19"/>
    </row>
    <row r="25" spans="1:16">
      <c r="A25" s="7"/>
      <c r="B25" s="8"/>
      <c r="C25" s="8"/>
      <c r="D25" s="8"/>
      <c r="E25" s="8"/>
      <c r="F25" s="9"/>
      <c r="G25" s="7"/>
      <c r="H25" s="7"/>
      <c r="I25" s="7"/>
      <c r="J25" s="7"/>
      <c r="K25" s="7"/>
      <c r="L25" s="7"/>
      <c r="M25" s="7"/>
      <c r="N25" s="7"/>
      <c r="O25" s="19"/>
      <c r="P25" s="19"/>
    </row>
    <row r="26" spans="1:16">
      <c r="A26" s="7"/>
      <c r="B26" s="8"/>
      <c r="C26" s="8"/>
      <c r="D26" s="8"/>
      <c r="E26" s="8"/>
      <c r="F26" s="9"/>
      <c r="G26" s="7"/>
      <c r="H26" s="7"/>
      <c r="I26" s="7"/>
      <c r="J26" s="7"/>
      <c r="K26" s="7"/>
      <c r="L26" s="7"/>
      <c r="M26" s="7"/>
      <c r="N26" s="7"/>
      <c r="O26" s="19"/>
      <c r="P26" s="19"/>
    </row>
    <row r="27" spans="1:16">
      <c r="A27" s="7"/>
      <c r="B27" s="8"/>
      <c r="C27" s="8"/>
      <c r="D27" s="8"/>
      <c r="E27" s="8"/>
      <c r="F27" s="9"/>
      <c r="G27" s="7"/>
      <c r="H27" s="7"/>
      <c r="I27" s="7"/>
      <c r="J27" s="7"/>
      <c r="K27" s="7"/>
      <c r="L27" s="7"/>
      <c r="M27" s="7"/>
      <c r="N27" s="7"/>
      <c r="O27" s="19"/>
      <c r="P27" s="19"/>
    </row>
    <row r="28" spans="1:16">
      <c r="A28" s="7"/>
      <c r="B28" s="8"/>
      <c r="C28" s="8"/>
      <c r="D28" s="8"/>
      <c r="E28" s="8"/>
      <c r="F28" s="9"/>
      <c r="G28" s="7"/>
      <c r="H28" s="7"/>
      <c r="I28" s="7"/>
      <c r="J28" s="7"/>
      <c r="K28" s="7"/>
      <c r="L28" s="7"/>
      <c r="M28" s="7"/>
      <c r="N28" s="7"/>
      <c r="O28" s="19"/>
      <c r="P28" s="19"/>
    </row>
    <row r="29" spans="1:16">
      <c r="A29" s="7"/>
      <c r="B29" s="8"/>
      <c r="C29" s="8"/>
      <c r="D29" s="8"/>
      <c r="E29" s="8"/>
      <c r="F29" s="9"/>
      <c r="G29" s="7"/>
      <c r="H29" s="7"/>
      <c r="I29" s="7"/>
      <c r="J29" s="7"/>
      <c r="K29" s="7"/>
      <c r="L29" s="7"/>
      <c r="M29" s="7"/>
      <c r="N29" s="7"/>
      <c r="O29" s="19"/>
      <c r="P29" s="19"/>
    </row>
    <row r="30" spans="1:16">
      <c r="A30" s="7"/>
      <c r="B30" s="8"/>
      <c r="C30" s="8"/>
      <c r="D30" s="8"/>
      <c r="E30" s="8"/>
      <c r="F30" s="9"/>
      <c r="G30" s="7"/>
      <c r="H30" s="7"/>
      <c r="I30" s="7"/>
      <c r="J30" s="7"/>
      <c r="K30" s="7"/>
      <c r="L30" s="7"/>
      <c r="M30" s="7"/>
      <c r="N30" s="7"/>
      <c r="O30" s="19"/>
      <c r="P30" s="19"/>
    </row>
    <row r="31" spans="1:16">
      <c r="A31" s="7"/>
      <c r="B31" s="8"/>
      <c r="C31" s="8"/>
      <c r="D31" s="8"/>
      <c r="E31" s="8"/>
      <c r="F31" s="9"/>
      <c r="G31" s="7"/>
      <c r="H31" s="7"/>
      <c r="I31" s="7"/>
      <c r="J31" s="7"/>
      <c r="K31" s="7"/>
      <c r="L31" s="7"/>
      <c r="M31" s="7"/>
      <c r="N31" s="7"/>
      <c r="O31" s="19"/>
      <c r="P31" s="19"/>
    </row>
    <row r="32" spans="1:16">
      <c r="A32" s="7"/>
      <c r="B32" s="8"/>
      <c r="C32" s="8"/>
      <c r="D32" s="8"/>
      <c r="E32" s="8"/>
      <c r="F32" s="9"/>
      <c r="G32" s="7"/>
      <c r="H32" s="7"/>
      <c r="I32" s="7"/>
      <c r="J32" s="7"/>
      <c r="K32" s="7"/>
      <c r="L32" s="7"/>
      <c r="M32" s="7"/>
      <c r="N32" s="7"/>
      <c r="O32" s="19"/>
      <c r="P32" s="19"/>
    </row>
    <row r="33" spans="1:16">
      <c r="A33" s="7"/>
      <c r="B33" s="8"/>
      <c r="C33" s="8"/>
      <c r="D33" s="8"/>
      <c r="E33" s="8"/>
      <c r="F33" s="9"/>
      <c r="G33" s="7"/>
      <c r="H33" s="7"/>
      <c r="I33" s="7"/>
      <c r="J33" s="7"/>
      <c r="K33" s="7"/>
      <c r="L33" s="7"/>
      <c r="M33" s="7"/>
      <c r="N33" s="7"/>
      <c r="O33" s="19"/>
      <c r="P33" s="19"/>
    </row>
    <row r="34" spans="1:16">
      <c r="A34" s="7"/>
      <c r="B34" s="8"/>
      <c r="C34" s="8"/>
      <c r="D34" s="8"/>
      <c r="E34" s="8"/>
      <c r="F34" s="9"/>
      <c r="G34" s="7"/>
      <c r="H34" s="7"/>
      <c r="I34" s="7"/>
      <c r="J34" s="7"/>
      <c r="K34" s="7"/>
      <c r="L34" s="7"/>
      <c r="M34" s="7"/>
      <c r="N34" s="7"/>
      <c r="O34" s="19"/>
      <c r="P34" s="19"/>
    </row>
    <row r="35" spans="1:16">
      <c r="A35" s="7"/>
      <c r="B35" s="8"/>
      <c r="C35" s="8"/>
      <c r="D35" s="8"/>
      <c r="E35" s="8"/>
      <c r="F35" s="9"/>
      <c r="G35" s="7"/>
      <c r="H35" s="7"/>
      <c r="I35" s="7"/>
      <c r="J35" s="7"/>
      <c r="K35" s="7"/>
      <c r="L35" s="7"/>
      <c r="M35" s="7"/>
      <c r="N35" s="7"/>
      <c r="O35" s="19"/>
      <c r="P35" s="19"/>
    </row>
    <row r="36" spans="1:16">
      <c r="A36" s="7"/>
      <c r="B36" s="8"/>
      <c r="C36" s="8"/>
      <c r="D36" s="8"/>
      <c r="E36" s="8"/>
      <c r="F36" s="9"/>
      <c r="G36" s="7"/>
      <c r="H36" s="7"/>
      <c r="I36" s="7"/>
      <c r="J36" s="7"/>
      <c r="K36" s="7"/>
      <c r="L36" s="7"/>
      <c r="M36" s="7"/>
      <c r="N36" s="7"/>
      <c r="O36" s="19"/>
      <c r="P36" s="19"/>
    </row>
    <row r="37" spans="1:16">
      <c r="A37" s="7"/>
      <c r="B37" s="8"/>
      <c r="C37" s="8"/>
      <c r="D37" s="8"/>
      <c r="E37" s="8"/>
      <c r="F37" s="9"/>
      <c r="G37" s="7"/>
      <c r="H37" s="7"/>
      <c r="I37" s="7"/>
      <c r="J37" s="7"/>
      <c r="K37" s="7"/>
      <c r="L37" s="7"/>
      <c r="M37" s="7"/>
      <c r="N37" s="7"/>
      <c r="O37" s="19"/>
      <c r="P37" s="19"/>
    </row>
    <row r="38" spans="1:16">
      <c r="A38" s="7"/>
      <c r="B38" s="8"/>
      <c r="C38" s="8"/>
      <c r="D38" s="8"/>
      <c r="E38" s="8"/>
      <c r="F38" s="9"/>
      <c r="G38" s="7"/>
      <c r="H38" s="7"/>
      <c r="I38" s="7"/>
      <c r="J38" s="7"/>
      <c r="K38" s="7"/>
      <c r="L38" s="7"/>
      <c r="M38" s="7"/>
      <c r="N38" s="7"/>
      <c r="O38" s="19"/>
      <c r="P38" s="19"/>
    </row>
    <row r="39" spans="1:16">
      <c r="A39" s="7"/>
      <c r="B39" s="8"/>
      <c r="C39" s="8"/>
      <c r="D39" s="8"/>
      <c r="E39" s="8"/>
      <c r="F39" s="9"/>
      <c r="G39" s="7"/>
      <c r="H39" s="7"/>
      <c r="I39" s="7"/>
      <c r="J39" s="7"/>
      <c r="K39" s="7"/>
      <c r="L39" s="7"/>
      <c r="M39" s="7"/>
      <c r="N39" s="7"/>
      <c r="O39" s="19"/>
      <c r="P39" s="19"/>
    </row>
    <row r="40" spans="1:16">
      <c r="A40" s="7"/>
      <c r="B40" s="8"/>
      <c r="C40" s="8"/>
      <c r="D40" s="8"/>
      <c r="E40" s="8"/>
      <c r="F40" s="9"/>
      <c r="G40" s="7"/>
      <c r="H40" s="7"/>
      <c r="I40" s="7"/>
      <c r="J40" s="7"/>
      <c r="K40" s="7"/>
      <c r="L40" s="7"/>
      <c r="M40" s="7"/>
      <c r="N40" s="7"/>
      <c r="O40" s="19"/>
      <c r="P40" s="19"/>
    </row>
    <row r="41" spans="1:16">
      <c r="A41" s="7"/>
      <c r="B41" s="8"/>
      <c r="C41" s="8"/>
      <c r="D41" s="8"/>
      <c r="E41" s="8"/>
      <c r="F41" s="9"/>
      <c r="G41" s="7"/>
      <c r="H41" s="7"/>
      <c r="I41" s="7"/>
      <c r="J41" s="7"/>
      <c r="K41" s="7"/>
      <c r="L41" s="7"/>
      <c r="M41" s="7"/>
      <c r="N41" s="7"/>
      <c r="O41" s="19"/>
      <c r="P41" s="19"/>
    </row>
    <row r="42" spans="1:16">
      <c r="A42" s="7"/>
      <c r="B42" s="8"/>
      <c r="C42" s="8"/>
      <c r="D42" s="8"/>
      <c r="E42" s="8"/>
      <c r="F42" s="9"/>
      <c r="G42" s="7"/>
      <c r="H42" s="7"/>
      <c r="I42" s="7"/>
      <c r="J42" s="7"/>
      <c r="K42" s="7"/>
      <c r="L42" s="7"/>
      <c r="M42" s="7"/>
      <c r="N42" s="7"/>
      <c r="O42" s="19"/>
      <c r="P42" s="19"/>
    </row>
    <row r="43" spans="1:16">
      <c r="A43" s="7"/>
      <c r="B43" s="8"/>
      <c r="C43" s="8"/>
      <c r="D43" s="8"/>
      <c r="E43" s="8"/>
      <c r="F43" s="9"/>
      <c r="G43" s="7"/>
      <c r="H43" s="7"/>
      <c r="I43" s="7"/>
      <c r="J43" s="7"/>
      <c r="K43" s="7"/>
      <c r="L43" s="7"/>
      <c r="M43" s="7"/>
      <c r="N43" s="7"/>
      <c r="O43" s="19"/>
      <c r="P43" s="19"/>
    </row>
    <row r="44" spans="1:16">
      <c r="A44" s="7"/>
      <c r="B44" s="8"/>
      <c r="C44" s="8"/>
      <c r="D44" s="8"/>
      <c r="E44" s="8"/>
      <c r="F44" s="9"/>
      <c r="G44" s="7"/>
      <c r="H44" s="7"/>
      <c r="I44" s="7"/>
      <c r="J44" s="7"/>
      <c r="K44" s="7"/>
      <c r="L44" s="7"/>
      <c r="M44" s="7"/>
      <c r="N44" s="7"/>
      <c r="O44" s="19"/>
      <c r="P44" s="19"/>
    </row>
    <row r="45" spans="1:16">
      <c r="A45" s="7"/>
      <c r="B45" s="8"/>
      <c r="C45" s="8"/>
      <c r="D45" s="8"/>
      <c r="E45" s="8"/>
      <c r="F45" s="9"/>
      <c r="G45" s="7"/>
      <c r="H45" s="7"/>
      <c r="I45" s="7"/>
      <c r="J45" s="7"/>
      <c r="K45" s="7"/>
      <c r="L45" s="7"/>
      <c r="M45" s="7"/>
      <c r="N45" s="7"/>
      <c r="O45" s="19"/>
      <c r="P45" s="19"/>
    </row>
    <row r="46" spans="1:16">
      <c r="A46" s="7"/>
      <c r="B46" s="8"/>
      <c r="C46" s="8"/>
      <c r="D46" s="8"/>
      <c r="E46" s="8"/>
      <c r="F46" s="9"/>
      <c r="G46" s="7"/>
      <c r="H46" s="7"/>
      <c r="I46" s="7"/>
      <c r="J46" s="7"/>
      <c r="K46" s="7"/>
      <c r="L46" s="7"/>
      <c r="M46" s="7"/>
      <c r="N46" s="7"/>
      <c r="O46" s="19"/>
      <c r="P46" s="19"/>
    </row>
    <row r="47" spans="1:16">
      <c r="A47" s="7"/>
      <c r="B47" s="8"/>
      <c r="C47" s="8"/>
      <c r="D47" s="8"/>
      <c r="E47" s="8"/>
      <c r="F47" s="9"/>
      <c r="G47" s="7"/>
      <c r="H47" s="7"/>
      <c r="I47" s="7"/>
      <c r="J47" s="7"/>
      <c r="K47" s="7"/>
      <c r="L47" s="7"/>
      <c r="M47" s="7"/>
      <c r="N47" s="7"/>
      <c r="O47" s="19"/>
      <c r="P47" s="19"/>
    </row>
    <row r="48" spans="1:16">
      <c r="A48" s="7"/>
      <c r="B48" s="8"/>
      <c r="C48" s="8"/>
      <c r="D48" s="8"/>
      <c r="E48" s="8"/>
      <c r="F48" s="9"/>
      <c r="G48" s="7"/>
      <c r="H48" s="7"/>
      <c r="I48" s="7"/>
      <c r="J48" s="7"/>
      <c r="K48" s="7"/>
      <c r="L48" s="7"/>
      <c r="M48" s="7"/>
      <c r="N48" s="7"/>
      <c r="O48" s="19"/>
      <c r="P48" s="19"/>
    </row>
    <row r="49" spans="1:16">
      <c r="A49" s="7"/>
      <c r="B49" s="8"/>
      <c r="C49" s="8"/>
      <c r="D49" s="8"/>
      <c r="E49" s="8"/>
      <c r="F49" s="9"/>
      <c r="G49" s="7"/>
      <c r="H49" s="7"/>
      <c r="I49" s="7"/>
      <c r="J49" s="7"/>
      <c r="K49" s="7"/>
      <c r="L49" s="7"/>
      <c r="M49" s="7"/>
      <c r="N49" s="7"/>
      <c r="O49" s="19"/>
      <c r="P49" s="19"/>
    </row>
    <row r="50" spans="1:16">
      <c r="A50" s="7"/>
      <c r="B50" s="8"/>
      <c r="C50" s="8"/>
      <c r="D50" s="8"/>
      <c r="E50" s="8"/>
      <c r="F50" s="9"/>
      <c r="G50" s="7"/>
      <c r="H50" s="7"/>
      <c r="I50" s="7"/>
      <c r="J50" s="7"/>
      <c r="K50" s="7"/>
      <c r="L50" s="7"/>
      <c r="M50" s="7"/>
      <c r="N50" s="7"/>
      <c r="O50" s="19"/>
      <c r="P50" s="19"/>
    </row>
    <row r="51" spans="1:16">
      <c r="A51" s="7"/>
      <c r="B51" s="8"/>
      <c r="C51" s="8"/>
      <c r="D51" s="8"/>
      <c r="E51" s="8"/>
      <c r="F51" s="9"/>
      <c r="G51" s="7"/>
      <c r="H51" s="7"/>
      <c r="I51" s="7"/>
      <c r="J51" s="7"/>
      <c r="K51" s="7"/>
      <c r="L51" s="7"/>
      <c r="M51" s="7"/>
      <c r="N51" s="7"/>
      <c r="O51" s="19"/>
      <c r="P51" s="19"/>
    </row>
    <row r="52" spans="1:16">
      <c r="A52" s="7"/>
      <c r="B52" s="8"/>
      <c r="C52" s="8"/>
      <c r="D52" s="8"/>
      <c r="E52" s="8"/>
      <c r="F52" s="9"/>
      <c r="G52" s="7"/>
      <c r="H52" s="7"/>
      <c r="I52" s="7"/>
      <c r="J52" s="7"/>
      <c r="K52" s="7"/>
      <c r="L52" s="7"/>
      <c r="M52" s="7"/>
      <c r="N52" s="7"/>
      <c r="O52" s="19"/>
      <c r="P52" s="19"/>
    </row>
    <row r="53" spans="1:16">
      <c r="A53" s="7"/>
      <c r="B53" s="8"/>
      <c r="C53" s="8"/>
      <c r="D53" s="8"/>
      <c r="E53" s="8"/>
      <c r="F53" s="9"/>
      <c r="G53" s="7"/>
      <c r="H53" s="7"/>
      <c r="I53" s="7"/>
      <c r="J53" s="7"/>
      <c r="K53" s="7"/>
      <c r="L53" s="7"/>
      <c r="M53" s="7"/>
      <c r="N53" s="7"/>
      <c r="O53" s="19"/>
      <c r="P53" s="19"/>
    </row>
    <row r="54" spans="1:16">
      <c r="A54" s="7"/>
      <c r="B54" s="8"/>
      <c r="C54" s="8"/>
      <c r="D54" s="8"/>
      <c r="E54" s="8"/>
      <c r="F54" s="9"/>
      <c r="G54" s="7"/>
      <c r="H54" s="7"/>
      <c r="I54" s="7"/>
      <c r="J54" s="7"/>
      <c r="K54" s="7"/>
      <c r="L54" s="7"/>
      <c r="M54" s="7"/>
      <c r="N54" s="7"/>
      <c r="O54" s="19"/>
      <c r="P54" s="19"/>
    </row>
    <row r="55" spans="1:16">
      <c r="A55" s="7"/>
      <c r="B55" s="8"/>
      <c r="C55" s="8"/>
      <c r="D55" s="8"/>
      <c r="E55" s="8"/>
      <c r="F55" s="9"/>
      <c r="G55" s="7"/>
      <c r="H55" s="7"/>
      <c r="I55" s="7"/>
      <c r="J55" s="7"/>
      <c r="K55" s="7"/>
      <c r="L55" s="7"/>
      <c r="M55" s="7"/>
      <c r="N55" s="7"/>
      <c r="O55" s="19"/>
      <c r="P55" s="19"/>
    </row>
    <row r="56" spans="1:16">
      <c r="A56" s="7"/>
      <c r="B56" s="8"/>
      <c r="C56" s="8"/>
      <c r="D56" s="8"/>
      <c r="E56" s="8"/>
      <c r="F56" s="9"/>
      <c r="G56" s="7"/>
      <c r="H56" s="7"/>
      <c r="I56" s="7"/>
      <c r="J56" s="7"/>
      <c r="K56" s="7"/>
      <c r="L56" s="7"/>
      <c r="M56" s="7"/>
      <c r="N56" s="7"/>
      <c r="O56" s="19"/>
      <c r="P56" s="19"/>
    </row>
    <row r="57" spans="1:16">
      <c r="A57" s="7"/>
      <c r="B57" s="8"/>
      <c r="C57" s="8"/>
      <c r="D57" s="8"/>
      <c r="E57" s="8"/>
      <c r="F57" s="9"/>
      <c r="G57" s="7"/>
      <c r="H57" s="7"/>
      <c r="I57" s="7"/>
      <c r="J57" s="7"/>
      <c r="K57" s="7"/>
      <c r="L57" s="7"/>
      <c r="M57" s="7"/>
      <c r="N57" s="7"/>
      <c r="O57" s="19"/>
      <c r="P57" s="19"/>
    </row>
    <row r="58" spans="1:16">
      <c r="A58" s="7"/>
      <c r="B58" s="8"/>
      <c r="C58" s="8"/>
      <c r="D58" s="8"/>
      <c r="E58" s="8"/>
      <c r="F58" s="9"/>
      <c r="G58" s="7"/>
      <c r="H58" s="7"/>
      <c r="I58" s="7"/>
      <c r="J58" s="7"/>
      <c r="K58" s="7"/>
      <c r="L58" s="7"/>
      <c r="M58" s="7"/>
      <c r="N58" s="7"/>
      <c r="O58" s="19"/>
      <c r="P58" s="19"/>
    </row>
    <row r="59" spans="1:16">
      <c r="A59" s="7"/>
      <c r="B59" s="8"/>
      <c r="C59" s="8"/>
      <c r="D59" s="8"/>
      <c r="E59" s="8"/>
      <c r="F59" s="9"/>
      <c r="G59" s="7"/>
      <c r="H59" s="7"/>
      <c r="I59" s="7"/>
      <c r="J59" s="7"/>
      <c r="K59" s="7"/>
      <c r="L59" s="7"/>
      <c r="M59" s="7"/>
      <c r="N59" s="7"/>
      <c r="O59" s="19"/>
      <c r="P59" s="19"/>
    </row>
    <row r="60" spans="1:16">
      <c r="A60" s="7"/>
      <c r="B60" s="8"/>
      <c r="C60" s="8"/>
      <c r="D60" s="8"/>
      <c r="E60" s="8"/>
      <c r="F60" s="9"/>
      <c r="G60" s="7"/>
      <c r="H60" s="7"/>
      <c r="I60" s="7"/>
      <c r="J60" s="7"/>
      <c r="K60" s="7"/>
      <c r="L60" s="7"/>
      <c r="M60" s="7"/>
      <c r="N60" s="7"/>
      <c r="O60" s="19"/>
      <c r="P60" s="19"/>
    </row>
    <row r="61" spans="1:16">
      <c r="A61" s="7"/>
      <c r="B61" s="8"/>
      <c r="C61" s="8"/>
      <c r="D61" s="8"/>
      <c r="E61" s="8"/>
      <c r="F61" s="9"/>
      <c r="G61" s="7"/>
      <c r="H61" s="7"/>
      <c r="I61" s="7"/>
      <c r="J61" s="7"/>
      <c r="K61" s="7"/>
      <c r="L61" s="7"/>
      <c r="M61" s="7"/>
      <c r="N61" s="7"/>
      <c r="O61" s="19"/>
      <c r="P61" s="19"/>
    </row>
    <row r="62" spans="1:16">
      <c r="A62" s="7"/>
      <c r="B62" s="8"/>
      <c r="C62" s="8"/>
      <c r="D62" s="8"/>
      <c r="E62" s="8"/>
      <c r="F62" s="9"/>
      <c r="G62" s="7"/>
      <c r="H62" s="7"/>
      <c r="I62" s="7"/>
      <c r="J62" s="7"/>
      <c r="K62" s="7"/>
      <c r="L62" s="7"/>
      <c r="M62" s="7"/>
      <c r="N62" s="7"/>
      <c r="O62" s="19"/>
      <c r="P62" s="19"/>
    </row>
    <row r="63" spans="1:16">
      <c r="A63" s="7"/>
      <c r="B63" s="8"/>
      <c r="C63" s="8"/>
      <c r="D63" s="8"/>
      <c r="E63" s="8"/>
      <c r="F63" s="9"/>
      <c r="G63" s="7"/>
      <c r="H63" s="7"/>
      <c r="I63" s="7"/>
      <c r="J63" s="7"/>
      <c r="K63" s="7"/>
      <c r="L63" s="7"/>
      <c r="M63" s="7"/>
      <c r="N63" s="7"/>
      <c r="O63" s="19"/>
      <c r="P63" s="19"/>
    </row>
    <row r="64" spans="1:16">
      <c r="A64" s="7"/>
      <c r="B64" s="8"/>
      <c r="C64" s="8"/>
      <c r="D64" s="8"/>
      <c r="E64" s="8"/>
      <c r="F64" s="9"/>
      <c r="G64" s="7"/>
      <c r="H64" s="7"/>
      <c r="I64" s="7"/>
      <c r="J64" s="7"/>
      <c r="K64" s="7"/>
      <c r="L64" s="7"/>
      <c r="M64" s="7"/>
      <c r="N64" s="7"/>
      <c r="O64" s="19"/>
      <c r="P64" s="19"/>
    </row>
    <row r="65" spans="1:16">
      <c r="A65" s="7"/>
      <c r="B65" s="8"/>
      <c r="C65" s="8"/>
      <c r="D65" s="8"/>
      <c r="E65" s="8"/>
      <c r="F65" s="9"/>
      <c r="G65" s="7"/>
      <c r="H65" s="7"/>
      <c r="I65" s="7"/>
      <c r="J65" s="7"/>
      <c r="K65" s="7"/>
      <c r="L65" s="7"/>
      <c r="M65" s="7"/>
      <c r="N65" s="7"/>
      <c r="O65" s="19"/>
      <c r="P65" s="19"/>
    </row>
    <row r="66" spans="1:16">
      <c r="A66" s="7"/>
      <c r="B66" s="8"/>
      <c r="C66" s="8"/>
      <c r="D66" s="8"/>
      <c r="E66" s="8"/>
      <c r="F66" s="9"/>
      <c r="G66" s="7"/>
      <c r="H66" s="7"/>
      <c r="I66" s="7"/>
      <c r="J66" s="7"/>
      <c r="K66" s="7"/>
      <c r="L66" s="7"/>
      <c r="M66" s="7"/>
      <c r="N66" s="7"/>
      <c r="O66" s="19"/>
      <c r="P66" s="19"/>
    </row>
    <row r="67" spans="1:16">
      <c r="A67" s="7"/>
      <c r="B67" s="8"/>
      <c r="C67" s="8"/>
      <c r="D67" s="8"/>
      <c r="E67" s="8"/>
      <c r="F67" s="9"/>
      <c r="G67" s="7"/>
      <c r="H67" s="7"/>
      <c r="I67" s="7"/>
      <c r="J67" s="7"/>
      <c r="K67" s="7"/>
      <c r="L67" s="7"/>
      <c r="M67" s="7"/>
      <c r="N67" s="7"/>
      <c r="O67" s="19"/>
      <c r="P67" s="19"/>
    </row>
    <row r="68" spans="1:16">
      <c r="A68" s="7"/>
      <c r="B68" s="8"/>
      <c r="C68" s="8"/>
      <c r="D68" s="8"/>
      <c r="E68" s="8"/>
      <c r="F68" s="9"/>
      <c r="G68" s="7"/>
      <c r="H68" s="7"/>
      <c r="I68" s="7"/>
      <c r="J68" s="7"/>
      <c r="K68" s="7"/>
      <c r="L68" s="7"/>
      <c r="M68" s="7"/>
      <c r="N68" s="7"/>
      <c r="O68" s="19"/>
      <c r="P68" s="19"/>
    </row>
    <row r="69" spans="1:16">
      <c r="A69" s="7"/>
      <c r="B69" s="8"/>
      <c r="C69" s="8"/>
      <c r="D69" s="8"/>
      <c r="E69" s="8"/>
      <c r="F69" s="9"/>
      <c r="G69" s="7"/>
      <c r="H69" s="7"/>
      <c r="I69" s="7"/>
      <c r="J69" s="7"/>
      <c r="K69" s="7"/>
      <c r="L69" s="7"/>
      <c r="M69" s="7"/>
      <c r="N69" s="7"/>
      <c r="O69" s="19"/>
      <c r="P69" s="19"/>
    </row>
    <row r="70" spans="1:16">
      <c r="A70" s="7"/>
      <c r="B70" s="8"/>
      <c r="C70" s="8"/>
      <c r="D70" s="8"/>
      <c r="E70" s="8"/>
      <c r="F70" s="9"/>
      <c r="G70" s="7"/>
      <c r="H70" s="7"/>
      <c r="I70" s="7"/>
      <c r="J70" s="7"/>
      <c r="K70" s="7"/>
      <c r="L70" s="7"/>
      <c r="M70" s="7"/>
      <c r="N70" s="7"/>
      <c r="O70" s="19"/>
      <c r="P70" s="19"/>
    </row>
    <row r="71" spans="1:16">
      <c r="A71" s="7"/>
      <c r="B71" s="8"/>
      <c r="C71" s="8"/>
      <c r="D71" s="8"/>
      <c r="E71" s="8"/>
      <c r="F71" s="9"/>
      <c r="G71" s="7"/>
      <c r="H71" s="7"/>
      <c r="I71" s="7"/>
      <c r="J71" s="7"/>
      <c r="K71" s="7"/>
      <c r="L71" s="7"/>
      <c r="M71" s="7"/>
      <c r="N71" s="7"/>
      <c r="O71" s="19"/>
      <c r="P71" s="19"/>
    </row>
    <row r="72" spans="1:16">
      <c r="A72" s="7"/>
      <c r="B72" s="8"/>
      <c r="C72" s="8"/>
      <c r="D72" s="8"/>
      <c r="E72" s="8"/>
      <c r="F72" s="9"/>
      <c r="G72" s="7"/>
      <c r="H72" s="7"/>
      <c r="I72" s="7"/>
      <c r="J72" s="7"/>
      <c r="K72" s="7"/>
      <c r="L72" s="7"/>
      <c r="M72" s="7"/>
      <c r="N72" s="7"/>
      <c r="O72" s="19"/>
      <c r="P72" s="19"/>
    </row>
    <row r="73" spans="1:16">
      <c r="A73" s="7"/>
      <c r="B73" s="8"/>
      <c r="C73" s="8"/>
      <c r="D73" s="8"/>
      <c r="E73" s="8"/>
      <c r="F73" s="9"/>
      <c r="G73" s="7"/>
      <c r="H73" s="7"/>
      <c r="I73" s="7"/>
      <c r="J73" s="7"/>
      <c r="K73" s="7"/>
      <c r="L73" s="7"/>
      <c r="M73" s="7"/>
      <c r="N73" s="7"/>
      <c r="O73" s="19"/>
      <c r="P73" s="19"/>
    </row>
    <row r="74" spans="1:16">
      <c r="A74" s="7"/>
      <c r="B74" s="8"/>
      <c r="C74" s="8"/>
      <c r="D74" s="8"/>
      <c r="E74" s="8"/>
      <c r="F74" s="9"/>
      <c r="G74" s="7"/>
      <c r="H74" s="7"/>
      <c r="I74" s="7"/>
      <c r="J74" s="7"/>
      <c r="K74" s="7"/>
      <c r="L74" s="7"/>
      <c r="M74" s="7"/>
      <c r="N74" s="7"/>
      <c r="O74" s="19"/>
      <c r="P74" s="19"/>
    </row>
    <row r="75" spans="1:16">
      <c r="A75" s="7"/>
      <c r="B75" s="8"/>
      <c r="C75" s="8"/>
      <c r="D75" s="8"/>
      <c r="E75" s="8"/>
      <c r="F75" s="9"/>
      <c r="G75" s="7"/>
      <c r="H75" s="7"/>
      <c r="I75" s="7"/>
      <c r="J75" s="7"/>
      <c r="K75" s="7"/>
      <c r="L75" s="7"/>
      <c r="M75" s="7"/>
      <c r="N75" s="7"/>
      <c r="O75" s="19"/>
      <c r="P75" s="19"/>
    </row>
    <row r="76" spans="1:16">
      <c r="A76" s="7"/>
      <c r="B76" s="8"/>
      <c r="C76" s="8"/>
      <c r="D76" s="8"/>
      <c r="E76" s="8"/>
      <c r="F76" s="9"/>
      <c r="G76" s="7"/>
      <c r="H76" s="7"/>
      <c r="I76" s="7"/>
      <c r="J76" s="7"/>
      <c r="K76" s="7"/>
      <c r="L76" s="7"/>
      <c r="M76" s="7"/>
      <c r="N76" s="7"/>
      <c r="O76" s="19"/>
      <c r="P76" s="19"/>
    </row>
    <row r="77" spans="1:16">
      <c r="A77" s="7"/>
      <c r="B77" s="8"/>
      <c r="C77" s="8"/>
      <c r="D77" s="8"/>
      <c r="E77" s="8"/>
      <c r="F77" s="9"/>
      <c r="G77" s="7"/>
      <c r="H77" s="7"/>
      <c r="I77" s="7"/>
      <c r="J77" s="7"/>
      <c r="K77" s="7"/>
      <c r="L77" s="7"/>
      <c r="M77" s="7"/>
      <c r="N77" s="7"/>
      <c r="O77" s="19"/>
      <c r="P77" s="19"/>
    </row>
    <row r="78" spans="1:16">
      <c r="A78" s="7"/>
      <c r="B78" s="8"/>
      <c r="C78" s="8"/>
      <c r="D78" s="8"/>
      <c r="E78" s="8"/>
      <c r="F78" s="9"/>
      <c r="G78" s="7"/>
      <c r="H78" s="7"/>
      <c r="I78" s="7"/>
      <c r="J78" s="7"/>
      <c r="K78" s="7"/>
      <c r="L78" s="7"/>
      <c r="M78" s="7"/>
      <c r="N78" s="7"/>
      <c r="O78" s="19"/>
      <c r="P78" s="19"/>
    </row>
    <row r="79" spans="1:16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19"/>
      <c r="P79" s="19"/>
    </row>
    <row r="80" spans="1:16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19"/>
      <c r="P80" s="19"/>
    </row>
    <row r="81" spans="1:16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19"/>
      <c r="P81" s="19"/>
    </row>
    <row r="82" spans="1:16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19"/>
      <c r="P82" s="19"/>
    </row>
    <row r="83" spans="1:16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19"/>
      <c r="P83" s="19"/>
    </row>
    <row r="84" spans="1:16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19"/>
      <c r="P84" s="19"/>
    </row>
    <row r="85" spans="1:16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19"/>
      <c r="P85" s="19"/>
    </row>
    <row r="86" spans="1:1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19"/>
      <c r="P86" s="19"/>
    </row>
    <row r="87" spans="1:16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19"/>
      <c r="P87" s="19"/>
    </row>
    <row r="88" spans="1:16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19"/>
      <c r="P88" s="19"/>
    </row>
    <row r="89" spans="1:16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19"/>
      <c r="P89" s="19"/>
    </row>
    <row r="90" spans="1:16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19"/>
      <c r="P90" s="19"/>
    </row>
    <row r="91" spans="1:16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19"/>
      <c r="P91" s="19"/>
    </row>
    <row r="92" spans="1:16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19"/>
      <c r="P92" s="19"/>
    </row>
    <row r="93" spans="1:16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19"/>
      <c r="P93" s="19"/>
    </row>
    <row r="94" spans="1:16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19"/>
      <c r="P94" s="19"/>
    </row>
    <row r="95" spans="1:16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19"/>
      <c r="P95" s="19"/>
    </row>
    <row r="96" spans="1:1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19"/>
      <c r="P96" s="19"/>
    </row>
    <row r="97" spans="1:16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19"/>
      <c r="P97" s="19"/>
    </row>
    <row r="98" spans="1:16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19"/>
      <c r="P98" s="19"/>
    </row>
    <row r="99" spans="1:16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19"/>
      <c r="P99" s="19"/>
    </row>
    <row r="100" spans="1:16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19"/>
      <c r="P100" s="19"/>
    </row>
    <row r="101" spans="1:16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19"/>
      <c r="P101" s="19"/>
    </row>
    <row r="102" spans="1:16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19"/>
      <c r="P102" s="19"/>
    </row>
    <row r="103" spans="1:16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19"/>
      <c r="P103" s="19"/>
    </row>
    <row r="104" spans="1:16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19"/>
      <c r="P104" s="19"/>
    </row>
    <row r="105" spans="1:16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19"/>
      <c r="P105" s="19"/>
    </row>
    <row r="106" spans="1:1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19"/>
      <c r="P106" s="19"/>
    </row>
    <row r="107" spans="1:16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19"/>
      <c r="P107" s="19"/>
    </row>
    <row r="108" spans="1:16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19"/>
      <c r="P108" s="19"/>
    </row>
    <row r="109" spans="1:16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19"/>
      <c r="P109" s="19"/>
    </row>
    <row r="110" spans="1:16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19"/>
      <c r="P110" s="19"/>
    </row>
    <row r="111" spans="1:16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19"/>
      <c r="P111" s="19"/>
    </row>
    <row r="112" spans="1:16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19"/>
      <c r="P112" s="19"/>
    </row>
    <row r="113" spans="1:16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19"/>
      <c r="P113" s="19"/>
    </row>
    <row r="114" spans="1:16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19"/>
      <c r="P114" s="19"/>
    </row>
    <row r="115" spans="1:16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19"/>
      <c r="P115" s="19"/>
    </row>
    <row r="116" spans="1: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19"/>
      <c r="P116" s="19"/>
    </row>
    <row r="117" spans="1:16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19"/>
      <c r="P117" s="19"/>
    </row>
    <row r="118" spans="1:16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19"/>
      <c r="P118" s="19"/>
    </row>
    <row r="119" spans="1:16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19"/>
      <c r="P119" s="19"/>
    </row>
    <row r="120" spans="1:16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19"/>
      <c r="P120" s="19"/>
    </row>
    <row r="121" spans="1:16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19"/>
      <c r="P121" s="19"/>
    </row>
    <row r="122" spans="1:16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19"/>
      <c r="P122" s="19"/>
    </row>
    <row r="123" spans="1:16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19"/>
      <c r="P123" s="19"/>
    </row>
    <row r="124" spans="1:16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19"/>
      <c r="P124" s="19"/>
    </row>
    <row r="125" spans="1:16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19"/>
      <c r="P125" s="19"/>
    </row>
    <row r="126" spans="1:1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19"/>
      <c r="P126" s="19"/>
    </row>
    <row r="127" spans="1:16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19"/>
      <c r="P127" s="19"/>
    </row>
    <row r="128" spans="1:16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19"/>
      <c r="P128" s="19"/>
    </row>
    <row r="129" spans="1:16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19"/>
      <c r="P129" s="19"/>
    </row>
    <row r="130" spans="1:16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19"/>
      <c r="P130" s="19"/>
    </row>
    <row r="131" spans="1:16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19"/>
      <c r="P131" s="19"/>
    </row>
    <row r="132" spans="1:16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19"/>
      <c r="P132" s="19"/>
    </row>
    <row r="133" spans="1:16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19"/>
      <c r="P133" s="19"/>
    </row>
    <row r="134" spans="1:16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19"/>
      <c r="P134" s="19"/>
    </row>
    <row r="135" spans="1:16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19"/>
      <c r="P135" s="19"/>
    </row>
    <row r="136" spans="1:1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19"/>
      <c r="P136" s="19"/>
    </row>
    <row r="137" spans="1:16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19"/>
      <c r="P137" s="19"/>
    </row>
    <row r="138" spans="1:16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19"/>
      <c r="P138" s="19"/>
    </row>
    <row r="139" spans="1:16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19"/>
      <c r="P139" s="19"/>
    </row>
    <row r="140" spans="1:16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19"/>
      <c r="P140" s="19"/>
    </row>
    <row r="141" spans="1:16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19"/>
      <c r="P141" s="19"/>
    </row>
    <row r="142" spans="1:16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19"/>
      <c r="P142" s="19"/>
    </row>
    <row r="143" spans="1:16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19"/>
      <c r="P143" s="19"/>
    </row>
    <row r="144" spans="1:16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19"/>
      <c r="P144" s="19"/>
    </row>
    <row r="145" spans="1:16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19"/>
      <c r="P145" s="19"/>
    </row>
    <row r="146" spans="1:1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19"/>
      <c r="P146" s="19"/>
    </row>
    <row r="147" spans="1:16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19"/>
      <c r="P147" s="19"/>
    </row>
    <row r="148" spans="1:16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19"/>
      <c r="P148" s="19"/>
    </row>
    <row r="149" spans="1:16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19"/>
      <c r="P149" s="19"/>
    </row>
    <row r="150" spans="1:16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19"/>
      <c r="P150" s="19"/>
    </row>
    <row r="151" spans="1:16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19"/>
      <c r="P151" s="19"/>
    </row>
    <row r="152" spans="1:16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19"/>
      <c r="P152" s="19"/>
    </row>
    <row r="153" spans="1:16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19"/>
      <c r="P153" s="19"/>
    </row>
    <row r="154" spans="1:16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19"/>
      <c r="P154" s="19"/>
    </row>
    <row r="155" spans="1:16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19"/>
      <c r="P155" s="19"/>
    </row>
    <row r="156" spans="1:1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19"/>
      <c r="P156" s="19"/>
    </row>
    <row r="157" spans="1:16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19"/>
      <c r="P157" s="19"/>
    </row>
    <row r="158" spans="1:16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19"/>
      <c r="P158" s="19"/>
    </row>
    <row r="159" spans="1:16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19"/>
      <c r="P159" s="19"/>
    </row>
    <row r="160" spans="1:16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19"/>
      <c r="P160" s="19"/>
    </row>
    <row r="161" spans="1:16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19"/>
      <c r="P161" s="19"/>
    </row>
    <row r="162" spans="1:16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19"/>
      <c r="P162" s="19"/>
    </row>
    <row r="163" spans="1:16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19"/>
      <c r="P163" s="19"/>
    </row>
    <row r="164" spans="1:16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19"/>
      <c r="P164" s="19"/>
    </row>
    <row r="165" spans="1:16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21"/>
      <c r="P165" s="21"/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AE7C4-6BD7-46D4-9F48-BEDD050D37EC}">
  <dimension ref="A1:X30"/>
  <sheetViews>
    <sheetView topLeftCell="A4" workbookViewId="0">
      <selection activeCell="D22" sqref="D22"/>
    </sheetView>
  </sheetViews>
  <sheetFormatPr defaultRowHeight="14.4"/>
  <cols>
    <col min="15" max="15" width="8.88671875" style="29"/>
    <col min="17" max="18" width="11.109375" customWidth="1"/>
    <col min="23" max="23" width="12" bestFit="1" customWidth="1"/>
    <col min="24" max="24" width="10" bestFit="1" customWidth="1"/>
  </cols>
  <sheetData>
    <row r="1" spans="1:24" ht="29.4" thickBot="1">
      <c r="A1" s="23" t="s">
        <v>39</v>
      </c>
      <c r="B1" s="24" t="s">
        <v>1</v>
      </c>
      <c r="C1" s="24" t="s">
        <v>2</v>
      </c>
      <c r="D1" s="24" t="s">
        <v>19</v>
      </c>
      <c r="E1" s="24" t="s">
        <v>28</v>
      </c>
      <c r="F1" s="24" t="s">
        <v>3</v>
      </c>
      <c r="G1" s="24" t="s">
        <v>4</v>
      </c>
      <c r="H1" s="24" t="s">
        <v>63</v>
      </c>
      <c r="I1" s="24" t="s">
        <v>5</v>
      </c>
      <c r="J1" s="24" t="s">
        <v>6</v>
      </c>
      <c r="K1" s="24" t="s">
        <v>40</v>
      </c>
      <c r="L1" s="24" t="s">
        <v>76</v>
      </c>
      <c r="M1" s="24" t="s">
        <v>41</v>
      </c>
      <c r="N1" s="24" t="s">
        <v>8</v>
      </c>
      <c r="O1" s="33" t="s">
        <v>66</v>
      </c>
      <c r="P1" s="33" t="s">
        <v>66</v>
      </c>
      <c r="Q1" s="32" t="s">
        <v>67</v>
      </c>
      <c r="R1" s="32" t="s">
        <v>69</v>
      </c>
      <c r="T1" s="35" t="s">
        <v>71</v>
      </c>
      <c r="U1" s="35" t="s">
        <v>72</v>
      </c>
      <c r="V1" s="35" t="s">
        <v>73</v>
      </c>
      <c r="W1" s="35" t="s">
        <v>75</v>
      </c>
      <c r="X1" s="35" t="s">
        <v>74</v>
      </c>
    </row>
    <row r="2" spans="1:24">
      <c r="A2" s="25" t="s">
        <v>10</v>
      </c>
      <c r="B2" s="26" t="s">
        <v>29</v>
      </c>
      <c r="C2" s="26" t="s">
        <v>30</v>
      </c>
      <c r="D2" s="26" t="s">
        <v>31</v>
      </c>
      <c r="E2" s="26" t="s">
        <v>32</v>
      </c>
      <c r="F2" s="26" t="s">
        <v>12</v>
      </c>
      <c r="G2" s="26" t="s">
        <v>13</v>
      </c>
      <c r="H2" s="26" t="s">
        <v>12</v>
      </c>
      <c r="I2" s="26" t="s">
        <v>14</v>
      </c>
      <c r="J2" s="26" t="s">
        <v>15</v>
      </c>
      <c r="K2" s="26" t="s">
        <v>15</v>
      </c>
      <c r="L2" s="26" t="s">
        <v>15</v>
      </c>
      <c r="M2" s="26" t="s">
        <v>24</v>
      </c>
      <c r="N2" s="26" t="s">
        <v>16</v>
      </c>
      <c r="O2" s="34" t="s">
        <v>12</v>
      </c>
      <c r="P2" s="34" t="s">
        <v>12</v>
      </c>
      <c r="Q2" s="34" t="s">
        <v>68</v>
      </c>
      <c r="R2" s="34" t="s">
        <v>68</v>
      </c>
    </row>
    <row r="3" spans="1:24">
      <c r="A3" s="27"/>
      <c r="B3" s="28">
        <v>1</v>
      </c>
      <c r="C3" s="28">
        <v>2</v>
      </c>
      <c r="D3" s="28">
        <v>3</v>
      </c>
      <c r="E3" s="28">
        <v>4</v>
      </c>
      <c r="F3" s="29" t="s">
        <v>18</v>
      </c>
      <c r="G3" s="27">
        <v>2</v>
      </c>
      <c r="H3" s="27">
        <v>500</v>
      </c>
      <c r="I3" s="27">
        <v>300</v>
      </c>
      <c r="J3" s="27">
        <v>263</v>
      </c>
      <c r="K3" s="27">
        <v>20.2408</v>
      </c>
      <c r="L3" s="27">
        <f>J3-K3</f>
        <v>242.75919999999999</v>
      </c>
      <c r="M3" s="27">
        <f>K3/N3</f>
        <v>2.0240800000000001E-3</v>
      </c>
      <c r="N3" s="27">
        <v>10000</v>
      </c>
      <c r="O3" s="29">
        <v>-9</v>
      </c>
      <c r="P3" s="29">
        <v>-18</v>
      </c>
      <c r="Q3" s="29">
        <v>2200</v>
      </c>
      <c r="R3" s="29">
        <v>4300</v>
      </c>
      <c r="W3">
        <f t="shared" ref="W3:W25" si="0">(T3-U3)/(V3-1)/1000000</f>
        <v>0</v>
      </c>
      <c r="X3" t="e">
        <f t="shared" ref="X3:X25" si="1">1/W3</f>
        <v>#DIV/0!</v>
      </c>
    </row>
    <row r="4" spans="1:24">
      <c r="A4" s="27"/>
      <c r="B4" s="30">
        <v>5</v>
      </c>
      <c r="C4" s="30">
        <v>6</v>
      </c>
      <c r="D4" s="30">
        <v>7</v>
      </c>
      <c r="E4" s="30">
        <v>8</v>
      </c>
      <c r="F4" s="29" t="s">
        <v>18</v>
      </c>
      <c r="G4" s="27">
        <v>2</v>
      </c>
      <c r="H4" s="27">
        <v>500</v>
      </c>
      <c r="I4" s="27">
        <v>300</v>
      </c>
      <c r="J4" s="27">
        <v>266</v>
      </c>
      <c r="K4" s="27">
        <v>22.473099999999999</v>
      </c>
      <c r="L4" s="27">
        <f t="shared" ref="L4:L26" si="2">J4-K4</f>
        <v>243.52690000000001</v>
      </c>
      <c r="M4" s="27">
        <f t="shared" ref="M4:M26" si="3">K4/N4</f>
        <v>2.2473099999999998E-3</v>
      </c>
      <c r="N4" s="27">
        <v>10000</v>
      </c>
      <c r="O4" s="29">
        <v>-8</v>
      </c>
      <c r="P4" s="29">
        <v>-16</v>
      </c>
      <c r="Q4" s="29">
        <v>2300</v>
      </c>
      <c r="R4" s="29">
        <v>4600</v>
      </c>
      <c r="W4">
        <f t="shared" si="0"/>
        <v>0</v>
      </c>
      <c r="X4" t="e">
        <f t="shared" si="1"/>
        <v>#DIV/0!</v>
      </c>
    </row>
    <row r="5" spans="1:24">
      <c r="A5" s="27"/>
      <c r="B5" s="30">
        <v>9</v>
      </c>
      <c r="C5" s="30">
        <v>10</v>
      </c>
      <c r="D5" s="30">
        <v>11</v>
      </c>
      <c r="E5" s="30">
        <v>12</v>
      </c>
      <c r="F5" s="29" t="s">
        <v>18</v>
      </c>
      <c r="G5" s="27">
        <v>2</v>
      </c>
      <c r="H5" s="27">
        <v>500</v>
      </c>
      <c r="I5" s="27">
        <v>300</v>
      </c>
      <c r="J5" s="27">
        <v>268</v>
      </c>
      <c r="K5" s="27">
        <v>25.150300000000001</v>
      </c>
      <c r="L5" s="27">
        <f t="shared" si="2"/>
        <v>242.84969999999998</v>
      </c>
      <c r="M5" s="27">
        <f t="shared" si="3"/>
        <v>2.5150300000000001E-3</v>
      </c>
      <c r="N5" s="27">
        <v>10000</v>
      </c>
      <c r="O5" s="29">
        <v>-9.5</v>
      </c>
      <c r="P5" s="29">
        <v>-16</v>
      </c>
      <c r="Q5" s="29">
        <v>2500</v>
      </c>
      <c r="R5" s="29">
        <v>5000</v>
      </c>
      <c r="W5">
        <f t="shared" si="0"/>
        <v>0</v>
      </c>
      <c r="X5" t="e">
        <f t="shared" si="1"/>
        <v>#DIV/0!</v>
      </c>
    </row>
    <row r="6" spans="1:24">
      <c r="A6" s="27"/>
      <c r="B6" s="30">
        <v>13</v>
      </c>
      <c r="C6" s="30">
        <v>14</v>
      </c>
      <c r="D6" s="30">
        <v>15</v>
      </c>
      <c r="E6" s="30">
        <v>16</v>
      </c>
      <c r="F6" s="29" t="s">
        <v>18</v>
      </c>
      <c r="G6" s="27">
        <v>2</v>
      </c>
      <c r="H6" s="27">
        <v>500</v>
      </c>
      <c r="I6" s="27">
        <v>300</v>
      </c>
      <c r="J6" s="27">
        <v>269</v>
      </c>
      <c r="K6" s="27">
        <v>25.819800000000001</v>
      </c>
      <c r="L6" s="27">
        <f t="shared" si="2"/>
        <v>243.18020000000001</v>
      </c>
      <c r="M6" s="27">
        <f t="shared" si="3"/>
        <v>2.5819800000000002E-3</v>
      </c>
      <c r="N6" s="27">
        <v>10000</v>
      </c>
      <c r="O6" s="29">
        <v>-12</v>
      </c>
      <c r="P6" s="29" t="s">
        <v>70</v>
      </c>
      <c r="Q6" s="29">
        <v>2700</v>
      </c>
      <c r="R6" s="29"/>
      <c r="W6">
        <f t="shared" si="0"/>
        <v>0</v>
      </c>
      <c r="X6" t="e">
        <f t="shared" si="1"/>
        <v>#DIV/0!</v>
      </c>
    </row>
    <row r="7" spans="1:24">
      <c r="A7" s="27"/>
      <c r="B7" s="30">
        <v>17</v>
      </c>
      <c r="C7" s="30">
        <v>18</v>
      </c>
      <c r="D7" s="30">
        <v>19</v>
      </c>
      <c r="E7" s="30">
        <v>20</v>
      </c>
      <c r="F7" s="29" t="s">
        <v>18</v>
      </c>
      <c r="G7" s="27">
        <v>2</v>
      </c>
      <c r="H7" s="27">
        <v>500</v>
      </c>
      <c r="I7" s="27">
        <v>300</v>
      </c>
      <c r="J7" s="27">
        <v>273</v>
      </c>
      <c r="K7" s="27">
        <v>28.564699999999998</v>
      </c>
      <c r="L7" s="27">
        <f t="shared" si="2"/>
        <v>244.43530000000001</v>
      </c>
      <c r="M7" s="27">
        <f t="shared" si="3"/>
        <v>2.8564699999999998E-3</v>
      </c>
      <c r="N7" s="27">
        <v>10000</v>
      </c>
      <c r="O7" s="29">
        <v>6</v>
      </c>
      <c r="P7" s="29" t="s">
        <v>70</v>
      </c>
      <c r="Q7" s="29">
        <v>1400</v>
      </c>
      <c r="R7" s="29"/>
      <c r="W7">
        <f t="shared" si="0"/>
        <v>0</v>
      </c>
      <c r="X7" t="e">
        <f t="shared" si="1"/>
        <v>#DIV/0!</v>
      </c>
    </row>
    <row r="8" spans="1:24">
      <c r="A8" s="27"/>
      <c r="B8" s="30">
        <v>21</v>
      </c>
      <c r="C8" s="30">
        <v>22</v>
      </c>
      <c r="D8" s="30">
        <v>23</v>
      </c>
      <c r="E8" s="30">
        <v>24</v>
      </c>
      <c r="F8" s="29" t="s">
        <v>18</v>
      </c>
      <c r="G8" s="27">
        <v>2</v>
      </c>
      <c r="H8" s="27">
        <v>500</v>
      </c>
      <c r="I8" s="27">
        <v>300</v>
      </c>
      <c r="J8" s="27">
        <v>275</v>
      </c>
      <c r="K8" s="27">
        <v>30.272200000000002</v>
      </c>
      <c r="L8" s="27">
        <f t="shared" si="2"/>
        <v>244.7278</v>
      </c>
      <c r="M8" s="27">
        <f t="shared" si="3"/>
        <v>3.0272200000000002E-3</v>
      </c>
      <c r="N8" s="27">
        <v>10000</v>
      </c>
      <c r="O8" s="29">
        <v>6</v>
      </c>
      <c r="P8" s="29" t="s">
        <v>70</v>
      </c>
      <c r="Q8" s="29">
        <v>1400</v>
      </c>
      <c r="R8" s="29"/>
      <c r="W8">
        <f t="shared" si="0"/>
        <v>0</v>
      </c>
      <c r="X8" t="e">
        <f t="shared" si="1"/>
        <v>#DIV/0!</v>
      </c>
    </row>
    <row r="9" spans="1:24">
      <c r="A9" s="27"/>
      <c r="B9" s="30">
        <v>25</v>
      </c>
      <c r="C9" s="30">
        <v>26</v>
      </c>
      <c r="D9" s="30">
        <v>27</v>
      </c>
      <c r="E9" s="30">
        <v>28</v>
      </c>
      <c r="F9" s="29" t="s">
        <v>18</v>
      </c>
      <c r="G9" s="27">
        <v>2</v>
      </c>
      <c r="H9" s="27">
        <v>500</v>
      </c>
      <c r="I9" s="27">
        <v>300</v>
      </c>
      <c r="J9" s="27">
        <v>278</v>
      </c>
      <c r="K9" s="27">
        <v>33.653599999999997</v>
      </c>
      <c r="L9" s="27">
        <f t="shared" si="2"/>
        <v>244.34640000000002</v>
      </c>
      <c r="M9" s="27">
        <f t="shared" si="3"/>
        <v>3.3653599999999995E-3</v>
      </c>
      <c r="N9" s="27">
        <v>10000</v>
      </c>
      <c r="O9" s="29">
        <v>8</v>
      </c>
      <c r="P9" s="29" t="s">
        <v>70</v>
      </c>
      <c r="Q9" s="29">
        <v>1400</v>
      </c>
      <c r="R9" s="29"/>
      <c r="W9">
        <f t="shared" si="0"/>
        <v>0</v>
      </c>
      <c r="X9" t="e">
        <f t="shared" si="1"/>
        <v>#DIV/0!</v>
      </c>
    </row>
    <row r="10" spans="1:24">
      <c r="A10" s="27"/>
      <c r="B10" s="31">
        <v>29</v>
      </c>
      <c r="C10" s="31">
        <v>30</v>
      </c>
      <c r="D10" s="31">
        <v>31</v>
      </c>
      <c r="E10" s="30">
        <v>32</v>
      </c>
      <c r="F10" s="29" t="s">
        <v>18</v>
      </c>
      <c r="G10" s="27">
        <v>2</v>
      </c>
      <c r="H10" s="27">
        <v>500</v>
      </c>
      <c r="I10" s="27">
        <v>300</v>
      </c>
      <c r="J10" s="27">
        <v>280</v>
      </c>
      <c r="K10" s="27">
        <v>36.198099999999997</v>
      </c>
      <c r="L10" s="27">
        <f t="shared" si="2"/>
        <v>243.80189999999999</v>
      </c>
      <c r="M10" s="27">
        <f t="shared" si="3"/>
        <v>3.6198099999999998E-3</v>
      </c>
      <c r="N10" s="27">
        <v>10000</v>
      </c>
      <c r="O10" s="29">
        <v>6</v>
      </c>
      <c r="P10" s="29"/>
      <c r="Q10" s="29">
        <v>1400</v>
      </c>
      <c r="R10" s="29"/>
      <c r="W10">
        <f t="shared" si="0"/>
        <v>0</v>
      </c>
      <c r="X10" t="e">
        <f t="shared" si="1"/>
        <v>#DIV/0!</v>
      </c>
    </row>
    <row r="11" spans="1:24">
      <c r="A11" s="27"/>
      <c r="B11" s="30">
        <v>33</v>
      </c>
      <c r="C11" s="30">
        <v>34</v>
      </c>
      <c r="D11" s="30">
        <v>35</v>
      </c>
      <c r="E11" s="30">
        <v>36</v>
      </c>
      <c r="F11" s="29" t="s">
        <v>18</v>
      </c>
      <c r="G11" s="27">
        <v>2</v>
      </c>
      <c r="H11" s="27">
        <v>500</v>
      </c>
      <c r="I11" s="27">
        <v>300</v>
      </c>
      <c r="J11" s="27">
        <v>285</v>
      </c>
      <c r="K11" s="27">
        <v>40.339100000000002</v>
      </c>
      <c r="L11" s="27">
        <f t="shared" si="2"/>
        <v>244.6609</v>
      </c>
      <c r="M11" s="27">
        <f t="shared" si="3"/>
        <v>4.0339099999999999E-3</v>
      </c>
      <c r="N11" s="27">
        <v>10000</v>
      </c>
      <c r="P11" s="29"/>
      <c r="Q11" s="29"/>
      <c r="R11" s="29"/>
      <c r="W11">
        <f t="shared" si="0"/>
        <v>0</v>
      </c>
      <c r="X11" t="e">
        <f t="shared" si="1"/>
        <v>#DIV/0!</v>
      </c>
    </row>
    <row r="12" spans="1:24">
      <c r="A12" s="27"/>
      <c r="B12" s="30">
        <v>37</v>
      </c>
      <c r="C12" s="30">
        <v>38</v>
      </c>
      <c r="D12" s="30">
        <v>39</v>
      </c>
      <c r="E12" s="30">
        <v>40</v>
      </c>
      <c r="F12" s="29" t="s">
        <v>18</v>
      </c>
      <c r="G12" s="27">
        <v>2</v>
      </c>
      <c r="H12" s="27">
        <v>500</v>
      </c>
      <c r="I12" s="27">
        <v>300</v>
      </c>
      <c r="J12" s="27">
        <v>290</v>
      </c>
      <c r="K12" s="27"/>
      <c r="L12" s="27">
        <f t="shared" si="2"/>
        <v>290</v>
      </c>
      <c r="M12" s="27">
        <f t="shared" si="3"/>
        <v>0</v>
      </c>
      <c r="N12" s="27">
        <v>10000</v>
      </c>
      <c r="P12" s="29"/>
      <c r="Q12" s="29"/>
      <c r="R12" s="29"/>
      <c r="W12">
        <f t="shared" si="0"/>
        <v>0</v>
      </c>
      <c r="X12" t="e">
        <f t="shared" si="1"/>
        <v>#DIV/0!</v>
      </c>
    </row>
    <row r="13" spans="1:24">
      <c r="A13" s="27"/>
      <c r="B13" s="30">
        <v>41</v>
      </c>
      <c r="C13" s="30">
        <v>42</v>
      </c>
      <c r="D13" s="30">
        <v>43</v>
      </c>
      <c r="E13" s="30">
        <v>44</v>
      </c>
      <c r="F13" s="29" t="s">
        <v>18</v>
      </c>
      <c r="G13" s="27">
        <v>2</v>
      </c>
      <c r="H13" s="27">
        <v>500</v>
      </c>
      <c r="I13" s="27">
        <v>300</v>
      </c>
      <c r="J13" s="27">
        <v>294</v>
      </c>
      <c r="K13" s="27"/>
      <c r="L13" s="27">
        <f t="shared" si="2"/>
        <v>294</v>
      </c>
      <c r="M13" s="27">
        <f t="shared" si="3"/>
        <v>0</v>
      </c>
      <c r="N13" s="27">
        <v>10000</v>
      </c>
      <c r="P13" s="29"/>
      <c r="Q13" s="29"/>
      <c r="R13" s="29"/>
      <c r="W13">
        <f t="shared" si="0"/>
        <v>0</v>
      </c>
      <c r="X13" t="e">
        <f t="shared" si="1"/>
        <v>#DIV/0!</v>
      </c>
    </row>
    <row r="14" spans="1:24">
      <c r="A14" s="27"/>
      <c r="B14" s="30"/>
      <c r="C14" s="30"/>
      <c r="D14" s="30"/>
      <c r="E14" s="30"/>
      <c r="F14" s="29"/>
      <c r="G14" s="27"/>
      <c r="H14" s="27"/>
      <c r="I14" s="27"/>
      <c r="J14" s="27"/>
      <c r="K14" s="27"/>
      <c r="L14" s="27"/>
      <c r="M14" s="27"/>
      <c r="N14" s="27"/>
      <c r="P14" s="29"/>
      <c r="Q14" s="29"/>
      <c r="R14" s="29"/>
    </row>
    <row r="15" spans="1:24">
      <c r="A15" s="27"/>
      <c r="B15" s="30"/>
      <c r="C15" s="30"/>
      <c r="D15" s="30"/>
      <c r="E15" s="30"/>
      <c r="F15" s="29"/>
      <c r="G15" s="27"/>
      <c r="H15" s="27"/>
      <c r="I15" s="27"/>
      <c r="J15" s="27"/>
      <c r="K15" s="27"/>
      <c r="L15" s="27"/>
      <c r="M15" s="27"/>
      <c r="N15" s="27"/>
      <c r="P15" s="29"/>
      <c r="Q15" s="29"/>
      <c r="R15" s="29"/>
    </row>
    <row r="16" spans="1:24">
      <c r="A16" s="27"/>
      <c r="B16" s="30">
        <v>49</v>
      </c>
      <c r="C16" s="30">
        <v>50</v>
      </c>
      <c r="D16" s="30">
        <v>51</v>
      </c>
      <c r="E16" s="30">
        <v>52</v>
      </c>
      <c r="F16" s="29"/>
      <c r="G16" s="27">
        <v>2</v>
      </c>
      <c r="H16" s="27">
        <v>500</v>
      </c>
      <c r="I16" s="27">
        <v>300</v>
      </c>
      <c r="J16" s="27">
        <v>292</v>
      </c>
      <c r="K16" s="27"/>
      <c r="L16" s="27">
        <f t="shared" si="2"/>
        <v>292</v>
      </c>
      <c r="M16" s="27">
        <f t="shared" si="3"/>
        <v>0</v>
      </c>
      <c r="N16" s="27">
        <v>10000</v>
      </c>
      <c r="P16" s="29"/>
      <c r="Q16" s="29" t="e">
        <f t="shared" ref="Q16:Q22" si="4">X16/1000</f>
        <v>#DIV/0!</v>
      </c>
      <c r="R16" s="29"/>
      <c r="W16">
        <f t="shared" si="0"/>
        <v>0</v>
      </c>
      <c r="X16" t="e">
        <f t="shared" si="1"/>
        <v>#DIV/0!</v>
      </c>
    </row>
    <row r="17" spans="1:24">
      <c r="A17" s="27"/>
      <c r="B17" s="30">
        <v>53</v>
      </c>
      <c r="C17" s="30">
        <v>54</v>
      </c>
      <c r="D17" s="30">
        <v>55</v>
      </c>
      <c r="E17" s="30">
        <v>56</v>
      </c>
      <c r="F17" s="29"/>
      <c r="G17" s="27">
        <v>2</v>
      </c>
      <c r="H17" s="27">
        <v>500</v>
      </c>
      <c r="I17" s="27">
        <v>300</v>
      </c>
      <c r="J17" s="27">
        <v>288</v>
      </c>
      <c r="K17" s="27"/>
      <c r="L17" s="27">
        <f t="shared" si="2"/>
        <v>288</v>
      </c>
      <c r="M17" s="27">
        <f t="shared" si="3"/>
        <v>0</v>
      </c>
      <c r="N17" s="27">
        <v>10000</v>
      </c>
      <c r="P17" s="29"/>
      <c r="Q17" s="29" t="e">
        <f t="shared" si="4"/>
        <v>#DIV/0!</v>
      </c>
      <c r="R17" s="29"/>
      <c r="W17">
        <f t="shared" si="0"/>
        <v>0</v>
      </c>
      <c r="X17" t="e">
        <f t="shared" si="1"/>
        <v>#DIV/0!</v>
      </c>
    </row>
    <row r="18" spans="1:24">
      <c r="A18" s="27"/>
      <c r="B18" s="30">
        <v>57</v>
      </c>
      <c r="C18" s="30">
        <v>58</v>
      </c>
      <c r="D18" s="30">
        <v>59</v>
      </c>
      <c r="E18" s="30">
        <v>60</v>
      </c>
      <c r="F18" s="29"/>
      <c r="G18" s="27">
        <v>2</v>
      </c>
      <c r="H18" s="27">
        <v>500</v>
      </c>
      <c r="I18" s="27">
        <v>300</v>
      </c>
      <c r="J18" s="27">
        <v>284</v>
      </c>
      <c r="K18" s="27"/>
      <c r="L18" s="27">
        <f t="shared" si="2"/>
        <v>284</v>
      </c>
      <c r="M18" s="27">
        <f t="shared" si="3"/>
        <v>0</v>
      </c>
      <c r="N18" s="27">
        <v>10000</v>
      </c>
      <c r="P18" s="29"/>
      <c r="Q18" s="29" t="e">
        <f t="shared" si="4"/>
        <v>#DIV/0!</v>
      </c>
      <c r="R18" s="29"/>
      <c r="W18">
        <f t="shared" si="0"/>
        <v>0</v>
      </c>
      <c r="X18" t="e">
        <f t="shared" si="1"/>
        <v>#DIV/0!</v>
      </c>
    </row>
    <row r="19" spans="1:24">
      <c r="A19" s="27"/>
      <c r="B19" s="30">
        <v>61</v>
      </c>
      <c r="C19" s="30">
        <v>62</v>
      </c>
      <c r="D19" s="30">
        <v>63</v>
      </c>
      <c r="E19" s="30">
        <v>64</v>
      </c>
      <c r="F19" s="29"/>
      <c r="G19" s="27">
        <v>2</v>
      </c>
      <c r="H19" s="27">
        <v>500</v>
      </c>
      <c r="I19" s="27">
        <v>300</v>
      </c>
      <c r="J19" s="27">
        <v>280</v>
      </c>
      <c r="K19" s="27">
        <v>35.174199999999999</v>
      </c>
      <c r="L19" s="27">
        <f t="shared" si="2"/>
        <v>244.82580000000002</v>
      </c>
      <c r="M19" s="27">
        <f t="shared" si="3"/>
        <v>3.5174199999999998E-3</v>
      </c>
      <c r="N19" s="27">
        <v>10000</v>
      </c>
      <c r="O19" s="29">
        <v>5</v>
      </c>
      <c r="P19" s="29"/>
      <c r="Q19" s="29" t="e">
        <f t="shared" si="4"/>
        <v>#DIV/0!</v>
      </c>
      <c r="R19" s="29"/>
      <c r="W19">
        <f t="shared" si="0"/>
        <v>0</v>
      </c>
      <c r="X19" t="e">
        <f t="shared" si="1"/>
        <v>#DIV/0!</v>
      </c>
    </row>
    <row r="20" spans="1:24">
      <c r="A20" s="27"/>
      <c r="B20" s="30">
        <v>65</v>
      </c>
      <c r="C20" s="30">
        <v>66</v>
      </c>
      <c r="D20" s="30">
        <v>67</v>
      </c>
      <c r="E20" s="30">
        <v>68</v>
      </c>
      <c r="F20" s="29"/>
      <c r="G20" s="27">
        <v>2</v>
      </c>
      <c r="H20" s="27">
        <v>500</v>
      </c>
      <c r="I20" s="27">
        <v>300</v>
      </c>
      <c r="J20" s="27">
        <v>278</v>
      </c>
      <c r="K20" s="27">
        <v>32.843800000000002</v>
      </c>
      <c r="L20" s="27">
        <f t="shared" si="2"/>
        <v>245.15620000000001</v>
      </c>
      <c r="M20" s="27">
        <f t="shared" si="3"/>
        <v>3.2843800000000004E-3</v>
      </c>
      <c r="N20" s="27">
        <v>10000</v>
      </c>
      <c r="O20" s="29">
        <v>7.5</v>
      </c>
      <c r="P20" s="29"/>
      <c r="Q20" s="29">
        <f t="shared" si="4"/>
        <v>1401.4812578833321</v>
      </c>
      <c r="R20" s="29"/>
      <c r="T20">
        <v>4.4402999999999997</v>
      </c>
      <c r="U20">
        <v>-4.8356000000000003</v>
      </c>
      <c r="V20">
        <v>14</v>
      </c>
      <c r="W20">
        <f t="shared" si="0"/>
        <v>7.135307692307692E-7</v>
      </c>
      <c r="X20">
        <f t="shared" si="1"/>
        <v>1401481.2578833322</v>
      </c>
    </row>
    <row r="21" spans="1:24">
      <c r="A21" s="27"/>
      <c r="B21" s="30">
        <v>69</v>
      </c>
      <c r="C21" s="30">
        <v>70</v>
      </c>
      <c r="D21" s="30">
        <v>71</v>
      </c>
      <c r="E21" s="30">
        <v>72</v>
      </c>
      <c r="F21" s="29"/>
      <c r="G21" s="27">
        <v>2</v>
      </c>
      <c r="H21" s="27">
        <v>500</v>
      </c>
      <c r="I21" s="27">
        <v>300</v>
      </c>
      <c r="J21" s="27">
        <v>276</v>
      </c>
      <c r="K21" s="27">
        <v>30.505400000000002</v>
      </c>
      <c r="L21" s="27">
        <f>J21-K21</f>
        <v>245.49459999999999</v>
      </c>
      <c r="M21" s="27">
        <f t="shared" si="3"/>
        <v>3.05054E-3</v>
      </c>
      <c r="N21" s="27">
        <v>10000</v>
      </c>
      <c r="O21" s="29">
        <v>4</v>
      </c>
      <c r="P21" s="29"/>
      <c r="Q21" s="29">
        <f t="shared" si="4"/>
        <v>-103.47253838831175</v>
      </c>
      <c r="R21" s="29"/>
      <c r="T21">
        <v>4.9771999999999998</v>
      </c>
      <c r="U21">
        <v>-4.6871999999999998</v>
      </c>
      <c r="W21">
        <f t="shared" si="0"/>
        <v>-9.6644000000000002E-6</v>
      </c>
      <c r="X21">
        <f t="shared" si="1"/>
        <v>-103472.53838831175</v>
      </c>
    </row>
    <row r="22" spans="1:24">
      <c r="A22" s="27"/>
      <c r="B22" s="30">
        <v>73</v>
      </c>
      <c r="C22" s="30">
        <v>74</v>
      </c>
      <c r="D22" s="30">
        <v>75</v>
      </c>
      <c r="E22" s="30">
        <v>76</v>
      </c>
      <c r="F22" s="29"/>
      <c r="G22" s="27">
        <v>2</v>
      </c>
      <c r="H22" s="27">
        <v>500</v>
      </c>
      <c r="I22" s="27">
        <v>300</v>
      </c>
      <c r="J22" s="27">
        <v>274</v>
      </c>
      <c r="K22" s="27">
        <v>28.970800000000001</v>
      </c>
      <c r="L22" s="27">
        <f t="shared" si="2"/>
        <v>245.0292</v>
      </c>
      <c r="M22" s="27">
        <f t="shared" si="3"/>
        <v>2.8970800000000002E-3</v>
      </c>
      <c r="N22" s="27">
        <v>10000</v>
      </c>
      <c r="O22" s="29">
        <v>6</v>
      </c>
      <c r="P22" s="29"/>
      <c r="Q22" s="29">
        <f t="shared" si="4"/>
        <v>1425.4385964912278</v>
      </c>
      <c r="R22" s="29"/>
      <c r="T22">
        <v>4.3432000000000004</v>
      </c>
      <c r="U22">
        <v>-4.7767999999999997</v>
      </c>
      <c r="V22">
        <v>14</v>
      </c>
      <c r="W22">
        <f t="shared" si="0"/>
        <v>7.0153846153846165E-7</v>
      </c>
      <c r="X22">
        <f t="shared" si="1"/>
        <v>1425438.5964912279</v>
      </c>
    </row>
    <row r="23" spans="1:24">
      <c r="A23" s="27"/>
      <c r="B23" s="30">
        <v>77</v>
      </c>
      <c r="C23" s="30">
        <v>78</v>
      </c>
      <c r="D23" s="30">
        <v>79</v>
      </c>
      <c r="E23" s="30">
        <v>80</v>
      </c>
      <c r="F23" s="29"/>
      <c r="G23" s="27">
        <v>2</v>
      </c>
      <c r="H23" s="27">
        <v>500</v>
      </c>
      <c r="I23" s="27">
        <v>300</v>
      </c>
      <c r="J23" s="27">
        <v>271</v>
      </c>
      <c r="K23" s="27">
        <v>26.4251</v>
      </c>
      <c r="L23" s="27">
        <f t="shared" si="2"/>
        <v>244.57490000000001</v>
      </c>
      <c r="M23" s="27">
        <f t="shared" si="3"/>
        <v>2.6425100000000003E-3</v>
      </c>
      <c r="N23" s="27">
        <v>10000</v>
      </c>
      <c r="O23" s="29">
        <v>-10</v>
      </c>
      <c r="P23" s="36">
        <v>6</v>
      </c>
      <c r="Q23" s="29">
        <f>X23/1000</f>
        <v>3059.4912804498508</v>
      </c>
      <c r="R23" s="29">
        <v>1400</v>
      </c>
      <c r="T23">
        <v>4.6082999999999998</v>
      </c>
      <c r="U23">
        <v>-4.8704000000000001</v>
      </c>
      <c r="V23">
        <v>30</v>
      </c>
      <c r="W23">
        <f t="shared" si="0"/>
        <v>3.26851724137931E-7</v>
      </c>
      <c r="X23">
        <f t="shared" si="1"/>
        <v>3059491.280449851</v>
      </c>
    </row>
    <row r="24" spans="1:24">
      <c r="A24" s="27"/>
      <c r="B24" s="30">
        <v>81</v>
      </c>
      <c r="C24" s="30">
        <v>82</v>
      </c>
      <c r="D24" s="30">
        <v>83</v>
      </c>
      <c r="E24" s="30">
        <v>84</v>
      </c>
      <c r="F24" s="29"/>
      <c r="G24" s="27">
        <v>2</v>
      </c>
      <c r="H24" s="27">
        <v>500</v>
      </c>
      <c r="I24" s="27">
        <v>300</v>
      </c>
      <c r="J24" s="27">
        <v>270</v>
      </c>
      <c r="K24" s="27">
        <v>26.071300000000001</v>
      </c>
      <c r="L24" s="27">
        <f t="shared" si="2"/>
        <v>243.92869999999999</v>
      </c>
      <c r="M24" s="27">
        <f t="shared" si="3"/>
        <v>2.60713E-3</v>
      </c>
      <c r="N24" s="27">
        <v>10000</v>
      </c>
      <c r="O24" s="29">
        <v>-9</v>
      </c>
      <c r="P24" s="29">
        <v>-14</v>
      </c>
      <c r="Q24" s="29">
        <f>X24/1000</f>
        <v>2575.0630890456814</v>
      </c>
      <c r="R24" s="29"/>
      <c r="T24">
        <v>4.8813000000000004</v>
      </c>
      <c r="U24">
        <v>-4.8272000000000004</v>
      </c>
      <c r="V24">
        <v>26</v>
      </c>
      <c r="W24">
        <f t="shared" si="0"/>
        <v>3.8834E-7</v>
      </c>
      <c r="X24">
        <f t="shared" si="1"/>
        <v>2575063.0890456815</v>
      </c>
    </row>
    <row r="25" spans="1:24">
      <c r="A25" s="27"/>
      <c r="B25" s="30">
        <v>85</v>
      </c>
      <c r="C25" s="30">
        <v>86</v>
      </c>
      <c r="D25" s="30">
        <v>87</v>
      </c>
      <c r="E25" s="30">
        <v>88</v>
      </c>
      <c r="F25" s="29"/>
      <c r="G25" s="27">
        <v>2</v>
      </c>
      <c r="H25" s="27">
        <v>500</v>
      </c>
      <c r="I25" s="27">
        <v>300</v>
      </c>
      <c r="J25" s="27">
        <v>268</v>
      </c>
      <c r="K25" s="27">
        <v>23.797699999999999</v>
      </c>
      <c r="L25" s="27">
        <f t="shared" si="2"/>
        <v>244.20230000000001</v>
      </c>
      <c r="M25" s="27">
        <f t="shared" si="3"/>
        <v>2.3797699999999998E-3</v>
      </c>
      <c r="N25" s="27">
        <v>10000</v>
      </c>
      <c r="O25" s="29">
        <v>-7</v>
      </c>
      <c r="P25" s="29">
        <v>-14</v>
      </c>
      <c r="Q25" s="29">
        <f>X25/1000</f>
        <v>2327.7231831108502</v>
      </c>
      <c r="R25" s="29"/>
      <c r="T25">
        <v>4.9732000000000003</v>
      </c>
      <c r="U25">
        <v>-4.9077000000000002</v>
      </c>
      <c r="V25">
        <v>24</v>
      </c>
      <c r="W25">
        <f t="shared" si="0"/>
        <v>4.2960434782608696E-7</v>
      </c>
      <c r="X25">
        <f t="shared" si="1"/>
        <v>2327723.1831108504</v>
      </c>
    </row>
    <row r="26" spans="1:24">
      <c r="A26" s="27"/>
      <c r="B26" s="30">
        <v>89</v>
      </c>
      <c r="C26" s="30">
        <v>90</v>
      </c>
      <c r="D26" s="30">
        <v>91</v>
      </c>
      <c r="E26" s="30">
        <v>92</v>
      </c>
      <c r="F26" s="29"/>
      <c r="G26" s="27">
        <v>2</v>
      </c>
      <c r="H26" s="27">
        <v>500</v>
      </c>
      <c r="I26" s="27">
        <v>300</v>
      </c>
      <c r="J26" s="27">
        <v>266</v>
      </c>
      <c r="K26" s="27">
        <v>21.408999999999999</v>
      </c>
      <c r="L26" s="27">
        <f t="shared" si="2"/>
        <v>244.59100000000001</v>
      </c>
      <c r="M26" s="27">
        <f t="shared" si="3"/>
        <v>2.1408999999999998E-3</v>
      </c>
      <c r="N26" s="27">
        <v>10000</v>
      </c>
      <c r="O26" s="29">
        <v>-7</v>
      </c>
      <c r="P26" s="29">
        <v>-14</v>
      </c>
      <c r="Q26" s="29">
        <f>X26/1000</f>
        <v>2185.5876108405146</v>
      </c>
      <c r="R26" s="29"/>
      <c r="T26">
        <v>4.8148</v>
      </c>
      <c r="U26">
        <v>-4.7935999999999996</v>
      </c>
      <c r="V26">
        <v>22</v>
      </c>
      <c r="W26">
        <f>(T26-U26)/(V26-1)/1000000</f>
        <v>4.5754285714285713E-7</v>
      </c>
      <c r="X26">
        <f>1/W26</f>
        <v>2185587.6108405148</v>
      </c>
    </row>
    <row r="27" spans="1:24">
      <c r="A27" s="27"/>
      <c r="B27" s="30"/>
      <c r="C27" s="30"/>
      <c r="D27" s="30"/>
      <c r="E27" s="30"/>
      <c r="F27" s="29"/>
      <c r="G27" s="27"/>
      <c r="H27" s="27"/>
      <c r="I27" s="27"/>
      <c r="J27" s="27"/>
      <c r="K27" s="27"/>
      <c r="L27" s="27"/>
      <c r="M27" s="27"/>
      <c r="N27" s="27"/>
      <c r="P27" s="29"/>
      <c r="Q27" s="29"/>
      <c r="R27" s="29"/>
    </row>
    <row r="28" spans="1:24">
      <c r="A28" s="27"/>
      <c r="B28" s="30"/>
      <c r="C28" s="30"/>
      <c r="D28" s="30"/>
      <c r="E28" s="30"/>
      <c r="F28" s="29"/>
      <c r="G28" s="27"/>
      <c r="H28" s="27"/>
      <c r="I28" s="27"/>
      <c r="J28" s="27"/>
      <c r="K28" s="27"/>
      <c r="L28" s="27"/>
      <c r="M28" s="27"/>
      <c r="N28" s="27"/>
      <c r="P28" s="29"/>
      <c r="Q28" s="29"/>
      <c r="R28" s="29"/>
    </row>
    <row r="29" spans="1:24">
      <c r="A29" s="27"/>
      <c r="B29" s="30"/>
      <c r="C29" s="30"/>
      <c r="D29" s="30"/>
      <c r="E29" s="30"/>
      <c r="F29" s="29"/>
      <c r="G29" s="27"/>
      <c r="H29" s="27"/>
      <c r="I29" s="27"/>
      <c r="J29" s="27"/>
      <c r="K29" s="27"/>
      <c r="L29" s="27"/>
      <c r="M29" s="27"/>
      <c r="N29" s="27"/>
      <c r="P29" s="29"/>
      <c r="Q29" s="29"/>
      <c r="R29" s="29"/>
    </row>
    <row r="30" spans="1:24">
      <c r="A30" s="27"/>
      <c r="B30" s="30"/>
      <c r="C30" s="30"/>
      <c r="D30" s="30"/>
      <c r="E30" s="30"/>
      <c r="F30" s="29"/>
      <c r="G30" s="27"/>
      <c r="H30" s="27"/>
      <c r="I30" s="27"/>
      <c r="J30" s="27"/>
      <c r="K30" s="27"/>
      <c r="L30" s="27"/>
      <c r="M30" s="27"/>
      <c r="N30" s="27"/>
      <c r="P30" s="34" t="s">
        <v>12</v>
      </c>
      <c r="Q30" s="34" t="s">
        <v>12</v>
      </c>
      <c r="R30" s="34" t="s">
        <v>12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06CC0-EB1A-4982-AC83-F12127D5B7EA}">
  <dimension ref="A1:X30"/>
  <sheetViews>
    <sheetView workbookViewId="0">
      <selection activeCell="D22" sqref="D22"/>
    </sheetView>
  </sheetViews>
  <sheetFormatPr defaultRowHeight="14.4"/>
  <cols>
    <col min="15" max="15" width="8.88671875" style="29"/>
    <col min="17" max="18" width="11.109375" customWidth="1"/>
    <col min="23" max="23" width="12" bestFit="1" customWidth="1"/>
    <col min="24" max="24" width="10" bestFit="1" customWidth="1"/>
  </cols>
  <sheetData>
    <row r="1" spans="1:24" ht="29.4" thickBot="1">
      <c r="A1" s="23" t="s">
        <v>39</v>
      </c>
      <c r="B1" s="24" t="s">
        <v>1</v>
      </c>
      <c r="C1" s="24" t="s">
        <v>2</v>
      </c>
      <c r="D1" s="24" t="s">
        <v>19</v>
      </c>
      <c r="E1" s="24" t="s">
        <v>28</v>
      </c>
      <c r="F1" s="24" t="s">
        <v>3</v>
      </c>
      <c r="G1" s="24" t="s">
        <v>4</v>
      </c>
      <c r="H1" s="24" t="s">
        <v>63</v>
      </c>
      <c r="I1" s="24" t="s">
        <v>5</v>
      </c>
      <c r="J1" s="24" t="s">
        <v>6</v>
      </c>
      <c r="K1" s="24" t="s">
        <v>40</v>
      </c>
      <c r="L1" s="24" t="s">
        <v>76</v>
      </c>
      <c r="M1" s="24" t="s">
        <v>41</v>
      </c>
      <c r="N1" s="24" t="s">
        <v>8</v>
      </c>
      <c r="O1" s="33" t="s">
        <v>66</v>
      </c>
      <c r="P1" s="33" t="s">
        <v>78</v>
      </c>
      <c r="Q1" s="32" t="s">
        <v>67</v>
      </c>
      <c r="R1" s="32" t="s">
        <v>69</v>
      </c>
      <c r="T1" s="35" t="s">
        <v>71</v>
      </c>
      <c r="U1" s="35" t="s">
        <v>72</v>
      </c>
      <c r="V1" s="35" t="s">
        <v>73</v>
      </c>
      <c r="W1" s="35" t="s">
        <v>75</v>
      </c>
      <c r="X1" s="35" t="s">
        <v>74</v>
      </c>
    </row>
    <row r="2" spans="1:24">
      <c r="A2" s="25" t="s">
        <v>10</v>
      </c>
      <c r="B2" s="26" t="s">
        <v>29</v>
      </c>
      <c r="C2" s="26" t="s">
        <v>30</v>
      </c>
      <c r="D2" s="26" t="s">
        <v>31</v>
      </c>
      <c r="E2" s="26" t="s">
        <v>32</v>
      </c>
      <c r="F2" s="26" t="s">
        <v>12</v>
      </c>
      <c r="G2" s="26" t="s">
        <v>13</v>
      </c>
      <c r="H2" s="26" t="s">
        <v>12</v>
      </c>
      <c r="I2" s="26" t="s">
        <v>14</v>
      </c>
      <c r="J2" s="26" t="s">
        <v>15</v>
      </c>
      <c r="K2" s="26" t="s">
        <v>15</v>
      </c>
      <c r="L2" s="26" t="s">
        <v>15</v>
      </c>
      <c r="M2" s="26" t="s">
        <v>24</v>
      </c>
      <c r="N2" s="26" t="s">
        <v>16</v>
      </c>
      <c r="O2" s="34" t="s">
        <v>12</v>
      </c>
      <c r="P2" s="34" t="s">
        <v>12</v>
      </c>
      <c r="Q2" s="34" t="s">
        <v>68</v>
      </c>
      <c r="R2" s="34" t="s">
        <v>68</v>
      </c>
    </row>
    <row r="3" spans="1:24">
      <c r="A3" s="27"/>
      <c r="B3" s="28">
        <v>8</v>
      </c>
      <c r="C3" s="28">
        <v>9</v>
      </c>
      <c r="D3" s="28">
        <v>10</v>
      </c>
      <c r="E3" s="28">
        <v>11</v>
      </c>
      <c r="F3" s="29" t="s">
        <v>18</v>
      </c>
      <c r="G3" s="27">
        <v>2</v>
      </c>
      <c r="H3" s="27">
        <v>500</v>
      </c>
      <c r="I3" s="27">
        <v>300</v>
      </c>
      <c r="J3" s="27">
        <v>270</v>
      </c>
      <c r="K3" s="27"/>
      <c r="L3" s="27">
        <f>J3-K3</f>
        <v>270</v>
      </c>
      <c r="M3" s="27">
        <f>K3/N3</f>
        <v>0</v>
      </c>
      <c r="N3" s="27">
        <v>10000</v>
      </c>
      <c r="P3" s="29"/>
      <c r="Q3" s="29"/>
      <c r="R3" s="29"/>
      <c r="W3">
        <f t="shared" ref="W3:W25" si="0">(T3-U3)/(V3-1)/1000000</f>
        <v>0</v>
      </c>
      <c r="X3" t="e">
        <f t="shared" ref="X3:X25" si="1">1/W3</f>
        <v>#DIV/0!</v>
      </c>
    </row>
    <row r="4" spans="1:24">
      <c r="A4" s="27"/>
      <c r="B4" s="30">
        <v>12</v>
      </c>
      <c r="C4" s="30">
        <v>13</v>
      </c>
      <c r="D4" s="30">
        <v>14</v>
      </c>
      <c r="E4" s="30">
        <v>15</v>
      </c>
      <c r="F4" s="29" t="s">
        <v>18</v>
      </c>
      <c r="G4" s="27">
        <v>2</v>
      </c>
      <c r="H4" s="27">
        <v>500</v>
      </c>
      <c r="I4" s="27">
        <v>300</v>
      </c>
      <c r="J4" s="27">
        <v>267</v>
      </c>
      <c r="K4" s="27"/>
      <c r="L4" s="27">
        <f t="shared" ref="L4:L9" si="2">J4-K4</f>
        <v>267</v>
      </c>
      <c r="M4" s="27">
        <f t="shared" ref="M4:M9" si="3">K4/N4</f>
        <v>0</v>
      </c>
      <c r="N4" s="27">
        <v>10000</v>
      </c>
      <c r="P4" s="29"/>
      <c r="Q4" s="29"/>
      <c r="R4" s="29"/>
      <c r="W4">
        <f t="shared" si="0"/>
        <v>0</v>
      </c>
      <c r="X4" t="e">
        <f t="shared" si="1"/>
        <v>#DIV/0!</v>
      </c>
    </row>
    <row r="5" spans="1:24">
      <c r="A5" s="27"/>
      <c r="B5" s="30">
        <v>16</v>
      </c>
      <c r="C5" s="30">
        <v>17</v>
      </c>
      <c r="D5" s="30">
        <v>18</v>
      </c>
      <c r="E5" s="30">
        <v>19</v>
      </c>
      <c r="F5" s="29" t="s">
        <v>18</v>
      </c>
      <c r="G5" s="27">
        <v>2</v>
      </c>
      <c r="H5" s="27">
        <v>500</v>
      </c>
      <c r="I5" s="27">
        <v>300</v>
      </c>
      <c r="J5" s="27">
        <v>266.5</v>
      </c>
      <c r="K5" s="27"/>
      <c r="L5" s="27">
        <f t="shared" si="2"/>
        <v>266.5</v>
      </c>
      <c r="M5" s="27">
        <f t="shared" si="3"/>
        <v>0</v>
      </c>
      <c r="N5" s="27">
        <v>10000</v>
      </c>
      <c r="P5" s="29"/>
      <c r="Q5" s="29"/>
      <c r="R5" s="29"/>
      <c r="W5">
        <f t="shared" si="0"/>
        <v>0</v>
      </c>
      <c r="X5" t="e">
        <f t="shared" si="1"/>
        <v>#DIV/0!</v>
      </c>
    </row>
    <row r="6" spans="1:24">
      <c r="A6" s="27" t="s">
        <v>77</v>
      </c>
      <c r="B6" s="30">
        <v>24</v>
      </c>
      <c r="C6" s="30">
        <v>25</v>
      </c>
      <c r="D6" s="30">
        <v>26</v>
      </c>
      <c r="E6" s="30">
        <v>27</v>
      </c>
      <c r="F6" s="29" t="s">
        <v>18</v>
      </c>
      <c r="G6" s="27">
        <v>2</v>
      </c>
      <c r="H6" s="27">
        <v>500</v>
      </c>
      <c r="I6" s="27">
        <v>300</v>
      </c>
      <c r="J6" s="27">
        <v>271.39999999999998</v>
      </c>
      <c r="K6" s="27">
        <v>23.325600000000001</v>
      </c>
      <c r="L6" s="27">
        <f t="shared" si="2"/>
        <v>248.07439999999997</v>
      </c>
      <c r="M6" s="27">
        <f t="shared" si="3"/>
        <v>2.33256E-3</v>
      </c>
      <c r="N6" s="27">
        <v>10000</v>
      </c>
      <c r="O6" s="29">
        <v>-6</v>
      </c>
      <c r="P6" s="29">
        <v>-12</v>
      </c>
      <c r="Q6" s="29">
        <f>X6/1000</f>
        <v>2245.3103631279218</v>
      </c>
      <c r="R6" s="29"/>
      <c r="T6">
        <v>2.4575999999999998</v>
      </c>
      <c r="U6">
        <v>-2.4415</v>
      </c>
      <c r="V6">
        <v>12</v>
      </c>
      <c r="W6">
        <f t="shared" si="0"/>
        <v>4.4537272727272726E-7</v>
      </c>
      <c r="X6">
        <f t="shared" si="1"/>
        <v>2245310.3631279217</v>
      </c>
    </row>
    <row r="7" spans="1:24">
      <c r="A7" s="27"/>
      <c r="B7" s="30">
        <v>28</v>
      </c>
      <c r="C7" s="30">
        <v>29</v>
      </c>
      <c r="D7" s="30">
        <v>30</v>
      </c>
      <c r="E7" s="30">
        <v>31</v>
      </c>
      <c r="F7" s="29" t="s">
        <v>18</v>
      </c>
      <c r="G7" s="27">
        <v>2</v>
      </c>
      <c r="H7" s="27">
        <v>500</v>
      </c>
      <c r="I7" s="27">
        <v>300</v>
      </c>
      <c r="J7" s="27">
        <v>270.39999999999998</v>
      </c>
      <c r="K7" s="27">
        <v>24.222000000000001</v>
      </c>
      <c r="L7" s="27">
        <f>J7-K7</f>
        <v>246.17799999999997</v>
      </c>
      <c r="M7" s="27">
        <f t="shared" si="3"/>
        <v>2.4222000000000002E-3</v>
      </c>
      <c r="N7" s="27">
        <v>10000</v>
      </c>
      <c r="O7" s="29">
        <v>-6</v>
      </c>
      <c r="P7" s="29">
        <v>-12</v>
      </c>
      <c r="Q7" s="29">
        <f>X7/1000</f>
        <v>2202.5549637579593</v>
      </c>
      <c r="R7" s="29"/>
      <c r="T7">
        <v>2.4984000000000002</v>
      </c>
      <c r="U7">
        <v>-2.4958</v>
      </c>
      <c r="V7">
        <v>12</v>
      </c>
      <c r="W7">
        <f t="shared" si="0"/>
        <v>4.5401818181818184E-7</v>
      </c>
      <c r="X7">
        <f t="shared" si="1"/>
        <v>2202554.9637579592</v>
      </c>
    </row>
    <row r="8" spans="1:24">
      <c r="A8" s="27"/>
      <c r="B8" s="30">
        <v>32</v>
      </c>
      <c r="C8" s="30">
        <v>33</v>
      </c>
      <c r="D8" s="30">
        <v>34</v>
      </c>
      <c r="E8" s="30">
        <v>35</v>
      </c>
      <c r="F8" s="29" t="s">
        <v>18</v>
      </c>
      <c r="G8" s="27">
        <v>2</v>
      </c>
      <c r="H8" s="27">
        <v>500</v>
      </c>
      <c r="I8" s="27">
        <v>300</v>
      </c>
      <c r="J8" s="27">
        <v>269.39999999999998</v>
      </c>
      <c r="K8" s="27">
        <v>23.861599999999999</v>
      </c>
      <c r="L8" s="27">
        <f t="shared" si="2"/>
        <v>245.53839999999997</v>
      </c>
      <c r="M8" s="27">
        <f t="shared" si="3"/>
        <v>2.38616E-3</v>
      </c>
      <c r="N8" s="27">
        <v>10000</v>
      </c>
      <c r="O8" s="29">
        <v>-6</v>
      </c>
      <c r="P8" s="29">
        <v>-12</v>
      </c>
      <c r="Q8" s="29">
        <f>X8/1000</f>
        <v>2186.2224262696491</v>
      </c>
      <c r="R8" s="29"/>
      <c r="T8">
        <v>2.0844999999999998</v>
      </c>
      <c r="U8">
        <v>-2.4895999999999998</v>
      </c>
      <c r="V8">
        <v>11</v>
      </c>
      <c r="W8">
        <f t="shared" si="0"/>
        <v>4.5740999999999996E-7</v>
      </c>
      <c r="X8">
        <f t="shared" si="1"/>
        <v>2186222.4262696491</v>
      </c>
    </row>
    <row r="9" spans="1:24">
      <c r="A9" s="27"/>
      <c r="B9" s="30">
        <v>36</v>
      </c>
      <c r="C9" s="30">
        <v>37</v>
      </c>
      <c r="D9" s="30">
        <v>38</v>
      </c>
      <c r="E9" s="30">
        <v>39</v>
      </c>
      <c r="F9" s="29" t="s">
        <v>18</v>
      </c>
      <c r="G9" s="27">
        <v>2</v>
      </c>
      <c r="H9" s="27">
        <v>500</v>
      </c>
      <c r="I9" s="27">
        <v>300</v>
      </c>
      <c r="J9" s="27">
        <v>268.39999999999998</v>
      </c>
      <c r="K9" s="27">
        <v>22.9359</v>
      </c>
      <c r="L9" s="27">
        <f t="shared" si="2"/>
        <v>245.46409999999997</v>
      </c>
      <c r="M9" s="27">
        <f t="shared" si="3"/>
        <v>2.2935899999999999E-3</v>
      </c>
      <c r="N9" s="27">
        <v>10000</v>
      </c>
      <c r="O9" s="29">
        <v>-6.5</v>
      </c>
      <c r="P9" s="29">
        <v>-13</v>
      </c>
      <c r="Q9" s="29">
        <f>X9/1000</f>
        <v>2129.7238458079937</v>
      </c>
      <c r="R9" s="29"/>
      <c r="T9">
        <v>2.1362999999999999</v>
      </c>
      <c r="U9">
        <v>-2.0895999999999999</v>
      </c>
      <c r="V9">
        <v>10</v>
      </c>
      <c r="W9">
        <f t="shared" si="0"/>
        <v>4.6954444444444436E-7</v>
      </c>
      <c r="X9">
        <f t="shared" si="1"/>
        <v>2129723.8458079938</v>
      </c>
    </row>
    <row r="10" spans="1:24">
      <c r="A10" s="27"/>
      <c r="B10" s="31"/>
      <c r="C10" s="31"/>
      <c r="D10" s="31"/>
      <c r="E10" s="30"/>
      <c r="F10" s="29"/>
      <c r="G10" s="27"/>
      <c r="H10" s="27"/>
      <c r="I10" s="27"/>
      <c r="J10" s="27"/>
      <c r="K10" s="27"/>
      <c r="L10" s="27"/>
      <c r="M10" s="27"/>
      <c r="N10" s="27"/>
      <c r="P10" s="29"/>
      <c r="Q10" s="29"/>
      <c r="R10" s="29"/>
      <c r="W10">
        <f t="shared" si="0"/>
        <v>0</v>
      </c>
      <c r="X10" t="e">
        <f t="shared" si="1"/>
        <v>#DIV/0!</v>
      </c>
    </row>
    <row r="11" spans="1:24">
      <c r="A11" s="27"/>
      <c r="B11" s="30"/>
      <c r="C11" s="30"/>
      <c r="D11" s="30"/>
      <c r="E11" s="30"/>
      <c r="F11" s="29"/>
      <c r="G11" s="27"/>
      <c r="H11" s="27"/>
      <c r="I11" s="27"/>
      <c r="J11" s="27"/>
      <c r="K11" s="27"/>
      <c r="L11" s="27"/>
      <c r="M11" s="27"/>
      <c r="N11" s="27"/>
      <c r="P11" s="29"/>
      <c r="Q11" s="29"/>
      <c r="R11" s="29"/>
      <c r="W11">
        <f t="shared" si="0"/>
        <v>0</v>
      </c>
      <c r="X11" t="e">
        <f t="shared" si="1"/>
        <v>#DIV/0!</v>
      </c>
    </row>
    <row r="12" spans="1:24">
      <c r="A12" s="27"/>
      <c r="B12" s="30"/>
      <c r="C12" s="30"/>
      <c r="D12" s="30"/>
      <c r="E12" s="30"/>
      <c r="F12" s="29"/>
      <c r="G12" s="27"/>
      <c r="H12" s="27"/>
      <c r="I12" s="27"/>
      <c r="J12" s="27"/>
      <c r="K12" s="27"/>
      <c r="L12" s="27"/>
      <c r="M12" s="27"/>
      <c r="N12" s="27"/>
      <c r="P12" s="29"/>
      <c r="Q12" s="29"/>
      <c r="R12" s="29"/>
      <c r="W12">
        <f t="shared" si="0"/>
        <v>0</v>
      </c>
      <c r="X12" t="e">
        <f t="shared" si="1"/>
        <v>#DIV/0!</v>
      </c>
    </row>
    <row r="13" spans="1:24">
      <c r="A13" s="27"/>
      <c r="B13" s="30"/>
      <c r="C13" s="30"/>
      <c r="D13" s="30"/>
      <c r="E13" s="30"/>
      <c r="F13" s="29"/>
      <c r="G13" s="27"/>
      <c r="H13" s="27"/>
      <c r="I13" s="27"/>
      <c r="J13" s="27"/>
      <c r="K13" s="27"/>
      <c r="L13" s="27"/>
      <c r="M13" s="27"/>
      <c r="N13" s="27"/>
      <c r="P13" s="29"/>
      <c r="Q13" s="29"/>
      <c r="R13" s="29"/>
      <c r="W13">
        <f t="shared" si="0"/>
        <v>0</v>
      </c>
      <c r="X13" t="e">
        <f t="shared" si="1"/>
        <v>#DIV/0!</v>
      </c>
    </row>
    <row r="14" spans="1:24">
      <c r="A14" s="27"/>
      <c r="B14" s="30"/>
      <c r="C14" s="30"/>
      <c r="D14" s="30"/>
      <c r="E14" s="30"/>
      <c r="F14" s="29"/>
      <c r="G14" s="27"/>
      <c r="H14" s="27"/>
      <c r="I14" s="27"/>
      <c r="J14" s="27"/>
      <c r="K14" s="27"/>
      <c r="L14" s="27"/>
      <c r="M14" s="27"/>
      <c r="N14" s="27"/>
      <c r="P14" s="29"/>
      <c r="Q14" s="29"/>
      <c r="R14" s="29"/>
    </row>
    <row r="15" spans="1:24">
      <c r="A15" s="27"/>
      <c r="B15" s="30"/>
      <c r="C15" s="30"/>
      <c r="D15" s="30"/>
      <c r="E15" s="30"/>
      <c r="F15" s="29"/>
      <c r="G15" s="27"/>
      <c r="H15" s="27"/>
      <c r="I15" s="27"/>
      <c r="J15" s="27"/>
      <c r="K15" s="27"/>
      <c r="L15" s="27"/>
      <c r="M15" s="27"/>
      <c r="N15" s="27"/>
      <c r="P15" s="29"/>
      <c r="Q15" s="29"/>
      <c r="R15" s="29"/>
    </row>
    <row r="16" spans="1:24">
      <c r="A16" s="27"/>
      <c r="B16" s="30"/>
      <c r="C16" s="30"/>
      <c r="D16" s="30"/>
      <c r="E16" s="30"/>
      <c r="F16" s="29"/>
      <c r="G16" s="27"/>
      <c r="H16" s="27"/>
      <c r="I16" s="27"/>
      <c r="J16" s="27"/>
      <c r="K16" s="27"/>
      <c r="L16" s="27"/>
      <c r="M16" s="27"/>
      <c r="N16" s="27"/>
      <c r="P16" s="29"/>
      <c r="Q16" s="29"/>
      <c r="R16" s="29"/>
      <c r="W16">
        <f t="shared" si="0"/>
        <v>0</v>
      </c>
      <c r="X16" t="e">
        <f t="shared" si="1"/>
        <v>#DIV/0!</v>
      </c>
    </row>
    <row r="17" spans="1:24">
      <c r="A17" s="27"/>
      <c r="B17" s="30"/>
      <c r="C17" s="30"/>
      <c r="D17" s="30"/>
      <c r="E17" s="30"/>
      <c r="F17" s="29"/>
      <c r="G17" s="27"/>
      <c r="H17" s="27"/>
      <c r="I17" s="27"/>
      <c r="J17" s="27"/>
      <c r="K17" s="27"/>
      <c r="L17" s="27"/>
      <c r="M17" s="27"/>
      <c r="N17" s="27"/>
      <c r="P17" s="29"/>
      <c r="Q17" s="29"/>
      <c r="R17" s="29"/>
      <c r="W17">
        <f t="shared" si="0"/>
        <v>0</v>
      </c>
      <c r="X17" t="e">
        <f t="shared" si="1"/>
        <v>#DIV/0!</v>
      </c>
    </row>
    <row r="18" spans="1:24">
      <c r="A18" s="27"/>
      <c r="B18" s="30"/>
      <c r="C18" s="30"/>
      <c r="D18" s="30"/>
      <c r="E18" s="30"/>
      <c r="F18" s="29"/>
      <c r="G18" s="27"/>
      <c r="H18" s="27"/>
      <c r="I18" s="27"/>
      <c r="J18" s="27"/>
      <c r="K18" s="27"/>
      <c r="L18" s="27"/>
      <c r="M18" s="27"/>
      <c r="N18" s="27"/>
      <c r="P18" s="29"/>
      <c r="Q18" s="29"/>
      <c r="R18" s="29"/>
      <c r="W18">
        <f t="shared" si="0"/>
        <v>0</v>
      </c>
      <c r="X18" t="e">
        <f t="shared" si="1"/>
        <v>#DIV/0!</v>
      </c>
    </row>
    <row r="19" spans="1:24">
      <c r="A19" s="27"/>
      <c r="B19" s="30"/>
      <c r="C19" s="30"/>
      <c r="D19" s="30"/>
      <c r="E19" s="30"/>
      <c r="F19" s="29"/>
      <c r="G19" s="27"/>
      <c r="H19" s="27"/>
      <c r="I19" s="27"/>
      <c r="J19" s="27"/>
      <c r="K19" s="27"/>
      <c r="L19" s="27"/>
      <c r="M19" s="27"/>
      <c r="N19" s="27"/>
      <c r="P19" s="29"/>
      <c r="Q19" s="29"/>
      <c r="R19" s="29"/>
      <c r="W19">
        <f t="shared" si="0"/>
        <v>0</v>
      </c>
      <c r="X19" t="e">
        <f t="shared" si="1"/>
        <v>#DIV/0!</v>
      </c>
    </row>
    <row r="20" spans="1:24">
      <c r="A20" s="27"/>
      <c r="B20" s="30"/>
      <c r="C20" s="30"/>
      <c r="D20" s="30"/>
      <c r="E20" s="30"/>
      <c r="F20" s="29"/>
      <c r="G20" s="27"/>
      <c r="H20" s="27"/>
      <c r="I20" s="27"/>
      <c r="J20" s="27"/>
      <c r="K20" s="27"/>
      <c r="L20" s="27"/>
      <c r="M20" s="27"/>
      <c r="N20" s="27"/>
      <c r="P20" s="29"/>
      <c r="Q20" s="29"/>
      <c r="R20" s="29"/>
      <c r="W20">
        <f t="shared" si="0"/>
        <v>0</v>
      </c>
      <c r="X20" t="e">
        <f t="shared" si="1"/>
        <v>#DIV/0!</v>
      </c>
    </row>
    <row r="21" spans="1:24">
      <c r="A21" s="27"/>
      <c r="B21" s="30"/>
      <c r="C21" s="30"/>
      <c r="D21" s="30"/>
      <c r="E21" s="30"/>
      <c r="F21" s="29"/>
      <c r="G21" s="27"/>
      <c r="H21" s="27"/>
      <c r="I21" s="27"/>
      <c r="J21" s="27"/>
      <c r="K21" s="27"/>
      <c r="L21" s="27"/>
      <c r="M21" s="27"/>
      <c r="N21" s="27"/>
      <c r="P21" s="29"/>
      <c r="Q21" s="29"/>
      <c r="R21" s="29"/>
      <c r="W21">
        <f t="shared" si="0"/>
        <v>0</v>
      </c>
      <c r="X21" t="e">
        <f t="shared" si="1"/>
        <v>#DIV/0!</v>
      </c>
    </row>
    <row r="22" spans="1:24">
      <c r="A22" s="27"/>
      <c r="B22" s="30"/>
      <c r="C22" s="30"/>
      <c r="D22" s="30"/>
      <c r="E22" s="30"/>
      <c r="F22" s="29"/>
      <c r="G22" s="27"/>
      <c r="H22" s="27"/>
      <c r="I22" s="27"/>
      <c r="J22" s="27"/>
      <c r="K22" s="27"/>
      <c r="L22" s="27"/>
      <c r="M22" s="27"/>
      <c r="N22" s="27"/>
      <c r="P22" s="29"/>
      <c r="Q22" s="29"/>
      <c r="R22" s="29"/>
      <c r="W22">
        <f t="shared" si="0"/>
        <v>0</v>
      </c>
      <c r="X22" t="e">
        <f t="shared" si="1"/>
        <v>#DIV/0!</v>
      </c>
    </row>
    <row r="23" spans="1:24">
      <c r="A23" s="27"/>
      <c r="B23" s="30"/>
      <c r="C23" s="30"/>
      <c r="D23" s="30"/>
      <c r="E23" s="30"/>
      <c r="F23" s="29"/>
      <c r="G23" s="27"/>
      <c r="H23" s="27"/>
      <c r="I23" s="27"/>
      <c r="J23" s="27"/>
      <c r="K23" s="27"/>
      <c r="L23" s="27"/>
      <c r="M23" s="27"/>
      <c r="N23" s="27"/>
      <c r="P23" s="36"/>
      <c r="Q23" s="29"/>
      <c r="R23" s="29"/>
      <c r="W23">
        <f t="shared" si="0"/>
        <v>0</v>
      </c>
      <c r="X23" t="e">
        <f t="shared" si="1"/>
        <v>#DIV/0!</v>
      </c>
    </row>
    <row r="24" spans="1:24">
      <c r="A24" s="27"/>
      <c r="B24" s="30"/>
      <c r="C24" s="30"/>
      <c r="D24" s="30"/>
      <c r="E24" s="30"/>
      <c r="F24" s="29"/>
      <c r="G24" s="27"/>
      <c r="H24" s="27"/>
      <c r="I24" s="27"/>
      <c r="J24" s="27"/>
      <c r="K24" s="27"/>
      <c r="L24" s="27"/>
      <c r="M24" s="27"/>
      <c r="N24" s="27"/>
      <c r="P24" s="29"/>
      <c r="Q24" s="29"/>
      <c r="R24" s="29"/>
      <c r="W24">
        <f t="shared" si="0"/>
        <v>0</v>
      </c>
      <c r="X24" t="e">
        <f t="shared" si="1"/>
        <v>#DIV/0!</v>
      </c>
    </row>
    <row r="25" spans="1:24">
      <c r="A25" s="27"/>
      <c r="B25" s="30"/>
      <c r="C25" s="30"/>
      <c r="D25" s="30"/>
      <c r="E25" s="30"/>
      <c r="F25" s="29"/>
      <c r="G25" s="27"/>
      <c r="H25" s="27"/>
      <c r="I25" s="27"/>
      <c r="J25" s="27"/>
      <c r="K25" s="27"/>
      <c r="L25" s="27"/>
      <c r="M25" s="27"/>
      <c r="N25" s="27"/>
      <c r="P25" s="29"/>
      <c r="Q25" s="29"/>
      <c r="R25" s="29"/>
      <c r="W25">
        <f t="shared" si="0"/>
        <v>0</v>
      </c>
      <c r="X25" t="e">
        <f t="shared" si="1"/>
        <v>#DIV/0!</v>
      </c>
    </row>
    <row r="26" spans="1:24">
      <c r="A26" s="27"/>
      <c r="B26" s="30"/>
      <c r="C26" s="30"/>
      <c r="D26" s="30"/>
      <c r="E26" s="30"/>
      <c r="F26" s="29"/>
      <c r="G26" s="27"/>
      <c r="H26" s="27"/>
      <c r="I26" s="27"/>
      <c r="J26" s="27"/>
      <c r="K26" s="27"/>
      <c r="L26" s="27"/>
      <c r="M26" s="27"/>
      <c r="N26" s="27"/>
      <c r="P26" s="29"/>
      <c r="Q26" s="29"/>
      <c r="R26" s="29"/>
      <c r="W26">
        <f>(T26-U26)/(V26-1)/1000000</f>
        <v>0</v>
      </c>
      <c r="X26" t="e">
        <f>1/W26</f>
        <v>#DIV/0!</v>
      </c>
    </row>
    <row r="27" spans="1:24">
      <c r="A27" s="27"/>
      <c r="B27" s="30"/>
      <c r="C27" s="30"/>
      <c r="D27" s="30"/>
      <c r="E27" s="30"/>
      <c r="F27" s="29"/>
      <c r="G27" s="27"/>
      <c r="H27" s="27"/>
      <c r="I27" s="27"/>
      <c r="J27" s="27"/>
      <c r="K27" s="27"/>
      <c r="L27" s="27"/>
      <c r="M27" s="27"/>
      <c r="N27" s="27"/>
      <c r="P27" s="29"/>
      <c r="Q27" s="29"/>
      <c r="R27" s="29"/>
    </row>
    <row r="28" spans="1:24">
      <c r="A28" s="27"/>
      <c r="B28" s="30"/>
      <c r="C28" s="30"/>
      <c r="D28" s="30"/>
      <c r="E28" s="30"/>
      <c r="F28" s="29"/>
      <c r="G28" s="27"/>
      <c r="H28" s="27"/>
      <c r="I28" s="27"/>
      <c r="J28" s="27"/>
      <c r="K28" s="27"/>
      <c r="L28" s="27"/>
      <c r="M28" s="27"/>
      <c r="N28" s="27"/>
      <c r="P28" s="29"/>
      <c r="Q28" s="29"/>
      <c r="R28" s="29"/>
    </row>
    <row r="29" spans="1:24">
      <c r="A29" s="27"/>
      <c r="B29" s="30"/>
      <c r="C29" s="30"/>
      <c r="D29" s="30"/>
      <c r="E29" s="30"/>
      <c r="F29" s="29"/>
      <c r="G29" s="27"/>
      <c r="H29" s="27"/>
      <c r="I29" s="27"/>
      <c r="J29" s="27"/>
      <c r="K29" s="27"/>
      <c r="L29" s="27"/>
      <c r="M29" s="27"/>
      <c r="N29" s="27"/>
      <c r="P29" s="29"/>
      <c r="Q29" s="29"/>
      <c r="R29" s="29"/>
    </row>
    <row r="30" spans="1:24">
      <c r="A30" s="27"/>
      <c r="B30" s="30"/>
      <c r="C30" s="30"/>
      <c r="D30" s="30"/>
      <c r="E30" s="30"/>
      <c r="F30" s="29"/>
      <c r="G30" s="27"/>
      <c r="H30" s="27"/>
      <c r="I30" s="27"/>
      <c r="J30" s="27"/>
      <c r="K30" s="27"/>
      <c r="L30" s="27"/>
      <c r="M30" s="27"/>
      <c r="N30" s="27"/>
      <c r="P30" s="34" t="s">
        <v>12</v>
      </c>
      <c r="Q30" s="34" t="s">
        <v>12</v>
      </c>
      <c r="R30" s="34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2020-07-05</vt:lpstr>
      <vt:lpstr>2020-06-25</vt:lpstr>
      <vt:lpstr>2020-09-13</vt:lpstr>
      <vt:lpstr>2020-09-13 I</vt:lpstr>
      <vt:lpstr>2020-09-16</vt:lpstr>
      <vt:lpstr>2020-09-16 2</vt:lpstr>
      <vt:lpstr>Sheet1</vt:lpstr>
      <vt:lpstr>2021-01-06</vt:lpstr>
      <vt:lpstr>2021-01-07</vt:lpstr>
      <vt:lpstr>2021-01-10</vt:lpstr>
      <vt:lpstr>2021-01-13</vt:lpstr>
      <vt:lpstr>2021-01-17</vt:lpstr>
      <vt:lpstr>2021-02-07</vt:lpstr>
      <vt:lpstr>2021-02-10</vt:lpstr>
      <vt:lpstr>2021-02-14</vt:lpstr>
      <vt:lpstr>2021-02-15</vt:lpstr>
      <vt:lpstr>2021-02-28</vt:lpstr>
      <vt:lpstr>2021-03-03</vt:lpstr>
      <vt:lpstr>2021-05-02</vt:lpstr>
      <vt:lpstr>2021-05-16</vt:lpstr>
      <vt:lpstr>2021-05-24</vt:lpstr>
      <vt:lpstr>2021-06-08</vt:lpstr>
      <vt:lpstr>2021-06-09</vt:lpstr>
      <vt:lpstr>2021-06-13</vt:lpstr>
      <vt:lpstr>2021-06-14</vt:lpstr>
      <vt:lpstr>V-I comparison</vt:lpstr>
      <vt:lpstr>2021-06-18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Andrea Marcovati</cp:lastModifiedBy>
  <dcterms:created xsi:type="dcterms:W3CDTF">2015-06-05T18:17:20Z</dcterms:created>
  <dcterms:modified xsi:type="dcterms:W3CDTF">2021-06-18T23:17:36Z</dcterms:modified>
</cp:coreProperties>
</file>