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60AE276F-F0FC-4C07-AB9C-89C4B3F4540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G2" i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  <c r="H13" i="1" s="1"/>
  <c r="H12" i="1" l="1"/>
  <c r="I10" i="1"/>
  <c r="I9" i="1"/>
  <c r="I8" i="1"/>
  <c r="I7" i="1"/>
  <c r="I6" i="1"/>
  <c r="I5" i="1"/>
  <c r="I4" i="1"/>
  <c r="I3" i="1"/>
  <c r="I2" i="1"/>
  <c r="G13" i="1"/>
  <c r="G12" i="1"/>
  <c r="Q2" i="1" l="1"/>
  <c r="P2" i="1"/>
  <c r="O2" i="1"/>
  <c r="N2" i="1"/>
  <c r="M2" i="1"/>
  <c r="L2" i="1"/>
  <c r="R2" i="1"/>
  <c r="S2" i="1"/>
  <c r="M7" i="1"/>
  <c r="L7" i="1"/>
  <c r="R7" i="1"/>
  <c r="P7" i="1"/>
  <c r="O7" i="1"/>
  <c r="Q7" i="1"/>
  <c r="S7" i="1"/>
  <c r="N7" i="1"/>
  <c r="N3" i="1"/>
  <c r="M3" i="1"/>
  <c r="L3" i="1"/>
  <c r="P3" i="1"/>
  <c r="O3" i="1"/>
  <c r="R3" i="1"/>
  <c r="S3" i="1"/>
  <c r="Q3" i="1"/>
  <c r="S9" i="1"/>
  <c r="R9" i="1"/>
  <c r="P9" i="1"/>
  <c r="M9" i="1"/>
  <c r="O9" i="1"/>
  <c r="Q9" i="1"/>
  <c r="N9" i="1"/>
  <c r="L9" i="1"/>
  <c r="J2" i="1"/>
  <c r="O4" i="1"/>
  <c r="R4" i="1"/>
  <c r="N4" i="1"/>
  <c r="M4" i="1"/>
  <c r="L4" i="1"/>
  <c r="P4" i="1"/>
  <c r="S4" i="1"/>
  <c r="Q4" i="1"/>
  <c r="Q6" i="1"/>
  <c r="P6" i="1"/>
  <c r="O6" i="1"/>
  <c r="L6" i="1"/>
  <c r="N6" i="1"/>
  <c r="S6" i="1"/>
  <c r="R6" i="1"/>
  <c r="M6" i="1"/>
  <c r="N8" i="1"/>
  <c r="P8" i="1"/>
  <c r="S8" i="1"/>
  <c r="O8" i="1"/>
  <c r="M8" i="1"/>
  <c r="R8" i="1"/>
  <c r="L8" i="1"/>
  <c r="Q8" i="1"/>
  <c r="P10" i="1"/>
  <c r="Q10" i="1"/>
  <c r="S10" i="1"/>
  <c r="O10" i="1"/>
  <c r="R10" i="1"/>
  <c r="N10" i="1"/>
  <c r="M10" i="1"/>
  <c r="L10" i="1"/>
  <c r="J10" i="1"/>
  <c r="J8" i="1"/>
  <c r="Q5" i="1"/>
  <c r="P5" i="1"/>
  <c r="R5" i="1"/>
  <c r="N5" i="1"/>
  <c r="O5" i="1"/>
  <c r="S5" i="1"/>
  <c r="L5" i="1"/>
  <c r="M5" i="1"/>
  <c r="J7" i="1"/>
  <c r="J5" i="1"/>
  <c r="J4" i="1"/>
  <c r="J9" i="1"/>
  <c r="J6" i="1"/>
  <c r="J3" i="1"/>
  <c r="I13" i="1"/>
  <c r="I12" i="1"/>
  <c r="M12" i="1" l="1"/>
  <c r="M13" i="1"/>
  <c r="N12" i="1"/>
  <c r="N13" i="1"/>
  <c r="R13" i="1"/>
  <c r="R12" i="1"/>
  <c r="O13" i="1"/>
  <c r="O12" i="1"/>
  <c r="S13" i="1"/>
  <c r="S12" i="1"/>
  <c r="P12" i="1"/>
  <c r="P13" i="1"/>
  <c r="L12" i="1"/>
  <c r="L13" i="1"/>
  <c r="Q13" i="1"/>
  <c r="Q12" i="1"/>
</calcChain>
</file>

<file path=xl/sharedStrings.xml><?xml version="1.0" encoding="utf-8"?>
<sst xmlns="http://schemas.openxmlformats.org/spreadsheetml/2006/main" count="26" uniqueCount="23">
  <si>
    <t>Plot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</si>
  <si>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</si>
  <si>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</si>
  <si>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</si>
  <si>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</si>
  <si>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</si>
  <si>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</si>
  <si>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</si>
  <si>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</si>
  <si>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</si>
  <si>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Pan (g)</t>
  </si>
  <si>
    <t>Pan+Wet</t>
  </si>
  <si>
    <t>Pan+Dry</t>
  </si>
  <si>
    <t>0.25m2 sample</t>
  </si>
  <si>
    <t>wet.g/m2</t>
  </si>
  <si>
    <t>dry.g/m2</t>
  </si>
  <si>
    <t>wet.g/plot</t>
  </si>
  <si>
    <t>dry.g/plot</t>
  </si>
  <si>
    <t>mean</t>
  </si>
  <si>
    <t>std dev</t>
  </si>
  <si>
    <t>%moisture</t>
  </si>
  <si>
    <t xml:space="preserve"> </t>
  </si>
  <si>
    <t>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</si>
</sst>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workbookViewId="0">
      <selection activeCell="K17" sqref="K17"/>
    </sheetView>
  </sheetViews>
  <sheetFormatPr defaultRowHeight="15" x14ac:dyDescent="0.25"/>
  <cols>
    <col min="1" max="1" width="8.85546875" customWidth="1"/>
    <col min="2" max="2" width="6.7109375" customWidth="1"/>
    <col min="4" max="4" width="8" customWidth="1"/>
    <col min="5" max="5" width="6.5703125" customWidth="1"/>
    <col min="8" max="8" width="10.5703125" customWidth="1"/>
    <col min="9" max="9" width="9.28515625" customWidth="1"/>
    <col min="10" max="10" width="11" customWidth="1"/>
  </cols>
  <sheetData>
    <row r="1" spans="1:19" x14ac:dyDescent="0.25">
      <c r="A1" s="7" t="s">
        <v>0</v>
      </c>
      <c r="B1" s="7" t="s">
        <v>10</v>
      </c>
      <c r="C1" s="7" t="s">
        <v>11</v>
      </c>
      <c r="D1" s="7" t="s">
        <v>12</v>
      </c>
      <c r="E1" s="7" t="s">
        <v>10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20</v>
      </c>
      <c r="L1" s="5">
        <v>0.25</v>
      </c>
      <c r="M1" s="5">
        <v>0.2</v>
      </c>
      <c r="N1" s="5">
        <v>0.15</v>
      </c>
      <c r="O1" s="5">
        <v>0.1</v>
      </c>
      <c r="P1" s="5">
        <v>0.08</v>
      </c>
      <c r="Q1" s="5">
        <v>0.06</v>
      </c>
      <c r="R1" s="5">
        <v>0.04</v>
      </c>
      <c r="S1" s="5">
        <v>0.02</v>
      </c>
    </row>
    <row r="2" spans="1:19" x14ac:dyDescent="0.25">
      <c r="A2" s="7" t="s">
        <v>1</v>
      </c>
      <c r="B2" s="8">
        <v>98</v>
      </c>
      <c r="C2" s="8">
        <v>358.5</v>
      </c>
      <c r="D2" s="8">
        <v>252</v>
      </c>
      <c r="E2" s="8">
        <v>98</v>
      </c>
      <c r="F2" s="8">
        <f>(C2-B2)*4</f>
        <v>1042</v>
      </c>
      <c r="G2" s="8">
        <f>(D2-E2)*4</f>
        <v>616</v>
      </c>
      <c r="H2" s="8">
        <f>3.1415926*1.83*1.83*F2</f>
        <v>10962.756395381881</v>
      </c>
      <c r="I2" s="9">
        <f>3.1415926*1.83*1.83*G2</f>
        <v>6480.8617462142411</v>
      </c>
      <c r="J2" s="8">
        <f>(H2-I2)/I2*100</f>
        <v>69.155844155844136</v>
      </c>
      <c r="L2" s="1">
        <f>0.25*I2+I2</f>
        <v>8101.0771827678018</v>
      </c>
      <c r="M2" s="1">
        <f>0.2*I2+I2</f>
        <v>7777.0340954570893</v>
      </c>
      <c r="N2" s="1">
        <f>0.15*I2+I2</f>
        <v>7452.9910081463768</v>
      </c>
      <c r="O2" s="1">
        <f>0.1*I2+I2</f>
        <v>7128.9479208356652</v>
      </c>
      <c r="P2" s="1">
        <f>0.08*I2+I2</f>
        <v>6999.33068591138</v>
      </c>
      <c r="Q2" s="1">
        <f>0.06*I2+I2</f>
        <v>6869.7134509870957</v>
      </c>
      <c r="R2">
        <f>0.04*I2+I2</f>
        <v>6740.0962160628105</v>
      </c>
      <c r="S2">
        <f>0.02*I2+I2</f>
        <v>6610.4789811385263</v>
      </c>
    </row>
    <row r="3" spans="1:19" x14ac:dyDescent="0.25">
      <c r="A3" s="7" t="s">
        <v>2</v>
      </c>
      <c r="B3" s="8">
        <v>96.5</v>
      </c>
      <c r="C3" s="8">
        <v>327.5</v>
      </c>
      <c r="D3" s="8">
        <v>234</v>
      </c>
      <c r="E3" s="8">
        <v>96</v>
      </c>
      <c r="F3" s="8">
        <f t="shared" ref="F3:F10" si="0">(C3-B3)*4</f>
        <v>924</v>
      </c>
      <c r="G3" s="8">
        <f t="shared" ref="G3:G10" si="1">(D3-E3)*4</f>
        <v>552</v>
      </c>
      <c r="H3" s="8">
        <f t="shared" ref="H3:H10" si="2">3.1415926*1.83*1.83*F3</f>
        <v>9721.2926193213607</v>
      </c>
      <c r="I3" s="9">
        <f t="shared" ref="I3:I10" si="3">3.1415926*1.83*1.83*G3</f>
        <v>5807.525460893281</v>
      </c>
      <c r="J3" s="8">
        <f t="shared" ref="J3:J10" si="4">(H3-I3)/I3*100</f>
        <v>67.391304347826079</v>
      </c>
      <c r="L3" s="1">
        <f t="shared" ref="L3:L10" si="5">0.25*I3+I3</f>
        <v>7259.4068261166012</v>
      </c>
      <c r="M3" s="1">
        <f t="shared" ref="M3:M10" si="6">0.2*I3+I3</f>
        <v>6969.030553071937</v>
      </c>
      <c r="N3" s="1">
        <f t="shared" ref="N3:N10" si="7">0.15*I3+I3</f>
        <v>6678.6542800272728</v>
      </c>
      <c r="O3" s="1">
        <f t="shared" ref="O3:O10" si="8">0.1*I3+I3</f>
        <v>6388.2780069826094</v>
      </c>
      <c r="P3" s="1">
        <f t="shared" ref="P3:P10" si="9">0.08*I3+I3</f>
        <v>6272.1274977647436</v>
      </c>
      <c r="Q3" s="1">
        <f t="shared" ref="Q3:Q10" si="10">0.06*I3+I3</f>
        <v>6155.9769885468777</v>
      </c>
      <c r="R3">
        <f t="shared" ref="R3:R10" si="11">0.04*I3+I3</f>
        <v>6039.8264793290118</v>
      </c>
      <c r="S3">
        <f t="shared" ref="S3:S10" si="12">0.02*I3+I3</f>
        <v>5923.6759701111469</v>
      </c>
    </row>
    <row r="4" spans="1:19" x14ac:dyDescent="0.25">
      <c r="A4" s="7" t="s">
        <v>3</v>
      </c>
      <c r="B4" s="8">
        <v>96</v>
      </c>
      <c r="C4" s="8">
        <v>386</v>
      </c>
      <c r="D4" s="8">
        <v>278</v>
      </c>
      <c r="E4" s="8">
        <v>95.5</v>
      </c>
      <c r="F4" s="8">
        <f t="shared" si="0"/>
        <v>1160</v>
      </c>
      <c r="G4" s="8">
        <f t="shared" si="1"/>
        <v>730</v>
      </c>
      <c r="H4" s="8">
        <f t="shared" si="2"/>
        <v>12204.220171442401</v>
      </c>
      <c r="I4" s="9">
        <f t="shared" si="3"/>
        <v>7680.2420044422006</v>
      </c>
      <c r="J4" s="8">
        <f t="shared" si="4"/>
        <v>58.904109589041099</v>
      </c>
      <c r="L4" s="1">
        <f t="shared" si="5"/>
        <v>9600.3025055527505</v>
      </c>
      <c r="M4" s="1">
        <f t="shared" si="6"/>
        <v>9216.2904053306411</v>
      </c>
      <c r="N4" s="1">
        <f t="shared" si="7"/>
        <v>8832.2783051085316</v>
      </c>
      <c r="O4" s="1">
        <f t="shared" si="8"/>
        <v>8448.2662048864204</v>
      </c>
      <c r="P4" s="1">
        <f t="shared" si="9"/>
        <v>8294.6613647975773</v>
      </c>
      <c r="Q4" s="1">
        <f t="shared" si="10"/>
        <v>8141.0565247087325</v>
      </c>
      <c r="R4">
        <f t="shared" si="11"/>
        <v>7987.4516846198885</v>
      </c>
      <c r="S4">
        <f t="shared" si="12"/>
        <v>7833.8468445310446</v>
      </c>
    </row>
    <row r="5" spans="1:19" x14ac:dyDescent="0.25">
      <c r="A5" s="7" t="s">
        <v>4</v>
      </c>
      <c r="B5" s="8">
        <v>99.5</v>
      </c>
      <c r="C5" s="8">
        <v>290</v>
      </c>
      <c r="D5" s="8">
        <v>224</v>
      </c>
      <c r="E5" s="8">
        <v>99.5</v>
      </c>
      <c r="F5" s="8">
        <f t="shared" si="0"/>
        <v>762</v>
      </c>
      <c r="G5" s="8">
        <f t="shared" si="1"/>
        <v>498</v>
      </c>
      <c r="H5" s="8">
        <f t="shared" si="2"/>
        <v>8016.9101471026806</v>
      </c>
      <c r="I5" s="9">
        <f t="shared" si="3"/>
        <v>5239.397970153721</v>
      </c>
      <c r="J5" s="8">
        <f t="shared" si="4"/>
        <v>53.012048192771068</v>
      </c>
      <c r="L5" s="1">
        <f t="shared" si="5"/>
        <v>6549.2474626921512</v>
      </c>
      <c r="M5" s="1">
        <f t="shared" si="6"/>
        <v>6287.2775641844655</v>
      </c>
      <c r="N5" s="1">
        <f t="shared" si="7"/>
        <v>6025.3076656767789</v>
      </c>
      <c r="O5" s="1">
        <f t="shared" si="8"/>
        <v>5763.3377671690932</v>
      </c>
      <c r="P5" s="1">
        <f t="shared" si="9"/>
        <v>5658.5498077660186</v>
      </c>
      <c r="Q5" s="1">
        <f t="shared" si="10"/>
        <v>5553.761848362944</v>
      </c>
      <c r="R5">
        <f t="shared" si="11"/>
        <v>5448.9738889598702</v>
      </c>
      <c r="S5">
        <f t="shared" si="12"/>
        <v>5344.1859295567956</v>
      </c>
    </row>
    <row r="6" spans="1:19" x14ac:dyDescent="0.25">
      <c r="A6" s="7" t="s">
        <v>5</v>
      </c>
      <c r="B6" s="8">
        <v>41.5</v>
      </c>
      <c r="C6" s="8">
        <v>147</v>
      </c>
      <c r="D6" s="8">
        <v>119</v>
      </c>
      <c r="E6" s="8">
        <v>41</v>
      </c>
      <c r="F6" s="8">
        <f t="shared" si="0"/>
        <v>422</v>
      </c>
      <c r="G6" s="8">
        <f t="shared" si="1"/>
        <v>312</v>
      </c>
      <c r="H6" s="8">
        <f t="shared" si="2"/>
        <v>4439.811131335081</v>
      </c>
      <c r="I6" s="9">
        <f t="shared" si="3"/>
        <v>3282.5143909396802</v>
      </c>
      <c r="J6" s="8">
        <f t="shared" si="4"/>
        <v>35.256410256410277</v>
      </c>
      <c r="L6" s="1">
        <f t="shared" si="5"/>
        <v>4103.1429886746</v>
      </c>
      <c r="M6" s="1">
        <f t="shared" si="6"/>
        <v>3939.0172691276161</v>
      </c>
      <c r="N6" s="1">
        <f t="shared" si="7"/>
        <v>3774.8915495806323</v>
      </c>
      <c r="O6" s="1">
        <f t="shared" si="8"/>
        <v>3610.7658300336484</v>
      </c>
      <c r="P6" s="1">
        <f t="shared" si="9"/>
        <v>3545.1155422148545</v>
      </c>
      <c r="Q6" s="1">
        <f t="shared" si="10"/>
        <v>3479.465254396061</v>
      </c>
      <c r="R6">
        <f t="shared" si="11"/>
        <v>3413.8149665772676</v>
      </c>
      <c r="S6">
        <f t="shared" si="12"/>
        <v>3348.1646787584737</v>
      </c>
    </row>
    <row r="7" spans="1:19" x14ac:dyDescent="0.25">
      <c r="A7" s="7" t="s">
        <v>6</v>
      </c>
      <c r="B7" s="8">
        <v>41</v>
      </c>
      <c r="C7" s="8">
        <v>162</v>
      </c>
      <c r="D7" s="8">
        <v>123</v>
      </c>
      <c r="E7" s="8">
        <v>41</v>
      </c>
      <c r="F7" s="8">
        <f t="shared" si="0"/>
        <v>484</v>
      </c>
      <c r="G7" s="8">
        <f t="shared" si="1"/>
        <v>328</v>
      </c>
      <c r="H7" s="8">
        <f t="shared" si="2"/>
        <v>5092.1056577397603</v>
      </c>
      <c r="I7" s="9">
        <f t="shared" si="3"/>
        <v>3450.8484622699207</v>
      </c>
      <c r="J7" s="8">
        <f t="shared" si="4"/>
        <v>47.560975609756078</v>
      </c>
      <c r="L7" s="1">
        <f t="shared" si="5"/>
        <v>4313.5605778374011</v>
      </c>
      <c r="M7" s="1">
        <f t="shared" si="6"/>
        <v>4141.0181547239044</v>
      </c>
      <c r="N7" s="1">
        <f t="shared" si="7"/>
        <v>3968.4757316104087</v>
      </c>
      <c r="O7" s="1">
        <f t="shared" si="8"/>
        <v>3795.933308496913</v>
      </c>
      <c r="P7" s="1">
        <f t="shared" si="9"/>
        <v>3726.9163392515143</v>
      </c>
      <c r="Q7" s="1">
        <f t="shared" si="10"/>
        <v>3657.899370006116</v>
      </c>
      <c r="R7">
        <f t="shared" si="11"/>
        <v>3588.8824007607177</v>
      </c>
      <c r="S7">
        <f t="shared" si="12"/>
        <v>3519.865431515319</v>
      </c>
    </row>
    <row r="8" spans="1:19" x14ac:dyDescent="0.25">
      <c r="A8" s="7" t="s">
        <v>7</v>
      </c>
      <c r="B8" s="8">
        <v>96</v>
      </c>
      <c r="C8" s="8">
        <v>359</v>
      </c>
      <c r="D8" s="8">
        <v>277.5</v>
      </c>
      <c r="E8" s="8">
        <v>96.5</v>
      </c>
      <c r="F8" s="8">
        <f t="shared" si="0"/>
        <v>1052</v>
      </c>
      <c r="G8" s="8">
        <f t="shared" si="1"/>
        <v>724</v>
      </c>
      <c r="H8" s="8">
        <f t="shared" si="2"/>
        <v>11067.965189963281</v>
      </c>
      <c r="I8" s="9">
        <f t="shared" si="3"/>
        <v>7617.1167276933611</v>
      </c>
      <c r="J8" s="8">
        <f t="shared" si="4"/>
        <v>45.303867403314904</v>
      </c>
      <c r="L8" s="1">
        <f t="shared" si="5"/>
        <v>9521.3959096167018</v>
      </c>
      <c r="M8" s="1">
        <f t="shared" si="6"/>
        <v>9140.540073232034</v>
      </c>
      <c r="N8" s="1">
        <f t="shared" si="7"/>
        <v>8759.6842368473644</v>
      </c>
      <c r="O8" s="1">
        <f t="shared" si="8"/>
        <v>8378.8284004626967</v>
      </c>
      <c r="P8" s="1">
        <f t="shared" si="9"/>
        <v>8226.4860659088299</v>
      </c>
      <c r="Q8" s="1">
        <f t="shared" si="10"/>
        <v>8074.1437313549632</v>
      </c>
      <c r="R8">
        <f t="shared" si="11"/>
        <v>7921.8013968010955</v>
      </c>
      <c r="S8">
        <f t="shared" si="12"/>
        <v>7769.4590622472288</v>
      </c>
    </row>
    <row r="9" spans="1:19" x14ac:dyDescent="0.25">
      <c r="A9" s="7" t="s">
        <v>8</v>
      </c>
      <c r="B9" s="8">
        <v>95</v>
      </c>
      <c r="C9" s="8">
        <v>380.5</v>
      </c>
      <c r="D9" s="8">
        <v>259.5</v>
      </c>
      <c r="E9" s="8">
        <v>95</v>
      </c>
      <c r="F9" s="8">
        <f t="shared" si="0"/>
        <v>1142</v>
      </c>
      <c r="G9" s="8">
        <f t="shared" si="1"/>
        <v>658</v>
      </c>
      <c r="H9" s="8">
        <f t="shared" si="2"/>
        <v>12014.844341195881</v>
      </c>
      <c r="I9" s="9">
        <f t="shared" si="3"/>
        <v>6922.7386834561212</v>
      </c>
      <c r="J9" s="8">
        <f t="shared" si="4"/>
        <v>73.556231003039514</v>
      </c>
      <c r="L9" s="1">
        <f t="shared" si="5"/>
        <v>8653.4233543201517</v>
      </c>
      <c r="M9" s="1">
        <f t="shared" si="6"/>
        <v>8307.2864201473458</v>
      </c>
      <c r="N9" s="1">
        <f t="shared" si="7"/>
        <v>7961.1494859745399</v>
      </c>
      <c r="O9" s="1">
        <f t="shared" si="8"/>
        <v>7615.012551801733</v>
      </c>
      <c r="P9" s="1">
        <f t="shared" si="9"/>
        <v>7476.557778132611</v>
      </c>
      <c r="Q9" s="1">
        <f t="shared" si="10"/>
        <v>7338.1030044634881</v>
      </c>
      <c r="R9">
        <f t="shared" si="11"/>
        <v>7199.6482307943661</v>
      </c>
      <c r="S9">
        <f t="shared" si="12"/>
        <v>7061.1934571252432</v>
      </c>
    </row>
    <row r="10" spans="1:19" x14ac:dyDescent="0.25">
      <c r="A10" s="7" t="s">
        <v>9</v>
      </c>
      <c r="B10" s="8">
        <v>95.5</v>
      </c>
      <c r="C10" s="8">
        <v>279</v>
      </c>
      <c r="D10" s="8">
        <v>227.5</v>
      </c>
      <c r="E10" s="8">
        <v>95.5</v>
      </c>
      <c r="F10" s="8">
        <f t="shared" si="0"/>
        <v>734</v>
      </c>
      <c r="G10" s="8">
        <f t="shared" si="1"/>
        <v>528</v>
      </c>
      <c r="H10" s="8">
        <f t="shared" si="2"/>
        <v>7722.3255222747612</v>
      </c>
      <c r="I10" s="9">
        <f t="shared" si="3"/>
        <v>5555.0243538979212</v>
      </c>
      <c r="J10" s="8">
        <f t="shared" si="4"/>
        <v>39.015151515151508</v>
      </c>
      <c r="L10" s="1">
        <f t="shared" si="5"/>
        <v>6943.780442372401</v>
      </c>
      <c r="M10" s="1">
        <f t="shared" si="6"/>
        <v>6666.0292246775052</v>
      </c>
      <c r="N10" s="1">
        <f t="shared" si="7"/>
        <v>6388.2780069826094</v>
      </c>
      <c r="O10" s="1">
        <f t="shared" si="8"/>
        <v>6110.5267892877137</v>
      </c>
      <c r="P10" s="1">
        <f t="shared" si="9"/>
        <v>5999.4263022097548</v>
      </c>
      <c r="Q10" s="1">
        <f t="shared" si="10"/>
        <v>5888.3258151317968</v>
      </c>
      <c r="R10">
        <f t="shared" si="11"/>
        <v>5777.225328053838</v>
      </c>
      <c r="S10">
        <f t="shared" si="12"/>
        <v>5666.12484097588</v>
      </c>
    </row>
    <row r="11" spans="1:19" x14ac:dyDescent="0.25">
      <c r="I11" s="3"/>
    </row>
    <row r="12" spans="1:19" x14ac:dyDescent="0.25">
      <c r="F12" t="s">
        <v>18</v>
      </c>
      <c r="G12" s="2">
        <f>AVERAGE(G2:G10)</f>
        <v>549.55555555555554</v>
      </c>
      <c r="H12" s="2">
        <f>AVERAGE(H2:H10)</f>
        <v>9026.9145750841217</v>
      </c>
      <c r="I12" s="4">
        <f>AVERAGE(I2:I10)</f>
        <v>5781.80775555116</v>
      </c>
      <c r="L12" s="2">
        <f t="shared" ref="L12:Q12" si="13">AVERAGE(L2:L10)</f>
        <v>7227.2596944389516</v>
      </c>
      <c r="M12" s="2">
        <f t="shared" si="13"/>
        <v>6938.1693066613934</v>
      </c>
      <c r="N12" s="2">
        <f t="shared" si="13"/>
        <v>6649.0789188838353</v>
      </c>
      <c r="O12" s="2">
        <f t="shared" si="13"/>
        <v>6359.9885311062781</v>
      </c>
      <c r="P12" s="2">
        <f t="shared" si="13"/>
        <v>6244.352375995255</v>
      </c>
      <c r="Q12" s="2">
        <f t="shared" si="13"/>
        <v>6128.716220884231</v>
      </c>
      <c r="R12" s="2">
        <f t="shared" ref="R12:S12" si="14">AVERAGE(R2:R10)</f>
        <v>6013.080065773207</v>
      </c>
      <c r="S12" s="2">
        <f t="shared" si="14"/>
        <v>5897.443910662183</v>
      </c>
    </row>
    <row r="13" spans="1:19" x14ac:dyDescent="0.25">
      <c r="B13" t="s">
        <v>13</v>
      </c>
      <c r="F13" t="s">
        <v>19</v>
      </c>
      <c r="G13" s="2">
        <f>_xlfn.STDEV.P(G2:G10)</f>
        <v>144.45846085840816</v>
      </c>
      <c r="H13" s="2">
        <f>_xlfn.STDEV.P(H2:H10)</f>
        <v>2721.6177365435565</v>
      </c>
      <c r="I13" s="4">
        <f>_xlfn.STDEV.P(I2:I10)</f>
        <v>1519.8300533997513</v>
      </c>
      <c r="L13" s="2">
        <f t="shared" ref="L13:Q13" si="15">_xlfn.STDEV.P(L2:L10)</f>
        <v>1899.7875667496839</v>
      </c>
      <c r="M13" s="2">
        <f t="shared" si="15"/>
        <v>1823.7960640796973</v>
      </c>
      <c r="N13" s="2">
        <f t="shared" si="15"/>
        <v>1747.8045614097064</v>
      </c>
      <c r="O13" s="2">
        <f t="shared" si="15"/>
        <v>1671.8130587397218</v>
      </c>
      <c r="P13" s="2">
        <f t="shared" si="15"/>
        <v>1641.4164576717258</v>
      </c>
      <c r="Q13" s="2">
        <f t="shared" si="15"/>
        <v>1611.01985660373</v>
      </c>
      <c r="R13" s="2">
        <f t="shared" ref="R13:S13" si="16">_xlfn.STDEV.P(R2:R10)</f>
        <v>1580.6232555357394</v>
      </c>
      <c r="S13" s="2">
        <f t="shared" si="16"/>
        <v>1550.2266544677452</v>
      </c>
    </row>
    <row r="14" spans="1:19" x14ac:dyDescent="0.25">
      <c r="G14" s="2"/>
      <c r="H14" s="2"/>
      <c r="I14" s="4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s="3" t="s">
        <v>22</v>
      </c>
      <c r="B15" s="6">
        <v>0.25</v>
      </c>
      <c r="C15" s="6">
        <v>0.2</v>
      </c>
      <c r="D15" s="6">
        <v>0.15</v>
      </c>
      <c r="E15" s="6">
        <v>0.1</v>
      </c>
      <c r="F15" s="6">
        <v>0.08</v>
      </c>
      <c r="G15" s="6">
        <v>0.06</v>
      </c>
      <c r="H15" s="6">
        <v>0.04</v>
      </c>
      <c r="I15" s="6">
        <v>0.02</v>
      </c>
    </row>
    <row r="16" spans="1:19" x14ac:dyDescent="0.25">
      <c r="A16" s="7"/>
      <c r="B16" s="8">
        <v>8101.0771827678018</v>
      </c>
      <c r="C16" s="8">
        <v>7777.0340954570893</v>
      </c>
      <c r="D16" s="8">
        <v>7452.9910081463768</v>
      </c>
      <c r="E16" s="8">
        <v>7128.9479208356652</v>
      </c>
      <c r="F16" s="8">
        <v>6999.33068591138</v>
      </c>
      <c r="G16" s="8">
        <v>6869.7134509870957</v>
      </c>
      <c r="H16" s="8">
        <v>6740.0962160628105</v>
      </c>
      <c r="I16" s="8">
        <v>6610.4789811385263</v>
      </c>
    </row>
    <row r="17" spans="1:13" x14ac:dyDescent="0.25">
      <c r="A17" s="7"/>
      <c r="B17" s="8">
        <v>7259.4068261166012</v>
      </c>
      <c r="C17" s="8">
        <v>6969.030553071937</v>
      </c>
      <c r="D17" s="8">
        <v>6678.6542800272728</v>
      </c>
      <c r="E17" s="8">
        <v>6388.2780069826094</v>
      </c>
      <c r="F17" s="8">
        <v>6272.1274977647436</v>
      </c>
      <c r="G17" s="8">
        <v>6155.9769885468777</v>
      </c>
      <c r="H17" s="8">
        <v>6039.8264793290118</v>
      </c>
      <c r="I17" s="8">
        <v>5923.6759701111469</v>
      </c>
    </row>
    <row r="18" spans="1:13" x14ac:dyDescent="0.25">
      <c r="A18" s="7"/>
      <c r="B18" s="8">
        <v>9600.3025055527505</v>
      </c>
      <c r="C18" s="8">
        <v>9216.2904053306411</v>
      </c>
      <c r="D18" s="8">
        <v>8832.2783051085316</v>
      </c>
      <c r="E18" s="8">
        <v>8448.2662048864204</v>
      </c>
      <c r="F18" s="8">
        <v>8294.6613647975773</v>
      </c>
      <c r="G18" s="8">
        <v>8141.0565247087325</v>
      </c>
      <c r="H18" s="8">
        <v>7987.4516846198885</v>
      </c>
      <c r="I18" s="8">
        <v>7833.8468445310446</v>
      </c>
    </row>
    <row r="19" spans="1:13" x14ac:dyDescent="0.25">
      <c r="A19" s="7"/>
      <c r="B19" s="8">
        <v>6549.2474626921512</v>
      </c>
      <c r="C19" s="8">
        <v>6287.2775641844655</v>
      </c>
      <c r="D19" s="8">
        <v>6025.3076656767789</v>
      </c>
      <c r="E19" s="8">
        <v>5763.3377671690932</v>
      </c>
      <c r="F19" s="8">
        <v>5658.5498077660186</v>
      </c>
      <c r="G19" s="8">
        <v>5553.761848362944</v>
      </c>
      <c r="H19" s="8">
        <v>5448.9738889598702</v>
      </c>
      <c r="I19" s="8">
        <v>5344.1859295567956</v>
      </c>
      <c r="M19" t="s">
        <v>21</v>
      </c>
    </row>
    <row r="20" spans="1:13" x14ac:dyDescent="0.25">
      <c r="A20" s="7"/>
      <c r="B20" s="8">
        <v>4103.1429886746</v>
      </c>
      <c r="C20" s="8">
        <v>3939.0172691276161</v>
      </c>
      <c r="D20" s="8">
        <v>3774.8915495806323</v>
      </c>
      <c r="E20" s="8">
        <v>3610.7658300336484</v>
      </c>
      <c r="F20" s="8">
        <v>3545.1155422148545</v>
      </c>
      <c r="G20" s="8">
        <v>3479.465254396061</v>
      </c>
      <c r="H20" s="8">
        <v>3413.8149665772676</v>
      </c>
      <c r="I20" s="8">
        <v>3348.1646787584737</v>
      </c>
    </row>
    <row r="21" spans="1:13" x14ac:dyDescent="0.25">
      <c r="A21" s="7"/>
      <c r="B21" s="8">
        <v>4313.5605778374011</v>
      </c>
      <c r="C21" s="8">
        <v>4141.0181547239044</v>
      </c>
      <c r="D21" s="8">
        <v>3968.4757316104087</v>
      </c>
      <c r="E21" s="8">
        <v>3795.933308496913</v>
      </c>
      <c r="F21" s="8">
        <v>3726.9163392515143</v>
      </c>
      <c r="G21" s="8">
        <v>3657.899370006116</v>
      </c>
      <c r="H21" s="8">
        <v>3588.8824007607177</v>
      </c>
      <c r="I21" s="8">
        <v>3519.865431515319</v>
      </c>
    </row>
    <row r="22" spans="1:13" x14ac:dyDescent="0.25">
      <c r="A22" s="7"/>
      <c r="B22" s="8">
        <v>9521.3959096167018</v>
      </c>
      <c r="C22" s="8">
        <v>9140.540073232034</v>
      </c>
      <c r="D22" s="8">
        <v>8759.6842368473644</v>
      </c>
      <c r="E22" s="8">
        <v>8378.8284004626967</v>
      </c>
      <c r="F22" s="8">
        <v>8226.4860659088299</v>
      </c>
      <c r="G22" s="8">
        <v>8074.1437313549632</v>
      </c>
      <c r="H22" s="8">
        <v>7921.8013968010955</v>
      </c>
      <c r="I22" s="8">
        <v>7769.4590622472288</v>
      </c>
    </row>
    <row r="23" spans="1:13" x14ac:dyDescent="0.25">
      <c r="A23" s="7"/>
      <c r="B23" s="8">
        <v>8653.4233543201517</v>
      </c>
      <c r="C23" s="8">
        <v>8307.2864201473458</v>
      </c>
      <c r="D23" s="8">
        <v>7961.1494859745399</v>
      </c>
      <c r="E23" s="8">
        <v>7615.012551801733</v>
      </c>
      <c r="F23" s="8">
        <v>7476.557778132611</v>
      </c>
      <c r="G23" s="8">
        <v>7338.1030044634881</v>
      </c>
      <c r="H23" s="8">
        <v>7199.6482307943661</v>
      </c>
      <c r="I23" s="8">
        <v>7061.1934571252432</v>
      </c>
    </row>
    <row r="24" spans="1:13" x14ac:dyDescent="0.25">
      <c r="A24" s="7"/>
      <c r="B24" s="8">
        <v>6943.780442372401</v>
      </c>
      <c r="C24" s="8">
        <v>6666.0292246775052</v>
      </c>
      <c r="D24" s="8">
        <v>6388.2780069826094</v>
      </c>
      <c r="E24" s="8">
        <v>6110.5267892877137</v>
      </c>
      <c r="F24" s="8">
        <v>5999.4263022097548</v>
      </c>
      <c r="G24" s="8">
        <v>5888.3258151317968</v>
      </c>
      <c r="H24" s="8">
        <v>5777.225328053838</v>
      </c>
      <c r="I24" s="8">
        <v>5666.12484097588</v>
      </c>
    </row>
    <row r="26" spans="1:13" x14ac:dyDescent="0.25">
      <c r="A26" t="s">
        <v>18</v>
      </c>
      <c r="B26" s="1">
        <v>7227.2596944389516</v>
      </c>
      <c r="C26" s="1">
        <v>6938.1693066613934</v>
      </c>
      <c r="D26" s="1">
        <v>6649.0789188838353</v>
      </c>
      <c r="E26" s="1">
        <v>6359.9885311062781</v>
      </c>
      <c r="F26" s="1">
        <v>6244.352375995255</v>
      </c>
      <c r="G26" s="1">
        <v>6128.716220884231</v>
      </c>
      <c r="H26" s="1">
        <v>6013.080065773207</v>
      </c>
      <c r="I26" s="1">
        <v>5897.443910662183</v>
      </c>
    </row>
    <row r="27" spans="1:13" x14ac:dyDescent="0.25">
      <c r="A27" t="s">
        <v>19</v>
      </c>
      <c r="B27" s="1">
        <v>1899.7875667496839</v>
      </c>
      <c r="C27" s="1">
        <v>1823.7960640796973</v>
      </c>
      <c r="D27" s="1">
        <v>1747.8045614097064</v>
      </c>
      <c r="E27" s="1">
        <v>1671.8130587397218</v>
      </c>
      <c r="F27" s="1">
        <v>1641.4164576717258</v>
      </c>
      <c r="G27" s="1">
        <v>1611.01985660373</v>
      </c>
      <c r="H27" s="1">
        <v>1580.6232555357394</v>
      </c>
      <c r="I27" s="1">
        <v>1550.2266544677452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2021-10-19T17:54:10Z</dcterms:modified>
</cp:coreProperties>
</file>