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2" yWindow="72" windowWidth="15252" windowHeight="2640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O71" i="1"/>
  <c r="O70"/>
  <c r="M64"/>
  <c r="O64" s="1"/>
  <c r="N64"/>
  <c r="N63"/>
  <c r="M63"/>
  <c r="O63" s="1"/>
  <c r="H32"/>
  <c r="H55"/>
  <c r="I55"/>
  <c r="I31"/>
  <c r="L40"/>
  <c r="B40"/>
  <c r="D40"/>
  <c r="K40"/>
  <c r="F57"/>
  <c r="F34"/>
  <c r="F56"/>
  <c r="F33"/>
  <c r="J12"/>
  <c r="J11"/>
  <c r="K21"/>
  <c r="B21"/>
  <c r="B6"/>
  <c r="F10" s="1"/>
  <c r="K6"/>
  <c r="K5"/>
  <c r="K20"/>
  <c r="B20"/>
  <c r="B5"/>
  <c r="G21"/>
  <c r="G20"/>
  <c r="C12"/>
  <c r="C11"/>
  <c r="G6"/>
  <c r="G5"/>
  <c r="B3"/>
  <c r="E3"/>
  <c r="E2"/>
  <c r="B11" l="1"/>
  <c r="D11" s="1"/>
  <c r="F9"/>
  <c r="F21"/>
  <c r="H21" s="1"/>
  <c r="B12"/>
  <c r="E28" s="1"/>
  <c r="F6"/>
  <c r="H6" s="1"/>
  <c r="K12"/>
  <c r="K11"/>
  <c r="F5"/>
  <c r="H5" s="1"/>
  <c r="H20"/>
  <c r="F20"/>
  <c r="E29" l="1"/>
  <c r="D12"/>
</calcChain>
</file>

<file path=xl/sharedStrings.xml><?xml version="1.0" encoding="utf-8"?>
<sst xmlns="http://schemas.openxmlformats.org/spreadsheetml/2006/main" count="42" uniqueCount="20">
  <si>
    <t>east</t>
  </si>
  <si>
    <t>west</t>
  </si>
  <si>
    <t>north</t>
  </si>
  <si>
    <t>south</t>
  </si>
  <si>
    <t>1 deg</t>
  </si>
  <si>
    <t>la</t>
  </si>
  <si>
    <t>lo</t>
  </si>
  <si>
    <t>y</t>
  </si>
  <si>
    <t>x</t>
  </si>
  <si>
    <t>NE</t>
  </si>
  <si>
    <t>NW</t>
  </si>
  <si>
    <t>SE</t>
  </si>
  <si>
    <t>SW</t>
  </si>
  <si>
    <t>`</t>
  </si>
  <si>
    <t>B</t>
  </si>
  <si>
    <t>C</t>
  </si>
  <si>
    <t>D</t>
  </si>
  <si>
    <t>A</t>
  </si>
  <si>
    <t>Difference</t>
  </si>
  <si>
    <t>27.219556, 77.921149</t>
  </si>
</sst>
</file>

<file path=xl/styles.xml><?xml version="1.0" encoding="utf-8"?>
<styleSheet xmlns="http://schemas.openxmlformats.org/spreadsheetml/2006/main">
  <numFmts count="2">
    <numFmt numFmtId="164" formatCode="0.000000"/>
    <numFmt numFmtId="169" formatCode="0.0000000000000000000000000"/>
  </numFmts>
  <fonts count="4">
    <font>
      <sz val="11"/>
      <color theme="1"/>
      <name val="Calibri"/>
      <family val="2"/>
      <scheme val="minor"/>
    </font>
    <font>
      <u/>
      <sz val="7"/>
      <color rgb="FF4285F4"/>
      <name val="Arial"/>
      <family val="2"/>
    </font>
    <font>
      <sz val="7"/>
      <color rgb="FF999999"/>
      <name val="Arial"/>
      <family val="2"/>
    </font>
    <font>
      <b/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NumberFormat="1"/>
    <xf numFmtId="0" fontId="0" fillId="0" borderId="2" xfId="0" applyNumberFormat="1" applyBorder="1"/>
    <xf numFmtId="0" fontId="0" fillId="0" borderId="0" xfId="0" applyNumberFormat="1" applyBorder="1"/>
    <xf numFmtId="0" fontId="0" fillId="0" borderId="7" xfId="0" applyNumberFormat="1" applyBorder="1"/>
    <xf numFmtId="164" fontId="0" fillId="0" borderId="2" xfId="0" applyNumberFormat="1" applyBorder="1"/>
    <xf numFmtId="0" fontId="1" fillId="0" borderId="0" xfId="0" applyFont="1"/>
    <xf numFmtId="0" fontId="2" fillId="0" borderId="0" xfId="0" applyFont="1"/>
    <xf numFmtId="169" fontId="0" fillId="0" borderId="0" xfId="0" applyNumberFormat="1"/>
    <xf numFmtId="0" fontId="3" fillId="0" borderId="0" xfId="0" applyFont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7"/>
  <sheetViews>
    <sheetView tabSelected="1" topLeftCell="A52" workbookViewId="0">
      <selection activeCell="O70" sqref="O70"/>
    </sheetView>
  </sheetViews>
  <sheetFormatPr defaultRowHeight="14.4"/>
  <cols>
    <col min="1" max="1" width="5.44140625" bestFit="1" customWidth="1"/>
    <col min="2" max="2" width="12.6640625" style="10" bestFit="1" customWidth="1"/>
    <col min="3" max="3" width="4" bestFit="1" customWidth="1"/>
    <col min="4" max="4" width="12.6640625" bestFit="1" customWidth="1"/>
    <col min="5" max="6" width="12" bestFit="1" customWidth="1"/>
    <col min="7" max="7" width="4.6640625" bestFit="1" customWidth="1"/>
    <col min="8" max="8" width="15.109375" customWidth="1"/>
    <col min="10" max="10" width="4" bestFit="1" customWidth="1"/>
    <col min="11" max="11" width="12.6640625" style="10" bestFit="1" customWidth="1"/>
    <col min="12" max="12" width="5.5546875" bestFit="1" customWidth="1"/>
    <col min="13" max="13" width="10.6640625" bestFit="1" customWidth="1"/>
    <col min="15" max="15" width="28" bestFit="1" customWidth="1"/>
    <col min="16" max="16" width="12.33203125" customWidth="1"/>
    <col min="17" max="17" width="12" bestFit="1" customWidth="1"/>
    <col min="19" max="19" width="10" bestFit="1" customWidth="1"/>
    <col min="20" max="20" width="12.88671875" bestFit="1" customWidth="1"/>
  </cols>
  <sheetData>
    <row r="1" spans="1:12">
      <c r="F1" t="s">
        <v>0</v>
      </c>
    </row>
    <row r="2" spans="1:12">
      <c r="D2" t="s">
        <v>4</v>
      </c>
      <c r="E2">
        <f>3.142*6400/180</f>
        <v>111.71555555555555</v>
      </c>
    </row>
    <row r="3" spans="1:12">
      <c r="B3" s="10">
        <f>B5/18</f>
        <v>15122.627160493828</v>
      </c>
      <c r="E3">
        <f>E2*1000</f>
        <v>111715.55555555555</v>
      </c>
    </row>
    <row r="5" spans="1:12">
      <c r="B5" s="10">
        <f>48997312/180</f>
        <v>272207.2888888889</v>
      </c>
      <c r="C5">
        <v>779</v>
      </c>
      <c r="F5" s="10">
        <f>B5-K5</f>
        <v>21.377777777786832</v>
      </c>
      <c r="G5">
        <f>C5-J5</f>
        <v>16</v>
      </c>
      <c r="H5">
        <f>G5/F5</f>
        <v>0.7484407484404314</v>
      </c>
      <c r="J5">
        <v>763</v>
      </c>
      <c r="K5" s="10">
        <f>48993464/180</f>
        <v>272185.91111111111</v>
      </c>
    </row>
    <row r="6" spans="1:12">
      <c r="B6" s="10">
        <f>140260032/180</f>
        <v>779222.4</v>
      </c>
      <c r="C6">
        <v>164</v>
      </c>
      <c r="F6" s="10">
        <f>B6-K6</f>
        <v>0.17777777777519077</v>
      </c>
      <c r="G6" s="10">
        <f>C6-J6</f>
        <v>-406</v>
      </c>
      <c r="H6">
        <f>G6/F6</f>
        <v>-2283.7500000332329</v>
      </c>
      <c r="J6">
        <v>570</v>
      </c>
      <c r="K6" s="10">
        <f>140260000/180</f>
        <v>779222.22222222225</v>
      </c>
    </row>
    <row r="7" spans="1:12">
      <c r="C7" s="1"/>
      <c r="D7" s="2"/>
      <c r="E7" s="2"/>
      <c r="F7" s="11"/>
      <c r="G7" s="11"/>
      <c r="H7" s="2"/>
      <c r="I7" s="2"/>
      <c r="J7" s="3"/>
    </row>
    <row r="8" spans="1:12">
      <c r="C8" s="4"/>
      <c r="D8" s="5"/>
      <c r="E8" s="5"/>
      <c r="F8" s="12"/>
      <c r="G8" s="12"/>
      <c r="H8" s="5"/>
      <c r="I8" s="5"/>
      <c r="J8" s="6"/>
    </row>
    <row r="9" spans="1:12">
      <c r="C9" s="4"/>
      <c r="D9" s="5"/>
      <c r="E9" s="5"/>
      <c r="F9" s="12">
        <f>B5-K20</f>
        <v>17.511111111147329</v>
      </c>
      <c r="G9" s="12"/>
      <c r="H9" s="5"/>
      <c r="I9" s="5"/>
      <c r="J9" s="6"/>
    </row>
    <row r="10" spans="1:12">
      <c r="C10" s="4"/>
      <c r="D10" s="5"/>
      <c r="E10" s="5"/>
      <c r="F10" s="12">
        <f>B6-K21</f>
        <v>13.955555555527098</v>
      </c>
      <c r="G10" s="12"/>
      <c r="H10" s="5"/>
      <c r="I10" s="5"/>
      <c r="J10" s="6"/>
    </row>
    <row r="11" spans="1:12">
      <c r="B11" s="10">
        <f>B5-B20</f>
        <v>-0.31111111107748002</v>
      </c>
      <c r="C11" s="4">
        <f>C5-C20</f>
        <v>225</v>
      </c>
      <c r="D11" s="5">
        <f>C11/B11</f>
        <v>-723.21428579246515</v>
      </c>
      <c r="E11" s="5"/>
      <c r="F11" s="12"/>
      <c r="G11" s="12"/>
      <c r="H11" s="5"/>
      <c r="I11" s="5"/>
      <c r="J11" s="6">
        <f>J5-J20</f>
        <v>251</v>
      </c>
      <c r="K11" s="10">
        <f>K5-K20</f>
        <v>-3.8666666666395031</v>
      </c>
    </row>
    <row r="12" spans="1:12">
      <c r="B12" s="10">
        <f>B6-B21</f>
        <v>11.644444444449618</v>
      </c>
      <c r="C12" s="4">
        <f>C6-C21</f>
        <v>16</v>
      </c>
      <c r="D12" s="5">
        <f>C12/B12</f>
        <v>1.374045801526107</v>
      </c>
      <c r="E12" s="5"/>
      <c r="F12" s="12"/>
      <c r="G12" s="12"/>
      <c r="H12" s="5"/>
      <c r="I12" s="5"/>
      <c r="J12" s="6">
        <f>J6-J21</f>
        <v>67</v>
      </c>
      <c r="K12" s="10">
        <f>K6-K21</f>
        <v>13.777777777751908</v>
      </c>
      <c r="L12" t="s">
        <v>3</v>
      </c>
    </row>
    <row r="13" spans="1:12">
      <c r="C13" s="4"/>
      <c r="D13" s="5"/>
      <c r="E13" s="5"/>
      <c r="F13" s="12"/>
      <c r="G13" s="12"/>
      <c r="H13" s="5"/>
      <c r="I13" s="5"/>
      <c r="J13" s="6"/>
    </row>
    <row r="14" spans="1:12">
      <c r="C14" s="4"/>
      <c r="D14" s="5"/>
      <c r="E14" s="5"/>
      <c r="F14" s="12"/>
      <c r="G14" s="12"/>
      <c r="H14" s="5"/>
      <c r="I14" s="5"/>
      <c r="J14" s="6"/>
    </row>
    <row r="15" spans="1:12">
      <c r="C15" s="4"/>
      <c r="D15" s="5"/>
      <c r="E15" s="5"/>
      <c r="F15" s="12"/>
      <c r="G15" s="12"/>
      <c r="H15" s="5"/>
      <c r="I15" s="5"/>
      <c r="J15" s="6"/>
    </row>
    <row r="16" spans="1:12">
      <c r="A16" t="s">
        <v>2</v>
      </c>
      <c r="C16" s="4"/>
      <c r="D16" s="5"/>
      <c r="E16" s="5"/>
      <c r="F16" s="12"/>
      <c r="G16" s="12"/>
      <c r="H16" s="5"/>
      <c r="I16" s="5"/>
      <c r="J16" s="6"/>
    </row>
    <row r="17" spans="1:20">
      <c r="C17" s="4"/>
      <c r="D17" s="5"/>
      <c r="E17" s="5"/>
      <c r="F17" s="12"/>
      <c r="G17" s="12"/>
      <c r="H17" s="5"/>
      <c r="I17" s="5"/>
      <c r="J17" s="6"/>
    </row>
    <row r="18" spans="1:20">
      <c r="C18" s="4"/>
      <c r="D18" s="5"/>
      <c r="E18" s="5"/>
      <c r="F18" s="12"/>
      <c r="G18" s="12"/>
      <c r="H18" s="5"/>
      <c r="I18" s="5"/>
      <c r="J18" s="6"/>
    </row>
    <row r="19" spans="1:20">
      <c r="C19" s="7"/>
      <c r="D19" s="8"/>
      <c r="E19" s="8"/>
      <c r="F19" s="13"/>
      <c r="G19" s="13"/>
      <c r="H19" s="8"/>
      <c r="I19" s="8"/>
      <c r="J19" s="9"/>
    </row>
    <row r="20" spans="1:20">
      <c r="B20" s="10">
        <f>48997368/180</f>
        <v>272207.59999999998</v>
      </c>
      <c r="C20">
        <v>554</v>
      </c>
      <c r="F20" s="10">
        <f>B20-K20</f>
        <v>17.822222222224809</v>
      </c>
      <c r="G20" s="10">
        <f>C20-J20</f>
        <v>42</v>
      </c>
      <c r="H20">
        <f>G20/F20</f>
        <v>2.3566084788026505</v>
      </c>
      <c r="J20">
        <v>512</v>
      </c>
      <c r="K20" s="10">
        <f>48994160/180</f>
        <v>272189.77777777775</v>
      </c>
    </row>
    <row r="21" spans="1:20">
      <c r="B21" s="10">
        <f>140257936/180</f>
        <v>779210.75555555557</v>
      </c>
      <c r="C21">
        <v>148</v>
      </c>
      <c r="F21" s="10">
        <f>B21-K21</f>
        <v>2.31111111107748</v>
      </c>
      <c r="G21" s="10">
        <f>C21-J21</f>
        <v>-355</v>
      </c>
      <c r="H21">
        <f>G21/F21</f>
        <v>-153.60576923300448</v>
      </c>
      <c r="J21">
        <v>503</v>
      </c>
      <c r="K21" s="10">
        <f>140257520/180</f>
        <v>779208.4444444445</v>
      </c>
    </row>
    <row r="22" spans="1:20">
      <c r="F22" s="10"/>
      <c r="G22" s="10"/>
    </row>
    <row r="23" spans="1:20">
      <c r="F23" s="10"/>
      <c r="G23" s="10"/>
    </row>
    <row r="24" spans="1:20">
      <c r="F24" s="10"/>
      <c r="G24" s="10"/>
    </row>
    <row r="25" spans="1:20">
      <c r="F25" s="10" t="s">
        <v>1</v>
      </c>
      <c r="G25" s="10"/>
    </row>
    <row r="28" spans="1:20">
      <c r="E28">
        <f>B12*E3/1800000</f>
        <v>0.72270310013749528</v>
      </c>
      <c r="T28" s="16"/>
    </row>
    <row r="29" spans="1:20">
      <c r="E29">
        <f>B12*99.061/1800000*1000</f>
        <v>0.64083906172867977</v>
      </c>
    </row>
    <row r="31" spans="1:20">
      <c r="I31">
        <f>L33-B33</f>
        <v>16</v>
      </c>
    </row>
    <row r="32" spans="1:20">
      <c r="A32" t="s">
        <v>7</v>
      </c>
      <c r="B32" s="10">
        <v>554</v>
      </c>
      <c r="C32" t="s">
        <v>5</v>
      </c>
      <c r="D32">
        <v>48997368</v>
      </c>
      <c r="E32" s="1"/>
      <c r="F32" s="2"/>
      <c r="G32" s="2"/>
      <c r="H32" s="14">
        <f>K32-D32</f>
        <v>-56</v>
      </c>
      <c r="I32" s="3"/>
      <c r="J32" t="s">
        <v>5</v>
      </c>
      <c r="K32" s="10">
        <v>48997312</v>
      </c>
      <c r="L32">
        <v>779</v>
      </c>
      <c r="M32" t="s">
        <v>7</v>
      </c>
    </row>
    <row r="33" spans="1:20">
      <c r="A33" t="s">
        <v>8</v>
      </c>
      <c r="B33" s="10">
        <v>148</v>
      </c>
      <c r="C33" t="s">
        <v>6</v>
      </c>
      <c r="D33">
        <v>140257936</v>
      </c>
      <c r="E33" s="4"/>
      <c r="F33" s="5">
        <f>D33-K33</f>
        <v>-2096</v>
      </c>
      <c r="G33" s="5"/>
      <c r="H33" s="5"/>
      <c r="I33" s="6"/>
      <c r="J33" t="s">
        <v>6</v>
      </c>
      <c r="K33" s="10">
        <v>140260032</v>
      </c>
      <c r="L33">
        <v>164</v>
      </c>
      <c r="M33" t="s">
        <v>8</v>
      </c>
    </row>
    <row r="34" spans="1:20">
      <c r="E34" s="4"/>
      <c r="F34" s="5">
        <f>B32-L32</f>
        <v>-225</v>
      </c>
      <c r="G34" s="5"/>
      <c r="H34" s="5"/>
      <c r="I34" s="6"/>
    </row>
    <row r="35" spans="1:20">
      <c r="E35" s="4"/>
      <c r="F35" s="5"/>
      <c r="G35" s="5"/>
      <c r="H35" s="5"/>
      <c r="I35" s="6"/>
    </row>
    <row r="36" spans="1:20">
      <c r="E36" s="4"/>
      <c r="F36" s="5"/>
      <c r="G36" s="5"/>
      <c r="H36" s="5"/>
      <c r="I36" s="6"/>
    </row>
    <row r="37" spans="1:20">
      <c r="E37" s="4"/>
      <c r="F37" s="5"/>
      <c r="G37" s="5"/>
      <c r="H37" s="5"/>
      <c r="I37" s="6"/>
    </row>
    <row r="38" spans="1:20">
      <c r="E38" s="4"/>
      <c r="F38" s="5"/>
      <c r="G38" s="5"/>
      <c r="H38" s="5"/>
      <c r="I38" s="6"/>
    </row>
    <row r="39" spans="1:20">
      <c r="E39" s="4"/>
      <c r="F39" s="5"/>
      <c r="G39" s="5"/>
      <c r="H39" s="5"/>
      <c r="I39" s="6"/>
      <c r="T39" s="15"/>
    </row>
    <row r="40" spans="1:20">
      <c r="B40" s="10">
        <f>B33-B56</f>
        <v>-355</v>
      </c>
      <c r="D40">
        <f>D32-D55</f>
        <v>3208</v>
      </c>
      <c r="E40" s="4"/>
      <c r="F40" s="5"/>
      <c r="G40" s="5"/>
      <c r="H40" s="5"/>
      <c r="I40" s="6"/>
      <c r="K40" s="10">
        <f>K32-K55</f>
        <v>3848</v>
      </c>
      <c r="L40">
        <f>L33-L56</f>
        <v>-406</v>
      </c>
    </row>
    <row r="41" spans="1:20">
      <c r="E41" s="4"/>
      <c r="F41" s="5"/>
      <c r="G41" s="5"/>
      <c r="H41" s="5"/>
      <c r="I41" s="6"/>
    </row>
    <row r="42" spans="1:20">
      <c r="E42" s="4"/>
      <c r="F42" s="5"/>
      <c r="G42" s="5"/>
      <c r="H42" s="5"/>
      <c r="I42" s="6"/>
    </row>
    <row r="43" spans="1:20">
      <c r="E43" s="4"/>
      <c r="F43" s="5"/>
      <c r="G43" s="5"/>
      <c r="H43" s="5"/>
      <c r="I43" s="6"/>
    </row>
    <row r="44" spans="1:20">
      <c r="E44" s="4"/>
      <c r="F44" s="5"/>
      <c r="G44" s="5"/>
      <c r="H44" s="5"/>
      <c r="I44" s="6"/>
    </row>
    <row r="45" spans="1:20">
      <c r="E45" s="4"/>
      <c r="F45" s="5"/>
      <c r="G45" s="5"/>
      <c r="H45" s="5"/>
      <c r="I45" s="6"/>
    </row>
    <row r="46" spans="1:20">
      <c r="E46" s="4"/>
      <c r="F46" s="5"/>
      <c r="G46" s="5"/>
      <c r="H46" s="5"/>
      <c r="I46" s="6"/>
    </row>
    <row r="47" spans="1:20">
      <c r="E47" s="4"/>
      <c r="F47" s="5"/>
      <c r="G47" s="5"/>
      <c r="H47" s="5"/>
      <c r="I47" s="6"/>
    </row>
    <row r="48" spans="1:20">
      <c r="E48" s="4"/>
      <c r="F48" s="5"/>
      <c r="G48" s="5"/>
      <c r="H48" s="5"/>
      <c r="I48" s="6"/>
    </row>
    <row r="49" spans="1:17">
      <c r="E49" s="4"/>
      <c r="F49" s="5"/>
      <c r="G49" s="5"/>
      <c r="H49" s="5"/>
      <c r="I49" s="6"/>
    </row>
    <row r="50" spans="1:17">
      <c r="E50" s="4"/>
      <c r="F50" s="5"/>
      <c r="G50" s="5"/>
      <c r="H50" s="5"/>
      <c r="I50" s="6"/>
      <c r="Q50" t="s">
        <v>13</v>
      </c>
    </row>
    <row r="51" spans="1:17">
      <c r="E51" s="4"/>
      <c r="F51" s="5"/>
      <c r="G51" s="5"/>
      <c r="H51" s="5"/>
      <c r="I51" s="6"/>
    </row>
    <row r="52" spans="1:17">
      <c r="E52" s="4"/>
      <c r="F52" s="5"/>
      <c r="G52" s="5"/>
      <c r="H52" s="5"/>
      <c r="I52" s="6"/>
    </row>
    <row r="53" spans="1:17">
      <c r="E53" s="4"/>
      <c r="F53" s="5"/>
      <c r="G53" s="5"/>
      <c r="H53" s="5"/>
      <c r="I53" s="6"/>
    </row>
    <row r="54" spans="1:17">
      <c r="E54" s="4"/>
      <c r="F54" s="5"/>
      <c r="G54" s="5"/>
      <c r="H54" s="5"/>
      <c r="I54" s="6"/>
    </row>
    <row r="55" spans="1:17">
      <c r="A55" t="s">
        <v>7</v>
      </c>
      <c r="B55" s="10">
        <v>512</v>
      </c>
      <c r="C55" t="s">
        <v>5</v>
      </c>
      <c r="D55">
        <v>48994160</v>
      </c>
      <c r="E55" s="7"/>
      <c r="F55" s="8"/>
      <c r="G55" s="8"/>
      <c r="H55" s="8">
        <f>K55-D55</f>
        <v>-696</v>
      </c>
      <c r="I55" s="9">
        <f>L56-B56</f>
        <v>67</v>
      </c>
      <c r="J55" t="s">
        <v>5</v>
      </c>
      <c r="K55" s="10">
        <v>48993464</v>
      </c>
      <c r="L55">
        <v>763</v>
      </c>
    </row>
    <row r="56" spans="1:17">
      <c r="A56" t="s">
        <v>8</v>
      </c>
      <c r="B56" s="10">
        <v>503</v>
      </c>
      <c r="C56" t="s">
        <v>6</v>
      </c>
      <c r="D56">
        <v>140257520</v>
      </c>
      <c r="F56">
        <f>D56-K56</f>
        <v>-2480</v>
      </c>
      <c r="J56" t="s">
        <v>6</v>
      </c>
      <c r="K56" s="10">
        <v>140260000</v>
      </c>
      <c r="L56">
        <v>570</v>
      </c>
    </row>
    <row r="57" spans="1:17">
      <c r="F57">
        <f>B55-L55</f>
        <v>-251</v>
      </c>
    </row>
    <row r="62" spans="1:17">
      <c r="M62" t="s">
        <v>18</v>
      </c>
    </row>
    <row r="63" spans="1:17">
      <c r="E63" t="s">
        <v>14</v>
      </c>
      <c r="F63" t="s">
        <v>9</v>
      </c>
      <c r="G63" t="s">
        <v>8</v>
      </c>
      <c r="H63">
        <v>140260273</v>
      </c>
      <c r="I63">
        <v>950</v>
      </c>
      <c r="K63" s="10" t="s">
        <v>15</v>
      </c>
      <c r="L63" t="s">
        <v>14</v>
      </c>
      <c r="M63">
        <f>H63-H66</f>
        <v>3055</v>
      </c>
      <c r="N63">
        <f>I63-I66</f>
        <v>390</v>
      </c>
      <c r="O63">
        <f>N63/M63</f>
        <v>0.1276595744680851</v>
      </c>
    </row>
    <row r="64" spans="1:17">
      <c r="G64" t="s">
        <v>7</v>
      </c>
      <c r="H64">
        <v>48997375</v>
      </c>
      <c r="I64">
        <v>5</v>
      </c>
      <c r="K64" s="10" t="s">
        <v>15</v>
      </c>
      <c r="L64" t="s">
        <v>16</v>
      </c>
      <c r="M64">
        <f>H73-H67</f>
        <v>-4039</v>
      </c>
      <c r="N64">
        <f>I73-I67</f>
        <v>585</v>
      </c>
      <c r="O64" s="17">
        <f>N64/M64*(-1)</f>
        <v>0.14483783114632334</v>
      </c>
    </row>
    <row r="66" spans="5:15">
      <c r="E66" t="s">
        <v>15</v>
      </c>
      <c r="F66" t="s">
        <v>10</v>
      </c>
      <c r="G66" t="s">
        <v>8</v>
      </c>
      <c r="H66">
        <v>140257218</v>
      </c>
      <c r="I66">
        <v>560</v>
      </c>
    </row>
    <row r="67" spans="5:15">
      <c r="G67" t="s">
        <v>7</v>
      </c>
      <c r="H67">
        <v>48997375</v>
      </c>
      <c r="I67">
        <v>5</v>
      </c>
    </row>
    <row r="69" spans="5:15">
      <c r="E69" t="s">
        <v>17</v>
      </c>
      <c r="F69" t="s">
        <v>11</v>
      </c>
      <c r="G69" t="s">
        <v>8</v>
      </c>
      <c r="H69">
        <v>140260273</v>
      </c>
      <c r="I69">
        <v>950</v>
      </c>
    </row>
    <row r="70" spans="5:15">
      <c r="G70" t="s">
        <v>7</v>
      </c>
      <c r="H70">
        <v>48993336</v>
      </c>
      <c r="I70">
        <v>590</v>
      </c>
      <c r="M70">
        <v>27.219556000000001</v>
      </c>
      <c r="O70" s="19">
        <f>M70*1800000</f>
        <v>48995200.800000004</v>
      </c>
    </row>
    <row r="71" spans="5:15">
      <c r="M71">
        <v>77.921149</v>
      </c>
      <c r="O71" s="19">
        <f>M71*1800000</f>
        <v>140258068.19999999</v>
      </c>
    </row>
    <row r="72" spans="5:15">
      <c r="E72" t="s">
        <v>16</v>
      </c>
      <c r="F72" t="s">
        <v>12</v>
      </c>
      <c r="G72" t="s">
        <v>8</v>
      </c>
      <c r="H72">
        <v>140257218</v>
      </c>
      <c r="I72">
        <v>560</v>
      </c>
    </row>
    <row r="73" spans="5:15">
      <c r="G73" t="s">
        <v>7</v>
      </c>
      <c r="H73">
        <v>48993336</v>
      </c>
      <c r="I73">
        <v>590</v>
      </c>
    </row>
    <row r="77" spans="5:15">
      <c r="O77" s="18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Udit Agarwal</dc:creator>
  <cp:lastModifiedBy>Udit Agarwal</cp:lastModifiedBy>
  <cp:lastPrinted>2020-11-26T10:05:53Z</cp:lastPrinted>
  <dcterms:created xsi:type="dcterms:W3CDTF">2020-11-19T10:40:06Z</dcterms:created>
  <dcterms:modified xsi:type="dcterms:W3CDTF">2020-11-26T11:57:29Z</dcterms:modified>
</cp:coreProperties>
</file>