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ngelmaredia/Documents/Research/Deception/classify-questions/"/>
    </mc:Choice>
  </mc:AlternateContent>
  <bookViews>
    <workbookView xWindow="0" yWindow="460" windowWidth="25600" windowHeight="14180" tabRatio="500" activeTab="5"/>
  </bookViews>
  <sheets>
    <sheet name="filtering stopwords" sheetId="1" r:id="rId1"/>
    <sheet name="filterQ" sheetId="2" r:id="rId2"/>
    <sheet name="filteredQ + weight" sheetId="3" r:id="rId3"/>
    <sheet name="filterQ + keywords + weight" sheetId="4" r:id="rId4"/>
    <sheet name="vector avg cosine similarity" sheetId="5" r:id="rId5"/>
    <sheet name="cos similarity + max in bin" sheetId="6" r:id="rId6"/>
    <sheet name="api filtering stopwords" sheetId="7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7" l="1"/>
  <c r="D26" i="7"/>
  <c r="D27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3" i="7"/>
  <c r="E2" i="7"/>
  <c r="E22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D54" i="6"/>
  <c r="D55" i="6"/>
  <c r="D56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2" i="6"/>
  <c r="E31" i="6"/>
  <c r="E51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D27" i="6"/>
  <c r="D26" i="6"/>
  <c r="D25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" i="6"/>
  <c r="E26" i="5"/>
  <c r="E23" i="6"/>
  <c r="E22" i="6"/>
  <c r="E2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3" i="5"/>
  <c r="F2" i="5"/>
  <c r="F22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2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3" i="4"/>
  <c r="F2" i="4"/>
  <c r="F22" i="4"/>
  <c r="J81" i="3"/>
  <c r="I81" i="3"/>
  <c r="H81" i="3"/>
  <c r="J80" i="3"/>
  <c r="I80" i="3"/>
  <c r="H80" i="3"/>
  <c r="J78" i="3"/>
  <c r="I78" i="3"/>
  <c r="H78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8" i="3"/>
  <c r="J77" i="3"/>
  <c r="I77" i="3"/>
  <c r="H77" i="3"/>
  <c r="D57" i="3"/>
  <c r="D77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J52" i="3"/>
  <c r="I52" i="3"/>
  <c r="J51" i="3"/>
  <c r="I51" i="3"/>
  <c r="H51" i="3"/>
  <c r="H52" i="3"/>
  <c r="H49" i="3"/>
  <c r="J49" i="3"/>
  <c r="I48" i="3"/>
  <c r="I49" i="3"/>
  <c r="J48" i="3"/>
  <c r="H48" i="3"/>
  <c r="E44" i="3"/>
  <c r="D44" i="3"/>
  <c r="D43" i="3"/>
  <c r="D42" i="3"/>
  <c r="D41" i="3"/>
  <c r="D40" i="3"/>
  <c r="D39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D37" i="3"/>
  <c r="D38" i="3"/>
  <c r="D45" i="3"/>
  <c r="D46" i="3"/>
  <c r="D49" i="3"/>
  <c r="D48" i="3"/>
  <c r="E46" i="3"/>
  <c r="E45" i="3"/>
  <c r="E43" i="3"/>
  <c r="E42" i="3"/>
  <c r="E41" i="3"/>
  <c r="E40" i="3"/>
  <c r="E39" i="3"/>
  <c r="E38" i="3"/>
  <c r="E3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3" i="3"/>
  <c r="D2" i="3"/>
  <c r="D22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23" i="1"/>
  <c r="D47" i="2"/>
  <c r="D2" i="2"/>
  <c r="D23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6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2" i="1"/>
  <c r="D2" i="1"/>
</calcChain>
</file>

<file path=xl/sharedStrings.xml><?xml version="1.0" encoding="utf-8"?>
<sst xmlns="http://schemas.openxmlformats.org/spreadsheetml/2006/main" count="341" uniqueCount="62">
  <si>
    <t>File</t>
  </si>
  <si>
    <t>Correct</t>
  </si>
  <si>
    <t>Incorrect</t>
  </si>
  <si>
    <t>Accuracy (%)</t>
  </si>
  <si>
    <t>p364p365-part2_ch1</t>
  </si>
  <si>
    <t>p212p213-part2_ch1</t>
  </si>
  <si>
    <t>p212p213-part1_ch2</t>
  </si>
  <si>
    <t>p230p231-part1_ch2</t>
  </si>
  <si>
    <t>p230p231-part2_ch1</t>
  </si>
  <si>
    <t>p248p249-part1_ch2</t>
  </si>
  <si>
    <t>p248p249-part2_ch1</t>
  </si>
  <si>
    <t>p250p251-part1_ch1</t>
  </si>
  <si>
    <t>p254p255-part2_ch1</t>
  </si>
  <si>
    <t>p306p307-part1_ch2</t>
  </si>
  <si>
    <t>p306p307-part2_ch1</t>
  </si>
  <si>
    <t>p254p255-part1_ch2</t>
  </si>
  <si>
    <t>p324p325-part1_ch2</t>
  </si>
  <si>
    <t>p324p325-part2_ch1</t>
  </si>
  <si>
    <t>p362p363-part1_ch2</t>
  </si>
  <si>
    <t>p362p363-part2_ch2</t>
  </si>
  <si>
    <t>p364p365-part1_ch2</t>
  </si>
  <si>
    <t>p454p455-part1_ch2</t>
  </si>
  <si>
    <t>p454p455-part2_ch1</t>
  </si>
  <si>
    <t>Average</t>
  </si>
  <si>
    <t>Total Questions</t>
  </si>
  <si>
    <t>Without adjusting question vectors</t>
  </si>
  <si>
    <t>Adjusting question vectors</t>
  </si>
  <si>
    <t>Average adj</t>
  </si>
  <si>
    <t>find average similarity for correct and incorrect</t>
  </si>
  <si>
    <t>Check total number of questions/ what's registering</t>
  </si>
  <si>
    <t>Go through files and understand what's causing errors</t>
  </si>
  <si>
    <t>think about rules for low thresholds</t>
  </si>
  <si>
    <t>p250p251-part1_ch2</t>
  </si>
  <si>
    <t>After writing errors in each file</t>
  </si>
  <si>
    <t>p362p363-part2_ch1</t>
  </si>
  <si>
    <t>Correct Thresh Sum</t>
  </si>
  <si>
    <t>Incorrect Thresh Sum</t>
  </si>
  <si>
    <t>Average Correct Threshold</t>
  </si>
  <si>
    <t>Average Incorrect Threshold</t>
  </si>
  <si>
    <t>Max Correct Gap</t>
  </si>
  <si>
    <t>Min Incorrect Gap</t>
  </si>
  <si>
    <t>Adjusted Correct Threshold</t>
  </si>
  <si>
    <t>Adjusted Incorrect Threshold</t>
  </si>
  <si>
    <t>Mismatch</t>
  </si>
  <si>
    <t>Uncaught</t>
  </si>
  <si>
    <t>Mismatch: Turns incorrectly thought of as questions</t>
  </si>
  <si>
    <t>Uncaught: Questions that were not counted</t>
  </si>
  <si>
    <t>Some ideas</t>
  </si>
  <si>
    <t>Find vector average for every turn</t>
  </si>
  <si>
    <t>Place vector average with corresponding question in list</t>
  </si>
  <si>
    <t>Pick closest vector average</t>
  </si>
  <si>
    <t>Instead of using an average of the vector, take the entire vector and do a cosine similarity</t>
  </si>
  <si>
    <t>Total Mismatch</t>
  </si>
  <si>
    <t>Overall accuracy</t>
  </si>
  <si>
    <t>Total correct</t>
  </si>
  <si>
    <t>Total incorrect</t>
  </si>
  <si>
    <t>Put readme</t>
  </si>
  <si>
    <t>move to 2nd closest match</t>
  </si>
  <si>
    <t>label another set of files</t>
  </si>
  <si>
    <t>types of files: length, native/nonnative</t>
  </si>
  <si>
    <t>Comparison of rogue, api</t>
  </si>
  <si>
    <t>Moving 2nd Closest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</si>
</sst>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Ruler="0" workbookViewId="0">
      <selection activeCell="A12" sqref="A12"/>
    </sheetView>
  </sheetViews>
  <sheetFormatPr baseColWidth="10" defaultRowHeight="16" x14ac:dyDescent="0.2"/>
  <cols>
    <col min="1" max="1" width="18.1640625" bestFit="1" customWidth="1"/>
    <col min="4" max="4" width="12.1640625" bestFit="1" customWidth="1"/>
    <col min="5" max="5" width="13.83203125" bestFit="1" customWidth="1"/>
    <col min="7" max="7" width="32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24</v>
      </c>
    </row>
    <row r="2" spans="1:5" x14ac:dyDescent="0.2">
      <c r="A2" t="s">
        <v>4</v>
      </c>
      <c r="B2">
        <v>11</v>
      </c>
      <c r="C2">
        <v>12</v>
      </c>
      <c r="D2">
        <f>(B2*100)/(B2+C2)</f>
        <v>47.826086956521742</v>
      </c>
      <c r="E2">
        <f>B2+C2</f>
        <v>23</v>
      </c>
    </row>
    <row r="3" spans="1:5" x14ac:dyDescent="0.2">
      <c r="A3" t="s">
        <v>6</v>
      </c>
      <c r="B3">
        <v>11</v>
      </c>
      <c r="C3">
        <v>7</v>
      </c>
      <c r="D3">
        <f t="shared" ref="D3:D20" si="0">(B3*100)/(B3+C3)</f>
        <v>61.111111111111114</v>
      </c>
      <c r="E3">
        <f t="shared" ref="E3:E20" si="1">B3+C3</f>
        <v>18</v>
      </c>
    </row>
    <row r="4" spans="1:5" x14ac:dyDescent="0.2">
      <c r="A4" t="s">
        <v>5</v>
      </c>
      <c r="B4">
        <v>8</v>
      </c>
      <c r="C4">
        <v>16</v>
      </c>
      <c r="D4">
        <f t="shared" si="0"/>
        <v>33.333333333333336</v>
      </c>
      <c r="E4">
        <f t="shared" si="1"/>
        <v>24</v>
      </c>
    </row>
    <row r="5" spans="1:5" x14ac:dyDescent="0.2">
      <c r="A5" t="s">
        <v>7</v>
      </c>
      <c r="B5">
        <v>7</v>
      </c>
      <c r="C5">
        <v>18</v>
      </c>
      <c r="D5">
        <f t="shared" si="0"/>
        <v>28</v>
      </c>
      <c r="E5">
        <f t="shared" si="1"/>
        <v>25</v>
      </c>
    </row>
    <row r="6" spans="1:5" x14ac:dyDescent="0.2">
      <c r="A6" t="s">
        <v>8</v>
      </c>
      <c r="B6">
        <v>10</v>
      </c>
      <c r="C6">
        <v>14</v>
      </c>
      <c r="D6">
        <f t="shared" si="0"/>
        <v>41.666666666666664</v>
      </c>
      <c r="E6">
        <f t="shared" si="1"/>
        <v>24</v>
      </c>
    </row>
    <row r="7" spans="1:5" x14ac:dyDescent="0.2">
      <c r="A7" t="s">
        <v>9</v>
      </c>
      <c r="B7">
        <v>6</v>
      </c>
      <c r="C7">
        <v>16</v>
      </c>
      <c r="D7">
        <f t="shared" si="0"/>
        <v>27.272727272727273</v>
      </c>
      <c r="E7">
        <f t="shared" si="1"/>
        <v>22</v>
      </c>
    </row>
    <row r="8" spans="1:5" x14ac:dyDescent="0.2">
      <c r="A8" t="s">
        <v>10</v>
      </c>
      <c r="B8">
        <v>0</v>
      </c>
      <c r="C8">
        <v>18</v>
      </c>
      <c r="D8">
        <f t="shared" si="0"/>
        <v>0</v>
      </c>
      <c r="E8">
        <f t="shared" si="1"/>
        <v>18</v>
      </c>
    </row>
    <row r="9" spans="1:5" x14ac:dyDescent="0.2">
      <c r="A9" t="s">
        <v>11</v>
      </c>
      <c r="B9">
        <v>8</v>
      </c>
      <c r="C9">
        <v>16</v>
      </c>
      <c r="D9">
        <f t="shared" si="0"/>
        <v>33.333333333333336</v>
      </c>
      <c r="E9">
        <f t="shared" si="1"/>
        <v>24</v>
      </c>
    </row>
    <row r="10" spans="1:5" x14ac:dyDescent="0.2">
      <c r="A10" t="s">
        <v>15</v>
      </c>
      <c r="B10">
        <v>4</v>
      </c>
      <c r="C10">
        <v>20</v>
      </c>
      <c r="D10">
        <f t="shared" si="0"/>
        <v>16.666666666666668</v>
      </c>
      <c r="E10">
        <f t="shared" si="1"/>
        <v>24</v>
      </c>
    </row>
    <row r="11" spans="1:5" x14ac:dyDescent="0.2">
      <c r="A11" t="s">
        <v>13</v>
      </c>
      <c r="B11">
        <v>9</v>
      </c>
      <c r="C11">
        <v>13</v>
      </c>
      <c r="D11">
        <f t="shared" si="0"/>
        <v>40.909090909090907</v>
      </c>
      <c r="E11">
        <f t="shared" si="1"/>
        <v>22</v>
      </c>
    </row>
    <row r="12" spans="1:5" x14ac:dyDescent="0.2">
      <c r="A12" t="s">
        <v>14</v>
      </c>
      <c r="B12">
        <v>16</v>
      </c>
      <c r="C12">
        <v>7</v>
      </c>
      <c r="D12">
        <f t="shared" si="0"/>
        <v>69.565217391304344</v>
      </c>
      <c r="E12">
        <f t="shared" si="1"/>
        <v>23</v>
      </c>
    </row>
    <row r="13" spans="1:5" x14ac:dyDescent="0.2">
      <c r="A13" t="s">
        <v>12</v>
      </c>
      <c r="B13">
        <v>8</v>
      </c>
      <c r="C13">
        <v>14</v>
      </c>
      <c r="D13">
        <f t="shared" si="0"/>
        <v>36.363636363636367</v>
      </c>
      <c r="E13">
        <f t="shared" si="1"/>
        <v>22</v>
      </c>
    </row>
    <row r="14" spans="1:5" x14ac:dyDescent="0.2">
      <c r="A14" t="s">
        <v>16</v>
      </c>
      <c r="B14">
        <v>11</v>
      </c>
      <c r="C14">
        <v>12</v>
      </c>
      <c r="D14">
        <f t="shared" si="0"/>
        <v>47.826086956521742</v>
      </c>
      <c r="E14">
        <f t="shared" si="1"/>
        <v>23</v>
      </c>
    </row>
    <row r="15" spans="1:5" x14ac:dyDescent="0.2">
      <c r="A15" t="s">
        <v>17</v>
      </c>
      <c r="B15">
        <v>15</v>
      </c>
      <c r="C15">
        <v>8</v>
      </c>
      <c r="D15">
        <f t="shared" si="0"/>
        <v>65.217391304347828</v>
      </c>
      <c r="E15">
        <f t="shared" si="1"/>
        <v>23</v>
      </c>
    </row>
    <row r="16" spans="1:5" x14ac:dyDescent="0.2">
      <c r="A16" t="s">
        <v>18</v>
      </c>
      <c r="B16">
        <v>8</v>
      </c>
      <c r="C16">
        <v>17</v>
      </c>
      <c r="D16">
        <f t="shared" si="0"/>
        <v>32</v>
      </c>
      <c r="E16">
        <f t="shared" si="1"/>
        <v>25</v>
      </c>
    </row>
    <row r="17" spans="1:5" x14ac:dyDescent="0.2">
      <c r="A17" t="s">
        <v>19</v>
      </c>
      <c r="B17">
        <v>8</v>
      </c>
      <c r="C17">
        <v>20</v>
      </c>
      <c r="D17">
        <f t="shared" si="0"/>
        <v>28.571428571428573</v>
      </c>
      <c r="E17">
        <f t="shared" si="1"/>
        <v>28</v>
      </c>
    </row>
    <row r="18" spans="1:5" x14ac:dyDescent="0.2">
      <c r="A18" t="s">
        <v>20</v>
      </c>
      <c r="B18">
        <v>17</v>
      </c>
      <c r="C18">
        <v>8</v>
      </c>
      <c r="D18">
        <f t="shared" si="0"/>
        <v>68</v>
      </c>
      <c r="E18">
        <f t="shared" si="1"/>
        <v>25</v>
      </c>
    </row>
    <row r="19" spans="1:5" x14ac:dyDescent="0.2">
      <c r="A19" t="s">
        <v>21</v>
      </c>
      <c r="B19">
        <v>15</v>
      </c>
      <c r="C19">
        <v>7</v>
      </c>
      <c r="D19">
        <f t="shared" si="0"/>
        <v>68.181818181818187</v>
      </c>
      <c r="E19">
        <f t="shared" si="1"/>
        <v>22</v>
      </c>
    </row>
    <row r="20" spans="1:5" x14ac:dyDescent="0.2">
      <c r="A20" t="s">
        <v>22</v>
      </c>
      <c r="B20">
        <v>13</v>
      </c>
      <c r="C20">
        <v>11</v>
      </c>
      <c r="D20">
        <f t="shared" si="0"/>
        <v>54.166666666666664</v>
      </c>
      <c r="E20">
        <f t="shared" si="1"/>
        <v>24</v>
      </c>
    </row>
    <row r="22" spans="1:5" x14ac:dyDescent="0.2">
      <c r="C22" t="s">
        <v>23</v>
      </c>
      <c r="D22">
        <f>AVERAGE(D2:D20)</f>
        <v>42.105855878167098</v>
      </c>
    </row>
    <row r="23" spans="1:5" x14ac:dyDescent="0.2">
      <c r="C23" t="s">
        <v>27</v>
      </c>
      <c r="D23">
        <f xml:space="preserve"> (SUM(D3:D21)-MIN(D3:D21)-MAX(D3:D21))/(COUNT(D3:D21)-2)</f>
        <v>42.663747333584283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Ruler="0" topLeftCell="A32" workbookViewId="0">
      <selection activeCell="D47" sqref="D47"/>
    </sheetView>
  </sheetViews>
  <sheetFormatPr baseColWidth="10" defaultRowHeight="16" x14ac:dyDescent="0.2"/>
  <cols>
    <col min="1" max="1" width="18.1640625" bestFit="1" customWidth="1"/>
    <col min="4" max="4" width="12.1640625" bestFit="1" customWidth="1"/>
    <col min="5" max="5" width="13.83203125" bestFit="1" customWidth="1"/>
    <col min="7" max="7" width="32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24</v>
      </c>
      <c r="G1" t="s">
        <v>25</v>
      </c>
    </row>
    <row r="2" spans="1:7" x14ac:dyDescent="0.2">
      <c r="A2" t="s">
        <v>4</v>
      </c>
      <c r="B2">
        <v>19</v>
      </c>
      <c r="C2">
        <v>4</v>
      </c>
      <c r="D2">
        <f>(B2*100)/(B2+C2)</f>
        <v>82.608695652173907</v>
      </c>
      <c r="E2">
        <f>B2+C2</f>
        <v>23</v>
      </c>
    </row>
    <row r="3" spans="1:7" x14ac:dyDescent="0.2">
      <c r="A3" t="s">
        <v>6</v>
      </c>
      <c r="B3">
        <v>11</v>
      </c>
      <c r="C3">
        <v>5</v>
      </c>
      <c r="D3">
        <f t="shared" ref="D3:D20" si="0">(B3*100)/(B3+C3)</f>
        <v>68.75</v>
      </c>
      <c r="E3">
        <f t="shared" ref="E3:E20" si="1">B3+C3</f>
        <v>16</v>
      </c>
    </row>
    <row r="4" spans="1:7" x14ac:dyDescent="0.2">
      <c r="A4" t="s">
        <v>5</v>
      </c>
      <c r="B4">
        <v>18</v>
      </c>
      <c r="C4">
        <v>3</v>
      </c>
      <c r="D4">
        <f t="shared" si="0"/>
        <v>85.714285714285708</v>
      </c>
      <c r="E4">
        <f t="shared" si="1"/>
        <v>21</v>
      </c>
    </row>
    <row r="5" spans="1:7" x14ac:dyDescent="0.2">
      <c r="A5" t="s">
        <v>7</v>
      </c>
      <c r="B5">
        <v>12</v>
      </c>
      <c r="C5">
        <v>11</v>
      </c>
      <c r="D5">
        <f t="shared" si="0"/>
        <v>52.173913043478258</v>
      </c>
      <c r="E5">
        <f t="shared" si="1"/>
        <v>23</v>
      </c>
    </row>
    <row r="6" spans="1:7" x14ac:dyDescent="0.2">
      <c r="A6" t="s">
        <v>8</v>
      </c>
      <c r="B6">
        <v>15</v>
      </c>
      <c r="C6">
        <v>4</v>
      </c>
      <c r="D6">
        <f t="shared" si="0"/>
        <v>78.94736842105263</v>
      </c>
      <c r="E6">
        <f t="shared" si="1"/>
        <v>19</v>
      </c>
    </row>
    <row r="7" spans="1:7" x14ac:dyDescent="0.2">
      <c r="A7" t="s">
        <v>9</v>
      </c>
      <c r="B7">
        <v>7</v>
      </c>
      <c r="C7">
        <v>12</v>
      </c>
      <c r="D7">
        <f t="shared" si="0"/>
        <v>36.842105263157897</v>
      </c>
      <c r="E7">
        <f t="shared" si="1"/>
        <v>19</v>
      </c>
    </row>
    <row r="8" spans="1:7" x14ac:dyDescent="0.2">
      <c r="A8" t="s">
        <v>10</v>
      </c>
      <c r="B8">
        <v>3</v>
      </c>
      <c r="C8">
        <v>9</v>
      </c>
      <c r="D8">
        <f t="shared" si="0"/>
        <v>25</v>
      </c>
      <c r="E8">
        <f t="shared" si="1"/>
        <v>12</v>
      </c>
    </row>
    <row r="9" spans="1:7" x14ac:dyDescent="0.2">
      <c r="A9" t="s">
        <v>11</v>
      </c>
      <c r="B9">
        <v>11</v>
      </c>
      <c r="C9">
        <v>10</v>
      </c>
      <c r="D9">
        <f t="shared" si="0"/>
        <v>52.38095238095238</v>
      </c>
      <c r="E9">
        <f t="shared" si="1"/>
        <v>21</v>
      </c>
    </row>
    <row r="10" spans="1:7" x14ac:dyDescent="0.2">
      <c r="A10" t="s">
        <v>15</v>
      </c>
      <c r="B10">
        <v>16</v>
      </c>
      <c r="C10">
        <v>7</v>
      </c>
      <c r="D10">
        <f t="shared" si="0"/>
        <v>69.565217391304344</v>
      </c>
      <c r="E10">
        <f t="shared" si="1"/>
        <v>23</v>
      </c>
    </row>
    <row r="11" spans="1:7" x14ac:dyDescent="0.2">
      <c r="A11" t="s">
        <v>13</v>
      </c>
      <c r="B11">
        <v>13</v>
      </c>
      <c r="C11">
        <v>6</v>
      </c>
      <c r="D11">
        <f t="shared" si="0"/>
        <v>68.421052631578945</v>
      </c>
      <c r="E11">
        <f t="shared" si="1"/>
        <v>19</v>
      </c>
    </row>
    <row r="12" spans="1:7" x14ac:dyDescent="0.2">
      <c r="A12" t="s">
        <v>14</v>
      </c>
      <c r="B12">
        <v>15</v>
      </c>
      <c r="C12">
        <v>6</v>
      </c>
      <c r="D12">
        <f t="shared" si="0"/>
        <v>71.428571428571431</v>
      </c>
      <c r="E12">
        <f t="shared" si="1"/>
        <v>21</v>
      </c>
    </row>
    <row r="13" spans="1:7" x14ac:dyDescent="0.2">
      <c r="A13" t="s">
        <v>12</v>
      </c>
      <c r="B13">
        <v>17</v>
      </c>
      <c r="C13">
        <v>5</v>
      </c>
      <c r="D13">
        <f t="shared" si="0"/>
        <v>77.272727272727266</v>
      </c>
      <c r="E13">
        <f t="shared" si="1"/>
        <v>22</v>
      </c>
    </row>
    <row r="14" spans="1:7" x14ac:dyDescent="0.2">
      <c r="A14" t="s">
        <v>16</v>
      </c>
      <c r="B14">
        <v>11</v>
      </c>
      <c r="C14">
        <v>9</v>
      </c>
      <c r="D14">
        <f t="shared" si="0"/>
        <v>55</v>
      </c>
      <c r="E14">
        <f t="shared" si="1"/>
        <v>20</v>
      </c>
    </row>
    <row r="15" spans="1:7" x14ac:dyDescent="0.2">
      <c r="A15" t="s">
        <v>17</v>
      </c>
      <c r="B15">
        <v>16</v>
      </c>
      <c r="C15">
        <v>6</v>
      </c>
      <c r="D15">
        <f t="shared" si="0"/>
        <v>72.727272727272734</v>
      </c>
      <c r="E15">
        <f t="shared" si="1"/>
        <v>22</v>
      </c>
    </row>
    <row r="16" spans="1:7" x14ac:dyDescent="0.2">
      <c r="A16" t="s">
        <v>18</v>
      </c>
      <c r="B16">
        <v>17</v>
      </c>
      <c r="C16">
        <v>7</v>
      </c>
      <c r="D16">
        <f t="shared" si="0"/>
        <v>70.833333333333329</v>
      </c>
      <c r="E16">
        <f t="shared" si="1"/>
        <v>24</v>
      </c>
    </row>
    <row r="17" spans="1:7" x14ac:dyDescent="0.2">
      <c r="A17" t="s">
        <v>19</v>
      </c>
      <c r="B17">
        <v>16</v>
      </c>
      <c r="C17">
        <v>7</v>
      </c>
      <c r="D17">
        <f t="shared" si="0"/>
        <v>69.565217391304344</v>
      </c>
      <c r="E17">
        <f t="shared" si="1"/>
        <v>23</v>
      </c>
    </row>
    <row r="18" spans="1:7" x14ac:dyDescent="0.2">
      <c r="A18" t="s">
        <v>20</v>
      </c>
      <c r="B18">
        <v>16</v>
      </c>
      <c r="C18">
        <v>7</v>
      </c>
      <c r="D18">
        <f t="shared" si="0"/>
        <v>69.565217391304344</v>
      </c>
      <c r="E18">
        <f t="shared" si="1"/>
        <v>23</v>
      </c>
    </row>
    <row r="19" spans="1:7" x14ac:dyDescent="0.2">
      <c r="A19" t="s">
        <v>21</v>
      </c>
      <c r="B19">
        <v>13</v>
      </c>
      <c r="C19">
        <v>5</v>
      </c>
      <c r="D19">
        <f t="shared" si="0"/>
        <v>72.222222222222229</v>
      </c>
      <c r="E19">
        <f t="shared" si="1"/>
        <v>18</v>
      </c>
    </row>
    <row r="20" spans="1:7" x14ac:dyDescent="0.2">
      <c r="A20" t="s">
        <v>22</v>
      </c>
      <c r="B20">
        <v>12</v>
      </c>
      <c r="C20">
        <v>10</v>
      </c>
      <c r="D20">
        <f t="shared" si="0"/>
        <v>54.545454545454547</v>
      </c>
      <c r="E20">
        <f t="shared" si="1"/>
        <v>22</v>
      </c>
    </row>
    <row r="22" spans="1:7" x14ac:dyDescent="0.2">
      <c r="C22" t="s">
        <v>23</v>
      </c>
      <c r="D22">
        <f>AVERAGE(D2:D20)</f>
        <v>64.924400358430219</v>
      </c>
    </row>
    <row r="23" spans="1:7" x14ac:dyDescent="0.2">
      <c r="C23" t="s">
        <v>27</v>
      </c>
      <c r="D23">
        <f xml:space="preserve"> (SUM(D2:D20)-MIN(D2:D20)-MAX(D2:D20))/(COUNT(D2:D20)-2)</f>
        <v>66.049960064464017</v>
      </c>
    </row>
    <row r="25" spans="1:7" x14ac:dyDescent="0.2">
      <c r="A25" t="s">
        <v>0</v>
      </c>
      <c r="B25" t="s">
        <v>1</v>
      </c>
      <c r="C25" t="s">
        <v>2</v>
      </c>
      <c r="D25" t="s">
        <v>3</v>
      </c>
      <c r="E25" t="s">
        <v>24</v>
      </c>
      <c r="G25" t="s">
        <v>26</v>
      </c>
    </row>
    <row r="26" spans="1:7" x14ac:dyDescent="0.2">
      <c r="A26" t="s">
        <v>4</v>
      </c>
      <c r="B26">
        <v>16</v>
      </c>
      <c r="C26">
        <v>7</v>
      </c>
      <c r="D26">
        <f>(B26*100)/(B26+C26)</f>
        <v>69.565217391304344</v>
      </c>
      <c r="E26">
        <f>B26+C26</f>
        <v>23</v>
      </c>
    </row>
    <row r="27" spans="1:7" x14ac:dyDescent="0.2">
      <c r="A27" t="s">
        <v>6</v>
      </c>
      <c r="B27">
        <v>12</v>
      </c>
      <c r="C27">
        <v>4</v>
      </c>
      <c r="D27">
        <f t="shared" ref="D27:D44" si="2">(B27*100)/(B27+C27)</f>
        <v>75</v>
      </c>
      <c r="E27">
        <f t="shared" ref="E27:E44" si="3">B27+C27</f>
        <v>16</v>
      </c>
    </row>
    <row r="28" spans="1:7" x14ac:dyDescent="0.2">
      <c r="A28" t="s">
        <v>5</v>
      </c>
      <c r="B28">
        <v>18</v>
      </c>
      <c r="C28">
        <v>3</v>
      </c>
      <c r="D28">
        <f t="shared" si="2"/>
        <v>85.714285714285708</v>
      </c>
      <c r="E28">
        <f t="shared" si="3"/>
        <v>21</v>
      </c>
    </row>
    <row r="29" spans="1:7" x14ac:dyDescent="0.2">
      <c r="A29" t="s">
        <v>7</v>
      </c>
      <c r="B29">
        <v>12</v>
      </c>
      <c r="C29">
        <v>11</v>
      </c>
      <c r="D29">
        <f t="shared" si="2"/>
        <v>52.173913043478258</v>
      </c>
      <c r="E29">
        <f t="shared" si="3"/>
        <v>23</v>
      </c>
    </row>
    <row r="30" spans="1:7" x14ac:dyDescent="0.2">
      <c r="A30" t="s">
        <v>8</v>
      </c>
      <c r="B30">
        <v>16</v>
      </c>
      <c r="C30">
        <v>3</v>
      </c>
      <c r="D30">
        <f t="shared" si="2"/>
        <v>84.21052631578948</v>
      </c>
      <c r="E30">
        <f t="shared" si="3"/>
        <v>19</v>
      </c>
    </row>
    <row r="31" spans="1:7" x14ac:dyDescent="0.2">
      <c r="A31" t="s">
        <v>9</v>
      </c>
      <c r="B31">
        <v>7</v>
      </c>
      <c r="C31">
        <v>12</v>
      </c>
      <c r="D31">
        <f t="shared" si="2"/>
        <v>36.842105263157897</v>
      </c>
      <c r="E31">
        <f t="shared" si="3"/>
        <v>19</v>
      </c>
    </row>
    <row r="32" spans="1:7" x14ac:dyDescent="0.2">
      <c r="A32" t="s">
        <v>10</v>
      </c>
      <c r="B32">
        <v>3</v>
      </c>
      <c r="C32">
        <v>9</v>
      </c>
      <c r="D32">
        <f t="shared" si="2"/>
        <v>25</v>
      </c>
      <c r="E32">
        <f t="shared" si="3"/>
        <v>12</v>
      </c>
    </row>
    <row r="33" spans="1:5" x14ac:dyDescent="0.2">
      <c r="A33" t="s">
        <v>11</v>
      </c>
      <c r="B33">
        <v>11</v>
      </c>
      <c r="C33">
        <v>10</v>
      </c>
      <c r="D33">
        <f t="shared" si="2"/>
        <v>52.38095238095238</v>
      </c>
      <c r="E33">
        <f t="shared" si="3"/>
        <v>21</v>
      </c>
    </row>
    <row r="34" spans="1:5" x14ac:dyDescent="0.2">
      <c r="A34" t="s">
        <v>15</v>
      </c>
      <c r="B34">
        <v>17</v>
      </c>
      <c r="C34">
        <v>6</v>
      </c>
      <c r="D34">
        <f t="shared" si="2"/>
        <v>73.913043478260875</v>
      </c>
      <c r="E34">
        <f t="shared" si="3"/>
        <v>23</v>
      </c>
    </row>
    <row r="35" spans="1:5" x14ac:dyDescent="0.2">
      <c r="A35" t="s">
        <v>13</v>
      </c>
      <c r="B35">
        <v>14</v>
      </c>
      <c r="C35">
        <v>5</v>
      </c>
      <c r="D35">
        <f t="shared" si="2"/>
        <v>73.684210526315795</v>
      </c>
      <c r="E35">
        <f t="shared" si="3"/>
        <v>19</v>
      </c>
    </row>
    <row r="36" spans="1:5" x14ac:dyDescent="0.2">
      <c r="A36" t="s">
        <v>14</v>
      </c>
      <c r="B36">
        <v>16</v>
      </c>
      <c r="C36">
        <v>5</v>
      </c>
      <c r="D36">
        <f t="shared" si="2"/>
        <v>76.19047619047619</v>
      </c>
      <c r="E36">
        <f t="shared" si="3"/>
        <v>21</v>
      </c>
    </row>
    <row r="37" spans="1:5" x14ac:dyDescent="0.2">
      <c r="A37" t="s">
        <v>12</v>
      </c>
      <c r="B37">
        <v>17</v>
      </c>
      <c r="C37">
        <v>5</v>
      </c>
      <c r="D37">
        <f t="shared" si="2"/>
        <v>77.272727272727266</v>
      </c>
      <c r="E37">
        <f t="shared" si="3"/>
        <v>22</v>
      </c>
    </row>
    <row r="38" spans="1:5" x14ac:dyDescent="0.2">
      <c r="A38" t="s">
        <v>16</v>
      </c>
      <c r="B38">
        <v>11</v>
      </c>
      <c r="C38">
        <v>9</v>
      </c>
      <c r="D38">
        <f t="shared" si="2"/>
        <v>55</v>
      </c>
      <c r="E38">
        <f t="shared" si="3"/>
        <v>20</v>
      </c>
    </row>
    <row r="39" spans="1:5" x14ac:dyDescent="0.2">
      <c r="A39" t="s">
        <v>17</v>
      </c>
      <c r="B39">
        <v>16</v>
      </c>
      <c r="C39">
        <v>6</v>
      </c>
      <c r="D39">
        <f t="shared" si="2"/>
        <v>72.727272727272734</v>
      </c>
      <c r="E39">
        <f t="shared" si="3"/>
        <v>22</v>
      </c>
    </row>
    <row r="40" spans="1:5" x14ac:dyDescent="0.2">
      <c r="A40" t="s">
        <v>18</v>
      </c>
      <c r="B40">
        <v>18</v>
      </c>
      <c r="C40">
        <v>6</v>
      </c>
      <c r="D40">
        <f t="shared" si="2"/>
        <v>75</v>
      </c>
      <c r="E40">
        <f t="shared" si="3"/>
        <v>24</v>
      </c>
    </row>
    <row r="41" spans="1:5" x14ac:dyDescent="0.2">
      <c r="A41" t="s">
        <v>19</v>
      </c>
      <c r="B41">
        <v>16</v>
      </c>
      <c r="C41">
        <v>7</v>
      </c>
      <c r="D41">
        <f t="shared" si="2"/>
        <v>69.565217391304344</v>
      </c>
      <c r="E41">
        <f t="shared" si="3"/>
        <v>23</v>
      </c>
    </row>
    <row r="42" spans="1:5" x14ac:dyDescent="0.2">
      <c r="A42" t="s">
        <v>20</v>
      </c>
      <c r="B42">
        <v>20</v>
      </c>
      <c r="C42">
        <v>4</v>
      </c>
      <c r="D42">
        <f t="shared" si="2"/>
        <v>83.333333333333329</v>
      </c>
      <c r="E42">
        <f t="shared" si="3"/>
        <v>24</v>
      </c>
    </row>
    <row r="43" spans="1:5" x14ac:dyDescent="0.2">
      <c r="A43" t="s">
        <v>21</v>
      </c>
      <c r="B43">
        <v>14</v>
      </c>
      <c r="C43">
        <v>4</v>
      </c>
      <c r="D43">
        <f t="shared" si="2"/>
        <v>77.777777777777771</v>
      </c>
      <c r="E43">
        <f t="shared" si="3"/>
        <v>18</v>
      </c>
    </row>
    <row r="44" spans="1:5" x14ac:dyDescent="0.2">
      <c r="A44" t="s">
        <v>22</v>
      </c>
      <c r="B44">
        <v>12</v>
      </c>
      <c r="C44">
        <v>10</v>
      </c>
      <c r="D44">
        <f t="shared" si="2"/>
        <v>54.545454545454547</v>
      </c>
      <c r="E44">
        <f t="shared" si="3"/>
        <v>22</v>
      </c>
    </row>
    <row r="46" spans="1:5" x14ac:dyDescent="0.2">
      <c r="C46" t="s">
        <v>23</v>
      </c>
      <c r="D46">
        <f>AVERAGE(D26:D44)</f>
        <v>66.836658597467945</v>
      </c>
    </row>
    <row r="47" spans="1:5" x14ac:dyDescent="0.2">
      <c r="C47" t="s">
        <v>27</v>
      </c>
      <c r="D47">
        <f xml:space="preserve"> (SUM(D27:D45)-MIN(D27:D45)-MAX(D27:D45))/(COUNT(D27:D45)-2)</f>
        <v>68.101063140393805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showRuler="0" workbookViewId="0">
      <selection activeCell="A27" sqref="A27:B30"/>
    </sheetView>
  </sheetViews>
  <sheetFormatPr baseColWidth="10" defaultRowHeight="16" x14ac:dyDescent="0.2"/>
  <cols>
    <col min="1" max="1" width="18.1640625" bestFit="1" customWidth="1"/>
    <col min="4" max="4" width="12.1640625" bestFit="1" customWidth="1"/>
    <col min="5" max="5" width="13.83203125" bestFit="1" customWidth="1"/>
    <col min="7" max="7" width="24.1640625" bestFit="1" customWidth="1"/>
    <col min="8" max="8" width="18.5" bestFit="1" customWidth="1"/>
    <col min="9" max="9" width="14.83203125" bestFit="1" customWidth="1"/>
    <col min="10" max="10" width="15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24</v>
      </c>
    </row>
    <row r="2" spans="1:7" x14ac:dyDescent="0.2">
      <c r="A2" t="s">
        <v>4</v>
      </c>
      <c r="B2">
        <v>17</v>
      </c>
      <c r="C2">
        <v>6</v>
      </c>
      <c r="D2">
        <f>(B2*100)/(B2+C2)</f>
        <v>73.913043478260875</v>
      </c>
      <c r="E2">
        <f>B2+C2</f>
        <v>23</v>
      </c>
    </row>
    <row r="3" spans="1:7" x14ac:dyDescent="0.2">
      <c r="A3" t="s">
        <v>6</v>
      </c>
      <c r="B3">
        <v>11</v>
      </c>
      <c r="C3">
        <v>5</v>
      </c>
      <c r="D3">
        <f t="shared" ref="D3:D20" si="0">(B3*100)/(B3+C3)</f>
        <v>68.75</v>
      </c>
      <c r="E3">
        <f t="shared" ref="E3:E20" si="1">B3+C3</f>
        <v>16</v>
      </c>
    </row>
    <row r="4" spans="1:7" x14ac:dyDescent="0.2">
      <c r="A4" t="s">
        <v>5</v>
      </c>
      <c r="B4">
        <v>19</v>
      </c>
      <c r="C4">
        <v>2</v>
      </c>
      <c r="D4">
        <f t="shared" si="0"/>
        <v>90.476190476190482</v>
      </c>
      <c r="E4">
        <f t="shared" si="1"/>
        <v>21</v>
      </c>
      <c r="G4" t="s">
        <v>29</v>
      </c>
    </row>
    <row r="5" spans="1:7" x14ac:dyDescent="0.2">
      <c r="A5" t="s">
        <v>7</v>
      </c>
      <c r="B5">
        <v>12</v>
      </c>
      <c r="C5">
        <v>11</v>
      </c>
      <c r="D5">
        <f t="shared" si="0"/>
        <v>52.173913043478258</v>
      </c>
      <c r="E5">
        <f t="shared" si="1"/>
        <v>23</v>
      </c>
      <c r="G5" t="s">
        <v>28</v>
      </c>
    </row>
    <row r="6" spans="1:7" x14ac:dyDescent="0.2">
      <c r="A6" t="s">
        <v>8</v>
      </c>
      <c r="B6">
        <v>16</v>
      </c>
      <c r="C6">
        <v>3</v>
      </c>
      <c r="D6">
        <f t="shared" si="0"/>
        <v>84.21052631578948</v>
      </c>
      <c r="E6">
        <f t="shared" si="1"/>
        <v>19</v>
      </c>
      <c r="G6" t="s">
        <v>30</v>
      </c>
    </row>
    <row r="7" spans="1:7" x14ac:dyDescent="0.2">
      <c r="A7" t="s">
        <v>9</v>
      </c>
      <c r="B7">
        <v>5</v>
      </c>
      <c r="C7">
        <v>14</v>
      </c>
      <c r="D7">
        <f t="shared" si="0"/>
        <v>26.315789473684209</v>
      </c>
      <c r="E7">
        <f t="shared" si="1"/>
        <v>19</v>
      </c>
      <c r="G7" t="s">
        <v>31</v>
      </c>
    </row>
    <row r="8" spans="1:7" x14ac:dyDescent="0.2">
      <c r="A8" t="s">
        <v>10</v>
      </c>
      <c r="B8">
        <v>1</v>
      </c>
      <c r="C8">
        <v>11</v>
      </c>
      <c r="D8">
        <f t="shared" si="0"/>
        <v>8.3333333333333339</v>
      </c>
      <c r="E8">
        <f t="shared" si="1"/>
        <v>12</v>
      </c>
    </row>
    <row r="9" spans="1:7" x14ac:dyDescent="0.2">
      <c r="A9" t="s">
        <v>32</v>
      </c>
      <c r="B9">
        <v>12</v>
      </c>
      <c r="C9">
        <v>9</v>
      </c>
      <c r="D9">
        <f t="shared" si="0"/>
        <v>57.142857142857146</v>
      </c>
      <c r="E9">
        <f t="shared" si="1"/>
        <v>21</v>
      </c>
    </row>
    <row r="10" spans="1:7" x14ac:dyDescent="0.2">
      <c r="A10" t="s">
        <v>15</v>
      </c>
      <c r="B10">
        <v>18</v>
      </c>
      <c r="C10">
        <v>5</v>
      </c>
      <c r="D10">
        <f t="shared" si="0"/>
        <v>78.260869565217391</v>
      </c>
      <c r="E10">
        <f t="shared" si="1"/>
        <v>23</v>
      </c>
    </row>
    <row r="11" spans="1:7" x14ac:dyDescent="0.2">
      <c r="A11" t="s">
        <v>13</v>
      </c>
      <c r="B11">
        <v>15</v>
      </c>
      <c r="C11">
        <v>4</v>
      </c>
      <c r="D11">
        <f t="shared" si="0"/>
        <v>78.94736842105263</v>
      </c>
      <c r="E11">
        <f t="shared" si="1"/>
        <v>19</v>
      </c>
    </row>
    <row r="12" spans="1:7" x14ac:dyDescent="0.2">
      <c r="A12" t="s">
        <v>14</v>
      </c>
      <c r="B12">
        <v>17</v>
      </c>
      <c r="C12">
        <v>4</v>
      </c>
      <c r="D12">
        <f t="shared" si="0"/>
        <v>80.952380952380949</v>
      </c>
      <c r="E12">
        <f t="shared" si="1"/>
        <v>21</v>
      </c>
    </row>
    <row r="13" spans="1:7" x14ac:dyDescent="0.2">
      <c r="A13" t="s">
        <v>12</v>
      </c>
      <c r="B13">
        <v>20</v>
      </c>
      <c r="C13">
        <v>2</v>
      </c>
      <c r="D13">
        <f t="shared" si="0"/>
        <v>90.909090909090907</v>
      </c>
      <c r="E13">
        <f t="shared" si="1"/>
        <v>22</v>
      </c>
    </row>
    <row r="14" spans="1:7" x14ac:dyDescent="0.2">
      <c r="A14" t="s">
        <v>16</v>
      </c>
      <c r="B14">
        <v>12</v>
      </c>
      <c r="C14">
        <v>8</v>
      </c>
      <c r="D14">
        <f t="shared" si="0"/>
        <v>60</v>
      </c>
      <c r="E14">
        <f t="shared" si="1"/>
        <v>20</v>
      </c>
    </row>
    <row r="15" spans="1:7" x14ac:dyDescent="0.2">
      <c r="A15" t="s">
        <v>17</v>
      </c>
      <c r="B15">
        <v>16</v>
      </c>
      <c r="C15">
        <v>6</v>
      </c>
      <c r="D15">
        <f t="shared" si="0"/>
        <v>72.727272727272734</v>
      </c>
      <c r="E15">
        <f t="shared" si="1"/>
        <v>22</v>
      </c>
    </row>
    <row r="16" spans="1:7" x14ac:dyDescent="0.2">
      <c r="A16" t="s">
        <v>18</v>
      </c>
      <c r="B16">
        <v>18</v>
      </c>
      <c r="C16">
        <v>6</v>
      </c>
      <c r="D16">
        <f t="shared" si="0"/>
        <v>75</v>
      </c>
      <c r="E16">
        <f t="shared" si="1"/>
        <v>24</v>
      </c>
    </row>
    <row r="17" spans="1:10" x14ac:dyDescent="0.2">
      <c r="A17" t="s">
        <v>19</v>
      </c>
      <c r="B17">
        <v>17</v>
      </c>
      <c r="C17">
        <v>6</v>
      </c>
      <c r="D17">
        <f t="shared" si="0"/>
        <v>73.913043478260875</v>
      </c>
      <c r="E17">
        <f t="shared" si="1"/>
        <v>23</v>
      </c>
    </row>
    <row r="18" spans="1:10" x14ac:dyDescent="0.2">
      <c r="A18" t="s">
        <v>20</v>
      </c>
      <c r="B18">
        <v>18</v>
      </c>
      <c r="C18">
        <v>6</v>
      </c>
      <c r="D18">
        <f t="shared" si="0"/>
        <v>75</v>
      </c>
      <c r="E18">
        <f t="shared" si="1"/>
        <v>24</v>
      </c>
    </row>
    <row r="19" spans="1:10" x14ac:dyDescent="0.2">
      <c r="A19" t="s">
        <v>21</v>
      </c>
      <c r="B19">
        <v>15</v>
      </c>
      <c r="C19">
        <v>3</v>
      </c>
      <c r="D19">
        <f t="shared" si="0"/>
        <v>83.333333333333329</v>
      </c>
      <c r="E19">
        <f t="shared" si="1"/>
        <v>18</v>
      </c>
    </row>
    <row r="20" spans="1:10" x14ac:dyDescent="0.2">
      <c r="A20" t="s">
        <v>22</v>
      </c>
      <c r="B20">
        <v>13</v>
      </c>
      <c r="C20">
        <v>9</v>
      </c>
      <c r="D20">
        <f t="shared" si="0"/>
        <v>59.090909090909093</v>
      </c>
      <c r="E20">
        <f t="shared" si="1"/>
        <v>22</v>
      </c>
    </row>
    <row r="22" spans="1:10" x14ac:dyDescent="0.2">
      <c r="C22" t="s">
        <v>23</v>
      </c>
      <c r="D22">
        <f>AVERAGE(D2:D20)</f>
        <v>67.865785354795335</v>
      </c>
    </row>
    <row r="23" spans="1:10" x14ac:dyDescent="0.2">
      <c r="C23" t="s">
        <v>27</v>
      </c>
      <c r="D23">
        <f xml:space="preserve"> (SUM(D3:D21)-MIN(D3:D21)-MAX(D3:D21))/(COUNT(D3:D21)-2)</f>
        <v>69.768403376276652</v>
      </c>
    </row>
    <row r="25" spans="1:10" x14ac:dyDescent="0.2">
      <c r="A25" t="s">
        <v>33</v>
      </c>
    </row>
    <row r="27" spans="1:10" x14ac:dyDescent="0.2">
      <c r="A27" t="s">
        <v>0</v>
      </c>
      <c r="B27" t="s">
        <v>1</v>
      </c>
      <c r="C27" t="s">
        <v>2</v>
      </c>
      <c r="D27" t="s">
        <v>3</v>
      </c>
      <c r="E27" t="s">
        <v>24</v>
      </c>
      <c r="G27" t="s">
        <v>35</v>
      </c>
      <c r="H27" t="s">
        <v>36</v>
      </c>
      <c r="I27" t="s">
        <v>39</v>
      </c>
      <c r="J27" t="s">
        <v>40</v>
      </c>
    </row>
    <row r="28" spans="1:10" x14ac:dyDescent="0.2">
      <c r="A28" t="s">
        <v>6</v>
      </c>
      <c r="B28">
        <v>13</v>
      </c>
      <c r="C28">
        <v>3</v>
      </c>
      <c r="D28">
        <f t="shared" ref="D28:D36" si="2">(B28*100)/(B28+C28)</f>
        <v>81.25</v>
      </c>
      <c r="E28">
        <f t="shared" ref="E28:E36" si="3">B28+C28</f>
        <v>16</v>
      </c>
      <c r="G28" s="1">
        <v>2.5381943463799998E-7</v>
      </c>
      <c r="H28">
        <v>2.0236276808300001E-3</v>
      </c>
      <c r="I28" s="1">
        <v>4.61030125621E-8</v>
      </c>
      <c r="J28">
        <v>2.9900737066600001E-4</v>
      </c>
    </row>
    <row r="29" spans="1:10" x14ac:dyDescent="0.2">
      <c r="A29" t="s">
        <v>5</v>
      </c>
      <c r="B29">
        <v>20</v>
      </c>
      <c r="C29">
        <v>1</v>
      </c>
      <c r="D29">
        <f t="shared" si="2"/>
        <v>95.238095238095241</v>
      </c>
      <c r="E29">
        <f t="shared" si="3"/>
        <v>21</v>
      </c>
      <c r="G29">
        <v>1.61228926255E-3</v>
      </c>
      <c r="H29">
        <v>3.8228090452E-4</v>
      </c>
      <c r="I29">
        <v>1.6119236811600001E-3</v>
      </c>
      <c r="J29">
        <v>3.8228090452E-4</v>
      </c>
    </row>
    <row r="30" spans="1:10" x14ac:dyDescent="0.2">
      <c r="A30" t="s">
        <v>7</v>
      </c>
      <c r="B30">
        <v>16</v>
      </c>
      <c r="C30">
        <v>7</v>
      </c>
      <c r="D30">
        <f t="shared" si="2"/>
        <v>69.565217391304344</v>
      </c>
      <c r="E30">
        <f t="shared" si="3"/>
        <v>23</v>
      </c>
      <c r="G30" s="1">
        <v>3.4856305062299998E-7</v>
      </c>
      <c r="H30">
        <v>4.79789130916E-3</v>
      </c>
      <c r="I30" s="1">
        <v>4.9172663687400001E-8</v>
      </c>
      <c r="J30">
        <v>2.7693703032700002E-4</v>
      </c>
    </row>
    <row r="31" spans="1:10" x14ac:dyDescent="0.2">
      <c r="A31" t="s">
        <v>8</v>
      </c>
      <c r="B31">
        <v>19</v>
      </c>
      <c r="C31">
        <v>0</v>
      </c>
      <c r="D31">
        <f t="shared" si="2"/>
        <v>100</v>
      </c>
      <c r="E31">
        <f t="shared" si="3"/>
        <v>19</v>
      </c>
      <c r="G31">
        <v>7.0454402061999998E-3</v>
      </c>
      <c r="H31">
        <v>0</v>
      </c>
      <c r="I31">
        <v>6.4222681089900003E-3</v>
      </c>
    </row>
    <row r="32" spans="1:10" x14ac:dyDescent="0.2">
      <c r="A32" t="s">
        <v>9</v>
      </c>
      <c r="B32">
        <v>8</v>
      </c>
      <c r="C32">
        <v>11</v>
      </c>
      <c r="D32">
        <f t="shared" si="2"/>
        <v>42.10526315789474</v>
      </c>
      <c r="E32">
        <f t="shared" si="3"/>
        <v>19</v>
      </c>
      <c r="G32">
        <v>1.47561162527E-3</v>
      </c>
      <c r="H32">
        <v>8.5573234476299994E-3</v>
      </c>
      <c r="I32">
        <v>9.2434759451299998E-4</v>
      </c>
      <c r="J32">
        <v>2.81940423899E-4</v>
      </c>
    </row>
    <row r="33" spans="1:10" x14ac:dyDescent="0.2">
      <c r="A33" t="s">
        <v>10</v>
      </c>
      <c r="B33">
        <v>2</v>
      </c>
      <c r="C33">
        <v>9</v>
      </c>
      <c r="D33">
        <f t="shared" si="2"/>
        <v>18.181818181818183</v>
      </c>
      <c r="E33">
        <f t="shared" si="3"/>
        <v>11</v>
      </c>
      <c r="G33" s="1">
        <v>3.9750962257899997E-8</v>
      </c>
      <c r="H33">
        <v>8.6781746776000007E-3</v>
      </c>
      <c r="I33" s="1">
        <v>3.76787543301E-8</v>
      </c>
      <c r="J33">
        <v>3.3514805711500002E-4</v>
      </c>
    </row>
    <row r="34" spans="1:10" x14ac:dyDescent="0.2">
      <c r="A34" t="s">
        <v>32</v>
      </c>
      <c r="B34">
        <v>18</v>
      </c>
      <c r="C34">
        <v>3</v>
      </c>
      <c r="D34">
        <f t="shared" si="2"/>
        <v>85.714285714285708</v>
      </c>
      <c r="E34">
        <f t="shared" si="3"/>
        <v>21</v>
      </c>
      <c r="G34">
        <v>3.8718519845399999E-4</v>
      </c>
      <c r="H34">
        <v>4.6505710456000004E-3</v>
      </c>
      <c r="I34">
        <v>3.8684328601400002E-4</v>
      </c>
      <c r="J34">
        <v>4.04003746406E-4</v>
      </c>
    </row>
    <row r="35" spans="1:10" x14ac:dyDescent="0.2">
      <c r="A35" t="s">
        <v>15</v>
      </c>
      <c r="B35">
        <v>19</v>
      </c>
      <c r="C35">
        <v>4</v>
      </c>
      <c r="D35">
        <f t="shared" si="2"/>
        <v>82.608695652173907</v>
      </c>
      <c r="E35">
        <f t="shared" si="3"/>
        <v>23</v>
      </c>
      <c r="G35">
        <v>4.3509131067800001E-4</v>
      </c>
      <c r="H35">
        <v>1.26900679345E-3</v>
      </c>
      <c r="I35">
        <v>4.34724868954E-4</v>
      </c>
      <c r="J35">
        <v>1.42119022703E-4</v>
      </c>
    </row>
    <row r="36" spans="1:10" x14ac:dyDescent="0.2">
      <c r="A36" t="s">
        <v>12</v>
      </c>
      <c r="B36">
        <v>19</v>
      </c>
      <c r="C36">
        <v>3</v>
      </c>
      <c r="D36">
        <f t="shared" si="2"/>
        <v>86.36363636363636</v>
      </c>
      <c r="E36">
        <f t="shared" si="3"/>
        <v>22</v>
      </c>
      <c r="G36">
        <v>2.1786693734299999E-2</v>
      </c>
      <c r="H36">
        <v>2.47786346729E-3</v>
      </c>
      <c r="I36">
        <v>2.1786319209699999E-2</v>
      </c>
      <c r="J36">
        <v>1.2903982399700001E-4</v>
      </c>
    </row>
    <row r="37" spans="1:10" x14ac:dyDescent="0.2">
      <c r="A37" t="s">
        <v>13</v>
      </c>
      <c r="B37">
        <v>18</v>
      </c>
      <c r="C37">
        <v>1</v>
      </c>
      <c r="D37">
        <f t="shared" ref="D37:D46" si="4">(B37*100)/(B37+C37)</f>
        <v>94.736842105263165</v>
      </c>
      <c r="E37">
        <f t="shared" ref="E37:E46" si="5">B37+C37</f>
        <v>19</v>
      </c>
      <c r="G37">
        <v>1.6121476021200001E-3</v>
      </c>
      <c r="H37">
        <v>3.3421766017100001E-3</v>
      </c>
      <c r="I37">
        <v>1.6119236811600001E-3</v>
      </c>
      <c r="J37">
        <v>8.1272855276499998E-4</v>
      </c>
    </row>
    <row r="38" spans="1:10" x14ac:dyDescent="0.2">
      <c r="A38" t="s">
        <v>14</v>
      </c>
      <c r="B38">
        <v>21</v>
      </c>
      <c r="C38">
        <v>0</v>
      </c>
      <c r="D38">
        <f t="shared" si="4"/>
        <v>100</v>
      </c>
      <c r="E38">
        <f t="shared" si="5"/>
        <v>21</v>
      </c>
      <c r="G38">
        <v>1.6823096430600001E-3</v>
      </c>
      <c r="H38">
        <v>1.6823096430600001E-3</v>
      </c>
      <c r="I38">
        <v>1.6819609473700001E-3</v>
      </c>
    </row>
    <row r="39" spans="1:10" x14ac:dyDescent="0.2">
      <c r="A39" t="s">
        <v>16</v>
      </c>
      <c r="B39">
        <v>19</v>
      </c>
      <c r="C39">
        <v>1</v>
      </c>
      <c r="D39">
        <f t="shared" si="4"/>
        <v>95</v>
      </c>
      <c r="E39">
        <f t="shared" si="5"/>
        <v>20</v>
      </c>
      <c r="G39">
        <v>1.8137242659200001E-3</v>
      </c>
      <c r="H39">
        <v>5.8615460951699999E-4</v>
      </c>
      <c r="I39">
        <v>1.0454495228199999E-3</v>
      </c>
      <c r="J39">
        <v>5.8615460951699999E-4</v>
      </c>
    </row>
    <row r="40" spans="1:10" x14ac:dyDescent="0.2">
      <c r="A40" t="s">
        <v>17</v>
      </c>
      <c r="B40">
        <v>19</v>
      </c>
      <c r="C40">
        <v>3</v>
      </c>
      <c r="D40">
        <f t="shared" si="4"/>
        <v>86.36363636363636</v>
      </c>
      <c r="E40">
        <f t="shared" si="5"/>
        <v>22</v>
      </c>
      <c r="G40">
        <v>1.61219756507E-3</v>
      </c>
      <c r="H40">
        <v>4.2396164302299999E-3</v>
      </c>
      <c r="I40">
        <v>1.6119236811600001E-3</v>
      </c>
      <c r="J40">
        <v>4.6650365568399999E-4</v>
      </c>
    </row>
    <row r="41" spans="1:10" x14ac:dyDescent="0.2">
      <c r="A41" s="2" t="s">
        <v>18</v>
      </c>
      <c r="B41">
        <v>22</v>
      </c>
      <c r="C41">
        <v>2</v>
      </c>
      <c r="D41">
        <f t="shared" si="4"/>
        <v>91.666666666666671</v>
      </c>
      <c r="E41">
        <f t="shared" si="5"/>
        <v>24</v>
      </c>
      <c r="G41">
        <v>2.2151136948600002E-3</v>
      </c>
      <c r="H41">
        <v>9.5930078402099994E-3</v>
      </c>
      <c r="I41">
        <v>1.6447744445999999E-3</v>
      </c>
      <c r="J41">
        <v>4.40468108683E-4</v>
      </c>
    </row>
    <row r="42" spans="1:10" x14ac:dyDescent="0.2">
      <c r="A42" s="2" t="s">
        <v>34</v>
      </c>
      <c r="B42">
        <v>19</v>
      </c>
      <c r="C42">
        <v>4</v>
      </c>
      <c r="D42">
        <f t="shared" si="4"/>
        <v>82.608695652173907</v>
      </c>
      <c r="E42">
        <f t="shared" si="5"/>
        <v>23</v>
      </c>
      <c r="G42">
        <v>2.1633829950700001E-3</v>
      </c>
      <c r="H42">
        <v>5.8777114104900004E-3</v>
      </c>
      <c r="I42">
        <v>1.6119236811600001E-3</v>
      </c>
      <c r="J42">
        <v>4.8727958423000001E-4</v>
      </c>
    </row>
    <row r="43" spans="1:10" x14ac:dyDescent="0.2">
      <c r="A43" t="s">
        <v>20</v>
      </c>
      <c r="B43">
        <v>22</v>
      </c>
      <c r="C43">
        <v>1</v>
      </c>
      <c r="D43">
        <f t="shared" si="4"/>
        <v>95.652173913043484</v>
      </c>
      <c r="E43">
        <f t="shared" si="5"/>
        <v>23</v>
      </c>
      <c r="G43">
        <v>6.0190311943900002E-4</v>
      </c>
      <c r="H43">
        <v>2.4513105531500001E-3</v>
      </c>
      <c r="I43">
        <v>6.0152684378599996E-4</v>
      </c>
      <c r="J43">
        <v>6.5208273262999997E-4</v>
      </c>
    </row>
    <row r="44" spans="1:10" x14ac:dyDescent="0.2">
      <c r="A44" t="s">
        <v>4</v>
      </c>
      <c r="B44">
        <v>19</v>
      </c>
      <c r="C44">
        <v>4</v>
      </c>
      <c r="D44">
        <f t="shared" si="4"/>
        <v>82.608695652173907</v>
      </c>
      <c r="E44">
        <f>B44+C44</f>
        <v>23</v>
      </c>
      <c r="G44">
        <v>3.1326899548999999E-3</v>
      </c>
      <c r="H44">
        <v>3.6208433441599999E-3</v>
      </c>
      <c r="I44">
        <v>1.6119236811600001E-3</v>
      </c>
      <c r="J44">
        <v>1.0913952952100001E-3</v>
      </c>
    </row>
    <row r="45" spans="1:10" x14ac:dyDescent="0.2">
      <c r="A45" t="s">
        <v>21</v>
      </c>
      <c r="B45">
        <v>17</v>
      </c>
      <c r="C45">
        <v>1</v>
      </c>
      <c r="D45">
        <f t="shared" si="4"/>
        <v>94.444444444444443</v>
      </c>
      <c r="E45">
        <f t="shared" si="5"/>
        <v>18</v>
      </c>
      <c r="G45">
        <v>1.6460050821199999E-3</v>
      </c>
      <c r="H45">
        <v>6.5208273262999997E-4</v>
      </c>
      <c r="I45">
        <v>1.6119236811600001E-3</v>
      </c>
      <c r="J45">
        <v>6.5208273262999997E-4</v>
      </c>
    </row>
    <row r="46" spans="1:10" x14ac:dyDescent="0.2">
      <c r="A46" t="s">
        <v>22</v>
      </c>
      <c r="B46">
        <v>17</v>
      </c>
      <c r="C46">
        <v>5</v>
      </c>
      <c r="D46">
        <f t="shared" si="4"/>
        <v>77.272727272727266</v>
      </c>
      <c r="E46">
        <f t="shared" si="5"/>
        <v>22</v>
      </c>
      <c r="G46" s="1">
        <v>2.9802702366899999E-7</v>
      </c>
      <c r="H46">
        <v>1.4658711537700001E-3</v>
      </c>
      <c r="I46" s="1">
        <v>4.61030125621E-8</v>
      </c>
      <c r="J46" s="1">
        <v>5.3406567585499999E-5</v>
      </c>
    </row>
    <row r="48" spans="1:10" x14ac:dyDescent="0.2">
      <c r="C48" t="s">
        <v>23</v>
      </c>
      <c r="D48">
        <f>AVERAGE(D28:D46)</f>
        <v>82.177941777333558</v>
      </c>
      <c r="G48" t="s">
        <v>37</v>
      </c>
      <c r="H48" s="1">
        <f>SUM(G28:G46)/SUM(B28:B46)</f>
        <v>1.5052821229505256E-4</v>
      </c>
      <c r="I48" s="1">
        <f>MIN(I28:I46)</f>
        <v>3.76787543301E-8</v>
      </c>
      <c r="J48">
        <f xml:space="preserve"> MIN(J28:J46)</f>
        <v>5.3406567585499999E-5</v>
      </c>
    </row>
    <row r="49" spans="1:10" x14ac:dyDescent="0.2">
      <c r="C49" t="s">
        <v>27</v>
      </c>
      <c r="D49">
        <f xml:space="preserve"> (SUM(D29:D47)-MIN(D29:D47)-MAX(D29:D47))/(COUNT(D29:D47)-2)</f>
        <v>85.121817224219967</v>
      </c>
      <c r="G49" t="s">
        <v>38</v>
      </c>
      <c r="H49">
        <f xml:space="preserve"> SUM(H28:H46)/SUM(C28:C46)</f>
        <v>1.0531400578572541E-3</v>
      </c>
      <c r="I49" s="1">
        <f>MAX(I29:I47)</f>
        <v>2.1786319209699999E-2</v>
      </c>
      <c r="J49">
        <f xml:space="preserve"> MAX(J28:J46)</f>
        <v>1.0913952952100001E-3</v>
      </c>
    </row>
    <row r="51" spans="1:10" x14ac:dyDescent="0.2">
      <c r="G51" t="s">
        <v>41</v>
      </c>
      <c r="H51" s="1">
        <f>(SUM(G28:G46)-MAX(G28:G46)-MIN(G28:G46))/(SUM(B28:B46)-2)</f>
        <v>8.4418436723753627E-5</v>
      </c>
      <c r="I51" s="1">
        <f>SMALL(I28:I46,2)</f>
        <v>4.61030125621E-8</v>
      </c>
      <c r="J51" s="1">
        <f>SMALL(J28:J46,2)</f>
        <v>1.2903982399700001E-4</v>
      </c>
    </row>
    <row r="52" spans="1:10" x14ac:dyDescent="0.2">
      <c r="G52" t="s">
        <v>42</v>
      </c>
      <c r="H52" s="1">
        <f>(SUM(H28:H46) - MAX(H28:H46)-MIN(H28:H46))/(SUM(C28:C46)-2)</f>
        <v>9.3040681647208205E-4</v>
      </c>
      <c r="I52" s="1">
        <f>LARGE(I28:I46,2)</f>
        <v>6.4222681089900003E-3</v>
      </c>
      <c r="J52" s="1">
        <f>LARGE(J28:J46,2)</f>
        <v>8.1272855276499998E-4</v>
      </c>
    </row>
    <row r="56" spans="1:10" x14ac:dyDescent="0.2">
      <c r="A56" t="s">
        <v>0</v>
      </c>
      <c r="B56" t="s">
        <v>1</v>
      </c>
      <c r="C56" t="s">
        <v>2</v>
      </c>
      <c r="D56" t="s">
        <v>3</v>
      </c>
      <c r="E56" t="s">
        <v>24</v>
      </c>
      <c r="G56" t="s">
        <v>35</v>
      </c>
      <c r="H56" t="s">
        <v>36</v>
      </c>
      <c r="I56" t="s">
        <v>39</v>
      </c>
      <c r="J56" t="s">
        <v>40</v>
      </c>
    </row>
    <row r="57" spans="1:10" x14ac:dyDescent="0.2">
      <c r="A57" t="s">
        <v>6</v>
      </c>
      <c r="B57">
        <v>14</v>
      </c>
      <c r="C57">
        <v>2</v>
      </c>
      <c r="D57">
        <f t="shared" ref="D57:D75" si="6">(B57*100)/(B57+C57)</f>
        <v>87.5</v>
      </c>
      <c r="E57">
        <f t="shared" ref="E57:E72" si="7">B57+C57</f>
        <v>16</v>
      </c>
      <c r="G57" s="1">
        <v>2.5381943463799998E-7</v>
      </c>
      <c r="H57">
        <v>2.0236276808300001E-3</v>
      </c>
      <c r="I57" s="1">
        <v>4.61030125621E-8</v>
      </c>
      <c r="J57">
        <v>2.9900737066600001E-4</v>
      </c>
    </row>
    <row r="58" spans="1:10" x14ac:dyDescent="0.2">
      <c r="A58" t="s">
        <v>5</v>
      </c>
      <c r="B58">
        <v>20</v>
      </c>
      <c r="C58">
        <v>1</v>
      </c>
      <c r="D58">
        <f t="shared" si="6"/>
        <v>95.238095238095241</v>
      </c>
      <c r="E58">
        <f t="shared" si="7"/>
        <v>21</v>
      </c>
      <c r="G58">
        <v>1.61228926255E-3</v>
      </c>
      <c r="H58">
        <v>3.8228090452E-4</v>
      </c>
      <c r="I58">
        <v>1.6119236811600001E-3</v>
      </c>
      <c r="J58">
        <v>3.8228090452E-4</v>
      </c>
    </row>
    <row r="59" spans="1:10" x14ac:dyDescent="0.2">
      <c r="A59" t="s">
        <v>7</v>
      </c>
      <c r="B59">
        <v>16</v>
      </c>
      <c r="C59">
        <v>7</v>
      </c>
      <c r="D59">
        <f t="shared" si="6"/>
        <v>69.565217391304344</v>
      </c>
      <c r="E59">
        <f t="shared" si="7"/>
        <v>23</v>
      </c>
      <c r="G59" s="1">
        <v>3.4856305062299998E-7</v>
      </c>
      <c r="H59">
        <v>4.79789130916E-3</v>
      </c>
      <c r="I59" s="1">
        <v>4.9172663687400001E-8</v>
      </c>
      <c r="J59">
        <v>2.7693703032700002E-4</v>
      </c>
    </row>
    <row r="60" spans="1:10" x14ac:dyDescent="0.2">
      <c r="A60" t="s">
        <v>8</v>
      </c>
      <c r="B60">
        <v>19</v>
      </c>
      <c r="C60">
        <v>0</v>
      </c>
      <c r="D60">
        <f t="shared" si="6"/>
        <v>100</v>
      </c>
      <c r="E60">
        <f t="shared" si="7"/>
        <v>19</v>
      </c>
      <c r="G60">
        <v>7.0454402061999998E-3</v>
      </c>
      <c r="H60">
        <v>0</v>
      </c>
      <c r="I60">
        <v>6.4222681089900003E-3</v>
      </c>
    </row>
    <row r="61" spans="1:10" x14ac:dyDescent="0.2">
      <c r="A61" t="s">
        <v>9</v>
      </c>
      <c r="B61">
        <v>8</v>
      </c>
      <c r="C61">
        <v>11</v>
      </c>
      <c r="D61">
        <f t="shared" si="6"/>
        <v>42.10526315789474</v>
      </c>
      <c r="E61">
        <f t="shared" si="7"/>
        <v>19</v>
      </c>
      <c r="G61">
        <v>1.47561162527E-3</v>
      </c>
      <c r="H61">
        <v>8.5573234476299994E-3</v>
      </c>
      <c r="I61">
        <v>9.2434759451299998E-4</v>
      </c>
      <c r="J61">
        <v>2.81940423899E-4</v>
      </c>
    </row>
    <row r="62" spans="1:10" x14ac:dyDescent="0.2">
      <c r="A62" t="s">
        <v>10</v>
      </c>
      <c r="B62">
        <v>3</v>
      </c>
      <c r="C62">
        <v>8</v>
      </c>
      <c r="D62">
        <f t="shared" si="6"/>
        <v>27.272727272727273</v>
      </c>
      <c r="E62">
        <f t="shared" si="7"/>
        <v>11</v>
      </c>
      <c r="G62" s="1">
        <v>3.9750962257899997E-8</v>
      </c>
      <c r="H62">
        <v>8.6781746776000007E-3</v>
      </c>
      <c r="I62" s="1">
        <v>3.76787543301E-8</v>
      </c>
      <c r="J62">
        <v>3.3514805711500002E-4</v>
      </c>
    </row>
    <row r="63" spans="1:10" x14ac:dyDescent="0.2">
      <c r="A63" t="s">
        <v>32</v>
      </c>
      <c r="B63">
        <v>18</v>
      </c>
      <c r="C63">
        <v>3</v>
      </c>
      <c r="D63">
        <f t="shared" si="6"/>
        <v>85.714285714285708</v>
      </c>
      <c r="E63">
        <f t="shared" si="7"/>
        <v>21</v>
      </c>
      <c r="G63">
        <v>3.8718519845399999E-4</v>
      </c>
      <c r="H63">
        <v>4.6505710456000004E-3</v>
      </c>
      <c r="I63">
        <v>3.8684328601400002E-4</v>
      </c>
      <c r="J63">
        <v>4.04003746406E-4</v>
      </c>
    </row>
    <row r="64" spans="1:10" x14ac:dyDescent="0.2">
      <c r="A64" t="s">
        <v>15</v>
      </c>
      <c r="B64">
        <v>19</v>
      </c>
      <c r="C64">
        <v>4</v>
      </c>
      <c r="D64">
        <f t="shared" si="6"/>
        <v>82.608695652173907</v>
      </c>
      <c r="E64">
        <f t="shared" si="7"/>
        <v>23</v>
      </c>
      <c r="G64">
        <v>4.3509131067800001E-4</v>
      </c>
      <c r="H64">
        <v>1.26900679345E-3</v>
      </c>
      <c r="I64">
        <v>4.34724868954E-4</v>
      </c>
      <c r="J64">
        <v>1.42119022703E-4</v>
      </c>
    </row>
    <row r="65" spans="1:10" x14ac:dyDescent="0.2">
      <c r="A65" t="s">
        <v>12</v>
      </c>
      <c r="B65">
        <v>19</v>
      </c>
      <c r="C65">
        <v>3</v>
      </c>
      <c r="D65">
        <f t="shared" si="6"/>
        <v>86.36363636363636</v>
      </c>
      <c r="E65">
        <f t="shared" si="7"/>
        <v>22</v>
      </c>
      <c r="G65">
        <v>2.1786693734299999E-2</v>
      </c>
      <c r="H65">
        <v>2.47786346729E-3</v>
      </c>
      <c r="I65">
        <v>2.1786319209699999E-2</v>
      </c>
      <c r="J65">
        <v>1.2903982399700001E-4</v>
      </c>
    </row>
    <row r="66" spans="1:10" x14ac:dyDescent="0.2">
      <c r="A66" t="s">
        <v>13</v>
      </c>
      <c r="B66">
        <v>18</v>
      </c>
      <c r="C66">
        <v>1</v>
      </c>
      <c r="D66">
        <f t="shared" si="6"/>
        <v>94.736842105263165</v>
      </c>
      <c r="E66">
        <f t="shared" si="7"/>
        <v>19</v>
      </c>
      <c r="G66">
        <v>1.6121476021200001E-3</v>
      </c>
      <c r="H66">
        <v>3.3421766017100001E-3</v>
      </c>
      <c r="I66">
        <v>1.6119236811600001E-3</v>
      </c>
      <c r="J66">
        <v>8.1272855276499998E-4</v>
      </c>
    </row>
    <row r="67" spans="1:10" x14ac:dyDescent="0.2">
      <c r="A67" t="s">
        <v>14</v>
      </c>
      <c r="B67">
        <v>21</v>
      </c>
      <c r="C67">
        <v>0</v>
      </c>
      <c r="D67">
        <f t="shared" si="6"/>
        <v>100</v>
      </c>
      <c r="E67">
        <f t="shared" si="7"/>
        <v>21</v>
      </c>
      <c r="G67">
        <v>1.6823096430600001E-3</v>
      </c>
      <c r="H67">
        <v>1.6823096430600001E-3</v>
      </c>
      <c r="I67">
        <v>1.6819609473700001E-3</v>
      </c>
    </row>
    <row r="68" spans="1:10" x14ac:dyDescent="0.2">
      <c r="A68" t="s">
        <v>16</v>
      </c>
      <c r="B68">
        <v>19</v>
      </c>
      <c r="C68">
        <v>1</v>
      </c>
      <c r="D68">
        <f t="shared" si="6"/>
        <v>95</v>
      </c>
      <c r="E68">
        <f t="shared" si="7"/>
        <v>20</v>
      </c>
      <c r="G68">
        <v>1.8137242659200001E-3</v>
      </c>
      <c r="H68">
        <v>5.8615460951699999E-4</v>
      </c>
      <c r="I68">
        <v>1.0454495228199999E-3</v>
      </c>
      <c r="J68">
        <v>5.8615460951699999E-4</v>
      </c>
    </row>
    <row r="69" spans="1:10" x14ac:dyDescent="0.2">
      <c r="A69" t="s">
        <v>17</v>
      </c>
      <c r="B69">
        <v>19</v>
      </c>
      <c r="C69">
        <v>3</v>
      </c>
      <c r="D69">
        <f t="shared" si="6"/>
        <v>86.36363636363636</v>
      </c>
      <c r="E69">
        <f t="shared" si="7"/>
        <v>22</v>
      </c>
      <c r="G69">
        <v>1.61219756507E-3</v>
      </c>
      <c r="H69">
        <v>4.2396164302299999E-3</v>
      </c>
      <c r="I69">
        <v>1.6119236811600001E-3</v>
      </c>
      <c r="J69">
        <v>4.6650365568399999E-4</v>
      </c>
    </row>
    <row r="70" spans="1:10" x14ac:dyDescent="0.2">
      <c r="A70" t="s">
        <v>18</v>
      </c>
      <c r="B70">
        <v>21</v>
      </c>
      <c r="C70">
        <v>3</v>
      </c>
      <c r="D70">
        <f t="shared" si="6"/>
        <v>87.5</v>
      </c>
      <c r="E70">
        <f t="shared" si="7"/>
        <v>24</v>
      </c>
      <c r="G70">
        <v>2.2151136948600002E-3</v>
      </c>
      <c r="H70">
        <v>9.5930078402099994E-3</v>
      </c>
      <c r="I70">
        <v>1.6447744445999999E-3</v>
      </c>
      <c r="J70">
        <v>4.40468108683E-4</v>
      </c>
    </row>
    <row r="71" spans="1:10" x14ac:dyDescent="0.2">
      <c r="A71" t="s">
        <v>34</v>
      </c>
      <c r="B71">
        <v>19</v>
      </c>
      <c r="C71">
        <v>4</v>
      </c>
      <c r="D71">
        <f t="shared" si="6"/>
        <v>82.608695652173907</v>
      </c>
      <c r="E71">
        <f t="shared" si="7"/>
        <v>23</v>
      </c>
      <c r="G71">
        <v>2.1633829950700001E-3</v>
      </c>
      <c r="H71">
        <v>5.8777114104900004E-3</v>
      </c>
      <c r="I71">
        <v>1.6119236811600001E-3</v>
      </c>
      <c r="J71">
        <v>4.8727958423000001E-4</v>
      </c>
    </row>
    <row r="72" spans="1:10" x14ac:dyDescent="0.2">
      <c r="A72" t="s">
        <v>20</v>
      </c>
      <c r="B72">
        <v>23</v>
      </c>
      <c r="C72">
        <v>1</v>
      </c>
      <c r="D72">
        <f t="shared" si="6"/>
        <v>95.833333333333329</v>
      </c>
      <c r="E72">
        <f t="shared" si="7"/>
        <v>24</v>
      </c>
      <c r="G72">
        <v>6.0190311943900002E-4</v>
      </c>
      <c r="H72">
        <v>2.4513105531500001E-3</v>
      </c>
      <c r="I72">
        <v>6.0152684378599996E-4</v>
      </c>
      <c r="J72">
        <v>6.5208273262999997E-4</v>
      </c>
    </row>
    <row r="73" spans="1:10" x14ac:dyDescent="0.2">
      <c r="A73" t="s">
        <v>4</v>
      </c>
      <c r="B73">
        <v>22</v>
      </c>
      <c r="C73">
        <v>1</v>
      </c>
      <c r="D73">
        <f t="shared" si="6"/>
        <v>95.652173913043484</v>
      </c>
      <c r="E73">
        <f>B73+C73</f>
        <v>23</v>
      </c>
      <c r="G73">
        <v>3.1326899548999999E-3</v>
      </c>
      <c r="H73">
        <v>3.6208433441599999E-3</v>
      </c>
      <c r="I73">
        <v>1.6119236811600001E-3</v>
      </c>
      <c r="J73">
        <v>1.0913952952100001E-3</v>
      </c>
    </row>
    <row r="74" spans="1:10" x14ac:dyDescent="0.2">
      <c r="A74" t="s">
        <v>21</v>
      </c>
      <c r="B74">
        <v>18</v>
      </c>
      <c r="C74">
        <v>0</v>
      </c>
      <c r="D74">
        <f t="shared" si="6"/>
        <v>100</v>
      </c>
      <c r="E74">
        <f>B74+C74</f>
        <v>18</v>
      </c>
      <c r="G74">
        <v>1.6460050821199999E-3</v>
      </c>
      <c r="H74">
        <v>6.5208273262999997E-4</v>
      </c>
      <c r="I74">
        <v>1.6119236811600001E-3</v>
      </c>
      <c r="J74">
        <v>6.5208273262999997E-4</v>
      </c>
    </row>
    <row r="75" spans="1:10" x14ac:dyDescent="0.2">
      <c r="A75" t="s">
        <v>22</v>
      </c>
      <c r="B75">
        <v>18</v>
      </c>
      <c r="C75">
        <v>4</v>
      </c>
      <c r="D75">
        <f t="shared" si="6"/>
        <v>81.818181818181813</v>
      </c>
      <c r="E75">
        <f>B75+C75</f>
        <v>22</v>
      </c>
      <c r="G75" s="1">
        <v>2.9802702366899999E-7</v>
      </c>
      <c r="H75">
        <v>1.4658711537700001E-3</v>
      </c>
      <c r="I75" s="1">
        <v>4.61030125621E-8</v>
      </c>
      <c r="J75" s="1">
        <v>5.3406567585499999E-5</v>
      </c>
    </row>
    <row r="77" spans="1:10" x14ac:dyDescent="0.2">
      <c r="C77" t="s">
        <v>23</v>
      </c>
      <c r="D77">
        <f>AVERAGE(D57:D75)</f>
        <v>83.99372547240786</v>
      </c>
      <c r="G77" t="s">
        <v>37</v>
      </c>
      <c r="H77" s="1">
        <f>SUM(G57:G75)/SUM(B57:B75)</f>
        <v>1.4737342940264128E-4</v>
      </c>
      <c r="I77" s="1">
        <f>MIN(I57:I75)</f>
        <v>3.76787543301E-8</v>
      </c>
      <c r="J77">
        <f xml:space="preserve"> MIN(J57:J75)</f>
        <v>5.3406567585499999E-5</v>
      </c>
    </row>
    <row r="78" spans="1:10" x14ac:dyDescent="0.2">
      <c r="C78" t="s">
        <v>27</v>
      </c>
      <c r="D78">
        <f xml:space="preserve"> (SUM(D58:D76)-MIN(D58:D76)-MAX(D58:D76))/(COUNT(D58:D76)-2)</f>
        <v>86.319253543938899</v>
      </c>
      <c r="G78" t="s">
        <v>38</v>
      </c>
      <c r="H78">
        <f xml:space="preserve"> SUM(H57:H75)/SUM(C57:C75)</f>
        <v>1.1639969060527546E-3</v>
      </c>
      <c r="I78" s="1">
        <f>MAX(I58:I76)</f>
        <v>2.1786319209699999E-2</v>
      </c>
      <c r="J78">
        <f xml:space="preserve"> MAX(J57:J75)</f>
        <v>1.0913952952100001E-3</v>
      </c>
    </row>
    <row r="80" spans="1:10" x14ac:dyDescent="0.2">
      <c r="G80" t="s">
        <v>41</v>
      </c>
      <c r="H80" s="1">
        <f>(SUM(G57:G75)-MAX(G57:G75)-MIN(G57:G75))/(SUM(B57:B75)-2)</f>
        <v>8.2638529925361232E-5</v>
      </c>
      <c r="I80" s="1">
        <f>SMALL(I57:I75,2)</f>
        <v>4.61030125621E-8</v>
      </c>
      <c r="J80" s="1">
        <f>SMALL(J57:J75,2)</f>
        <v>1.2903982399700001E-4</v>
      </c>
    </row>
    <row r="81" spans="7:10" x14ac:dyDescent="0.2">
      <c r="G81" t="s">
        <v>42</v>
      </c>
      <c r="H81" s="1">
        <f>(SUM(H57:H75) - MAX(H57:H75)-MIN(H57:H75))/(SUM(C57:C75)-2)</f>
        <v>1.0319057419054E-3</v>
      </c>
      <c r="I81" s="1">
        <f>LARGE(I57:I75,2)</f>
        <v>6.4222681089900003E-3</v>
      </c>
      <c r="J81" s="1">
        <f>LARGE(J57:J75,2)</f>
        <v>8.1272855276499998E-4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Ruler="0" workbookViewId="0">
      <selection activeCell="G25" sqref="G25"/>
    </sheetView>
  </sheetViews>
  <sheetFormatPr baseColWidth="10" defaultRowHeight="16" x14ac:dyDescent="0.2"/>
  <cols>
    <col min="1" max="1" width="18.1640625" bestFit="1" customWidth="1"/>
    <col min="7" max="7" width="13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43</v>
      </c>
      <c r="E1" t="s">
        <v>44</v>
      </c>
      <c r="F1" t="s">
        <v>3</v>
      </c>
      <c r="G1" t="s">
        <v>24</v>
      </c>
    </row>
    <row r="2" spans="1:10" x14ac:dyDescent="0.2">
      <c r="A2" t="s">
        <v>6</v>
      </c>
      <c r="B2">
        <v>14</v>
      </c>
      <c r="C2">
        <v>7</v>
      </c>
      <c r="D2">
        <v>12</v>
      </c>
      <c r="E2">
        <v>0</v>
      </c>
      <c r="F2">
        <f t="shared" ref="F2:F20" si="0">(B2*100)/(B2+C2)</f>
        <v>66.666666666666671</v>
      </c>
      <c r="G2">
        <f>B2+C2+E2</f>
        <v>21</v>
      </c>
    </row>
    <row r="3" spans="1:10" x14ac:dyDescent="0.2">
      <c r="A3" t="s">
        <v>5</v>
      </c>
      <c r="B3">
        <v>20</v>
      </c>
      <c r="C3">
        <v>3</v>
      </c>
      <c r="D3">
        <v>2</v>
      </c>
      <c r="E3">
        <v>1</v>
      </c>
      <c r="F3">
        <f t="shared" si="0"/>
        <v>86.956521739130437</v>
      </c>
      <c r="G3">
        <f t="shared" ref="G3:G20" si="1">B3+C3+E3</f>
        <v>24</v>
      </c>
      <c r="J3" t="s">
        <v>45</v>
      </c>
    </row>
    <row r="4" spans="1:10" x14ac:dyDescent="0.2">
      <c r="A4" t="s">
        <v>7</v>
      </c>
      <c r="B4">
        <v>19</v>
      </c>
      <c r="C4">
        <v>7</v>
      </c>
      <c r="D4">
        <v>5</v>
      </c>
      <c r="E4">
        <v>0</v>
      </c>
      <c r="F4">
        <f t="shared" si="0"/>
        <v>73.07692307692308</v>
      </c>
      <c r="G4">
        <f t="shared" si="1"/>
        <v>26</v>
      </c>
      <c r="J4" t="s">
        <v>46</v>
      </c>
    </row>
    <row r="5" spans="1:10" x14ac:dyDescent="0.2">
      <c r="A5" t="s">
        <v>8</v>
      </c>
      <c r="B5">
        <v>22</v>
      </c>
      <c r="C5">
        <v>2</v>
      </c>
      <c r="D5">
        <v>6</v>
      </c>
      <c r="E5">
        <v>2</v>
      </c>
      <c r="F5">
        <f t="shared" si="0"/>
        <v>91.666666666666671</v>
      </c>
      <c r="G5">
        <f t="shared" si="1"/>
        <v>26</v>
      </c>
    </row>
    <row r="6" spans="1:10" x14ac:dyDescent="0.2">
      <c r="A6" t="s">
        <v>9</v>
      </c>
      <c r="B6">
        <v>9</v>
      </c>
      <c r="C6">
        <v>11</v>
      </c>
      <c r="D6">
        <v>20</v>
      </c>
      <c r="E6">
        <v>3</v>
      </c>
      <c r="F6">
        <f t="shared" si="0"/>
        <v>45</v>
      </c>
      <c r="G6">
        <f t="shared" si="1"/>
        <v>23</v>
      </c>
    </row>
    <row r="7" spans="1:10" x14ac:dyDescent="0.2">
      <c r="A7" t="s">
        <v>10</v>
      </c>
      <c r="B7">
        <v>4</v>
      </c>
      <c r="C7">
        <v>6</v>
      </c>
      <c r="D7">
        <v>30</v>
      </c>
      <c r="E7">
        <v>8</v>
      </c>
      <c r="F7">
        <f t="shared" si="0"/>
        <v>40</v>
      </c>
      <c r="G7">
        <f t="shared" si="1"/>
        <v>18</v>
      </c>
    </row>
    <row r="8" spans="1:10" x14ac:dyDescent="0.2">
      <c r="A8" t="s">
        <v>32</v>
      </c>
      <c r="B8">
        <v>20</v>
      </c>
      <c r="C8">
        <v>3</v>
      </c>
      <c r="D8">
        <v>13</v>
      </c>
      <c r="E8">
        <v>1</v>
      </c>
      <c r="F8">
        <f t="shared" si="0"/>
        <v>86.956521739130437</v>
      </c>
      <c r="G8">
        <f t="shared" si="1"/>
        <v>24</v>
      </c>
    </row>
    <row r="9" spans="1:10" x14ac:dyDescent="0.2">
      <c r="A9" t="s">
        <v>15</v>
      </c>
      <c r="B9">
        <v>21</v>
      </c>
      <c r="C9">
        <v>2</v>
      </c>
      <c r="D9">
        <v>73</v>
      </c>
      <c r="E9">
        <v>2</v>
      </c>
      <c r="F9">
        <f t="shared" si="0"/>
        <v>91.304347826086953</v>
      </c>
      <c r="G9">
        <f t="shared" si="1"/>
        <v>25</v>
      </c>
    </row>
    <row r="10" spans="1:10" x14ac:dyDescent="0.2">
      <c r="A10" t="s">
        <v>12</v>
      </c>
      <c r="B10">
        <v>19</v>
      </c>
      <c r="C10">
        <v>4</v>
      </c>
      <c r="D10">
        <v>22</v>
      </c>
      <c r="E10">
        <v>1</v>
      </c>
      <c r="F10">
        <f t="shared" si="0"/>
        <v>82.608695652173907</v>
      </c>
      <c r="G10">
        <f t="shared" si="1"/>
        <v>24</v>
      </c>
      <c r="J10" t="s">
        <v>47</v>
      </c>
    </row>
    <row r="11" spans="1:10" x14ac:dyDescent="0.2">
      <c r="A11" t="s">
        <v>13</v>
      </c>
      <c r="B11">
        <v>20</v>
      </c>
      <c r="C11">
        <v>2</v>
      </c>
      <c r="D11">
        <v>26</v>
      </c>
      <c r="E11">
        <v>0</v>
      </c>
      <c r="F11">
        <f t="shared" si="0"/>
        <v>90.909090909090907</v>
      </c>
      <c r="G11">
        <f t="shared" si="1"/>
        <v>22</v>
      </c>
      <c r="J11" t="s">
        <v>48</v>
      </c>
    </row>
    <row r="12" spans="1:10" x14ac:dyDescent="0.2">
      <c r="A12" t="s">
        <v>14</v>
      </c>
      <c r="B12">
        <v>22</v>
      </c>
      <c r="C12">
        <v>1</v>
      </c>
      <c r="D12">
        <v>4</v>
      </c>
      <c r="E12">
        <v>0</v>
      </c>
      <c r="F12">
        <f t="shared" si="0"/>
        <v>95.652173913043484</v>
      </c>
      <c r="G12">
        <f t="shared" si="1"/>
        <v>23</v>
      </c>
      <c r="J12" t="s">
        <v>49</v>
      </c>
    </row>
    <row r="13" spans="1:10" x14ac:dyDescent="0.2">
      <c r="A13" t="s">
        <v>16</v>
      </c>
      <c r="B13">
        <v>20</v>
      </c>
      <c r="C13">
        <v>3</v>
      </c>
      <c r="D13">
        <v>14</v>
      </c>
      <c r="E13">
        <v>1</v>
      </c>
      <c r="F13">
        <f t="shared" si="0"/>
        <v>86.956521739130437</v>
      </c>
      <c r="G13">
        <f t="shared" si="1"/>
        <v>24</v>
      </c>
      <c r="J13" t="s">
        <v>50</v>
      </c>
    </row>
    <row r="14" spans="1:10" x14ac:dyDescent="0.2">
      <c r="A14" t="s">
        <v>17</v>
      </c>
      <c r="B14">
        <v>20</v>
      </c>
      <c r="C14">
        <v>3</v>
      </c>
      <c r="D14">
        <v>18</v>
      </c>
      <c r="E14">
        <v>0</v>
      </c>
      <c r="F14">
        <f t="shared" si="0"/>
        <v>86.956521739130437</v>
      </c>
      <c r="G14">
        <f t="shared" si="1"/>
        <v>23</v>
      </c>
    </row>
    <row r="15" spans="1:10" x14ac:dyDescent="0.2">
      <c r="A15" t="s">
        <v>18</v>
      </c>
      <c r="B15">
        <v>22</v>
      </c>
      <c r="C15">
        <v>2</v>
      </c>
      <c r="D15">
        <v>5</v>
      </c>
      <c r="E15">
        <v>1</v>
      </c>
      <c r="F15">
        <f t="shared" si="0"/>
        <v>91.666666666666671</v>
      </c>
      <c r="G15">
        <f t="shared" si="1"/>
        <v>25</v>
      </c>
      <c r="J15" t="s">
        <v>51</v>
      </c>
    </row>
    <row r="16" spans="1:10" x14ac:dyDescent="0.2">
      <c r="A16" t="s">
        <v>34</v>
      </c>
      <c r="B16">
        <v>22</v>
      </c>
      <c r="C16">
        <v>5</v>
      </c>
      <c r="D16">
        <v>28</v>
      </c>
      <c r="E16">
        <v>0</v>
      </c>
      <c r="F16">
        <f t="shared" si="0"/>
        <v>81.481481481481481</v>
      </c>
      <c r="G16">
        <f t="shared" si="1"/>
        <v>27</v>
      </c>
    </row>
    <row r="17" spans="1:7" x14ac:dyDescent="0.2">
      <c r="A17" t="s">
        <v>20</v>
      </c>
      <c r="B17">
        <v>24</v>
      </c>
      <c r="C17">
        <v>1</v>
      </c>
      <c r="D17">
        <v>32</v>
      </c>
      <c r="E17">
        <v>0</v>
      </c>
      <c r="F17">
        <f t="shared" si="0"/>
        <v>96</v>
      </c>
      <c r="G17">
        <f t="shared" si="1"/>
        <v>25</v>
      </c>
    </row>
    <row r="18" spans="1:7" x14ac:dyDescent="0.2">
      <c r="A18" t="s">
        <v>4</v>
      </c>
      <c r="B18">
        <v>22</v>
      </c>
      <c r="C18">
        <v>1</v>
      </c>
      <c r="D18">
        <v>30</v>
      </c>
      <c r="E18">
        <v>0</v>
      </c>
      <c r="F18">
        <f t="shared" si="0"/>
        <v>95.652173913043484</v>
      </c>
      <c r="G18">
        <f t="shared" si="1"/>
        <v>23</v>
      </c>
    </row>
    <row r="19" spans="1:7" x14ac:dyDescent="0.2">
      <c r="A19" t="s">
        <v>21</v>
      </c>
      <c r="B19">
        <v>20</v>
      </c>
      <c r="C19">
        <v>2</v>
      </c>
      <c r="D19">
        <v>8</v>
      </c>
      <c r="E19">
        <v>1</v>
      </c>
      <c r="F19">
        <f t="shared" si="0"/>
        <v>90.909090909090907</v>
      </c>
      <c r="G19">
        <f t="shared" si="1"/>
        <v>23</v>
      </c>
    </row>
    <row r="20" spans="1:7" x14ac:dyDescent="0.2">
      <c r="A20" t="s">
        <v>22</v>
      </c>
      <c r="B20">
        <v>20</v>
      </c>
      <c r="C20">
        <v>4</v>
      </c>
      <c r="D20">
        <v>13</v>
      </c>
      <c r="E20">
        <v>0</v>
      </c>
      <c r="F20">
        <f t="shared" si="0"/>
        <v>83.333333333333329</v>
      </c>
      <c r="G20">
        <f t="shared" si="1"/>
        <v>24</v>
      </c>
    </row>
    <row r="22" spans="1:7" x14ac:dyDescent="0.2">
      <c r="C22" t="s">
        <v>23</v>
      </c>
      <c r="F22">
        <f>AVERAGE(F2:F20)</f>
        <v>82.302810419515239</v>
      </c>
    </row>
    <row r="23" spans="1:7" x14ac:dyDescent="0.2">
      <c r="C23" t="s">
        <v>27</v>
      </c>
      <c r="F23">
        <f xml:space="preserve"> (SUM(F3:F21)-MIN(F3:F21)-MAX(F3:F21))/(COUNT(F3:F21)-2)</f>
        <v>85.067920706507678</v>
      </c>
    </row>
    <row r="25" spans="1:7" x14ac:dyDescent="0.2">
      <c r="C25" t="s">
        <v>44</v>
      </c>
      <c r="E25">
        <f>SUM(E2:E20)</f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Ruler="0" workbookViewId="0">
      <selection activeCell="E15" sqref="E15"/>
    </sheetView>
  </sheetViews>
  <sheetFormatPr baseColWidth="10" defaultRowHeight="16" x14ac:dyDescent="0.2"/>
  <cols>
    <col min="1" max="1" width="18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43</v>
      </c>
      <c r="E1" t="s">
        <v>44</v>
      </c>
      <c r="F1" t="s">
        <v>3</v>
      </c>
      <c r="G1" t="s">
        <v>24</v>
      </c>
    </row>
    <row r="2" spans="1:7" x14ac:dyDescent="0.2">
      <c r="A2" t="s">
        <v>6</v>
      </c>
      <c r="B2">
        <v>21</v>
      </c>
      <c r="C2">
        <v>0</v>
      </c>
      <c r="D2">
        <v>12</v>
      </c>
      <c r="E2">
        <v>0</v>
      </c>
      <c r="F2">
        <f t="shared" ref="F2:F20" si="0">(B2*100)/(B2+C2)</f>
        <v>100</v>
      </c>
      <c r="G2">
        <f>B2+C2+E2</f>
        <v>21</v>
      </c>
    </row>
    <row r="3" spans="1:7" x14ac:dyDescent="0.2">
      <c r="A3" t="s">
        <v>5</v>
      </c>
      <c r="B3">
        <v>23</v>
      </c>
      <c r="C3">
        <v>0</v>
      </c>
      <c r="D3">
        <v>2</v>
      </c>
      <c r="E3">
        <v>1</v>
      </c>
      <c r="F3">
        <f t="shared" si="0"/>
        <v>100</v>
      </c>
      <c r="G3">
        <f t="shared" ref="G3:G20" si="1">B3+C3+E3</f>
        <v>24</v>
      </c>
    </row>
    <row r="4" spans="1:7" x14ac:dyDescent="0.2">
      <c r="A4" t="s">
        <v>7</v>
      </c>
      <c r="B4">
        <v>26</v>
      </c>
      <c r="C4">
        <v>0</v>
      </c>
      <c r="D4">
        <v>5</v>
      </c>
      <c r="E4">
        <v>0</v>
      </c>
      <c r="F4">
        <f t="shared" si="0"/>
        <v>100</v>
      </c>
      <c r="G4">
        <f t="shared" si="1"/>
        <v>26</v>
      </c>
    </row>
    <row r="5" spans="1:7" x14ac:dyDescent="0.2">
      <c r="A5" t="s">
        <v>8</v>
      </c>
      <c r="B5">
        <v>24</v>
      </c>
      <c r="C5">
        <v>0</v>
      </c>
      <c r="D5">
        <v>6</v>
      </c>
      <c r="E5">
        <v>2</v>
      </c>
      <c r="F5">
        <f t="shared" si="0"/>
        <v>100</v>
      </c>
      <c r="G5">
        <f t="shared" si="1"/>
        <v>26</v>
      </c>
    </row>
    <row r="6" spans="1:7" x14ac:dyDescent="0.2">
      <c r="A6" t="s">
        <v>9</v>
      </c>
      <c r="B6">
        <v>20</v>
      </c>
      <c r="C6">
        <v>0</v>
      </c>
      <c r="D6">
        <v>20</v>
      </c>
      <c r="E6">
        <v>3</v>
      </c>
      <c r="F6">
        <f t="shared" si="0"/>
        <v>100</v>
      </c>
      <c r="G6">
        <f t="shared" si="1"/>
        <v>23</v>
      </c>
    </row>
    <row r="7" spans="1:7" x14ac:dyDescent="0.2">
      <c r="A7" t="s">
        <v>10</v>
      </c>
      <c r="B7">
        <v>10</v>
      </c>
      <c r="C7">
        <v>0</v>
      </c>
      <c r="D7">
        <v>30</v>
      </c>
      <c r="E7">
        <v>8</v>
      </c>
      <c r="F7">
        <f t="shared" si="0"/>
        <v>100</v>
      </c>
      <c r="G7">
        <f t="shared" si="1"/>
        <v>18</v>
      </c>
    </row>
    <row r="8" spans="1:7" x14ac:dyDescent="0.2">
      <c r="A8" t="s">
        <v>32</v>
      </c>
      <c r="B8">
        <v>23</v>
      </c>
      <c r="C8">
        <v>0</v>
      </c>
      <c r="D8">
        <v>13</v>
      </c>
      <c r="E8">
        <v>1</v>
      </c>
      <c r="F8">
        <f t="shared" si="0"/>
        <v>100</v>
      </c>
      <c r="G8">
        <f t="shared" si="1"/>
        <v>24</v>
      </c>
    </row>
    <row r="9" spans="1:7" x14ac:dyDescent="0.2">
      <c r="A9" t="s">
        <v>15</v>
      </c>
      <c r="B9">
        <v>24</v>
      </c>
      <c r="C9">
        <v>0</v>
      </c>
      <c r="D9">
        <v>73</v>
      </c>
      <c r="E9">
        <v>1</v>
      </c>
      <c r="F9">
        <f t="shared" si="0"/>
        <v>100</v>
      </c>
      <c r="G9">
        <f t="shared" si="1"/>
        <v>25</v>
      </c>
    </row>
    <row r="10" spans="1:7" x14ac:dyDescent="0.2">
      <c r="A10" t="s">
        <v>12</v>
      </c>
      <c r="B10">
        <v>23</v>
      </c>
      <c r="C10">
        <v>0</v>
      </c>
      <c r="D10">
        <v>22</v>
      </c>
      <c r="E10">
        <v>1</v>
      </c>
      <c r="F10">
        <f t="shared" si="0"/>
        <v>100</v>
      </c>
      <c r="G10">
        <f t="shared" si="1"/>
        <v>24</v>
      </c>
    </row>
    <row r="11" spans="1:7" x14ac:dyDescent="0.2">
      <c r="A11" t="s">
        <v>13</v>
      </c>
      <c r="B11">
        <v>22</v>
      </c>
      <c r="C11">
        <v>0</v>
      </c>
      <c r="D11">
        <v>26</v>
      </c>
      <c r="E11">
        <v>0</v>
      </c>
      <c r="F11">
        <f t="shared" si="0"/>
        <v>100</v>
      </c>
      <c r="G11">
        <f t="shared" si="1"/>
        <v>22</v>
      </c>
    </row>
    <row r="12" spans="1:7" x14ac:dyDescent="0.2">
      <c r="A12" t="s">
        <v>14</v>
      </c>
      <c r="B12">
        <v>23</v>
      </c>
      <c r="C12">
        <v>0</v>
      </c>
      <c r="D12">
        <v>4</v>
      </c>
      <c r="E12">
        <v>0</v>
      </c>
      <c r="F12">
        <f t="shared" si="0"/>
        <v>100</v>
      </c>
      <c r="G12">
        <f t="shared" si="1"/>
        <v>23</v>
      </c>
    </row>
    <row r="13" spans="1:7" x14ac:dyDescent="0.2">
      <c r="A13" t="s">
        <v>16</v>
      </c>
      <c r="B13">
        <v>23</v>
      </c>
      <c r="C13">
        <v>0</v>
      </c>
      <c r="D13">
        <v>14</v>
      </c>
      <c r="E13">
        <v>1</v>
      </c>
      <c r="F13">
        <f t="shared" si="0"/>
        <v>100</v>
      </c>
      <c r="G13">
        <f t="shared" si="1"/>
        <v>24</v>
      </c>
    </row>
    <row r="14" spans="1:7" x14ac:dyDescent="0.2">
      <c r="A14" t="s">
        <v>17</v>
      </c>
      <c r="B14">
        <v>23</v>
      </c>
      <c r="C14">
        <v>0</v>
      </c>
      <c r="D14">
        <v>18</v>
      </c>
      <c r="E14">
        <v>0</v>
      </c>
      <c r="F14">
        <f t="shared" si="0"/>
        <v>100</v>
      </c>
      <c r="G14">
        <f t="shared" si="1"/>
        <v>23</v>
      </c>
    </row>
    <row r="15" spans="1:7" x14ac:dyDescent="0.2">
      <c r="A15" t="s">
        <v>18</v>
      </c>
      <c r="B15">
        <v>24</v>
      </c>
      <c r="C15">
        <v>0</v>
      </c>
      <c r="D15">
        <v>25</v>
      </c>
      <c r="E15">
        <v>1</v>
      </c>
      <c r="F15">
        <f t="shared" si="0"/>
        <v>100</v>
      </c>
      <c r="G15">
        <f t="shared" si="1"/>
        <v>25</v>
      </c>
    </row>
    <row r="16" spans="1:7" x14ac:dyDescent="0.2">
      <c r="A16" t="s">
        <v>34</v>
      </c>
      <c r="B16">
        <v>27</v>
      </c>
      <c r="C16">
        <v>0</v>
      </c>
      <c r="D16">
        <v>28</v>
      </c>
      <c r="E16">
        <v>0</v>
      </c>
      <c r="F16">
        <f t="shared" si="0"/>
        <v>100</v>
      </c>
      <c r="G16">
        <f t="shared" si="1"/>
        <v>27</v>
      </c>
    </row>
    <row r="17" spans="1:7" x14ac:dyDescent="0.2">
      <c r="A17" t="s">
        <v>20</v>
      </c>
      <c r="B17">
        <v>25</v>
      </c>
      <c r="C17">
        <v>0</v>
      </c>
      <c r="D17">
        <v>32</v>
      </c>
      <c r="E17">
        <v>0</v>
      </c>
      <c r="F17">
        <f t="shared" si="0"/>
        <v>100</v>
      </c>
      <c r="G17">
        <f t="shared" si="1"/>
        <v>25</v>
      </c>
    </row>
    <row r="18" spans="1:7" x14ac:dyDescent="0.2">
      <c r="A18" t="s">
        <v>4</v>
      </c>
      <c r="B18">
        <v>23</v>
      </c>
      <c r="C18">
        <v>0</v>
      </c>
      <c r="D18">
        <v>30</v>
      </c>
      <c r="E18">
        <v>0</v>
      </c>
      <c r="F18">
        <f t="shared" si="0"/>
        <v>100</v>
      </c>
      <c r="G18">
        <f t="shared" si="1"/>
        <v>23</v>
      </c>
    </row>
    <row r="19" spans="1:7" x14ac:dyDescent="0.2">
      <c r="A19" t="s">
        <v>21</v>
      </c>
      <c r="B19">
        <v>22</v>
      </c>
      <c r="C19">
        <v>0</v>
      </c>
      <c r="D19">
        <v>8</v>
      </c>
      <c r="E19">
        <v>1</v>
      </c>
      <c r="F19">
        <f t="shared" si="0"/>
        <v>100</v>
      </c>
      <c r="G19">
        <f t="shared" si="1"/>
        <v>23</v>
      </c>
    </row>
    <row r="20" spans="1:7" x14ac:dyDescent="0.2">
      <c r="A20" t="s">
        <v>22</v>
      </c>
      <c r="B20">
        <v>24</v>
      </c>
      <c r="C20">
        <v>0</v>
      </c>
      <c r="D20">
        <v>13</v>
      </c>
      <c r="E20">
        <v>0</v>
      </c>
      <c r="F20">
        <f t="shared" si="0"/>
        <v>100</v>
      </c>
      <c r="G20">
        <f t="shared" si="1"/>
        <v>24</v>
      </c>
    </row>
    <row r="22" spans="1:7" x14ac:dyDescent="0.2">
      <c r="C22" t="s">
        <v>23</v>
      </c>
      <c r="F22">
        <f>AVERAGE(F2:F20)</f>
        <v>100</v>
      </c>
    </row>
    <row r="23" spans="1:7" x14ac:dyDescent="0.2">
      <c r="C23" t="s">
        <v>27</v>
      </c>
      <c r="F23">
        <f xml:space="preserve"> (SUM(F3:F21)-MIN(F3:F21)-MAX(F3:F21))/(COUNT(F3:F21)-2)</f>
        <v>100</v>
      </c>
    </row>
    <row r="25" spans="1:7" x14ac:dyDescent="0.2">
      <c r="C25" t="s">
        <v>44</v>
      </c>
      <c r="E25">
        <f>SUM(E2:E20)</f>
        <v>20</v>
      </c>
    </row>
    <row r="26" spans="1:7" x14ac:dyDescent="0.2">
      <c r="C26" t="s">
        <v>52</v>
      </c>
      <c r="E26">
        <f>SUM(D2:D20)</f>
        <v>381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showRuler="0" workbookViewId="0">
      <selection activeCell="J35" sqref="J35"/>
    </sheetView>
  </sheetViews>
  <sheetFormatPr baseColWidth="10" defaultRowHeight="16" x14ac:dyDescent="0.2"/>
  <cols>
    <col min="1" max="1" width="18.1640625" bestFit="1" customWidth="1"/>
    <col min="3" max="3" width="14.5" bestFit="1" customWidth="1"/>
    <col min="4" max="4" width="9" bestFit="1" customWidth="1"/>
    <col min="5" max="5" width="11.5" bestFit="1" customWidth="1"/>
    <col min="6" max="6" width="13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44</v>
      </c>
      <c r="E1" t="s">
        <v>3</v>
      </c>
      <c r="F1" t="s">
        <v>24</v>
      </c>
    </row>
    <row r="2" spans="1:8" x14ac:dyDescent="0.2">
      <c r="A2" t="s">
        <v>6</v>
      </c>
      <c r="B2">
        <v>21</v>
      </c>
      <c r="C2">
        <v>0</v>
      </c>
      <c r="D2">
        <v>0</v>
      </c>
      <c r="E2">
        <f>(B2*100)/(B2+C2:C20)</f>
        <v>100</v>
      </c>
      <c r="F2">
        <f>B2+C2+D2</f>
        <v>21</v>
      </c>
    </row>
    <row r="3" spans="1:8" x14ac:dyDescent="0.2">
      <c r="A3" t="s">
        <v>5</v>
      </c>
      <c r="B3">
        <v>23</v>
      </c>
      <c r="C3">
        <v>0</v>
      </c>
      <c r="D3">
        <v>0</v>
      </c>
      <c r="E3">
        <f t="shared" ref="E3:E20" si="0">(B3*100)/(B3+C3:C21)</f>
        <v>100</v>
      </c>
      <c r="F3">
        <f t="shared" ref="F3:F20" si="1">B3+C3+D3</f>
        <v>23</v>
      </c>
    </row>
    <row r="4" spans="1:8" x14ac:dyDescent="0.2">
      <c r="A4" t="s">
        <v>7</v>
      </c>
      <c r="B4">
        <v>24</v>
      </c>
      <c r="C4">
        <v>0</v>
      </c>
      <c r="D4">
        <v>0</v>
      </c>
      <c r="E4">
        <f t="shared" si="0"/>
        <v>100</v>
      </c>
      <c r="F4">
        <f t="shared" si="1"/>
        <v>24</v>
      </c>
    </row>
    <row r="5" spans="1:8" x14ac:dyDescent="0.2">
      <c r="A5" t="s">
        <v>8</v>
      </c>
      <c r="B5">
        <v>24</v>
      </c>
      <c r="C5">
        <v>0</v>
      </c>
      <c r="D5">
        <v>0</v>
      </c>
      <c r="E5">
        <f t="shared" si="0"/>
        <v>100</v>
      </c>
      <c r="F5">
        <f t="shared" si="1"/>
        <v>24</v>
      </c>
    </row>
    <row r="6" spans="1:8" x14ac:dyDescent="0.2">
      <c r="A6" t="s">
        <v>9</v>
      </c>
      <c r="B6">
        <v>21</v>
      </c>
      <c r="C6">
        <v>3</v>
      </c>
      <c r="D6">
        <v>0</v>
      </c>
      <c r="E6">
        <f t="shared" si="0"/>
        <v>87.5</v>
      </c>
      <c r="F6">
        <f t="shared" si="1"/>
        <v>24</v>
      </c>
    </row>
    <row r="7" spans="1:8" x14ac:dyDescent="0.2">
      <c r="A7" t="s">
        <v>10</v>
      </c>
      <c r="B7">
        <v>10</v>
      </c>
      <c r="C7">
        <v>11</v>
      </c>
      <c r="D7">
        <v>0</v>
      </c>
      <c r="E7">
        <f t="shared" si="0"/>
        <v>47.61904761904762</v>
      </c>
      <c r="F7">
        <f t="shared" si="1"/>
        <v>21</v>
      </c>
    </row>
    <row r="8" spans="1:8" x14ac:dyDescent="0.2">
      <c r="A8" t="s">
        <v>32</v>
      </c>
      <c r="B8">
        <v>23</v>
      </c>
      <c r="C8">
        <v>1</v>
      </c>
      <c r="D8">
        <v>0</v>
      </c>
      <c r="E8">
        <f t="shared" si="0"/>
        <v>95.833333333333329</v>
      </c>
      <c r="F8">
        <f t="shared" si="1"/>
        <v>24</v>
      </c>
    </row>
    <row r="9" spans="1:8" x14ac:dyDescent="0.2">
      <c r="A9" t="s">
        <v>15</v>
      </c>
      <c r="B9">
        <v>21</v>
      </c>
      <c r="C9">
        <v>3</v>
      </c>
      <c r="D9">
        <v>0</v>
      </c>
      <c r="E9">
        <f t="shared" si="0"/>
        <v>87.5</v>
      </c>
      <c r="F9">
        <f t="shared" si="1"/>
        <v>24</v>
      </c>
    </row>
    <row r="10" spans="1:8" x14ac:dyDescent="0.2">
      <c r="A10" t="s">
        <v>12</v>
      </c>
      <c r="B10">
        <v>22</v>
      </c>
      <c r="C10">
        <v>2</v>
      </c>
      <c r="D10">
        <v>0</v>
      </c>
      <c r="E10">
        <f t="shared" si="0"/>
        <v>91.666666666666671</v>
      </c>
      <c r="F10">
        <f t="shared" si="1"/>
        <v>24</v>
      </c>
      <c r="H10" t="s">
        <v>56</v>
      </c>
    </row>
    <row r="11" spans="1:8" x14ac:dyDescent="0.2">
      <c r="A11" t="s">
        <v>13</v>
      </c>
      <c r="B11">
        <v>23</v>
      </c>
      <c r="C11">
        <v>0</v>
      </c>
      <c r="D11">
        <v>0</v>
      </c>
      <c r="E11">
        <f t="shared" si="0"/>
        <v>100</v>
      </c>
      <c r="F11">
        <f t="shared" si="1"/>
        <v>23</v>
      </c>
      <c r="H11" t="s">
        <v>57</v>
      </c>
    </row>
    <row r="12" spans="1:8" x14ac:dyDescent="0.2">
      <c r="A12" t="s">
        <v>14</v>
      </c>
      <c r="B12">
        <v>23</v>
      </c>
      <c r="C12">
        <v>0</v>
      </c>
      <c r="D12">
        <v>0</v>
      </c>
      <c r="E12">
        <f t="shared" si="0"/>
        <v>100</v>
      </c>
      <c r="F12">
        <f t="shared" si="1"/>
        <v>23</v>
      </c>
      <c r="H12" t="s">
        <v>58</v>
      </c>
    </row>
    <row r="13" spans="1:8" x14ac:dyDescent="0.2">
      <c r="A13" t="s">
        <v>16</v>
      </c>
      <c r="B13">
        <v>22</v>
      </c>
      <c r="C13">
        <v>1</v>
      </c>
      <c r="D13">
        <v>0</v>
      </c>
      <c r="E13">
        <f t="shared" si="0"/>
        <v>95.652173913043484</v>
      </c>
      <c r="F13">
        <f t="shared" si="1"/>
        <v>23</v>
      </c>
      <c r="H13" t="s">
        <v>60</v>
      </c>
    </row>
    <row r="14" spans="1:8" x14ac:dyDescent="0.2">
      <c r="A14" t="s">
        <v>17</v>
      </c>
      <c r="B14">
        <v>23</v>
      </c>
      <c r="C14">
        <v>1</v>
      </c>
      <c r="D14">
        <v>0</v>
      </c>
      <c r="E14">
        <f t="shared" si="0"/>
        <v>95.833333333333329</v>
      </c>
      <c r="F14">
        <f t="shared" si="1"/>
        <v>24</v>
      </c>
    </row>
    <row r="15" spans="1:8" x14ac:dyDescent="0.2">
      <c r="A15" t="s">
        <v>18</v>
      </c>
      <c r="B15">
        <v>24</v>
      </c>
      <c r="C15">
        <v>0</v>
      </c>
      <c r="D15">
        <v>0</v>
      </c>
      <c r="E15">
        <f t="shared" si="0"/>
        <v>100</v>
      </c>
      <c r="F15">
        <f t="shared" si="1"/>
        <v>24</v>
      </c>
      <c r="H15" t="s">
        <v>59</v>
      </c>
    </row>
    <row r="16" spans="1:8" x14ac:dyDescent="0.2">
      <c r="A16" t="s">
        <v>34</v>
      </c>
      <c r="B16">
        <v>21</v>
      </c>
      <c r="C16">
        <v>3</v>
      </c>
      <c r="D16">
        <v>0</v>
      </c>
      <c r="E16">
        <f t="shared" si="0"/>
        <v>87.5</v>
      </c>
      <c r="F16">
        <f t="shared" si="1"/>
        <v>24</v>
      </c>
    </row>
    <row r="17" spans="1:6" x14ac:dyDescent="0.2">
      <c r="A17" t="s">
        <v>20</v>
      </c>
      <c r="B17">
        <v>22</v>
      </c>
      <c r="C17">
        <v>2</v>
      </c>
      <c r="D17">
        <v>0</v>
      </c>
      <c r="E17">
        <f t="shared" si="0"/>
        <v>91.666666666666671</v>
      </c>
      <c r="F17">
        <f t="shared" si="1"/>
        <v>24</v>
      </c>
    </row>
    <row r="18" spans="1:6" x14ac:dyDescent="0.2">
      <c r="A18" t="s">
        <v>4</v>
      </c>
      <c r="B18">
        <v>22</v>
      </c>
      <c r="C18">
        <v>2</v>
      </c>
      <c r="D18">
        <v>0</v>
      </c>
      <c r="E18">
        <f t="shared" si="0"/>
        <v>91.666666666666671</v>
      </c>
      <c r="F18">
        <f t="shared" si="1"/>
        <v>24</v>
      </c>
    </row>
    <row r="19" spans="1:6" x14ac:dyDescent="0.2">
      <c r="A19" t="s">
        <v>21</v>
      </c>
      <c r="B19">
        <v>23</v>
      </c>
      <c r="C19">
        <v>0</v>
      </c>
      <c r="D19">
        <v>0</v>
      </c>
      <c r="E19">
        <f t="shared" si="0"/>
        <v>100</v>
      </c>
      <c r="F19">
        <f t="shared" si="1"/>
        <v>23</v>
      </c>
    </row>
    <row r="20" spans="1:6" x14ac:dyDescent="0.2">
      <c r="A20" t="s">
        <v>22</v>
      </c>
      <c r="B20">
        <v>24</v>
      </c>
      <c r="C20">
        <v>0</v>
      </c>
      <c r="D20">
        <v>0</v>
      </c>
      <c r="E20">
        <f t="shared" si="0"/>
        <v>100</v>
      </c>
      <c r="F20">
        <f t="shared" si="1"/>
        <v>24</v>
      </c>
    </row>
    <row r="22" spans="1:6" x14ac:dyDescent="0.2">
      <c r="C22" t="s">
        <v>23</v>
      </c>
      <c r="E22">
        <f>AVERAGE(E2:E20)</f>
        <v>93.286204642039877</v>
      </c>
    </row>
    <row r="23" spans="1:6" x14ac:dyDescent="0.2">
      <c r="C23" t="s">
        <v>27</v>
      </c>
      <c r="E23">
        <f xml:space="preserve"> (SUM(E3:E21)-MIN(E3:E21)-MAX(E3:E21))/(COUNT(E3:E21)-2)</f>
        <v>95.30117753623189</v>
      </c>
    </row>
    <row r="25" spans="1:6" x14ac:dyDescent="0.2">
      <c r="C25" t="s">
        <v>54</v>
      </c>
      <c r="D25">
        <f>SUM(B2:B20)</f>
        <v>416</v>
      </c>
    </row>
    <row r="26" spans="1:6" x14ac:dyDescent="0.2">
      <c r="C26" t="s">
        <v>55</v>
      </c>
      <c r="D26">
        <f>SUM(C2:C20)</f>
        <v>29</v>
      </c>
    </row>
    <row r="27" spans="1:6" x14ac:dyDescent="0.2">
      <c r="C27" t="s">
        <v>53</v>
      </c>
      <c r="D27">
        <f>(D25*100)/(D25+D26)</f>
        <v>93.483146067415731</v>
      </c>
    </row>
    <row r="29" spans="1:6" x14ac:dyDescent="0.2">
      <c r="A29" s="3" t="s">
        <v>61</v>
      </c>
    </row>
    <row r="30" spans="1:6" x14ac:dyDescent="0.2">
      <c r="A30" t="s">
        <v>0</v>
      </c>
      <c r="B30" t="s">
        <v>1</v>
      </c>
      <c r="C30" t="s">
        <v>2</v>
      </c>
      <c r="D30" t="s">
        <v>44</v>
      </c>
      <c r="E30" t="s">
        <v>3</v>
      </c>
      <c r="F30" t="s">
        <v>24</v>
      </c>
    </row>
    <row r="31" spans="1:6" x14ac:dyDescent="0.2">
      <c r="A31" t="s">
        <v>6</v>
      </c>
      <c r="B31">
        <v>22</v>
      </c>
      <c r="C31">
        <v>0</v>
      </c>
      <c r="D31">
        <v>0</v>
      </c>
      <c r="E31">
        <f>(B31*100)/(B31+C31:C49)</f>
        <v>100</v>
      </c>
      <c r="F31">
        <f>B31+C31+D31</f>
        <v>22</v>
      </c>
    </row>
    <row r="32" spans="1:6" x14ac:dyDescent="0.2">
      <c r="A32" t="s">
        <v>5</v>
      </c>
      <c r="B32">
        <v>23</v>
      </c>
      <c r="C32">
        <v>0</v>
      </c>
      <c r="D32">
        <v>0</v>
      </c>
      <c r="E32">
        <f t="shared" ref="E32:E49" si="2">(B32*100)/(B32+C32:C50)</f>
        <v>100</v>
      </c>
      <c r="F32">
        <f t="shared" ref="F32:F49" si="3">B32+C32+D32</f>
        <v>23</v>
      </c>
    </row>
    <row r="33" spans="1:6" x14ac:dyDescent="0.2">
      <c r="A33" t="s">
        <v>7</v>
      </c>
      <c r="B33">
        <v>24</v>
      </c>
      <c r="C33">
        <v>0</v>
      </c>
      <c r="D33">
        <v>0</v>
      </c>
      <c r="E33">
        <f t="shared" si="2"/>
        <v>100</v>
      </c>
      <c r="F33">
        <f t="shared" si="3"/>
        <v>24</v>
      </c>
    </row>
    <row r="34" spans="1:6" x14ac:dyDescent="0.2">
      <c r="A34" t="s">
        <v>8</v>
      </c>
      <c r="B34">
        <v>24</v>
      </c>
      <c r="C34">
        <v>0</v>
      </c>
      <c r="D34">
        <v>0</v>
      </c>
      <c r="E34">
        <f t="shared" si="2"/>
        <v>100</v>
      </c>
      <c r="F34">
        <f t="shared" si="3"/>
        <v>24</v>
      </c>
    </row>
    <row r="35" spans="1:6" x14ac:dyDescent="0.2">
      <c r="A35" t="s">
        <v>9</v>
      </c>
      <c r="B35">
        <v>21</v>
      </c>
      <c r="C35">
        <v>3</v>
      </c>
      <c r="D35">
        <v>0</v>
      </c>
      <c r="E35">
        <f t="shared" si="2"/>
        <v>87.5</v>
      </c>
      <c r="F35">
        <f t="shared" si="3"/>
        <v>24</v>
      </c>
    </row>
    <row r="36" spans="1:6" x14ac:dyDescent="0.2">
      <c r="A36" t="s">
        <v>10</v>
      </c>
      <c r="B36">
        <v>10</v>
      </c>
      <c r="C36">
        <v>12</v>
      </c>
      <c r="D36">
        <v>0</v>
      </c>
      <c r="E36">
        <f t="shared" si="2"/>
        <v>45.454545454545453</v>
      </c>
      <c r="F36">
        <f t="shared" si="3"/>
        <v>22</v>
      </c>
    </row>
    <row r="37" spans="1:6" x14ac:dyDescent="0.2">
      <c r="A37" t="s">
        <v>32</v>
      </c>
      <c r="B37">
        <v>23</v>
      </c>
      <c r="C37">
        <v>1</v>
      </c>
      <c r="D37">
        <v>0</v>
      </c>
      <c r="E37">
        <f t="shared" si="2"/>
        <v>95.833333333333329</v>
      </c>
      <c r="F37">
        <f t="shared" si="3"/>
        <v>24</v>
      </c>
    </row>
    <row r="38" spans="1:6" x14ac:dyDescent="0.2">
      <c r="A38" t="s">
        <v>15</v>
      </c>
      <c r="B38">
        <v>21</v>
      </c>
      <c r="C38">
        <v>3</v>
      </c>
      <c r="D38">
        <v>0</v>
      </c>
      <c r="E38">
        <f t="shared" si="2"/>
        <v>87.5</v>
      </c>
      <c r="F38">
        <f t="shared" si="3"/>
        <v>24</v>
      </c>
    </row>
    <row r="39" spans="1:6" x14ac:dyDescent="0.2">
      <c r="A39" t="s">
        <v>12</v>
      </c>
      <c r="B39">
        <v>22</v>
      </c>
      <c r="C39">
        <v>2</v>
      </c>
      <c r="D39">
        <v>0</v>
      </c>
      <c r="E39">
        <f t="shared" si="2"/>
        <v>91.666666666666671</v>
      </c>
      <c r="F39">
        <f t="shared" si="3"/>
        <v>24</v>
      </c>
    </row>
    <row r="40" spans="1:6" x14ac:dyDescent="0.2">
      <c r="A40" t="s">
        <v>13</v>
      </c>
      <c r="B40">
        <v>23</v>
      </c>
      <c r="C40">
        <v>0</v>
      </c>
      <c r="D40">
        <v>0</v>
      </c>
      <c r="E40">
        <f t="shared" si="2"/>
        <v>100</v>
      </c>
      <c r="F40">
        <f t="shared" si="3"/>
        <v>23</v>
      </c>
    </row>
    <row r="41" spans="1:6" x14ac:dyDescent="0.2">
      <c r="A41" t="s">
        <v>14</v>
      </c>
      <c r="B41">
        <v>23</v>
      </c>
      <c r="C41">
        <v>0</v>
      </c>
      <c r="D41">
        <v>0</v>
      </c>
      <c r="E41">
        <f t="shared" si="2"/>
        <v>100</v>
      </c>
      <c r="F41">
        <f t="shared" si="3"/>
        <v>23</v>
      </c>
    </row>
    <row r="42" spans="1:6" x14ac:dyDescent="0.2">
      <c r="A42" t="s">
        <v>16</v>
      </c>
      <c r="B42">
        <v>22</v>
      </c>
      <c r="C42">
        <v>1</v>
      </c>
      <c r="D42">
        <v>0</v>
      </c>
      <c r="E42">
        <f t="shared" si="2"/>
        <v>95.652173913043484</v>
      </c>
      <c r="F42">
        <f t="shared" si="3"/>
        <v>23</v>
      </c>
    </row>
    <row r="43" spans="1:6" x14ac:dyDescent="0.2">
      <c r="A43" t="s">
        <v>17</v>
      </c>
      <c r="B43">
        <v>23</v>
      </c>
      <c r="C43">
        <v>1</v>
      </c>
      <c r="D43">
        <v>0</v>
      </c>
      <c r="E43">
        <f t="shared" si="2"/>
        <v>95.833333333333329</v>
      </c>
      <c r="F43">
        <f t="shared" si="3"/>
        <v>24</v>
      </c>
    </row>
    <row r="44" spans="1:6" x14ac:dyDescent="0.2">
      <c r="A44" t="s">
        <v>18</v>
      </c>
      <c r="B44">
        <v>24</v>
      </c>
      <c r="C44">
        <v>0</v>
      </c>
      <c r="D44">
        <v>0</v>
      </c>
      <c r="E44">
        <f t="shared" si="2"/>
        <v>100</v>
      </c>
      <c r="F44">
        <f t="shared" si="3"/>
        <v>24</v>
      </c>
    </row>
    <row r="45" spans="1:6" x14ac:dyDescent="0.2">
      <c r="A45" t="s">
        <v>34</v>
      </c>
      <c r="B45">
        <v>21</v>
      </c>
      <c r="C45">
        <v>3</v>
      </c>
      <c r="D45">
        <v>0</v>
      </c>
      <c r="E45">
        <f t="shared" si="2"/>
        <v>87.5</v>
      </c>
      <c r="F45">
        <f t="shared" si="3"/>
        <v>24</v>
      </c>
    </row>
    <row r="46" spans="1:6" x14ac:dyDescent="0.2">
      <c r="A46" t="s">
        <v>20</v>
      </c>
      <c r="B46">
        <v>22</v>
      </c>
      <c r="C46">
        <v>2</v>
      </c>
      <c r="D46">
        <v>0</v>
      </c>
      <c r="E46">
        <f t="shared" si="2"/>
        <v>91.666666666666671</v>
      </c>
      <c r="F46">
        <f t="shared" si="3"/>
        <v>24</v>
      </c>
    </row>
    <row r="47" spans="1:6" x14ac:dyDescent="0.2">
      <c r="A47" t="s">
        <v>4</v>
      </c>
      <c r="B47">
        <v>22</v>
      </c>
      <c r="C47">
        <v>2</v>
      </c>
      <c r="D47">
        <v>0</v>
      </c>
      <c r="E47">
        <f t="shared" si="2"/>
        <v>91.666666666666671</v>
      </c>
      <c r="F47">
        <f t="shared" si="3"/>
        <v>24</v>
      </c>
    </row>
    <row r="48" spans="1:6" x14ac:dyDescent="0.2">
      <c r="A48" t="s">
        <v>21</v>
      </c>
      <c r="B48">
        <v>23</v>
      </c>
      <c r="C48">
        <v>0</v>
      </c>
      <c r="D48">
        <v>0</v>
      </c>
      <c r="E48">
        <f t="shared" si="2"/>
        <v>100</v>
      </c>
      <c r="F48">
        <f t="shared" si="3"/>
        <v>23</v>
      </c>
    </row>
    <row r="49" spans="1:6" x14ac:dyDescent="0.2">
      <c r="A49" t="s">
        <v>22</v>
      </c>
      <c r="B49">
        <v>24</v>
      </c>
      <c r="C49">
        <v>0</v>
      </c>
      <c r="D49">
        <v>0</v>
      </c>
      <c r="E49">
        <f t="shared" si="2"/>
        <v>100</v>
      </c>
      <c r="F49">
        <f t="shared" si="3"/>
        <v>24</v>
      </c>
    </row>
    <row r="51" spans="1:6" x14ac:dyDescent="0.2">
      <c r="C51" t="s">
        <v>23</v>
      </c>
      <c r="E51">
        <f>AVERAGE(E31:E49)</f>
        <v>93.172283475487149</v>
      </c>
    </row>
    <row r="52" spans="1:6" x14ac:dyDescent="0.2">
      <c r="C52" t="s">
        <v>27</v>
      </c>
      <c r="E52">
        <f xml:space="preserve"> (SUM(E32:E50)-MIN(E32:E50)-MAX(E32:E50))/(COUNT(E32:E50)-2)</f>
        <v>95.30117753623189</v>
      </c>
    </row>
    <row r="54" spans="1:6" x14ac:dyDescent="0.2">
      <c r="C54" t="s">
        <v>54</v>
      </c>
      <c r="D54">
        <f>SUM(B31:B49)</f>
        <v>417</v>
      </c>
    </row>
    <row r="55" spans="1:6" x14ac:dyDescent="0.2">
      <c r="C55" t="s">
        <v>55</v>
      </c>
      <c r="D55">
        <f>SUM(C31:C49)</f>
        <v>30</v>
      </c>
    </row>
    <row r="56" spans="1:6" x14ac:dyDescent="0.2">
      <c r="C56" t="s">
        <v>53</v>
      </c>
      <c r="D56">
        <f>(D54*100)/(D54+D55)</f>
        <v>93.288590604026851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showRuler="0" workbookViewId="0">
      <selection activeCell="H13" sqref="H13"/>
    </sheetView>
  </sheetViews>
  <sheetFormatPr baseColWidth="10" defaultRowHeight="16" x14ac:dyDescent="0.2"/>
  <cols>
    <col min="1" max="1" width="18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44</v>
      </c>
      <c r="E1" t="s">
        <v>3</v>
      </c>
      <c r="F1" t="s">
        <v>24</v>
      </c>
    </row>
    <row r="2" spans="1:6" x14ac:dyDescent="0.2">
      <c r="A2" t="s">
        <v>6</v>
      </c>
      <c r="B2">
        <v>20</v>
      </c>
      <c r="C2">
        <v>2</v>
      </c>
      <c r="D2">
        <v>0</v>
      </c>
      <c r="E2">
        <f>(B2*100)/(B2+C2:C20)</f>
        <v>90.909090909090907</v>
      </c>
      <c r="F2">
        <f>B2+C2+D2</f>
        <v>22</v>
      </c>
    </row>
    <row r="3" spans="1:6" x14ac:dyDescent="0.2">
      <c r="A3" t="s">
        <v>5</v>
      </c>
      <c r="B3">
        <v>23</v>
      </c>
      <c r="C3">
        <v>1</v>
      </c>
      <c r="D3">
        <v>0</v>
      </c>
      <c r="E3">
        <f t="shared" ref="E3:E20" si="0">(B3*100)/(B3+C3:C21)</f>
        <v>95.833333333333329</v>
      </c>
      <c r="F3">
        <f t="shared" ref="F3:F20" si="1">B3+C3+D3</f>
        <v>24</v>
      </c>
    </row>
    <row r="4" spans="1:6" x14ac:dyDescent="0.2">
      <c r="A4" t="s">
        <v>7</v>
      </c>
      <c r="B4">
        <v>24</v>
      </c>
      <c r="C4">
        <v>0</v>
      </c>
      <c r="D4">
        <v>0</v>
      </c>
      <c r="E4">
        <f t="shared" si="0"/>
        <v>100</v>
      </c>
      <c r="F4">
        <f t="shared" si="1"/>
        <v>24</v>
      </c>
    </row>
    <row r="5" spans="1:6" x14ac:dyDescent="0.2">
      <c r="A5" t="s">
        <v>8</v>
      </c>
      <c r="B5">
        <v>22</v>
      </c>
      <c r="C5">
        <v>2</v>
      </c>
      <c r="D5">
        <v>0</v>
      </c>
      <c r="E5">
        <f t="shared" si="0"/>
        <v>91.666666666666671</v>
      </c>
      <c r="F5">
        <f t="shared" si="1"/>
        <v>24</v>
      </c>
    </row>
    <row r="6" spans="1:6" x14ac:dyDescent="0.2">
      <c r="A6" t="s">
        <v>9</v>
      </c>
      <c r="B6">
        <v>19</v>
      </c>
      <c r="C6">
        <v>5</v>
      </c>
      <c r="D6">
        <v>0</v>
      </c>
      <c r="E6">
        <f t="shared" si="0"/>
        <v>79.166666666666671</v>
      </c>
      <c r="F6">
        <f t="shared" si="1"/>
        <v>24</v>
      </c>
    </row>
    <row r="7" spans="1:6" x14ac:dyDescent="0.2">
      <c r="A7" t="s">
        <v>10</v>
      </c>
      <c r="B7">
        <v>9</v>
      </c>
      <c r="C7">
        <v>15</v>
      </c>
      <c r="D7">
        <v>0</v>
      </c>
      <c r="E7">
        <f t="shared" si="0"/>
        <v>37.5</v>
      </c>
      <c r="F7">
        <f t="shared" si="1"/>
        <v>24</v>
      </c>
    </row>
    <row r="8" spans="1:6" x14ac:dyDescent="0.2">
      <c r="A8" t="s">
        <v>32</v>
      </c>
      <c r="B8">
        <v>24</v>
      </c>
      <c r="C8">
        <v>0</v>
      </c>
      <c r="D8">
        <v>0</v>
      </c>
      <c r="E8">
        <f t="shared" si="0"/>
        <v>100</v>
      </c>
      <c r="F8">
        <f t="shared" si="1"/>
        <v>24</v>
      </c>
    </row>
    <row r="9" spans="1:6" x14ac:dyDescent="0.2">
      <c r="A9" t="s">
        <v>15</v>
      </c>
      <c r="B9">
        <v>20</v>
      </c>
      <c r="C9">
        <v>4</v>
      </c>
      <c r="D9">
        <v>0</v>
      </c>
      <c r="E9">
        <f t="shared" si="0"/>
        <v>83.333333333333329</v>
      </c>
      <c r="F9">
        <f t="shared" si="1"/>
        <v>24</v>
      </c>
    </row>
    <row r="10" spans="1:6" x14ac:dyDescent="0.2">
      <c r="A10" t="s">
        <v>12</v>
      </c>
      <c r="B10">
        <v>19</v>
      </c>
      <c r="C10">
        <v>5</v>
      </c>
      <c r="D10">
        <v>0</v>
      </c>
      <c r="E10">
        <f t="shared" si="0"/>
        <v>79.166666666666671</v>
      </c>
      <c r="F10">
        <f t="shared" si="1"/>
        <v>24</v>
      </c>
    </row>
    <row r="11" spans="1:6" x14ac:dyDescent="0.2">
      <c r="A11" t="s">
        <v>13</v>
      </c>
      <c r="B11">
        <v>23</v>
      </c>
      <c r="C11">
        <v>0</v>
      </c>
      <c r="D11">
        <v>0</v>
      </c>
      <c r="E11">
        <f t="shared" si="0"/>
        <v>100</v>
      </c>
      <c r="F11">
        <f t="shared" si="1"/>
        <v>23</v>
      </c>
    </row>
    <row r="12" spans="1:6" x14ac:dyDescent="0.2">
      <c r="A12" t="s">
        <v>14</v>
      </c>
      <c r="B12">
        <v>23</v>
      </c>
      <c r="C12">
        <v>0</v>
      </c>
      <c r="D12">
        <v>0</v>
      </c>
      <c r="E12">
        <f t="shared" si="0"/>
        <v>100</v>
      </c>
      <c r="F12">
        <f t="shared" si="1"/>
        <v>23</v>
      </c>
    </row>
    <row r="13" spans="1:6" x14ac:dyDescent="0.2">
      <c r="A13" t="s">
        <v>16</v>
      </c>
      <c r="B13">
        <v>23</v>
      </c>
      <c r="C13">
        <v>1</v>
      </c>
      <c r="D13">
        <v>0</v>
      </c>
      <c r="E13">
        <f t="shared" si="0"/>
        <v>95.833333333333329</v>
      </c>
      <c r="F13">
        <f t="shared" si="1"/>
        <v>24</v>
      </c>
    </row>
    <row r="14" spans="1:6" x14ac:dyDescent="0.2">
      <c r="A14" t="s">
        <v>17</v>
      </c>
      <c r="B14">
        <v>21</v>
      </c>
      <c r="C14">
        <v>3</v>
      </c>
      <c r="D14">
        <v>0</v>
      </c>
      <c r="E14">
        <f t="shared" si="0"/>
        <v>87.5</v>
      </c>
      <c r="F14">
        <f t="shared" si="1"/>
        <v>24</v>
      </c>
    </row>
    <row r="15" spans="1:6" x14ac:dyDescent="0.2">
      <c r="A15" t="s">
        <v>18</v>
      </c>
      <c r="B15">
        <v>23</v>
      </c>
      <c r="C15">
        <v>1</v>
      </c>
      <c r="D15">
        <v>0</v>
      </c>
      <c r="E15">
        <f t="shared" si="0"/>
        <v>95.833333333333329</v>
      </c>
      <c r="F15">
        <f t="shared" si="1"/>
        <v>24</v>
      </c>
    </row>
    <row r="16" spans="1:6" x14ac:dyDescent="0.2">
      <c r="A16" t="s">
        <v>34</v>
      </c>
      <c r="B16">
        <v>20</v>
      </c>
      <c r="C16">
        <v>4</v>
      </c>
      <c r="D16">
        <v>0</v>
      </c>
      <c r="E16">
        <f t="shared" si="0"/>
        <v>83.333333333333329</v>
      </c>
      <c r="F16">
        <f t="shared" si="1"/>
        <v>24</v>
      </c>
    </row>
    <row r="17" spans="1:6" x14ac:dyDescent="0.2">
      <c r="A17" t="s">
        <v>20</v>
      </c>
      <c r="B17">
        <v>21</v>
      </c>
      <c r="C17">
        <v>3</v>
      </c>
      <c r="D17">
        <v>0</v>
      </c>
      <c r="E17">
        <f t="shared" si="0"/>
        <v>87.5</v>
      </c>
      <c r="F17">
        <f t="shared" si="1"/>
        <v>24</v>
      </c>
    </row>
    <row r="18" spans="1:6" x14ac:dyDescent="0.2">
      <c r="A18" t="s">
        <v>4</v>
      </c>
      <c r="B18">
        <v>21</v>
      </c>
      <c r="C18">
        <v>3</v>
      </c>
      <c r="D18">
        <v>0</v>
      </c>
      <c r="E18">
        <f t="shared" si="0"/>
        <v>87.5</v>
      </c>
      <c r="F18">
        <f t="shared" si="1"/>
        <v>24</v>
      </c>
    </row>
    <row r="19" spans="1:6" x14ac:dyDescent="0.2">
      <c r="A19" t="s">
        <v>21</v>
      </c>
      <c r="B19">
        <v>23</v>
      </c>
      <c r="C19">
        <v>1</v>
      </c>
      <c r="D19">
        <v>0</v>
      </c>
      <c r="E19">
        <f t="shared" si="0"/>
        <v>95.833333333333329</v>
      </c>
      <c r="F19">
        <f t="shared" si="1"/>
        <v>24</v>
      </c>
    </row>
    <row r="20" spans="1:6" x14ac:dyDescent="0.2">
      <c r="A20" t="s">
        <v>22</v>
      </c>
      <c r="B20">
        <v>23</v>
      </c>
      <c r="C20">
        <v>1</v>
      </c>
      <c r="D20">
        <v>0</v>
      </c>
      <c r="E20">
        <f t="shared" si="0"/>
        <v>95.833333333333329</v>
      </c>
      <c r="F20">
        <f t="shared" si="1"/>
        <v>24</v>
      </c>
    </row>
    <row r="22" spans="1:6" x14ac:dyDescent="0.2">
      <c r="C22" t="s">
        <v>23</v>
      </c>
      <c r="E22">
        <f>AVERAGE(E2:E20)</f>
        <v>88.775917065390743</v>
      </c>
    </row>
    <row r="23" spans="1:6" x14ac:dyDescent="0.2">
      <c r="C23" t="s">
        <v>27</v>
      </c>
      <c r="E23">
        <f xml:space="preserve"> (SUM(E3:E21)-MIN(E3:E21)-MAX(E3:E21))/(COUNT(E3:E21)-2)</f>
        <v>91.145833333333314</v>
      </c>
    </row>
    <row r="25" spans="1:6" x14ac:dyDescent="0.2">
      <c r="C25" t="s">
        <v>54</v>
      </c>
      <c r="D25">
        <f>SUM(B2:B20)</f>
        <v>401</v>
      </c>
    </row>
    <row r="26" spans="1:6" x14ac:dyDescent="0.2">
      <c r="C26" t="s">
        <v>55</v>
      </c>
      <c r="D26">
        <f>SUM(C2:C20)</f>
        <v>51</v>
      </c>
    </row>
    <row r="27" spans="1:6" x14ac:dyDescent="0.2">
      <c r="C27" t="s">
        <v>53</v>
      </c>
      <c r="D27">
        <f>(D25*100)/(D25+D26)</f>
        <v>88.716814159292042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filtering stopwords</vt:lpstr>
      <vt:lpstr>filterQ</vt:lpstr>
      <vt:lpstr>filteredQ + weight</vt:lpstr>
      <vt:lpstr>filterQ + keywords + weight</vt:lpstr>
      <vt:lpstr>vector avg cosine similarity</vt:lpstr>
      <vt:lpstr>cos similarity + max in bin</vt:lpstr>
      <vt:lpstr>api filtering stopwords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2017-01-15T20:09:38Z</dcterms:created>
  <dcterms:modified xsi:type="dcterms:W3CDTF">2017-02-04T04:46:34Z</dcterms:modified>
</cp:coreProperties>
</file>