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tables/table5.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5c2f9031d57e556e/Documents/excel proj/"/>
    </mc:Choice>
  </mc:AlternateContent>
  <xr:revisionPtr revIDLastSave="1264" documentId="8_{BEE51AD7-5339-4387-85EA-5FEC3C7AF311}" xr6:coauthVersionLast="47" xr6:coauthVersionMax="47" xr10:uidLastSave="{35C72D3E-3DEA-4DD3-8BA8-0786D04269BB}"/>
  <bookViews>
    <workbookView minimized="1" xWindow="5340" yWindow="-13170" windowWidth="17280" windowHeight="8880" activeTab="4" xr2:uid="{00000000-000D-0000-FFFF-FFFF00000000}"/>
  </bookViews>
  <sheets>
    <sheet name="Nba_Player_Stats_2023 Raw Data" sheetId="1" r:id="rId1"/>
    <sheet name="Working Sheet" sheetId="5" r:id="rId2"/>
    <sheet name="Pivots" sheetId="2" r:id="rId3"/>
    <sheet name=" Charts" sheetId="8" r:id="rId4"/>
    <sheet name="Dashboard" sheetId="4" r:id="rId5"/>
  </sheets>
  <definedNames>
    <definedName name="Slicer_Position">#N/A</definedName>
    <definedName name="Slicer_TEAM">#N/A</definedName>
    <definedName name="Slicer_Top_10_Players">#N/A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8" l="1" a="1"/>
  <c r="K3" i="8" s="1"/>
  <c r="K4" i="8" a="1"/>
  <c r="K4" i="8"/>
  <c r="K5" i="8" a="1"/>
  <c r="K5" i="8" s="1"/>
  <c r="K6" i="8" a="1"/>
  <c r="K6" i="8" s="1"/>
  <c r="K7" i="8" a="1"/>
  <c r="K7" i="8"/>
  <c r="K8" i="8" a="1"/>
  <c r="K8" i="8" s="1"/>
  <c r="K9" i="8" a="1"/>
  <c r="K9" i="8" s="1"/>
  <c r="K10" i="8" a="1"/>
  <c r="K10" i="8"/>
  <c r="K11" i="8" a="1"/>
  <c r="K11" i="8" s="1"/>
  <c r="K2" i="8" a="1"/>
  <c r="K2" i="8" s="1"/>
  <c r="L3" i="8" a="1"/>
  <c r="L3" i="8" s="1"/>
  <c r="L4" i="8" a="1"/>
  <c r="L4" i="8" s="1"/>
  <c r="L5" i="8" a="1"/>
  <c r="L5" i="8"/>
  <c r="L6" i="8" a="1"/>
  <c r="L6" i="8" s="1"/>
  <c r="L7" i="8" a="1"/>
  <c r="L7" i="8" s="1"/>
  <c r="L8" i="8" a="1"/>
  <c r="L8" i="8"/>
  <c r="L9" i="8" a="1"/>
  <c r="L9" i="8" s="1"/>
  <c r="L10" i="8" a="1"/>
  <c r="L10" i="8" s="1"/>
  <c r="L11" i="8" a="1"/>
  <c r="L11" i="8" s="1"/>
  <c r="J3" i="8" a="1"/>
  <c r="J3" i="8" s="1"/>
  <c r="J4" i="8" a="1"/>
  <c r="J4" i="8" s="1"/>
  <c r="J5" i="8" a="1"/>
  <c r="J5" i="8" s="1"/>
  <c r="J6" i="8" a="1"/>
  <c r="J6" i="8" s="1"/>
  <c r="J7" i="8" a="1"/>
  <c r="J7" i="8" s="1"/>
  <c r="J8" i="8" a="1"/>
  <c r="J8" i="8" s="1"/>
  <c r="J9" i="8" a="1"/>
  <c r="J9" i="8" s="1"/>
  <c r="J10" i="8" a="1"/>
  <c r="J10" i="8" s="1"/>
  <c r="J11" i="8" a="1"/>
  <c r="J11" i="8" s="1"/>
  <c r="I3" i="8" a="1"/>
  <c r="I3" i="8" s="1"/>
  <c r="I4" i="8" a="1"/>
  <c r="I4" i="8" s="1"/>
  <c r="I5" i="8" a="1"/>
  <c r="I5" i="8" s="1"/>
  <c r="I6" i="8" a="1"/>
  <c r="I6" i="8" s="1"/>
  <c r="I7" i="8" a="1"/>
  <c r="I7" i="8" s="1"/>
  <c r="I8" i="8" a="1"/>
  <c r="I8" i="8" s="1"/>
  <c r="I9" i="8" a="1"/>
  <c r="I9" i="8" s="1"/>
  <c r="I10" i="8" a="1"/>
  <c r="I10" i="8" s="1"/>
  <c r="I11" i="8" a="1"/>
  <c r="I11" i="8" s="1"/>
  <c r="L2" i="8" a="1"/>
  <c r="L2" i="8" s="1"/>
  <c r="J2" i="8" a="1"/>
  <c r="J2" i="8" s="1"/>
  <c r="I2" i="8" a="1"/>
  <c r="I2" i="8"/>
  <c r="H3" i="8" a="1"/>
  <c r="H3" i="8" s="1"/>
  <c r="H4" i="8" a="1"/>
  <c r="H4" i="8"/>
  <c r="H5" i="8" a="1"/>
  <c r="H5" i="8" s="1"/>
  <c r="H6" i="8" a="1"/>
  <c r="H6" i="8" s="1"/>
  <c r="H7" i="8" a="1"/>
  <c r="H7" i="8" s="1"/>
  <c r="H8" i="8" a="1"/>
  <c r="H8" i="8" s="1"/>
  <c r="H9" i="8" a="1"/>
  <c r="H9" i="8"/>
  <c r="H10" i="8" a="1"/>
  <c r="H10" i="8"/>
  <c r="H11" i="8" a="1"/>
  <c r="H11" i="8" s="1"/>
  <c r="H2" i="8" a="1"/>
  <c r="H2" i="8" s="1"/>
  <c r="G3" i="8" a="1"/>
  <c r="G3" i="8" s="1"/>
  <c r="G4" i="8" a="1"/>
  <c r="G4" i="8" s="1"/>
  <c r="G5" i="8" a="1"/>
  <c r="G5" i="8" s="1"/>
  <c r="G6" i="8" a="1"/>
  <c r="G6" i="8" s="1"/>
  <c r="G7" i="8" a="1"/>
  <c r="G7" i="8" s="1"/>
  <c r="G8" i="8" a="1"/>
  <c r="G8" i="8" s="1"/>
  <c r="G9" i="8" a="1"/>
  <c r="G9" i="8" s="1"/>
  <c r="G10" i="8" a="1"/>
  <c r="G10" i="8" s="1"/>
  <c r="G11" i="8" a="1"/>
  <c r="G11" i="8" s="1"/>
  <c r="G2" i="8" a="1"/>
  <c r="G2" i="8" s="1"/>
  <c r="E3" i="8" a="1"/>
  <c r="E3" i="8" s="1"/>
  <c r="E4" i="8" a="1"/>
  <c r="E4" i="8" s="1"/>
  <c r="E5" i="8" a="1"/>
  <c r="E5" i="8" s="1"/>
  <c r="E6" i="8" a="1"/>
  <c r="E6" i="8" s="1"/>
  <c r="E7" i="8" a="1"/>
  <c r="E7" i="8" s="1"/>
  <c r="E8" i="8" a="1"/>
  <c r="E8" i="8" s="1"/>
  <c r="E9" i="8" a="1"/>
  <c r="E9" i="8" s="1"/>
  <c r="E10" i="8" a="1"/>
  <c r="E10" i="8" s="1"/>
  <c r="E11" i="8" a="1"/>
  <c r="E11" i="8" s="1"/>
  <c r="E2" i="8" a="1"/>
  <c r="E2" i="8" s="1"/>
  <c r="F3" i="8" a="1"/>
  <c r="F3" i="8" s="1"/>
  <c r="F4" i="8" a="1"/>
  <c r="F4" i="8" s="1"/>
  <c r="F5" i="8" a="1"/>
  <c r="F5" i="8" s="1"/>
  <c r="F6" i="8" a="1"/>
  <c r="F6" i="8" s="1"/>
  <c r="F7" i="8" a="1"/>
  <c r="F7" i="8" s="1"/>
  <c r="F8" i="8" a="1"/>
  <c r="F8" i="8" s="1"/>
  <c r="F9" i="8" a="1"/>
  <c r="F9" i="8" s="1"/>
  <c r="F10" i="8" a="1"/>
  <c r="F10" i="8" s="1"/>
  <c r="F11" i="8" a="1"/>
  <c r="F11" i="8" s="1"/>
  <c r="F2" i="8" a="1"/>
  <c r="F2" i="8" s="1"/>
  <c r="D3" i="8" a="1"/>
  <c r="D3" i="8" s="1"/>
  <c r="D4" i="8" a="1"/>
  <c r="D4" i="8" s="1"/>
  <c r="D5" i="8" a="1"/>
  <c r="D5" i="8" s="1"/>
  <c r="D6" i="8" a="1"/>
  <c r="D6" i="8" s="1"/>
  <c r="D7" i="8" a="1"/>
  <c r="D7" i="8" s="1"/>
  <c r="D8" i="8" a="1"/>
  <c r="D8" i="8" s="1"/>
  <c r="D9" i="8" a="1"/>
  <c r="D9" i="8" s="1"/>
  <c r="D10" i="8" a="1"/>
  <c r="D10" i="8" s="1"/>
  <c r="D11" i="8" a="1"/>
  <c r="D11" i="8" s="1"/>
  <c r="D2" i="8" a="1"/>
  <c r="D2" i="8" s="1"/>
  <c r="C3" i="8" a="1"/>
  <c r="C3" i="8" s="1"/>
  <c r="C4" i="8" a="1"/>
  <c r="C4" i="8" s="1"/>
  <c r="C5" i="8" a="1"/>
  <c r="C5" i="8" s="1"/>
  <c r="C6" i="8" a="1"/>
  <c r="C6" i="8" s="1"/>
  <c r="C7" i="8" a="1"/>
  <c r="C7" i="8" s="1"/>
  <c r="C8" i="8" a="1"/>
  <c r="C8" i="8" s="1"/>
  <c r="C9" i="8" a="1"/>
  <c r="C9" i="8" s="1"/>
  <c r="C10" i="8" a="1"/>
  <c r="C10" i="8" s="1"/>
  <c r="C11" i="8" a="1"/>
  <c r="C11" i="8" s="1"/>
  <c r="C2" i="8" a="1"/>
  <c r="C2" i="8" s="1"/>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2" i="5"/>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3"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50" i="5"/>
  <c r="T351" i="5"/>
  <c r="T352" i="5"/>
  <c r="T353" i="5"/>
  <c r="T354" i="5"/>
  <c r="T355" i="5"/>
  <c r="T356" i="5"/>
  <c r="T357" i="5"/>
  <c r="T358" i="5"/>
  <c r="T359" i="5"/>
  <c r="T360" i="5"/>
  <c r="T361" i="5"/>
  <c r="T362" i="5"/>
  <c r="T363" i="5"/>
  <c r="T364" i="5"/>
  <c r="T365" i="5"/>
  <c r="T366" i="5"/>
  <c r="T367" i="5"/>
  <c r="T368" i="5"/>
  <c r="T369" i="5"/>
  <c r="T370" i="5"/>
  <c r="T371" i="5"/>
  <c r="T372" i="5"/>
  <c r="T373" i="5"/>
  <c r="T374" i="5"/>
  <c r="T375" i="5"/>
  <c r="T376" i="5"/>
  <c r="T377" i="5"/>
  <c r="T378" i="5"/>
  <c r="T379" i="5"/>
  <c r="T380"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406" i="5"/>
  <c r="T407" i="5"/>
  <c r="T408" i="5"/>
  <c r="T409" i="5"/>
  <c r="T410" i="5"/>
  <c r="T411" i="5"/>
  <c r="T412" i="5"/>
  <c r="T413" i="5"/>
  <c r="T414" i="5"/>
  <c r="T415" i="5"/>
  <c r="T416" i="5"/>
  <c r="T417" i="5"/>
  <c r="T418" i="5"/>
  <c r="T419" i="5"/>
  <c r="T420" i="5"/>
  <c r="T421" i="5"/>
  <c r="T422" i="5"/>
  <c r="T423" i="5"/>
  <c r="T424" i="5"/>
  <c r="T425" i="5"/>
  <c r="T426" i="5"/>
  <c r="T427" i="5"/>
  <c r="T428" i="5"/>
  <c r="T429" i="5"/>
  <c r="T430" i="5"/>
  <c r="T431" i="5"/>
  <c r="T432" i="5"/>
  <c r="T433" i="5"/>
  <c r="T434" i="5"/>
  <c r="T435" i="5"/>
  <c r="T436" i="5"/>
  <c r="T437" i="5"/>
  <c r="T438" i="5"/>
  <c r="T439" i="5"/>
  <c r="T440" i="5"/>
  <c r="T441" i="5"/>
  <c r="T442" i="5"/>
  <c r="T443" i="5"/>
  <c r="T444" i="5"/>
  <c r="T445" i="5"/>
  <c r="T446" i="5"/>
  <c r="T447" i="5"/>
  <c r="T448" i="5"/>
  <c r="T449" i="5"/>
  <c r="T450" i="5"/>
  <c r="T451" i="5"/>
  <c r="T452" i="5"/>
  <c r="T453" i="5"/>
  <c r="T454" i="5"/>
  <c r="T455" i="5"/>
  <c r="T456" i="5"/>
  <c r="T457" i="5"/>
  <c r="T458" i="5"/>
  <c r="T459" i="5"/>
  <c r="T460" i="5"/>
  <c r="T461" i="5"/>
  <c r="T462" i="5"/>
  <c r="T463" i="5"/>
  <c r="T464" i="5"/>
  <c r="T465" i="5"/>
  <c r="T466" i="5"/>
  <c r="T467" i="5"/>
  <c r="T468" i="5"/>
  <c r="T469" i="5"/>
  <c r="T470" i="5"/>
  <c r="T471" i="5"/>
  <c r="T472" i="5"/>
  <c r="T473" i="5"/>
  <c r="T474" i="5"/>
  <c r="T475" i="5"/>
  <c r="T476" i="5"/>
  <c r="T477" i="5"/>
  <c r="T478" i="5"/>
  <c r="T479" i="5"/>
  <c r="T480" i="5"/>
  <c r="T481" i="5"/>
  <c r="T482" i="5"/>
  <c r="T483" i="5"/>
  <c r="T484" i="5"/>
  <c r="T485" i="5"/>
  <c r="T486" i="5"/>
  <c r="T487" i="5"/>
  <c r="T488" i="5"/>
  <c r="T489" i="5"/>
  <c r="T490" i="5"/>
  <c r="T491" i="5"/>
  <c r="T492" i="5"/>
  <c r="T493" i="5"/>
  <c r="T494" i="5"/>
  <c r="T495" i="5"/>
  <c r="T496" i="5"/>
  <c r="T497" i="5"/>
  <c r="T498" i="5"/>
  <c r="T499" i="5"/>
  <c r="T500" i="5"/>
  <c r="T501" i="5"/>
  <c r="T502" i="5"/>
  <c r="T503" i="5"/>
  <c r="T504" i="5"/>
  <c r="T505" i="5"/>
  <c r="T506" i="5"/>
  <c r="T507" i="5"/>
  <c r="T508" i="5"/>
  <c r="T509" i="5"/>
  <c r="T510" i="5"/>
  <c r="T511" i="5"/>
  <c r="T512" i="5"/>
  <c r="T513" i="5"/>
  <c r="T514" i="5"/>
  <c r="T515" i="5"/>
  <c r="T516" i="5"/>
  <c r="T517" i="5"/>
  <c r="T518" i="5"/>
  <c r="T519" i="5"/>
  <c r="T520" i="5"/>
  <c r="T521" i="5"/>
  <c r="T522" i="5"/>
  <c r="T523" i="5"/>
  <c r="T524" i="5"/>
  <c r="T525" i="5"/>
  <c r="T526" i="5"/>
  <c r="T527" i="5"/>
  <c r="T528" i="5"/>
  <c r="T529" i="5"/>
  <c r="T530" i="5"/>
  <c r="T531" i="5"/>
  <c r="T532" i="5"/>
  <c r="T533" i="5"/>
  <c r="T534" i="5"/>
  <c r="T535" i="5"/>
  <c r="T536" i="5"/>
  <c r="T537" i="5"/>
  <c r="T538" i="5"/>
  <c r="T539" i="5"/>
  <c r="T540" i="5"/>
  <c r="T2" i="5"/>
  <c r="X3" i="5"/>
  <c r="X4"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53" i="5"/>
  <c r="X54" i="5"/>
  <c r="X55" i="5"/>
  <c r="X56" i="5"/>
  <c r="X57" i="5"/>
  <c r="X58" i="5"/>
  <c r="X59" i="5"/>
  <c r="X60" i="5"/>
  <c r="X61" i="5"/>
  <c r="X62" i="5"/>
  <c r="X63" i="5"/>
  <c r="X64" i="5"/>
  <c r="X65" i="5"/>
  <c r="X66" i="5"/>
  <c r="X67" i="5"/>
  <c r="X68" i="5"/>
  <c r="X69" i="5"/>
  <c r="X70" i="5"/>
  <c r="X71" i="5"/>
  <c r="X72" i="5"/>
  <c r="X73" i="5"/>
  <c r="X74" i="5"/>
  <c r="X75" i="5"/>
  <c r="X76" i="5"/>
  <c r="X77" i="5"/>
  <c r="X78" i="5"/>
  <c r="X79" i="5"/>
  <c r="X80" i="5"/>
  <c r="X81" i="5"/>
  <c r="X82" i="5"/>
  <c r="X83" i="5"/>
  <c r="X84" i="5"/>
  <c r="X85" i="5"/>
  <c r="X86" i="5"/>
  <c r="X87" i="5"/>
  <c r="X88" i="5"/>
  <c r="X89" i="5"/>
  <c r="X90" i="5"/>
  <c r="X91" i="5"/>
  <c r="X92" i="5"/>
  <c r="X93" i="5"/>
  <c r="X94" i="5"/>
  <c r="X95" i="5"/>
  <c r="X96" i="5"/>
  <c r="X97" i="5"/>
  <c r="X98" i="5"/>
  <c r="X99" i="5"/>
  <c r="X100" i="5"/>
  <c r="X101" i="5"/>
  <c r="X102" i="5"/>
  <c r="X103" i="5"/>
  <c r="X104" i="5"/>
  <c r="X105" i="5"/>
  <c r="X106" i="5"/>
  <c r="X107" i="5"/>
  <c r="X108" i="5"/>
  <c r="X109" i="5"/>
  <c r="X110" i="5"/>
  <c r="X111" i="5"/>
  <c r="X112" i="5"/>
  <c r="X113" i="5"/>
  <c r="X114" i="5"/>
  <c r="X115" i="5"/>
  <c r="X116" i="5"/>
  <c r="X117" i="5"/>
  <c r="X118" i="5"/>
  <c r="X119" i="5"/>
  <c r="X120" i="5"/>
  <c r="X121" i="5"/>
  <c r="X122" i="5"/>
  <c r="X123" i="5"/>
  <c r="X124" i="5"/>
  <c r="X125" i="5"/>
  <c r="X126" i="5"/>
  <c r="X127" i="5"/>
  <c r="X128" i="5"/>
  <c r="X129" i="5"/>
  <c r="X130" i="5"/>
  <c r="X131" i="5"/>
  <c r="X132" i="5"/>
  <c r="X133" i="5"/>
  <c r="X134" i="5"/>
  <c r="X135" i="5"/>
  <c r="X136" i="5"/>
  <c r="X137" i="5"/>
  <c r="X138" i="5"/>
  <c r="X139" i="5"/>
  <c r="X140" i="5"/>
  <c r="X141" i="5"/>
  <c r="X142" i="5"/>
  <c r="X143" i="5"/>
  <c r="X144" i="5"/>
  <c r="X145" i="5"/>
  <c r="X146" i="5"/>
  <c r="X147" i="5"/>
  <c r="X148" i="5"/>
  <c r="X149" i="5"/>
  <c r="X150" i="5"/>
  <c r="X151" i="5"/>
  <c r="X152" i="5"/>
  <c r="X153" i="5"/>
  <c r="X154" i="5"/>
  <c r="X155" i="5"/>
  <c r="X156" i="5"/>
  <c r="X157" i="5"/>
  <c r="X158" i="5"/>
  <c r="X159" i="5"/>
  <c r="X160" i="5"/>
  <c r="X161" i="5"/>
  <c r="X162" i="5"/>
  <c r="X163" i="5"/>
  <c r="X164" i="5"/>
  <c r="X165" i="5"/>
  <c r="X166" i="5"/>
  <c r="X167" i="5"/>
  <c r="X168" i="5"/>
  <c r="X169" i="5"/>
  <c r="X170" i="5"/>
  <c r="X171" i="5"/>
  <c r="X172" i="5"/>
  <c r="X173" i="5"/>
  <c r="X174" i="5"/>
  <c r="X175" i="5"/>
  <c r="X176" i="5"/>
  <c r="X177" i="5"/>
  <c r="X178" i="5"/>
  <c r="X179" i="5"/>
  <c r="X180" i="5"/>
  <c r="X181" i="5"/>
  <c r="X182" i="5"/>
  <c r="X183" i="5"/>
  <c r="X184" i="5"/>
  <c r="X185" i="5"/>
  <c r="X186" i="5"/>
  <c r="X187" i="5"/>
  <c r="X188" i="5"/>
  <c r="X189" i="5"/>
  <c r="X190" i="5"/>
  <c r="X191" i="5"/>
  <c r="X192" i="5"/>
  <c r="X193" i="5"/>
  <c r="X194" i="5"/>
  <c r="X195" i="5"/>
  <c r="X196" i="5"/>
  <c r="X197" i="5"/>
  <c r="X198" i="5"/>
  <c r="X199" i="5"/>
  <c r="X200" i="5"/>
  <c r="X201" i="5"/>
  <c r="X202" i="5"/>
  <c r="X203" i="5"/>
  <c r="X204" i="5"/>
  <c r="X205" i="5"/>
  <c r="X206" i="5"/>
  <c r="X207" i="5"/>
  <c r="X208" i="5"/>
  <c r="X209" i="5"/>
  <c r="X210" i="5"/>
  <c r="X211" i="5"/>
  <c r="X212" i="5"/>
  <c r="X213" i="5"/>
  <c r="X214" i="5"/>
  <c r="X215" i="5"/>
  <c r="X216" i="5"/>
  <c r="X217" i="5"/>
  <c r="X218" i="5"/>
  <c r="X219" i="5"/>
  <c r="X220" i="5"/>
  <c r="X221" i="5"/>
  <c r="X222" i="5"/>
  <c r="X223" i="5"/>
  <c r="X224" i="5"/>
  <c r="X225" i="5"/>
  <c r="X226" i="5"/>
  <c r="X227" i="5"/>
  <c r="X228" i="5"/>
  <c r="X229" i="5"/>
  <c r="X230" i="5"/>
  <c r="X231" i="5"/>
  <c r="X232" i="5"/>
  <c r="X233" i="5"/>
  <c r="X234" i="5"/>
  <c r="X235" i="5"/>
  <c r="X236" i="5"/>
  <c r="X237" i="5"/>
  <c r="X238" i="5"/>
  <c r="X239" i="5"/>
  <c r="X240" i="5"/>
  <c r="X241" i="5"/>
  <c r="X242" i="5"/>
  <c r="X243" i="5"/>
  <c r="X244" i="5"/>
  <c r="X245" i="5"/>
  <c r="X246" i="5"/>
  <c r="X247" i="5"/>
  <c r="X248" i="5"/>
  <c r="X249" i="5"/>
  <c r="X250" i="5"/>
  <c r="X251" i="5"/>
  <c r="X252" i="5"/>
  <c r="X253" i="5"/>
  <c r="X254" i="5"/>
  <c r="X255" i="5"/>
  <c r="X256" i="5"/>
  <c r="X257" i="5"/>
  <c r="X258" i="5"/>
  <c r="X259" i="5"/>
  <c r="X260" i="5"/>
  <c r="X261" i="5"/>
  <c r="X262" i="5"/>
  <c r="X263" i="5"/>
  <c r="X264" i="5"/>
  <c r="X265" i="5"/>
  <c r="X266" i="5"/>
  <c r="X267" i="5"/>
  <c r="X268" i="5"/>
  <c r="X269" i="5"/>
  <c r="X270" i="5"/>
  <c r="X271" i="5"/>
  <c r="X272" i="5"/>
  <c r="X273" i="5"/>
  <c r="X274" i="5"/>
  <c r="X275" i="5"/>
  <c r="X276" i="5"/>
  <c r="X277" i="5"/>
  <c r="X278" i="5"/>
  <c r="X279" i="5"/>
  <c r="X280" i="5"/>
  <c r="X281" i="5"/>
  <c r="X282" i="5"/>
  <c r="X283" i="5"/>
  <c r="X284" i="5"/>
  <c r="X285" i="5"/>
  <c r="X286" i="5"/>
  <c r="X287" i="5"/>
  <c r="X288" i="5"/>
  <c r="X289" i="5"/>
  <c r="X290" i="5"/>
  <c r="X291" i="5"/>
  <c r="X292" i="5"/>
  <c r="X293" i="5"/>
  <c r="X294" i="5"/>
  <c r="X295" i="5"/>
  <c r="X296" i="5"/>
  <c r="X297" i="5"/>
  <c r="X298" i="5"/>
  <c r="X299" i="5"/>
  <c r="X300" i="5"/>
  <c r="X301" i="5"/>
  <c r="X302" i="5"/>
  <c r="X303" i="5"/>
  <c r="X304" i="5"/>
  <c r="X305" i="5"/>
  <c r="X306" i="5"/>
  <c r="X307" i="5"/>
  <c r="X308" i="5"/>
  <c r="X309" i="5"/>
  <c r="X310" i="5"/>
  <c r="X311" i="5"/>
  <c r="X312" i="5"/>
  <c r="X313" i="5"/>
  <c r="X314" i="5"/>
  <c r="X315" i="5"/>
  <c r="X316" i="5"/>
  <c r="X317" i="5"/>
  <c r="X318" i="5"/>
  <c r="X319" i="5"/>
  <c r="X320" i="5"/>
  <c r="X321" i="5"/>
  <c r="X322" i="5"/>
  <c r="X323" i="5"/>
  <c r="X324" i="5"/>
  <c r="X325" i="5"/>
  <c r="X326" i="5"/>
  <c r="X327" i="5"/>
  <c r="X328" i="5"/>
  <c r="X329" i="5"/>
  <c r="X330" i="5"/>
  <c r="X331" i="5"/>
  <c r="X332" i="5"/>
  <c r="X333" i="5"/>
  <c r="X334" i="5"/>
  <c r="X335" i="5"/>
  <c r="X336" i="5"/>
  <c r="X337" i="5"/>
  <c r="X338" i="5"/>
  <c r="X339" i="5"/>
  <c r="X340" i="5"/>
  <c r="X341" i="5"/>
  <c r="X342" i="5"/>
  <c r="X343" i="5"/>
  <c r="X344" i="5"/>
  <c r="X345" i="5"/>
  <c r="X346" i="5"/>
  <c r="X347" i="5"/>
  <c r="X348" i="5"/>
  <c r="X349" i="5"/>
  <c r="X350" i="5"/>
  <c r="X351" i="5"/>
  <c r="X352" i="5"/>
  <c r="X353" i="5"/>
  <c r="X354" i="5"/>
  <c r="X355" i="5"/>
  <c r="X356" i="5"/>
  <c r="X357" i="5"/>
  <c r="X358" i="5"/>
  <c r="X359" i="5"/>
  <c r="X360" i="5"/>
  <c r="X361" i="5"/>
  <c r="X362" i="5"/>
  <c r="X363" i="5"/>
  <c r="X364" i="5"/>
  <c r="X365" i="5"/>
  <c r="X366" i="5"/>
  <c r="X367" i="5"/>
  <c r="X368" i="5"/>
  <c r="X369" i="5"/>
  <c r="X370" i="5"/>
  <c r="X371" i="5"/>
  <c r="X372" i="5"/>
  <c r="X373" i="5"/>
  <c r="X374" i="5"/>
  <c r="X375" i="5"/>
  <c r="X376" i="5"/>
  <c r="X377" i="5"/>
  <c r="X378" i="5"/>
  <c r="X379" i="5"/>
  <c r="X380" i="5"/>
  <c r="X381" i="5"/>
  <c r="X382" i="5"/>
  <c r="X383" i="5"/>
  <c r="X384" i="5"/>
  <c r="X385" i="5"/>
  <c r="X386" i="5"/>
  <c r="X387" i="5"/>
  <c r="X388" i="5"/>
  <c r="X389" i="5"/>
  <c r="X390" i="5"/>
  <c r="X391" i="5"/>
  <c r="X392" i="5"/>
  <c r="X393" i="5"/>
  <c r="X394" i="5"/>
  <c r="X395" i="5"/>
  <c r="X396" i="5"/>
  <c r="X397" i="5"/>
  <c r="X398" i="5"/>
  <c r="X399" i="5"/>
  <c r="X400" i="5"/>
  <c r="X401" i="5"/>
  <c r="X402" i="5"/>
  <c r="X403" i="5"/>
  <c r="X404" i="5"/>
  <c r="X405" i="5"/>
  <c r="X406" i="5"/>
  <c r="X407" i="5"/>
  <c r="X408" i="5"/>
  <c r="X409" i="5"/>
  <c r="X410" i="5"/>
  <c r="X411" i="5"/>
  <c r="X412" i="5"/>
  <c r="X413" i="5"/>
  <c r="X414" i="5"/>
  <c r="X415" i="5"/>
  <c r="X416" i="5"/>
  <c r="X417" i="5"/>
  <c r="X418" i="5"/>
  <c r="X419" i="5"/>
  <c r="X420" i="5"/>
  <c r="X421" i="5"/>
  <c r="X422" i="5"/>
  <c r="X423" i="5"/>
  <c r="X424" i="5"/>
  <c r="X425" i="5"/>
  <c r="X426" i="5"/>
  <c r="X427" i="5"/>
  <c r="X428" i="5"/>
  <c r="X429" i="5"/>
  <c r="X430" i="5"/>
  <c r="X431" i="5"/>
  <c r="X432" i="5"/>
  <c r="X433" i="5"/>
  <c r="X434" i="5"/>
  <c r="X435" i="5"/>
  <c r="X436" i="5"/>
  <c r="X437" i="5"/>
  <c r="X438" i="5"/>
  <c r="X439" i="5"/>
  <c r="X440" i="5"/>
  <c r="X441" i="5"/>
  <c r="X442" i="5"/>
  <c r="X443" i="5"/>
  <c r="X444" i="5"/>
  <c r="X445" i="5"/>
  <c r="X446" i="5"/>
  <c r="X447" i="5"/>
  <c r="X448" i="5"/>
  <c r="X449" i="5"/>
  <c r="X450" i="5"/>
  <c r="X451" i="5"/>
  <c r="X452" i="5"/>
  <c r="X453" i="5"/>
  <c r="X454" i="5"/>
  <c r="X455" i="5"/>
  <c r="X456" i="5"/>
  <c r="X457" i="5"/>
  <c r="X458" i="5"/>
  <c r="X459" i="5"/>
  <c r="X460" i="5"/>
  <c r="X461" i="5"/>
  <c r="X462" i="5"/>
  <c r="X463" i="5"/>
  <c r="X464" i="5"/>
  <c r="X465" i="5"/>
  <c r="X466" i="5"/>
  <c r="X467" i="5"/>
  <c r="X468" i="5"/>
  <c r="X469" i="5"/>
  <c r="X470" i="5"/>
  <c r="X471" i="5"/>
  <c r="X472" i="5"/>
  <c r="X473" i="5"/>
  <c r="X474" i="5"/>
  <c r="X475" i="5"/>
  <c r="X476" i="5"/>
  <c r="X477" i="5"/>
  <c r="X478" i="5"/>
  <c r="X479" i="5"/>
  <c r="X480" i="5"/>
  <c r="X481" i="5"/>
  <c r="X482" i="5"/>
  <c r="X483" i="5"/>
  <c r="X484" i="5"/>
  <c r="X485" i="5"/>
  <c r="X486" i="5"/>
  <c r="X487" i="5"/>
  <c r="X488" i="5"/>
  <c r="X489" i="5"/>
  <c r="X490" i="5"/>
  <c r="X491" i="5"/>
  <c r="X492" i="5"/>
  <c r="X493" i="5"/>
  <c r="X494" i="5"/>
  <c r="X495" i="5"/>
  <c r="X496" i="5"/>
  <c r="X497" i="5"/>
  <c r="X498" i="5"/>
  <c r="X499" i="5"/>
  <c r="X500" i="5"/>
  <c r="X501" i="5"/>
  <c r="X502" i="5"/>
  <c r="X503" i="5"/>
  <c r="X504" i="5"/>
  <c r="X505" i="5"/>
  <c r="X506" i="5"/>
  <c r="X507" i="5"/>
  <c r="X508" i="5"/>
  <c r="X509" i="5"/>
  <c r="X510" i="5"/>
  <c r="X511" i="5"/>
  <c r="X512" i="5"/>
  <c r="X513" i="5"/>
  <c r="X514" i="5"/>
  <c r="X515" i="5"/>
  <c r="X516" i="5"/>
  <c r="X517" i="5"/>
  <c r="X518" i="5"/>
  <c r="X519" i="5"/>
  <c r="X520" i="5"/>
  <c r="X521" i="5"/>
  <c r="X522" i="5"/>
  <c r="X523" i="5"/>
  <c r="X524" i="5"/>
  <c r="X525" i="5"/>
  <c r="X526" i="5"/>
  <c r="X527" i="5"/>
  <c r="X528" i="5"/>
  <c r="X529" i="5"/>
  <c r="X530" i="5"/>
  <c r="X531" i="5"/>
  <c r="X532" i="5"/>
  <c r="X533" i="5"/>
  <c r="X534" i="5"/>
  <c r="X535" i="5"/>
  <c r="X536" i="5"/>
  <c r="X537" i="5"/>
  <c r="X538" i="5"/>
  <c r="X539" i="5"/>
  <c r="X540" i="5"/>
  <c r="X2" i="5"/>
  <c r="AD3" i="5"/>
  <c r="AD4" i="5"/>
  <c r="AD5" i="5"/>
  <c r="AD6" i="5"/>
  <c r="AD7" i="5"/>
  <c r="AD8" i="5"/>
  <c r="AD9" i="5"/>
  <c r="AD10" i="5"/>
  <c r="AD11" i="5"/>
  <c r="AD12" i="5"/>
  <c r="AD13" i="5"/>
  <c r="AD14" i="5"/>
  <c r="AD15" i="5"/>
  <c r="AD16" i="5"/>
  <c r="AD17"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87" i="5"/>
  <c r="AD88" i="5"/>
  <c r="AD89" i="5"/>
  <c r="AD90" i="5"/>
  <c r="AD91" i="5"/>
  <c r="AD92" i="5"/>
  <c r="AD93" i="5"/>
  <c r="AD94" i="5"/>
  <c r="AD95" i="5"/>
  <c r="AD96" i="5"/>
  <c r="AD97" i="5"/>
  <c r="AD98" i="5"/>
  <c r="AD99" i="5"/>
  <c r="AD100" i="5"/>
  <c r="AD101" i="5"/>
  <c r="AD102" i="5"/>
  <c r="AD103" i="5"/>
  <c r="AD104" i="5"/>
  <c r="AD105" i="5"/>
  <c r="AD106" i="5"/>
  <c r="AD107" i="5"/>
  <c r="AD108" i="5"/>
  <c r="AD109" i="5"/>
  <c r="AD110" i="5"/>
  <c r="AD111" i="5"/>
  <c r="AD112" i="5"/>
  <c r="AD113" i="5"/>
  <c r="AD114" i="5"/>
  <c r="AD115" i="5"/>
  <c r="AD116" i="5"/>
  <c r="AD117" i="5"/>
  <c r="AD118" i="5"/>
  <c r="AD119" i="5"/>
  <c r="AD120" i="5"/>
  <c r="AD121" i="5"/>
  <c r="AD122" i="5"/>
  <c r="AD123" i="5"/>
  <c r="AD124" i="5"/>
  <c r="AD125" i="5"/>
  <c r="AD126" i="5"/>
  <c r="AD127" i="5"/>
  <c r="AD128" i="5"/>
  <c r="AD129" i="5"/>
  <c r="AD130" i="5"/>
  <c r="AD131" i="5"/>
  <c r="AD132" i="5"/>
  <c r="AD133" i="5"/>
  <c r="AD134" i="5"/>
  <c r="AD135" i="5"/>
  <c r="AD136" i="5"/>
  <c r="AD137" i="5"/>
  <c r="AD138" i="5"/>
  <c r="AD139" i="5"/>
  <c r="AD140" i="5"/>
  <c r="AD141" i="5"/>
  <c r="AD142" i="5"/>
  <c r="AD143" i="5"/>
  <c r="AD144" i="5"/>
  <c r="AD145" i="5"/>
  <c r="AD146" i="5"/>
  <c r="AD147" i="5"/>
  <c r="AD148" i="5"/>
  <c r="AD149" i="5"/>
  <c r="AD150" i="5"/>
  <c r="AD151" i="5"/>
  <c r="AD152" i="5"/>
  <c r="AD153" i="5"/>
  <c r="AD154" i="5"/>
  <c r="AD155" i="5"/>
  <c r="AD156" i="5"/>
  <c r="AD157" i="5"/>
  <c r="AD158" i="5"/>
  <c r="AD159" i="5"/>
  <c r="AD160" i="5"/>
  <c r="AD161" i="5"/>
  <c r="AD162" i="5"/>
  <c r="AD163" i="5"/>
  <c r="AD164" i="5"/>
  <c r="AD165" i="5"/>
  <c r="AD166" i="5"/>
  <c r="AD167" i="5"/>
  <c r="AD168" i="5"/>
  <c r="AD169" i="5"/>
  <c r="AD170" i="5"/>
  <c r="AD171" i="5"/>
  <c r="AD172" i="5"/>
  <c r="AD173" i="5"/>
  <c r="AD174" i="5"/>
  <c r="AD175" i="5"/>
  <c r="AD176" i="5"/>
  <c r="AD177" i="5"/>
  <c r="AD178" i="5"/>
  <c r="AD179" i="5"/>
  <c r="AD180" i="5"/>
  <c r="AD181" i="5"/>
  <c r="AD182" i="5"/>
  <c r="AD183" i="5"/>
  <c r="AD184" i="5"/>
  <c r="AD185" i="5"/>
  <c r="AD186" i="5"/>
  <c r="AD187" i="5"/>
  <c r="AD188" i="5"/>
  <c r="AD189" i="5"/>
  <c r="AD190" i="5"/>
  <c r="AD191" i="5"/>
  <c r="AD192" i="5"/>
  <c r="AD193" i="5"/>
  <c r="AD194" i="5"/>
  <c r="AD195" i="5"/>
  <c r="AD196" i="5"/>
  <c r="AD197" i="5"/>
  <c r="AD198" i="5"/>
  <c r="AD199" i="5"/>
  <c r="AD200" i="5"/>
  <c r="AD201" i="5"/>
  <c r="AD202" i="5"/>
  <c r="AD203" i="5"/>
  <c r="AD204" i="5"/>
  <c r="AD205" i="5"/>
  <c r="AD206" i="5"/>
  <c r="AD207" i="5"/>
  <c r="AD208" i="5"/>
  <c r="AD209" i="5"/>
  <c r="AD210" i="5"/>
  <c r="AD211" i="5"/>
  <c r="AD212" i="5"/>
  <c r="AD213" i="5"/>
  <c r="AD214" i="5"/>
  <c r="AD215" i="5"/>
  <c r="AD216" i="5"/>
  <c r="AD217" i="5"/>
  <c r="AD218" i="5"/>
  <c r="AD219" i="5"/>
  <c r="AD220" i="5"/>
  <c r="AD221" i="5"/>
  <c r="AD222" i="5"/>
  <c r="AD223" i="5"/>
  <c r="AD224" i="5"/>
  <c r="AD225" i="5"/>
  <c r="AD226" i="5"/>
  <c r="AD227" i="5"/>
  <c r="AD228" i="5"/>
  <c r="AD229" i="5"/>
  <c r="AD230" i="5"/>
  <c r="AD231" i="5"/>
  <c r="AD232" i="5"/>
  <c r="AD233" i="5"/>
  <c r="AD234" i="5"/>
  <c r="AD235" i="5"/>
  <c r="AD236" i="5"/>
  <c r="AD237" i="5"/>
  <c r="AD238" i="5"/>
  <c r="AD239" i="5"/>
  <c r="AD240" i="5"/>
  <c r="AD241" i="5"/>
  <c r="AD242" i="5"/>
  <c r="AD243" i="5"/>
  <c r="AD244" i="5"/>
  <c r="AD245" i="5"/>
  <c r="AD246" i="5"/>
  <c r="AD247" i="5"/>
  <c r="AD248" i="5"/>
  <c r="AD249" i="5"/>
  <c r="AD250" i="5"/>
  <c r="AD251" i="5"/>
  <c r="AD252" i="5"/>
  <c r="AD253" i="5"/>
  <c r="AD254" i="5"/>
  <c r="AD255" i="5"/>
  <c r="AD256" i="5"/>
  <c r="AD257" i="5"/>
  <c r="AD258" i="5"/>
  <c r="AD259" i="5"/>
  <c r="AD260" i="5"/>
  <c r="AD261" i="5"/>
  <c r="AD262" i="5"/>
  <c r="AD263" i="5"/>
  <c r="AD264" i="5"/>
  <c r="AD265" i="5"/>
  <c r="AD266" i="5"/>
  <c r="AD267" i="5"/>
  <c r="AD268" i="5"/>
  <c r="AD269" i="5"/>
  <c r="AD270" i="5"/>
  <c r="AD271" i="5"/>
  <c r="AD272" i="5"/>
  <c r="AD273" i="5"/>
  <c r="AD274" i="5"/>
  <c r="AD275" i="5"/>
  <c r="AD276" i="5"/>
  <c r="AD277" i="5"/>
  <c r="AD278" i="5"/>
  <c r="AD279" i="5"/>
  <c r="AD280" i="5"/>
  <c r="AD281" i="5"/>
  <c r="AD282" i="5"/>
  <c r="AD283" i="5"/>
  <c r="AD284" i="5"/>
  <c r="AD285" i="5"/>
  <c r="AD286" i="5"/>
  <c r="AD287" i="5"/>
  <c r="AD288" i="5"/>
  <c r="AD289" i="5"/>
  <c r="AD290" i="5"/>
  <c r="AD291" i="5"/>
  <c r="AD292" i="5"/>
  <c r="AD293" i="5"/>
  <c r="AD294" i="5"/>
  <c r="AD295" i="5"/>
  <c r="AD296" i="5"/>
  <c r="AD297" i="5"/>
  <c r="AD298" i="5"/>
  <c r="AD299" i="5"/>
  <c r="AD300" i="5"/>
  <c r="AD301" i="5"/>
  <c r="AD302" i="5"/>
  <c r="AD303" i="5"/>
  <c r="AD304" i="5"/>
  <c r="AD305" i="5"/>
  <c r="AD306" i="5"/>
  <c r="AD307" i="5"/>
  <c r="AD308" i="5"/>
  <c r="AD309" i="5"/>
  <c r="AD310" i="5"/>
  <c r="AD311" i="5"/>
  <c r="AD312" i="5"/>
  <c r="AD313" i="5"/>
  <c r="AD314" i="5"/>
  <c r="AD315" i="5"/>
  <c r="AD316" i="5"/>
  <c r="AD317" i="5"/>
  <c r="AD318" i="5"/>
  <c r="AD319" i="5"/>
  <c r="AD320" i="5"/>
  <c r="AD321" i="5"/>
  <c r="AD322" i="5"/>
  <c r="AD323" i="5"/>
  <c r="AD324" i="5"/>
  <c r="AD325" i="5"/>
  <c r="AD326" i="5"/>
  <c r="AD327" i="5"/>
  <c r="AD328" i="5"/>
  <c r="AD329" i="5"/>
  <c r="AD330" i="5"/>
  <c r="AD331" i="5"/>
  <c r="AD332" i="5"/>
  <c r="AD333" i="5"/>
  <c r="AD334" i="5"/>
  <c r="AD335" i="5"/>
  <c r="AD336" i="5"/>
  <c r="AD337" i="5"/>
  <c r="AD338" i="5"/>
  <c r="AD339" i="5"/>
  <c r="AD340" i="5"/>
  <c r="AD341" i="5"/>
  <c r="AD342" i="5"/>
  <c r="AD343" i="5"/>
  <c r="AD344" i="5"/>
  <c r="AD345" i="5"/>
  <c r="AD346" i="5"/>
  <c r="AD347" i="5"/>
  <c r="AD348" i="5"/>
  <c r="AD349" i="5"/>
  <c r="AD350" i="5"/>
  <c r="AD351" i="5"/>
  <c r="AD352" i="5"/>
  <c r="AD353" i="5"/>
  <c r="AD354" i="5"/>
  <c r="AD355" i="5"/>
  <c r="AD356" i="5"/>
  <c r="AD357" i="5"/>
  <c r="AD358" i="5"/>
  <c r="AD359" i="5"/>
  <c r="AD360" i="5"/>
  <c r="AD361" i="5"/>
  <c r="AD362" i="5"/>
  <c r="AD363" i="5"/>
  <c r="AD364" i="5"/>
  <c r="AD365" i="5"/>
  <c r="AD366" i="5"/>
  <c r="AD367" i="5"/>
  <c r="AD368" i="5"/>
  <c r="AD369" i="5"/>
  <c r="AD370" i="5"/>
  <c r="AD371" i="5"/>
  <c r="AD372" i="5"/>
  <c r="AD373" i="5"/>
  <c r="AD374" i="5"/>
  <c r="AD375" i="5"/>
  <c r="AD376" i="5"/>
  <c r="AD377" i="5"/>
  <c r="AD378" i="5"/>
  <c r="AD379" i="5"/>
  <c r="AD380" i="5"/>
  <c r="AD381" i="5"/>
  <c r="AD382" i="5"/>
  <c r="AD383" i="5"/>
  <c r="AD384" i="5"/>
  <c r="AD385" i="5"/>
  <c r="AD386" i="5"/>
  <c r="AD387" i="5"/>
  <c r="AD388" i="5"/>
  <c r="AD389" i="5"/>
  <c r="AD390" i="5"/>
  <c r="AD391" i="5"/>
  <c r="AD392" i="5"/>
  <c r="AD393" i="5"/>
  <c r="AD394" i="5"/>
  <c r="AD395" i="5"/>
  <c r="AD396" i="5"/>
  <c r="AD397" i="5"/>
  <c r="AD398" i="5"/>
  <c r="AD399" i="5"/>
  <c r="AD400" i="5"/>
  <c r="AD401" i="5"/>
  <c r="AD402" i="5"/>
  <c r="AD403" i="5"/>
  <c r="AD404" i="5"/>
  <c r="AD405" i="5"/>
  <c r="AD406" i="5"/>
  <c r="AD407" i="5"/>
  <c r="AD408" i="5"/>
  <c r="AD409" i="5"/>
  <c r="AD410" i="5"/>
  <c r="AD411" i="5"/>
  <c r="AD412" i="5"/>
  <c r="AD413" i="5"/>
  <c r="AD414" i="5"/>
  <c r="AD415" i="5"/>
  <c r="AD416" i="5"/>
  <c r="AD417" i="5"/>
  <c r="AD418" i="5"/>
  <c r="AD419" i="5"/>
  <c r="AD420" i="5"/>
  <c r="AD421" i="5"/>
  <c r="AD422" i="5"/>
  <c r="AD423" i="5"/>
  <c r="AD424" i="5"/>
  <c r="AD425" i="5"/>
  <c r="AD426" i="5"/>
  <c r="AD427" i="5"/>
  <c r="AD428" i="5"/>
  <c r="AD429" i="5"/>
  <c r="AD430" i="5"/>
  <c r="AD431" i="5"/>
  <c r="AD432" i="5"/>
  <c r="AD433" i="5"/>
  <c r="AD434" i="5"/>
  <c r="AD435" i="5"/>
  <c r="AD436" i="5"/>
  <c r="AD437" i="5"/>
  <c r="AD438" i="5"/>
  <c r="AD439" i="5"/>
  <c r="AD440" i="5"/>
  <c r="AD441" i="5"/>
  <c r="AD442" i="5"/>
  <c r="AD443" i="5"/>
  <c r="AD444" i="5"/>
  <c r="AD445" i="5"/>
  <c r="AD446" i="5"/>
  <c r="AD447" i="5"/>
  <c r="AD448" i="5"/>
  <c r="AD449" i="5"/>
  <c r="AD450" i="5"/>
  <c r="AD451" i="5"/>
  <c r="AD452" i="5"/>
  <c r="AD453" i="5"/>
  <c r="AD454" i="5"/>
  <c r="AD455" i="5"/>
  <c r="AD456" i="5"/>
  <c r="AD457" i="5"/>
  <c r="AD458" i="5"/>
  <c r="AD459" i="5"/>
  <c r="AD460" i="5"/>
  <c r="AD461" i="5"/>
  <c r="AD462" i="5"/>
  <c r="AD463" i="5"/>
  <c r="AD464" i="5"/>
  <c r="AD465" i="5"/>
  <c r="AD466" i="5"/>
  <c r="AD467" i="5"/>
  <c r="AD468" i="5"/>
  <c r="AD469" i="5"/>
  <c r="AD470" i="5"/>
  <c r="AD471" i="5"/>
  <c r="AD472" i="5"/>
  <c r="AD473" i="5"/>
  <c r="AD474" i="5"/>
  <c r="AD475" i="5"/>
  <c r="AD476" i="5"/>
  <c r="AD477" i="5"/>
  <c r="AD478" i="5"/>
  <c r="AD479" i="5"/>
  <c r="AD480" i="5"/>
  <c r="AD481" i="5"/>
  <c r="AD482" i="5"/>
  <c r="AD483" i="5"/>
  <c r="AD484" i="5"/>
  <c r="AD485" i="5"/>
  <c r="AD486" i="5"/>
  <c r="AD487" i="5"/>
  <c r="AD488" i="5"/>
  <c r="AD489" i="5"/>
  <c r="AD490" i="5"/>
  <c r="AD491" i="5"/>
  <c r="AD492" i="5"/>
  <c r="AD493" i="5"/>
  <c r="AD494" i="5"/>
  <c r="AD495" i="5"/>
  <c r="AD496" i="5"/>
  <c r="AD497" i="5"/>
  <c r="AD498" i="5"/>
  <c r="AD499" i="5"/>
  <c r="AD500" i="5"/>
  <c r="AD501" i="5"/>
  <c r="AD502" i="5"/>
  <c r="AD503" i="5"/>
  <c r="AD504" i="5"/>
  <c r="AD505" i="5"/>
  <c r="AD506" i="5"/>
  <c r="AD507" i="5"/>
  <c r="AD508" i="5"/>
  <c r="AD509" i="5"/>
  <c r="AD510" i="5"/>
  <c r="AD511" i="5"/>
  <c r="AD512" i="5"/>
  <c r="AD513" i="5"/>
  <c r="AD514" i="5"/>
  <c r="AD515" i="5"/>
  <c r="AD516" i="5"/>
  <c r="AD517" i="5"/>
  <c r="AD518" i="5"/>
  <c r="AD519" i="5"/>
  <c r="AD520" i="5"/>
  <c r="AD521" i="5"/>
  <c r="AD522" i="5"/>
  <c r="AD523" i="5"/>
  <c r="AD524" i="5"/>
  <c r="AD525" i="5"/>
  <c r="AD526" i="5"/>
  <c r="AD527" i="5"/>
  <c r="AD528" i="5"/>
  <c r="AD529" i="5"/>
  <c r="AD530" i="5"/>
  <c r="AD531" i="5"/>
  <c r="AD532" i="5"/>
  <c r="AD533" i="5"/>
  <c r="AD534" i="5"/>
  <c r="AD535" i="5"/>
  <c r="AD536" i="5"/>
  <c r="AD537" i="5"/>
  <c r="AD538" i="5"/>
  <c r="AD539" i="5"/>
  <c r="AD540" i="5"/>
  <c r="AD2" i="5"/>
  <c r="AG3" i="5"/>
  <c r="AG4" i="5"/>
  <c r="AG5" i="5"/>
  <c r="AG6" i="5"/>
  <c r="AG7" i="5"/>
  <c r="AG8" i="5"/>
  <c r="AG9" i="5"/>
  <c r="AG10" i="5"/>
  <c r="AG11"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2" i="5"/>
  <c r="AI3" i="5"/>
  <c r="AI4" i="5"/>
  <c r="AI5" i="5"/>
  <c r="AI6" i="5"/>
  <c r="AI7" i="5"/>
  <c r="AI8" i="5"/>
  <c r="AI9" i="5"/>
  <c r="AI10" i="5"/>
  <c r="AI11" i="5"/>
  <c r="AI12" i="5"/>
  <c r="AI13" i="5"/>
  <c r="AI14" i="5"/>
  <c r="AI15" i="5"/>
  <c r="AI16" i="5"/>
  <c r="AI17" i="5"/>
  <c r="AI18" i="5"/>
  <c r="AI19" i="5"/>
  <c r="AI20" i="5"/>
  <c r="AI21" i="5"/>
  <c r="AI22" i="5"/>
  <c r="AI23" i="5"/>
  <c r="AI24" i="5"/>
  <c r="AI25" i="5"/>
  <c r="AI26" i="5"/>
  <c r="AI27" i="5"/>
  <c r="AI28" i="5"/>
  <c r="AI29" i="5"/>
  <c r="AI30" i="5"/>
  <c r="AI31" i="5"/>
  <c r="AI32" i="5"/>
  <c r="AI33" i="5"/>
  <c r="AI34" i="5"/>
  <c r="AI35" i="5"/>
  <c r="AI36" i="5"/>
  <c r="AI37" i="5"/>
  <c r="AI38" i="5"/>
  <c r="AI39" i="5"/>
  <c r="AI40" i="5"/>
  <c r="AI41" i="5"/>
  <c r="AI42" i="5"/>
  <c r="AI43" i="5"/>
  <c r="AI44" i="5"/>
  <c r="AI45" i="5"/>
  <c r="AI46" i="5"/>
  <c r="AI47" i="5"/>
  <c r="AI48" i="5"/>
  <c r="AI49" i="5"/>
  <c r="AI50" i="5"/>
  <c r="AI51" i="5"/>
  <c r="AI52" i="5"/>
  <c r="AI53" i="5"/>
  <c r="AI54" i="5"/>
  <c r="AI55" i="5"/>
  <c r="AI56" i="5"/>
  <c r="AI57" i="5"/>
  <c r="AI58" i="5"/>
  <c r="AI59" i="5"/>
  <c r="AI60" i="5"/>
  <c r="AI61" i="5"/>
  <c r="AI62" i="5"/>
  <c r="AI63" i="5"/>
  <c r="AI64" i="5"/>
  <c r="AI65" i="5"/>
  <c r="AI66" i="5"/>
  <c r="AI67" i="5"/>
  <c r="AI68" i="5"/>
  <c r="AI69" i="5"/>
  <c r="AI70" i="5"/>
  <c r="AI71" i="5"/>
  <c r="AI72" i="5"/>
  <c r="AI73" i="5"/>
  <c r="AI74" i="5"/>
  <c r="AI75" i="5"/>
  <c r="AI76" i="5"/>
  <c r="AI77" i="5"/>
  <c r="AI78" i="5"/>
  <c r="AI79" i="5"/>
  <c r="AI80" i="5"/>
  <c r="AI81" i="5"/>
  <c r="AI82" i="5"/>
  <c r="AI83" i="5"/>
  <c r="AI84" i="5"/>
  <c r="AI85" i="5"/>
  <c r="AI86" i="5"/>
  <c r="AI87" i="5"/>
  <c r="AI88" i="5"/>
  <c r="AI89" i="5"/>
  <c r="AI90" i="5"/>
  <c r="AI91" i="5"/>
  <c r="AI92" i="5"/>
  <c r="AI93" i="5"/>
  <c r="AI94" i="5"/>
  <c r="AI95" i="5"/>
  <c r="AI96" i="5"/>
  <c r="AI97" i="5"/>
  <c r="AI98" i="5"/>
  <c r="AI99" i="5"/>
  <c r="AI100" i="5"/>
  <c r="AI101" i="5"/>
  <c r="AI102" i="5"/>
  <c r="AI103" i="5"/>
  <c r="AI104" i="5"/>
  <c r="AI105" i="5"/>
  <c r="AI106" i="5"/>
  <c r="AI107" i="5"/>
  <c r="AI108" i="5"/>
  <c r="AI109" i="5"/>
  <c r="AI110" i="5"/>
  <c r="AI111" i="5"/>
  <c r="AI112" i="5"/>
  <c r="AI113" i="5"/>
  <c r="AI114" i="5"/>
  <c r="AI115" i="5"/>
  <c r="AI116" i="5"/>
  <c r="AI117" i="5"/>
  <c r="AI118" i="5"/>
  <c r="AI119" i="5"/>
  <c r="AI120" i="5"/>
  <c r="AI121" i="5"/>
  <c r="AI122" i="5"/>
  <c r="AI123" i="5"/>
  <c r="AI124" i="5"/>
  <c r="AI125" i="5"/>
  <c r="AI126" i="5"/>
  <c r="AI127" i="5"/>
  <c r="AI128" i="5"/>
  <c r="AI129" i="5"/>
  <c r="AI130" i="5"/>
  <c r="AI131" i="5"/>
  <c r="AI132" i="5"/>
  <c r="AI133" i="5"/>
  <c r="AI134" i="5"/>
  <c r="AI135" i="5"/>
  <c r="AI136" i="5"/>
  <c r="AI137" i="5"/>
  <c r="AI138" i="5"/>
  <c r="AI139" i="5"/>
  <c r="AI140" i="5"/>
  <c r="AI141" i="5"/>
  <c r="AI142" i="5"/>
  <c r="AI143" i="5"/>
  <c r="AI144" i="5"/>
  <c r="AI145" i="5"/>
  <c r="AI146" i="5"/>
  <c r="AI147" i="5"/>
  <c r="AI148" i="5"/>
  <c r="AI149" i="5"/>
  <c r="AI150" i="5"/>
  <c r="AI151" i="5"/>
  <c r="AI152" i="5"/>
  <c r="AI153" i="5"/>
  <c r="AI154" i="5"/>
  <c r="AI155" i="5"/>
  <c r="AI156" i="5"/>
  <c r="AI157" i="5"/>
  <c r="AI158" i="5"/>
  <c r="AI159" i="5"/>
  <c r="AI160" i="5"/>
  <c r="AI161" i="5"/>
  <c r="AI162" i="5"/>
  <c r="AI163" i="5"/>
  <c r="AI164" i="5"/>
  <c r="AI165" i="5"/>
  <c r="AI166" i="5"/>
  <c r="AI167" i="5"/>
  <c r="AI168" i="5"/>
  <c r="AI169" i="5"/>
  <c r="AI170" i="5"/>
  <c r="AI171" i="5"/>
  <c r="AI172" i="5"/>
  <c r="AI173" i="5"/>
  <c r="AI174" i="5"/>
  <c r="AI175" i="5"/>
  <c r="AI176" i="5"/>
  <c r="AI177" i="5"/>
  <c r="AI178" i="5"/>
  <c r="AI179" i="5"/>
  <c r="AI180" i="5"/>
  <c r="AI181" i="5"/>
  <c r="AI182" i="5"/>
  <c r="AI183" i="5"/>
  <c r="AI184" i="5"/>
  <c r="AI185" i="5"/>
  <c r="AI186" i="5"/>
  <c r="AI187" i="5"/>
  <c r="AI188" i="5"/>
  <c r="AI189" i="5"/>
  <c r="AI190" i="5"/>
  <c r="AI191" i="5"/>
  <c r="AI192" i="5"/>
  <c r="AI193" i="5"/>
  <c r="AI194" i="5"/>
  <c r="AI195" i="5"/>
  <c r="AI196" i="5"/>
  <c r="AI197" i="5"/>
  <c r="AI198" i="5"/>
  <c r="AI199" i="5"/>
  <c r="AI200" i="5"/>
  <c r="AI201" i="5"/>
  <c r="AI202" i="5"/>
  <c r="AI203" i="5"/>
  <c r="AI204" i="5"/>
  <c r="AI205" i="5"/>
  <c r="AI206" i="5"/>
  <c r="AI207" i="5"/>
  <c r="AI208" i="5"/>
  <c r="AI209" i="5"/>
  <c r="AI210" i="5"/>
  <c r="AI211" i="5"/>
  <c r="AI212" i="5"/>
  <c r="AI213" i="5"/>
  <c r="AI214" i="5"/>
  <c r="AI215" i="5"/>
  <c r="AI216" i="5"/>
  <c r="AI217" i="5"/>
  <c r="AI218" i="5"/>
  <c r="AI219" i="5"/>
  <c r="AI220" i="5"/>
  <c r="AI221" i="5"/>
  <c r="AI222" i="5"/>
  <c r="AI223" i="5"/>
  <c r="AI224" i="5"/>
  <c r="AI225" i="5"/>
  <c r="AI226" i="5"/>
  <c r="AI227" i="5"/>
  <c r="AI228" i="5"/>
  <c r="AI229" i="5"/>
  <c r="AI230" i="5"/>
  <c r="AI231" i="5"/>
  <c r="AI232" i="5"/>
  <c r="AI233" i="5"/>
  <c r="AI234" i="5"/>
  <c r="AI235" i="5"/>
  <c r="AI236" i="5"/>
  <c r="AI237" i="5"/>
  <c r="AI238" i="5"/>
  <c r="AI239" i="5"/>
  <c r="AI240" i="5"/>
  <c r="AI241" i="5"/>
  <c r="AI242" i="5"/>
  <c r="AI243" i="5"/>
  <c r="AI244" i="5"/>
  <c r="AI245" i="5"/>
  <c r="AI246" i="5"/>
  <c r="AI247" i="5"/>
  <c r="AI248" i="5"/>
  <c r="AI249" i="5"/>
  <c r="AI250" i="5"/>
  <c r="AI251" i="5"/>
  <c r="AI252" i="5"/>
  <c r="AI253" i="5"/>
  <c r="AI254" i="5"/>
  <c r="AI255" i="5"/>
  <c r="AI256" i="5"/>
  <c r="AI257" i="5"/>
  <c r="AI258" i="5"/>
  <c r="AI259" i="5"/>
  <c r="AI260" i="5"/>
  <c r="AI261" i="5"/>
  <c r="AI262" i="5"/>
  <c r="AI263" i="5"/>
  <c r="AI264" i="5"/>
  <c r="AI265" i="5"/>
  <c r="AI266" i="5"/>
  <c r="AI267" i="5"/>
  <c r="AI268" i="5"/>
  <c r="AI269" i="5"/>
  <c r="AI270" i="5"/>
  <c r="AI271" i="5"/>
  <c r="AI272" i="5"/>
  <c r="AI273" i="5"/>
  <c r="AI274" i="5"/>
  <c r="AI275" i="5"/>
  <c r="AI276" i="5"/>
  <c r="AI277" i="5"/>
  <c r="AI278" i="5"/>
  <c r="AI279" i="5"/>
  <c r="AI280" i="5"/>
  <c r="AI281" i="5"/>
  <c r="AI282" i="5"/>
  <c r="AI283" i="5"/>
  <c r="AI284" i="5"/>
  <c r="AI285" i="5"/>
  <c r="AI286" i="5"/>
  <c r="AI287" i="5"/>
  <c r="AI288" i="5"/>
  <c r="AI289" i="5"/>
  <c r="AI290" i="5"/>
  <c r="AI291" i="5"/>
  <c r="AI292" i="5"/>
  <c r="AI293" i="5"/>
  <c r="AI294" i="5"/>
  <c r="AI295" i="5"/>
  <c r="AI296" i="5"/>
  <c r="AI297" i="5"/>
  <c r="AI298" i="5"/>
  <c r="AI299" i="5"/>
  <c r="AI300" i="5"/>
  <c r="AI301" i="5"/>
  <c r="AI302" i="5"/>
  <c r="AI303" i="5"/>
  <c r="AI304" i="5"/>
  <c r="AI305" i="5"/>
  <c r="AI306" i="5"/>
  <c r="AI307" i="5"/>
  <c r="AI308" i="5"/>
  <c r="AI309" i="5"/>
  <c r="AI310" i="5"/>
  <c r="AI311" i="5"/>
  <c r="AI312" i="5"/>
  <c r="AI313" i="5"/>
  <c r="AI314" i="5"/>
  <c r="AI315" i="5"/>
  <c r="AI316" i="5"/>
  <c r="AI317" i="5"/>
  <c r="AI318" i="5"/>
  <c r="AI319" i="5"/>
  <c r="AI320" i="5"/>
  <c r="AI321" i="5"/>
  <c r="AI322" i="5"/>
  <c r="AI323" i="5"/>
  <c r="AI324" i="5"/>
  <c r="AI325" i="5"/>
  <c r="AI326" i="5"/>
  <c r="AI327" i="5"/>
  <c r="AI328" i="5"/>
  <c r="AI329" i="5"/>
  <c r="AI330" i="5"/>
  <c r="AI331" i="5"/>
  <c r="AI332" i="5"/>
  <c r="AI333" i="5"/>
  <c r="AI334" i="5"/>
  <c r="AI335" i="5"/>
  <c r="AI336" i="5"/>
  <c r="AI337" i="5"/>
  <c r="AI338" i="5"/>
  <c r="AI339" i="5"/>
  <c r="AI340" i="5"/>
  <c r="AI341" i="5"/>
  <c r="AI342" i="5"/>
  <c r="AI343" i="5"/>
  <c r="AI344" i="5"/>
  <c r="AI345" i="5"/>
  <c r="AI346" i="5"/>
  <c r="AI347" i="5"/>
  <c r="AI348" i="5"/>
  <c r="AI349" i="5"/>
  <c r="AI350" i="5"/>
  <c r="AI351" i="5"/>
  <c r="AI352" i="5"/>
  <c r="AI353" i="5"/>
  <c r="AI354" i="5"/>
  <c r="AI355" i="5"/>
  <c r="AI356" i="5"/>
  <c r="AI357" i="5"/>
  <c r="AI358" i="5"/>
  <c r="AI359" i="5"/>
  <c r="AI360" i="5"/>
  <c r="AI361" i="5"/>
  <c r="AI362" i="5"/>
  <c r="AI363" i="5"/>
  <c r="AI364" i="5"/>
  <c r="AI365" i="5"/>
  <c r="AI366" i="5"/>
  <c r="AI367" i="5"/>
  <c r="AI368" i="5"/>
  <c r="AI369" i="5"/>
  <c r="AI370" i="5"/>
  <c r="AI371" i="5"/>
  <c r="AI372" i="5"/>
  <c r="AI373" i="5"/>
  <c r="AI374" i="5"/>
  <c r="AI375" i="5"/>
  <c r="AI376" i="5"/>
  <c r="AI377" i="5"/>
  <c r="AI378" i="5"/>
  <c r="AI379" i="5"/>
  <c r="AI380" i="5"/>
  <c r="AI381" i="5"/>
  <c r="AI382" i="5"/>
  <c r="AI383" i="5"/>
  <c r="AI384" i="5"/>
  <c r="AI385" i="5"/>
  <c r="AI386" i="5"/>
  <c r="AI387" i="5"/>
  <c r="AI388" i="5"/>
  <c r="AI389" i="5"/>
  <c r="AI390" i="5"/>
  <c r="AI391" i="5"/>
  <c r="AI392" i="5"/>
  <c r="AI393" i="5"/>
  <c r="AI394" i="5"/>
  <c r="AI395" i="5"/>
  <c r="AI396" i="5"/>
  <c r="AI397" i="5"/>
  <c r="AI398" i="5"/>
  <c r="AI399" i="5"/>
  <c r="AI400" i="5"/>
  <c r="AI401" i="5"/>
  <c r="AI402" i="5"/>
  <c r="AI403" i="5"/>
  <c r="AI404" i="5"/>
  <c r="AI405" i="5"/>
  <c r="AI406" i="5"/>
  <c r="AI407" i="5"/>
  <c r="AI408" i="5"/>
  <c r="AI409" i="5"/>
  <c r="AI410" i="5"/>
  <c r="AI411" i="5"/>
  <c r="AI412" i="5"/>
  <c r="AI413" i="5"/>
  <c r="AI414" i="5"/>
  <c r="AI415" i="5"/>
  <c r="AI416" i="5"/>
  <c r="AI417" i="5"/>
  <c r="AI418" i="5"/>
  <c r="AI419" i="5"/>
  <c r="AI420" i="5"/>
  <c r="AI421" i="5"/>
  <c r="AI422" i="5"/>
  <c r="AI423" i="5"/>
  <c r="AI424" i="5"/>
  <c r="AI425" i="5"/>
  <c r="AI426" i="5"/>
  <c r="AI427" i="5"/>
  <c r="AI428" i="5"/>
  <c r="AI429" i="5"/>
  <c r="AI430" i="5"/>
  <c r="AI431" i="5"/>
  <c r="AI432" i="5"/>
  <c r="AI433" i="5"/>
  <c r="AI434" i="5"/>
  <c r="AI435" i="5"/>
  <c r="AI436" i="5"/>
  <c r="AI437" i="5"/>
  <c r="AI438" i="5"/>
  <c r="AI439" i="5"/>
  <c r="AI440" i="5"/>
  <c r="AI441" i="5"/>
  <c r="AI442" i="5"/>
  <c r="AI443" i="5"/>
  <c r="AI444" i="5"/>
  <c r="AI445" i="5"/>
  <c r="AI446" i="5"/>
  <c r="AI447" i="5"/>
  <c r="AI448" i="5"/>
  <c r="AI449" i="5"/>
  <c r="AI450" i="5"/>
  <c r="AI451" i="5"/>
  <c r="AI452" i="5"/>
  <c r="AI453" i="5"/>
  <c r="AI454" i="5"/>
  <c r="AI455" i="5"/>
  <c r="AI456" i="5"/>
  <c r="AI457" i="5"/>
  <c r="AI458" i="5"/>
  <c r="AI459" i="5"/>
  <c r="AI460" i="5"/>
  <c r="AI461" i="5"/>
  <c r="AI462" i="5"/>
  <c r="AI463" i="5"/>
  <c r="AI464" i="5"/>
  <c r="AI465" i="5"/>
  <c r="AI466" i="5"/>
  <c r="AI467" i="5"/>
  <c r="AI468" i="5"/>
  <c r="AI469" i="5"/>
  <c r="AI470" i="5"/>
  <c r="AI471" i="5"/>
  <c r="AI472" i="5"/>
  <c r="AI473" i="5"/>
  <c r="AI474" i="5"/>
  <c r="AI475" i="5"/>
  <c r="AI476" i="5"/>
  <c r="AI477" i="5"/>
  <c r="AI478" i="5"/>
  <c r="AI479" i="5"/>
  <c r="AI480" i="5"/>
  <c r="AI481" i="5"/>
  <c r="AI482" i="5"/>
  <c r="AI483" i="5"/>
  <c r="AI484" i="5"/>
  <c r="AI485" i="5"/>
  <c r="AI486" i="5"/>
  <c r="AI487" i="5"/>
  <c r="AI488" i="5"/>
  <c r="AI489" i="5"/>
  <c r="AI490" i="5"/>
  <c r="AI491" i="5"/>
  <c r="AI492" i="5"/>
  <c r="AI493" i="5"/>
  <c r="AI494" i="5"/>
  <c r="AI495" i="5"/>
  <c r="AI496" i="5"/>
  <c r="AI497" i="5"/>
  <c r="AI498" i="5"/>
  <c r="AI499" i="5"/>
  <c r="AI500" i="5"/>
  <c r="AI501" i="5"/>
  <c r="AI502" i="5"/>
  <c r="AI503" i="5"/>
  <c r="AI504" i="5"/>
  <c r="AI505" i="5"/>
  <c r="AI506" i="5"/>
  <c r="AI507" i="5"/>
  <c r="AI508" i="5"/>
  <c r="AI509" i="5"/>
  <c r="AI510" i="5"/>
  <c r="AI511" i="5"/>
  <c r="AI512" i="5"/>
  <c r="AI513" i="5"/>
  <c r="AI514" i="5"/>
  <c r="AI515" i="5"/>
  <c r="AI516" i="5"/>
  <c r="AI517" i="5"/>
  <c r="AI518" i="5"/>
  <c r="AI519" i="5"/>
  <c r="AI520" i="5"/>
  <c r="AI521" i="5"/>
  <c r="AI522" i="5"/>
  <c r="AI523" i="5"/>
  <c r="AI524" i="5"/>
  <c r="AI525" i="5"/>
  <c r="AI526" i="5"/>
  <c r="AI527" i="5"/>
  <c r="AI528" i="5"/>
  <c r="AI529" i="5"/>
  <c r="AI530" i="5"/>
  <c r="AI531" i="5"/>
  <c r="AI532" i="5"/>
  <c r="AI533" i="5"/>
  <c r="AI534" i="5"/>
  <c r="AI535" i="5"/>
  <c r="AI536" i="5"/>
  <c r="AI537" i="5"/>
  <c r="AI538" i="5"/>
  <c r="AI539" i="5"/>
  <c r="AI540" i="5"/>
  <c r="AI2"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2" i="5"/>
  <c r="C3" i="5"/>
  <c r="B3" i="8" s="1" a="1"/>
  <c r="B3" i="8" s="1"/>
  <c r="C4" i="5"/>
  <c r="B4" i="8" s="1" a="1"/>
  <c r="B4" i="8" s="1"/>
  <c r="C5" i="5"/>
  <c r="B10" i="8" s="1" a="1"/>
  <c r="B10" i="8" s="1"/>
  <c r="C6" i="5"/>
  <c r="B9" i="8" s="1" a="1"/>
  <c r="B9" i="8" s="1"/>
  <c r="C7" i="5"/>
  <c r="C8" i="5"/>
  <c r="C9" i="5"/>
  <c r="B7" i="8" s="1" a="1"/>
  <c r="B7" i="8" s="1"/>
  <c r="C10" i="5"/>
  <c r="C11" i="5"/>
  <c r="C12" i="5"/>
  <c r="B5" i="8" s="1" a="1"/>
  <c r="B5" i="8" s="1"/>
  <c r="C13" i="5"/>
  <c r="C14" i="5"/>
  <c r="C15" i="5"/>
  <c r="C16" i="5"/>
  <c r="C17" i="5"/>
  <c r="C18" i="5"/>
  <c r="B11" i="8" s="1" a="1"/>
  <c r="B11" i="8" s="1"/>
  <c r="C19" i="5"/>
  <c r="C20" i="5"/>
  <c r="C21" i="5"/>
  <c r="C22" i="5"/>
  <c r="B8" i="8" s="1" a="1"/>
  <c r="B8" i="8" s="1"/>
  <c r="C23" i="5"/>
  <c r="C24" i="5"/>
  <c r="C25" i="5"/>
  <c r="C26" i="5"/>
  <c r="C27" i="5"/>
  <c r="C28" i="5"/>
  <c r="C29" i="5"/>
  <c r="C30" i="5"/>
  <c r="B6" i="8" s="1" a="1"/>
  <c r="B6" i="8" s="1"/>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2" i="5"/>
  <c r="B2" i="8" s="1" a="1"/>
  <c r="B2" i="8" s="1"/>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2"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<sst xmlns="http://schemas.openxmlformats.org/spreadsheetml/2006/main" count="3754" uniqueCount="673">
  <si>
    <t>Player</t>
  </si>
  <si>
    <t>POS</t>
  </si>
  <si>
    <t>New - Position</t>
  </si>
  <si>
    <t>Team</t>
  </si>
  <si>
    <t>Age</t>
  </si>
  <si>
    <t>Games Played</t>
  </si>
  <si>
    <t>W</t>
  </si>
  <si>
    <t>L</t>
  </si>
  <si>
    <t>W/L Verification</t>
  </si>
  <si>
    <t>Min</t>
  </si>
  <si>
    <t>PTS</t>
  </si>
  <si>
    <t>FGM</t>
  </si>
  <si>
    <t>FGA</t>
  </si>
  <si>
    <t>Field Goal %</t>
  </si>
  <si>
    <t>3PM</t>
  </si>
  <si>
    <t>3PA</t>
  </si>
  <si>
    <t>3P%</t>
  </si>
  <si>
    <t>FTM</t>
  </si>
  <si>
    <t>FTA</t>
  </si>
  <si>
    <t>OREB</t>
  </si>
  <si>
    <t>DREB</t>
  </si>
  <si>
    <t>REB</t>
  </si>
  <si>
    <t>AST</t>
  </si>
  <si>
    <t>TOV</t>
  </si>
  <si>
    <t>STL</t>
  </si>
  <si>
    <t>BLK</t>
  </si>
  <si>
    <t>PF</t>
  </si>
  <si>
    <t>FP</t>
  </si>
  <si>
    <t>DD2</t>
  </si>
  <si>
    <t>TD3</t>
  </si>
  <si>
    <t>+/-</t>
  </si>
  <si>
    <t>POS NAME</t>
  </si>
  <si>
    <t>Jayson Tatum</t>
  </si>
  <si>
    <t>SF</t>
  </si>
  <si>
    <t>Small Forward</t>
  </si>
  <si>
    <t>BOS</t>
  </si>
  <si>
    <t>Joel Embiid</t>
  </si>
  <si>
    <t>C</t>
  </si>
  <si>
    <t>Center</t>
  </si>
  <si>
    <t>PHI</t>
  </si>
  <si>
    <t>PG</t>
  </si>
  <si>
    <t>Point Guard</t>
  </si>
  <si>
    <t>Mean</t>
  </si>
  <si>
    <t>Luka Doncic</t>
  </si>
  <si>
    <t>DAL</t>
  </si>
  <si>
    <t>Power Forward</t>
  </si>
  <si>
    <t>Standard Error</t>
  </si>
  <si>
    <t>Shai Gilgeous-Alexander</t>
  </si>
  <si>
    <t>OKC</t>
  </si>
  <si>
    <t>Median</t>
  </si>
  <si>
    <t>Giannis Antetokounmpo</t>
  </si>
  <si>
    <t>MIL</t>
  </si>
  <si>
    <t>SG</t>
  </si>
  <si>
    <t>Shooting Guard</t>
  </si>
  <si>
    <t>Mode</t>
  </si>
  <si>
    <t>Anthony Edwards</t>
  </si>
  <si>
    <t>MIN</t>
  </si>
  <si>
    <t>F</t>
  </si>
  <si>
    <t>Forward</t>
  </si>
  <si>
    <t>Standard Deviation</t>
  </si>
  <si>
    <t>Julius Randle</t>
  </si>
  <si>
    <t>NYK</t>
  </si>
  <si>
    <t>G</t>
  </si>
  <si>
    <t>Guard</t>
  </si>
  <si>
    <t>Sample Variance</t>
  </si>
  <si>
    <t>Donovan Mitchell</t>
  </si>
  <si>
    <t>CLE</t>
  </si>
  <si>
    <t>Kurtosis</t>
  </si>
  <si>
    <t>Trae Young</t>
  </si>
  <si>
    <t>ATL</t>
  </si>
  <si>
    <t>Skewness</t>
  </si>
  <si>
    <t>Zach LaVine</t>
  </si>
  <si>
    <t>CHI</t>
  </si>
  <si>
    <t>Range</t>
  </si>
  <si>
    <t>Damian Lillard</t>
  </si>
  <si>
    <t>POR</t>
  </si>
  <si>
    <t>Minimum</t>
  </si>
  <si>
    <t>De'Aaron Fox</t>
  </si>
  <si>
    <t>SAC</t>
  </si>
  <si>
    <t>Maximum</t>
  </si>
  <si>
    <t>DeMar DeRozan</t>
  </si>
  <si>
    <t>Sum</t>
  </si>
  <si>
    <t>Jaylen Brown</t>
  </si>
  <si>
    <t>Count</t>
  </si>
  <si>
    <t>Pascal Siakam</t>
  </si>
  <si>
    <t>TOR</t>
  </si>
  <si>
    <t>Lauri Markkanen</t>
  </si>
  <si>
    <t>UTA</t>
  </si>
  <si>
    <t>Nikola Jokic</t>
  </si>
  <si>
    <t>DEN</t>
  </si>
  <si>
    <t>Jalen Green</t>
  </si>
  <si>
    <t>HOU</t>
  </si>
  <si>
    <t>Jordan Poole</t>
  </si>
  <si>
    <t>GSW</t>
  </si>
  <si>
    <t>Mikal Bridges</t>
  </si>
  <si>
    <t>BKN</t>
  </si>
  <si>
    <t>Stephen Curry</t>
  </si>
  <si>
    <t>Jalen Brunson</t>
  </si>
  <si>
    <t>Kyrie Irving</t>
  </si>
  <si>
    <t>Ja Morant</t>
  </si>
  <si>
    <t>MEM</t>
  </si>
  <si>
    <t>LeBron James</t>
  </si>
  <si>
    <t>LAL</t>
  </si>
  <si>
    <t>CJ McCollum</t>
  </si>
  <si>
    <t>NOP</t>
  </si>
  <si>
    <t>Bam Adebayo</t>
  </si>
  <si>
    <t>MIA</t>
  </si>
  <si>
    <t>Dejounte Murray</t>
  </si>
  <si>
    <t>Domantas Sabonis</t>
  </si>
  <si>
    <t>Klay Thompson</t>
  </si>
  <si>
    <t>Kristaps Porzingis</t>
  </si>
  <si>
    <t>WAS</t>
  </si>
  <si>
    <t>Darius Garland</t>
  </si>
  <si>
    <t>Franz Wagner</t>
  </si>
  <si>
    <t>ORL</t>
  </si>
  <si>
    <t>Devin Booker</t>
  </si>
  <si>
    <t>PHX</t>
  </si>
  <si>
    <t>Jimmy Butler</t>
  </si>
  <si>
    <t>Anthony Davis</t>
  </si>
  <si>
    <t>Nikola Vucevic</t>
  </si>
  <si>
    <t>Paolo Banchero</t>
  </si>
  <si>
    <t>RJ Barrett</t>
  </si>
  <si>
    <t>Keldon Johnson</t>
  </si>
  <si>
    <t>SAS</t>
  </si>
  <si>
    <t>Spencer Dinwiddie</t>
  </si>
  <si>
    <t>Kevin Durant</t>
  </si>
  <si>
    <t>Kyle Kuzma</t>
  </si>
  <si>
    <t>Tyler Herro</t>
  </si>
  <si>
    <t>Buddy Hield</t>
  </si>
  <si>
    <t>IND</t>
  </si>
  <si>
    <t>Fred VanVleet</t>
  </si>
  <si>
    <t>Paul George</t>
  </si>
  <si>
    <t>LAC</t>
  </si>
  <si>
    <t>Terry Rozier</t>
  </si>
  <si>
    <t>CHA</t>
  </si>
  <si>
    <t>Anfernee Simons</t>
  </si>
  <si>
    <t>Bennedict Mathurin</t>
  </si>
  <si>
    <t>Jamal Murray</t>
  </si>
  <si>
    <t>Jerami Grant</t>
  </si>
  <si>
    <t>Jrue Holiday</t>
  </si>
  <si>
    <t>Evan Mobley</t>
  </si>
  <si>
    <t>Bojan Bogdanovic</t>
  </si>
  <si>
    <t>DET</t>
  </si>
  <si>
    <t>Jordan Clarkson</t>
  </si>
  <si>
    <t>D'Angelo Russell</t>
  </si>
  <si>
    <t>Josh Giddey</t>
  </si>
  <si>
    <t>Desmond Bane</t>
  </si>
  <si>
    <t>Brook Lopez</t>
  </si>
  <si>
    <t>Kawhi Leonard</t>
  </si>
  <si>
    <t>Harrison Barnes</t>
  </si>
  <si>
    <t>Tyrese Maxey</t>
  </si>
  <si>
    <t>James Harden</t>
  </si>
  <si>
    <t>Immanuel Quickley</t>
  </si>
  <si>
    <t>Jaden Ivey</t>
  </si>
  <si>
    <t>Deandre Ayton</t>
  </si>
  <si>
    <t>Scottie Barnes</t>
  </si>
  <si>
    <t>Jaren Jackson Jr.</t>
  </si>
  <si>
    <t>Bradley Beal</t>
  </si>
  <si>
    <t>Tyrese Haliburton</t>
  </si>
  <si>
    <t>Russell Westbrook</t>
  </si>
  <si>
    <t>Gary Trent Jr.</t>
  </si>
  <si>
    <t>Trey Murphy III</t>
  </si>
  <si>
    <t>P.J. Washington</t>
  </si>
  <si>
    <t>Kevin Huerter</t>
  </si>
  <si>
    <t>Kevin Porter Jr.</t>
  </si>
  <si>
    <t>O.G. Anunoby</t>
  </si>
  <si>
    <t>Jonas Valanciunas</t>
  </si>
  <si>
    <t>Christian Wood</t>
  </si>
  <si>
    <t>Myles Turner</t>
  </si>
  <si>
    <t>Brandon Ingram</t>
  </si>
  <si>
    <t>Aaron Gordon</t>
  </si>
  <si>
    <t>Alperen Sengun</t>
  </si>
  <si>
    <t>Tobias Harris</t>
  </si>
  <si>
    <t>Michael Porter Jr.</t>
  </si>
  <si>
    <t>Saddiq Bey</t>
  </si>
  <si>
    <t>Jalen Williams</t>
  </si>
  <si>
    <t>Dillon Brooks</t>
  </si>
  <si>
    <t>Malik Monk</t>
  </si>
  <si>
    <t>Kenyon Martin Jr.</t>
  </si>
  <si>
    <t>De'Andre Hunter</t>
  </si>
  <si>
    <t>Malik Beasley</t>
  </si>
  <si>
    <t>Norman Powell</t>
  </si>
  <si>
    <t>Tim Hardaway Jr.</t>
  </si>
  <si>
    <t>Derrick White</t>
  </si>
  <si>
    <t>Luguentz Dort</t>
  </si>
  <si>
    <t>Jabari Smith Jr.</t>
  </si>
  <si>
    <t>Malcolm Brogdon</t>
  </si>
  <si>
    <t>Bobby Portis</t>
  </si>
  <si>
    <t>Keegan Murray</t>
  </si>
  <si>
    <t>Kelly Oubre Jr.</t>
  </si>
  <si>
    <t>Jarrett Allen</t>
  </si>
  <si>
    <t>Nic Claxton</t>
  </si>
  <si>
    <t>Jaden McDaniels</t>
  </si>
  <si>
    <t>Rudy Gobert</t>
  </si>
  <si>
    <t>John Collins</t>
  </si>
  <si>
    <t>Bruce Brown</t>
  </si>
  <si>
    <t>Max Strus</t>
  </si>
  <si>
    <t>Caris LeVert</t>
  </si>
  <si>
    <t>Jakob Poeltl</t>
  </si>
  <si>
    <t>Tre Jones</t>
  </si>
  <si>
    <t>Wendell Carter Jr.</t>
  </si>
  <si>
    <t>Mason Plumlee</t>
  </si>
  <si>
    <t>Eric Gordon</t>
  </si>
  <si>
    <t>Kelly Olynyk</t>
  </si>
  <si>
    <t>LaMelo Ball</t>
  </si>
  <si>
    <t>Markelle Fultz</t>
  </si>
  <si>
    <t>Austin Reaves</t>
  </si>
  <si>
    <t>Patrick Williams</t>
  </si>
  <si>
    <t>Dennis Schroder</t>
  </si>
  <si>
    <t>Kentavious Caldwell-Pope</t>
  </si>
  <si>
    <t>Tyus Jones</t>
  </si>
  <si>
    <t>Corey Kispert</t>
  </si>
  <si>
    <t>Chris Paul</t>
  </si>
  <si>
    <t>Ivica Zubac</t>
  </si>
  <si>
    <t>Quentin Grimes</t>
  </si>
  <si>
    <t>Mike Conley</t>
  </si>
  <si>
    <t>Onyeka Okongwu</t>
  </si>
  <si>
    <t>Shaedon Sharpe</t>
  </si>
  <si>
    <t>Killian Hayes</t>
  </si>
  <si>
    <t>Cole Anthony</t>
  </si>
  <si>
    <t>Naz Reid</t>
  </si>
  <si>
    <t>De'Anthony Melton</t>
  </si>
  <si>
    <t>Clint Capela</t>
  </si>
  <si>
    <t>Tari Eason</t>
  </si>
  <si>
    <t>Bogdan Bogdanovic</t>
  </si>
  <si>
    <t>Jalen McDaniels</t>
  </si>
  <si>
    <t>Zion Williamson</t>
  </si>
  <si>
    <t>Grayson Allen</t>
  </si>
  <si>
    <t>Josh Hart</t>
  </si>
  <si>
    <t>Aaron Nesmith</t>
  </si>
  <si>
    <t>Gordon Hayward</t>
  </si>
  <si>
    <t>Zach Collins</t>
  </si>
  <si>
    <t>Marcus Morris Sr.</t>
  </si>
  <si>
    <t>Coby White</t>
  </si>
  <si>
    <t>Terance Mann</t>
  </si>
  <si>
    <t>Chris Boucher</t>
  </si>
  <si>
    <t>Andrew Nembhard</t>
  </si>
  <si>
    <t>Rui Hachimura</t>
  </si>
  <si>
    <t>Daniel Gafford</t>
  </si>
  <si>
    <t>Jaylen Nowell</t>
  </si>
  <si>
    <t>Devin Vassell</t>
  </si>
  <si>
    <t>Marcus Smart</t>
  </si>
  <si>
    <t>Naji Marshall</t>
  </si>
  <si>
    <t>Talen Horton-Tucker</t>
  </si>
  <si>
    <t>Deni Avdija</t>
  </si>
  <si>
    <t>Santi Aldama</t>
  </si>
  <si>
    <t>Jusuf Nurkic</t>
  </si>
  <si>
    <t>Reggie Jackson</t>
  </si>
  <si>
    <t>Isaiah Joe</t>
  </si>
  <si>
    <t>Ayo Dosunmu</t>
  </si>
  <si>
    <t>Collin Sexton</t>
  </si>
  <si>
    <t>Caleb Martin</t>
  </si>
  <si>
    <t>Walker Kessler</t>
  </si>
  <si>
    <t>Donte DiVincenzo</t>
  </si>
  <si>
    <t>Malaki Branham</t>
  </si>
  <si>
    <t>Royce O'Neale</t>
  </si>
  <si>
    <t>Cedi Osman</t>
  </si>
  <si>
    <t>Jonathan Kuminga</t>
  </si>
  <si>
    <t>Bones Hyland</t>
  </si>
  <si>
    <t>Doug McDermott</t>
  </si>
  <si>
    <t>Josh Richardson</t>
  </si>
  <si>
    <t>Lonnie Walker IV</t>
  </si>
  <si>
    <t>Alec Burks</t>
  </si>
  <si>
    <t>Jevon Carter</t>
  </si>
  <si>
    <t>Cameron Johnson</t>
  </si>
  <si>
    <t>T.J. McConnell</t>
  </si>
  <si>
    <t>Herbert Jones</t>
  </si>
  <si>
    <t>Keita Bates-Diop</t>
  </si>
  <si>
    <t>Kyle Anderson</t>
  </si>
  <si>
    <t>Jalen Smith</t>
  </si>
  <si>
    <t>Gabe Vincent</t>
  </si>
  <si>
    <t>Grant Williams</t>
  </si>
  <si>
    <t>AJ Griffin</t>
  </si>
  <si>
    <t>Georges Niang</t>
  </si>
  <si>
    <t>Shake Milton</t>
  </si>
  <si>
    <t>Monte Morris</t>
  </si>
  <si>
    <t>Bol Bol</t>
  </si>
  <si>
    <t>Andrew Wiggins</t>
  </si>
  <si>
    <t>Jarred Vanderbilt</t>
  </si>
  <si>
    <t>Draymond Green</t>
  </si>
  <si>
    <t>Al Horford</t>
  </si>
  <si>
    <t>Kyle Lowry</t>
  </si>
  <si>
    <t>Jeremy Sochan</t>
  </si>
  <si>
    <t>Jalen Duren</t>
  </si>
  <si>
    <t>Cam Thomas</t>
  </si>
  <si>
    <t>Damion Lee</t>
  </si>
  <si>
    <t>Karl-Anthony Towns</t>
  </si>
  <si>
    <t>Moritz Wagner</t>
  </si>
  <si>
    <t>Torrey Craig</t>
  </si>
  <si>
    <t>Thomas Bryant</t>
  </si>
  <si>
    <t>Kevon Looney</t>
  </si>
  <si>
    <t>Isaiah Stewart</t>
  </si>
  <si>
    <t>Joe Harris</t>
  </si>
  <si>
    <t>Trey Lyles</t>
  </si>
  <si>
    <t>Reggie Bullock</t>
  </si>
  <si>
    <t>Seth Curry</t>
  </si>
  <si>
    <t>Brandon Clarke</t>
  </si>
  <si>
    <t>Dorian Finney-Smith</t>
  </si>
  <si>
    <t>Jose Alvarado</t>
  </si>
  <si>
    <t>Josh Green</t>
  </si>
  <si>
    <t>Luke Kennard</t>
  </si>
  <si>
    <t>Jordan Nwora</t>
  </si>
  <si>
    <t>Troy Brown Jr.</t>
  </si>
  <si>
    <t>Devonte' Graham</t>
  </si>
  <si>
    <t>Nick Richards</t>
  </si>
  <si>
    <t>Josh Okogie</t>
  </si>
  <si>
    <t>Jalen Suggs</t>
  </si>
  <si>
    <t>Hamidou Diallo</t>
  </si>
  <si>
    <t>Terrence Ross</t>
  </si>
  <si>
    <t>Drew Eubanks</t>
  </si>
  <si>
    <t>Tre Mann</t>
  </si>
  <si>
    <t>Sam Hauser</t>
  </si>
  <si>
    <t>Kevin Love</t>
  </si>
  <si>
    <t>Precious Achiuwa</t>
  </si>
  <si>
    <t>Dwight Powell</t>
  </si>
  <si>
    <t>Marvin Bagley III</t>
  </si>
  <si>
    <t>Khris Middleton</t>
  </si>
  <si>
    <t>Obi Toppin</t>
  </si>
  <si>
    <t>Kendrick Nunn</t>
  </si>
  <si>
    <t>Cameron Payne</t>
  </si>
  <si>
    <t>Taurean Prince</t>
  </si>
  <si>
    <t>Isaac Okoro</t>
  </si>
  <si>
    <t>Aaron Wiggins</t>
  </si>
  <si>
    <t>Nicolas Batum</t>
  </si>
  <si>
    <t>Dennis Smith Jr.</t>
  </si>
  <si>
    <t>Ochai Agbaji</t>
  </si>
  <si>
    <t>David Roddy</t>
  </si>
  <si>
    <t>Pat Connaughton</t>
  </si>
  <si>
    <t>Trendon Watford</t>
  </si>
  <si>
    <t>Jock Landale</t>
  </si>
  <si>
    <t>Isaiah Jackson</t>
  </si>
  <si>
    <t>Davion Mitchell</t>
  </si>
  <si>
    <t>James Wiseman</t>
  </si>
  <si>
    <t>Victor Oladipo</t>
  </si>
  <si>
    <t>Larry Nance Jr.</t>
  </si>
  <si>
    <t>Jeff Green</t>
  </si>
  <si>
    <t>Mitchell Robinson</t>
  </si>
  <si>
    <t>Terence Davis</t>
  </si>
  <si>
    <t>Xavier Tillman</t>
  </si>
  <si>
    <t>Cory Joseph</t>
  </si>
  <si>
    <t>Kenrich Williams</t>
  </si>
  <si>
    <t>Jaden Hardy</t>
  </si>
  <si>
    <t>Anthony Lamb</t>
  </si>
  <si>
    <t>Kevin Knox II</t>
  </si>
  <si>
    <t>Patrick Beverley</t>
  </si>
  <si>
    <t>Jordan Goodwin</t>
  </si>
  <si>
    <t>Isaiah Hartenstein</t>
  </si>
  <si>
    <t>Andre Drummond</t>
  </si>
  <si>
    <t>Oshae Brissett</t>
  </si>
  <si>
    <t>Gary Harris</t>
  </si>
  <si>
    <t>Jalen Johnson</t>
  </si>
  <si>
    <t>Cam Reddish</t>
  </si>
  <si>
    <t>Mark Williams</t>
  </si>
  <si>
    <t>John Wall</t>
  </si>
  <si>
    <t>Mike Muscala</t>
  </si>
  <si>
    <t>Will Barton</t>
  </si>
  <si>
    <t>Edmond Sumner</t>
  </si>
  <si>
    <t>Alex Caruso</t>
  </si>
  <si>
    <t>Josh Christopher</t>
  </si>
  <si>
    <t>Wenyen Gabriel</t>
  </si>
  <si>
    <t>Delon Wright</t>
  </si>
  <si>
    <t>JaMychal Green</t>
  </si>
  <si>
    <t>Goran Dragic</t>
  </si>
  <si>
    <t>John Konchar</t>
  </si>
  <si>
    <t>Nickeil Alexander-Walker</t>
  </si>
  <si>
    <t>Chris Duarte</t>
  </si>
  <si>
    <t>Dario Saric</t>
  </si>
  <si>
    <t>Steven Adams</t>
  </si>
  <si>
    <t>Christian Braun</t>
  </si>
  <si>
    <t>Nassir Little</t>
  </si>
  <si>
    <t>Isaiah Livers</t>
  </si>
  <si>
    <t>Landry Shamet</t>
  </si>
  <si>
    <t>Lamar Stevens</t>
  </si>
  <si>
    <t>Simone Fontecchio</t>
  </si>
  <si>
    <t>Mo Bamba</t>
  </si>
  <si>
    <t>Yuta Watanabe</t>
  </si>
  <si>
    <t>Chimezie Metu</t>
  </si>
  <si>
    <t>Montrezl Harrell</t>
  </si>
  <si>
    <t>Derrick Jones Jr.</t>
  </si>
  <si>
    <t>Joe Ingles</t>
  </si>
  <si>
    <t>T.J. Warren</t>
  </si>
  <si>
    <t>Ty Jerome</t>
  </si>
  <si>
    <t>Moses Moody</t>
  </si>
  <si>
    <t>R.J. Hampton</t>
  </si>
  <si>
    <t>Romeo Langford</t>
  </si>
  <si>
    <t>Vlatko Cancar</t>
  </si>
  <si>
    <t>Theo Maledon</t>
  </si>
  <si>
    <t>Matisse Thybulle</t>
  </si>
  <si>
    <t>Rudy Gay</t>
  </si>
  <si>
    <t>Jeremiah Robinson-Earl</t>
  </si>
  <si>
    <t>Ben Simmons</t>
  </si>
  <si>
    <t>Kris Dunn</t>
  </si>
  <si>
    <t>Jaylin Williams</t>
  </si>
  <si>
    <t>Robert Covington</t>
  </si>
  <si>
    <t>Paul Reed</t>
  </si>
  <si>
    <t>Jae'Sean Tate</t>
  </si>
  <si>
    <t>Robert Williams III</t>
  </si>
  <si>
    <t>Eugene Omoruyi</t>
  </si>
  <si>
    <t>Zeke Nnaji</t>
  </si>
  <si>
    <t>Aleksej Pokusevski</t>
  </si>
  <si>
    <t>Payton Pritchard</t>
  </si>
  <si>
    <t>Danuel House Jr.</t>
  </si>
  <si>
    <t>Duncan Robinson</t>
  </si>
  <si>
    <t>MarJon Beauchamp</t>
  </si>
  <si>
    <t>P.J. Tucker</t>
  </si>
  <si>
    <t>Bismack Biyombo</t>
  </si>
  <si>
    <t>Sandro Mamukelashvili</t>
  </si>
  <si>
    <t>JT Thor</t>
  </si>
  <si>
    <t>Willy Hernangomez</t>
  </si>
  <si>
    <t>Luke Kornet</t>
  </si>
  <si>
    <t>Garrison Mathews</t>
  </si>
  <si>
    <t>Austin Rivers</t>
  </si>
  <si>
    <t>Ish Wainright</t>
  </si>
  <si>
    <t>Aaron Holiday</t>
  </si>
  <si>
    <t>Bryce McGowens</t>
  </si>
  <si>
    <t>Malachi Flynn</t>
  </si>
  <si>
    <t>Patty Mills</t>
  </si>
  <si>
    <t>Duane Washington Jr.</t>
  </si>
  <si>
    <t>Thaddeus Young</t>
  </si>
  <si>
    <t>Cade Cunningham</t>
  </si>
  <si>
    <t>Haywood Highsmith</t>
  </si>
  <si>
    <t>Jaxson Hayes</t>
  </si>
  <si>
    <t>George Hill</t>
  </si>
  <si>
    <t>Day'Ron Sharpe</t>
  </si>
  <si>
    <t>Dyson Daniels</t>
  </si>
  <si>
    <t>Daishen Nix</t>
  </si>
  <si>
    <t>Usman Garuba</t>
  </si>
  <si>
    <t>Darius Bazley</t>
  </si>
  <si>
    <t>Miles McBride</t>
  </si>
  <si>
    <t>Svi Mykhailiuk</t>
  </si>
  <si>
    <t>Maxi Kleber</t>
  </si>
  <si>
    <t>Jabari Walker</t>
  </si>
  <si>
    <t>Lindy Waters III</t>
  </si>
  <si>
    <t>Ziaire Williams</t>
  </si>
  <si>
    <t>Davis Bertans</t>
  </si>
  <si>
    <t>Dean Wade</t>
  </si>
  <si>
    <t>Justin Holiday</t>
  </si>
  <si>
    <t>Charles Bassey</t>
  </si>
  <si>
    <t>DeAndre Jordan</t>
  </si>
  <si>
    <t>Dewayne Dedmon</t>
  </si>
  <si>
    <t>Justise Winslow</t>
  </si>
  <si>
    <t>Anthony Gill</t>
  </si>
  <si>
    <t>Caleb Houstan</t>
  </si>
  <si>
    <t>Ousmane Dieng</t>
  </si>
  <si>
    <t>James Bouknight</t>
  </si>
  <si>
    <t>Keon Johnson</t>
  </si>
  <si>
    <t>JaVale McGee</t>
  </si>
  <si>
    <t>Blake Wesley</t>
  </si>
  <si>
    <t>Rodney McGruder</t>
  </si>
  <si>
    <t>Christian Koloko</t>
  </si>
  <si>
    <t>Luka Garza</t>
  </si>
  <si>
    <t>Wesley Matthews</t>
  </si>
  <si>
    <t>Jericho Sims</t>
  </si>
  <si>
    <t>Stanley Johnson</t>
  </si>
  <si>
    <t>Amir Coffey</t>
  </si>
  <si>
    <t>Isaiah Roby</t>
  </si>
  <si>
    <t>Ricky Rubio</t>
  </si>
  <si>
    <t>Blake Griffin</t>
  </si>
  <si>
    <t>Taj Gibson</t>
  </si>
  <si>
    <t>Goga Bitadze</t>
  </si>
  <si>
    <t>Evan Fournier</t>
  </si>
  <si>
    <t>Javonte Green</t>
  </si>
  <si>
    <t>Julian Champagnie</t>
  </si>
  <si>
    <t>Johnny Davis</t>
  </si>
  <si>
    <t>Jordan McLaughlin</t>
  </si>
  <si>
    <t>Kai Jones</t>
  </si>
  <si>
    <t>Raul Neto</t>
  </si>
  <si>
    <t>Admiral Schofield</t>
  </si>
  <si>
    <t>Juan Toscano-Anderson</t>
  </si>
  <si>
    <t>Moses Brown</t>
  </si>
  <si>
    <t>AJ Green</t>
  </si>
  <si>
    <t>Bruno Fernando</t>
  </si>
  <si>
    <t>Derrick Rose</t>
  </si>
  <si>
    <t>Saben Lee</t>
  </si>
  <si>
    <t>TyTy Washington Jr.</t>
  </si>
  <si>
    <t>Brandon Boston Jr.</t>
  </si>
  <si>
    <t>Dalano Banton</t>
  </si>
  <si>
    <t>Damian Jones</t>
  </si>
  <si>
    <t>Kevon Harris</t>
  </si>
  <si>
    <t>Furkan Korkmaz</t>
  </si>
  <si>
    <t>Nathan Knight</t>
  </si>
  <si>
    <t>Frank Ntilikina</t>
  </si>
  <si>
    <t>Markieff Morris</t>
  </si>
  <si>
    <t>Richaun Holmes</t>
  </si>
  <si>
    <t>Chuma Okeke</t>
  </si>
  <si>
    <t>Max Christie</t>
  </si>
  <si>
    <t>Udoka Azubuike</t>
  </si>
  <si>
    <t>Jae Crowder</t>
  </si>
  <si>
    <t>Juancho Hernangomez</t>
  </si>
  <si>
    <t>Matt Ryan</t>
  </si>
  <si>
    <t>Patrick Baldwin Jr.</t>
  </si>
  <si>
    <t>Gorgui Dieng</t>
  </si>
  <si>
    <t>Kenneth Lofton Jr.</t>
  </si>
  <si>
    <t>Orlando Robinson</t>
  </si>
  <si>
    <t>Kira Lewis Jr.</t>
  </si>
  <si>
    <t>McKinley Wright IV</t>
  </si>
  <si>
    <t>Robin Lopez</t>
  </si>
  <si>
    <t>Dominick Barlow</t>
  </si>
  <si>
    <t>Ish Smith</t>
  </si>
  <si>
    <t>Jake LaRavia</t>
  </si>
  <si>
    <t>Boban Marjanovic</t>
  </si>
  <si>
    <t>Gary Payton II</t>
  </si>
  <si>
    <t>Kessler Edwards</t>
  </si>
  <si>
    <t>Cody Zeller</t>
  </si>
  <si>
    <t>Jamal Cain</t>
  </si>
  <si>
    <t>Theo Pinson</t>
  </si>
  <si>
    <t>Skylar Mays</t>
  </si>
  <si>
    <t>Bryn Forbes</t>
  </si>
  <si>
    <t>Davon Reed</t>
  </si>
  <si>
    <t>Frank Kaminsky</t>
  </si>
  <si>
    <t>Terry Taylor</t>
  </si>
  <si>
    <t>Johnny Juzang</t>
  </si>
  <si>
    <t>Dalen Terry</t>
  </si>
  <si>
    <t>David Duke Jr.</t>
  </si>
  <si>
    <t>Nikola Jovic</t>
  </si>
  <si>
    <t>Kennedy Chandler</t>
  </si>
  <si>
    <t>Peyton Watson</t>
  </si>
  <si>
    <t>Kemba Walker</t>
  </si>
  <si>
    <t>Luka Samanic</t>
  </si>
  <si>
    <t>Serge Ibaka</t>
  </si>
  <si>
    <t>Danny Green</t>
  </si>
  <si>
    <t>Jeff Dowtin Jr.</t>
  </si>
  <si>
    <t>Moussa Diabate</t>
  </si>
  <si>
    <t>Mamadi Diakite</t>
  </si>
  <si>
    <t>A.J. Lawson</t>
  </si>
  <si>
    <t>Quenton Jackson</t>
  </si>
  <si>
    <t>Jonathan Isaac</t>
  </si>
  <si>
    <t>Jeenathan Williams</t>
  </si>
  <si>
    <t>Trent Forrest</t>
  </si>
  <si>
    <t>James Johnson</t>
  </si>
  <si>
    <t>Jay Huff</t>
  </si>
  <si>
    <t>Thanasis Antetokounmpo</t>
  </si>
  <si>
    <t>Garrett Temple</t>
  </si>
  <si>
    <t>Lindell Wigginton</t>
  </si>
  <si>
    <t>Daniel Theis</t>
  </si>
  <si>
    <t>Matthew Dellavedova</t>
  </si>
  <si>
    <t>Josh Minott</t>
  </si>
  <si>
    <t>KZ Okpala</t>
  </si>
  <si>
    <t>Jared Rhoden</t>
  </si>
  <si>
    <t>John Butler Jr.</t>
  </si>
  <si>
    <t>Dru Smith</t>
  </si>
  <si>
    <t>Jarrett Culver</t>
  </si>
  <si>
    <t>Otto Porter Jr.</t>
  </si>
  <si>
    <t>Shaquille Harrison</t>
  </si>
  <si>
    <t>Alex Len</t>
  </si>
  <si>
    <t>Khem Birch</t>
  </si>
  <si>
    <t>Meyers Leonard</t>
  </si>
  <si>
    <t>Jaden Springer</t>
  </si>
  <si>
    <t>Wendell Moore Jr.</t>
  </si>
  <si>
    <t>Jason Preston</t>
  </si>
  <si>
    <t>Omer Yurtseven</t>
  </si>
  <si>
    <t>Xavier Cooks</t>
  </si>
  <si>
    <t>Jared Butler</t>
  </si>
  <si>
    <t>Olivier Sarr</t>
  </si>
  <si>
    <t>Vit Krejci</t>
  </si>
  <si>
    <t>Cody Martin</t>
  </si>
  <si>
    <t>Nerlens Noel</t>
  </si>
  <si>
    <t>Isaiah Mobley</t>
  </si>
  <si>
    <t>Vince Williams Jr.</t>
  </si>
  <si>
    <t>Greg Brown III</t>
  </si>
  <si>
    <t>Jordan Hall</t>
  </si>
  <si>
    <t>Joshua Primo</t>
  </si>
  <si>
    <t>Udonis Haslem</t>
  </si>
  <si>
    <t>Ryan Arcidiacono</t>
  </si>
  <si>
    <t>Mac McClung</t>
  </si>
  <si>
    <t>Noah Vonleh</t>
  </si>
  <si>
    <t>Sam Merrill</t>
  </si>
  <si>
    <t>Gabe York</t>
  </si>
  <si>
    <t>Keon Ellis</t>
  </si>
  <si>
    <t>Micah Potter</t>
  </si>
  <si>
    <t>Ryan Rollins</t>
  </si>
  <si>
    <t>Jarrell Brantley</t>
  </si>
  <si>
    <t>PJ Dozier</t>
  </si>
  <si>
    <t>Jack White</t>
  </si>
  <si>
    <t>Trevelin Queen</t>
  </si>
  <si>
    <t>Tyrese Martin</t>
  </si>
  <si>
    <t>Carlik Jones</t>
  </si>
  <si>
    <t>Justin Jackson</t>
  </si>
  <si>
    <t>Louis King</t>
  </si>
  <si>
    <t>Ron Harper Jr.</t>
  </si>
  <si>
    <t>JD Davison</t>
  </si>
  <si>
    <t>Tony Bradley</t>
  </si>
  <si>
    <t>Andre Iguodala</t>
  </si>
  <si>
    <t>Justin Minaya</t>
  </si>
  <si>
    <t>Michael Carter-Williams</t>
  </si>
  <si>
    <t>Xavier Sneed</t>
  </si>
  <si>
    <t>Buddy Boeheim</t>
  </si>
  <si>
    <t>RaiQuan Gray</t>
  </si>
  <si>
    <t>Darius Days</t>
  </si>
  <si>
    <t>Jamaree Bouyea</t>
  </si>
  <si>
    <t>Scotty Pippen Jr.</t>
  </si>
  <si>
    <t>Jay Scrubb</t>
  </si>
  <si>
    <t>Neemias Queta</t>
  </si>
  <si>
    <t>Justin Champagnie</t>
  </si>
  <si>
    <t>Facundo Campazzo</t>
  </si>
  <si>
    <t>Lester Quinones</t>
  </si>
  <si>
    <t>Cole Swider</t>
  </si>
  <si>
    <t>Isaiah Todd</t>
  </si>
  <si>
    <t>Joe Wieskamp</t>
  </si>
  <si>
    <t>Kendall Brown</t>
  </si>
  <si>
    <t>Trevor Hudgins</t>
  </si>
  <si>
    <t>Tyler Dorsey</t>
  </si>
  <si>
    <t>Alize Johnson</t>
  </si>
  <si>
    <t>Chance Comanche</t>
  </si>
  <si>
    <t>Xavier Moon</t>
  </si>
  <si>
    <t>Leandro Bolmaro</t>
  </si>
  <si>
    <t>Marko Simonovic</t>
  </si>
  <si>
    <t>Mfiondu Kabengele</t>
  </si>
  <si>
    <t>Vernon Carey Jr.</t>
  </si>
  <si>
    <t>Dylan Windler</t>
  </si>
  <si>
    <t>Kobi Simmons</t>
  </si>
  <si>
    <t>Malcolm Hill</t>
  </si>
  <si>
    <t>Braxton Key</t>
  </si>
  <si>
    <t>Dereon Seabron</t>
  </si>
  <si>
    <t>Donovan Williams</t>
  </si>
  <si>
    <t>Devon Dotson</t>
  </si>
  <si>
    <t>Jacob Gilyard</t>
  </si>
  <si>
    <t>Jordan Schakel</t>
  </si>
  <si>
    <t>Trevor Keels</t>
  </si>
  <si>
    <t>Chima Moneke</t>
  </si>
  <si>
    <t>Chris Silva</t>
  </si>
  <si>
    <t>Stanley Umude</t>
  </si>
  <si>
    <t>Alondes Williams</t>
  </si>
  <si>
    <t>N/A</t>
  </si>
  <si>
    <t>Deonte Burton</t>
  </si>
  <si>
    <t>Frank Jackson</t>
  </si>
  <si>
    <t>Michael Foster Jr.</t>
  </si>
  <si>
    <t>Sterling Brown</t>
  </si>
  <si>
    <t>GP</t>
  </si>
  <si>
    <t>FG %</t>
  </si>
  <si>
    <t>FT %</t>
  </si>
  <si>
    <t>Wins</t>
  </si>
  <si>
    <t>Loss</t>
  </si>
  <si>
    <t>Points</t>
  </si>
  <si>
    <t>3P %</t>
  </si>
  <si>
    <t>Free Throw %</t>
  </si>
  <si>
    <t>Assists</t>
  </si>
  <si>
    <t>Rebounds</t>
  </si>
  <si>
    <t>Steals</t>
  </si>
  <si>
    <t>Blocks</t>
  </si>
  <si>
    <t>Row Labels</t>
  </si>
  <si>
    <t>Grand Total</t>
  </si>
  <si>
    <t>Sum of PTS</t>
  </si>
  <si>
    <t>Points Bracket</t>
  </si>
  <si>
    <t>Block Bracket</t>
  </si>
  <si>
    <t>Free Throw Bracket</t>
  </si>
  <si>
    <t>3P Bracket</t>
  </si>
  <si>
    <t>Field Goal Bracket</t>
  </si>
  <si>
    <t>Steal Bracket</t>
  </si>
  <si>
    <t>Assist Bracket</t>
  </si>
  <si>
    <t>Rebound Bracket</t>
  </si>
  <si>
    <t>Sum of AST</t>
  </si>
  <si>
    <t>Above Average FG%</t>
  </si>
  <si>
    <t>(All)</t>
  </si>
  <si>
    <t>Sum of Field Goal %</t>
  </si>
  <si>
    <t>Sum of Free Throw %</t>
  </si>
  <si>
    <t>Sum of 3P%</t>
  </si>
  <si>
    <t>Top 10 Players Per Stat</t>
  </si>
  <si>
    <t>FG%</t>
  </si>
  <si>
    <t>FT%</t>
  </si>
  <si>
    <t>Assist</t>
  </si>
  <si>
    <t>Sum of REB</t>
  </si>
  <si>
    <t>Sum of STL</t>
  </si>
  <si>
    <t>Sum of BLK</t>
  </si>
  <si>
    <t>Players</t>
  </si>
  <si>
    <t>Top 10 Players</t>
  </si>
  <si>
    <t>Position</t>
  </si>
  <si>
    <t>TEAM</t>
  </si>
  <si>
    <t>Sum of Points</t>
  </si>
  <si>
    <t/>
  </si>
  <si>
    <t>Sum of FT%</t>
  </si>
  <si>
    <t>Sum of FG%</t>
  </si>
  <si>
    <t>Sum of 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</si>
</sst>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i/>
      <sz val="11"/>
      <color theme="1"/>
      <name val="Century Gothic"/>
      <family val="2"/>
      <scheme val="minor"/>
    </font>
    <font>
      <sz val="8"/>
      <name val="Century Gothic"/>
      <family val="2"/>
      <scheme val="minor"/>
    </font>
    <font>
      <b/>
      <sz val="24"/>
      <color theme="0"/>
      <name val="Agency FB"/>
      <family val="2"/>
    </font>
    <font>
      <sz val="9"/>
      <color theme="1"/>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
      <patternFill patternType="solid">
        <fgColor theme="6"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10" xfId="0" applyBorder="1"/>
    <xf numFmtId="0" fontId="18" fillId="0" borderId="11" xfId="0" applyFont="1" applyBorder="1" applyAlignment="1">
      <alignment horizontal="centerContinuous"/>
    </xf>
    <xf numFmtId="0" fontId="0" fillId="0" borderId="0" xfId="0" pivotButton="1"/>
    <xf numFmtId="0" fontId="0" fillId="0" borderId="0" xfId="0" applyAlignment="1">
      <alignment horizontal="left"/>
    </xf>
    <xf numFmtId="0" fontId="16" fillId="0" borderId="0" xfId="0" applyFont="1"/>
    <xf numFmtId="0" fontId="0" fillId="33" borderId="0" xfId="0" applyFill="1"/>
    <xf numFmtId="0" fontId="0" fillId="34" borderId="0" xfId="0" applyFill="1"/>
    <xf numFmtId="0" fontId="17" fillId="34" borderId="0" xfId="0" applyFont="1" applyFill="1"/>
    <xf numFmtId="0" fontId="20" fillId="34" borderId="0" xfId="0" applyFont="1" applyFill="1"/>
    <xf numFmtId="0" fontId="21"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font>
        <color rgb="FF9C0006"/>
      </font>
      <fill>
        <patternFill>
          <bgColor rgb="FFFFC7CE"/>
        </patternFill>
      </fill>
    </dxf>
    <dxf>
      <font>
        <color rgb="FF9C0006"/>
      </font>
      <fill>
        <patternFill>
          <bgColor rgb="FFFFC7CE"/>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entury Gothic"/>
        <family val="2"/>
        <scheme val="minor"/>
      </font>
    </dxf>
    <dxf>
      <fill>
        <patternFill>
          <bgColor theme="6" tint="0.39994506668294322"/>
        </patternFill>
      </fill>
    </dxf>
    <dxf>
      <fill>
        <patternFill>
          <bgColor theme="3" tint="-0.24994659260841701"/>
        </patternFill>
      </fill>
    </dxf>
  </dxfs>
  <tableStyles count="6" defaultTableStyle="TableStyleMedium2" defaultPivotStyle="PivotStyleLight16">
    <tableStyle name="Slicer Style 1" pivot="0" table="0" count="1" xr9:uid="{9EAAB4B4-3FDE-4029-ACA5-5DFDEC29BF3B}"/>
    <tableStyle name="Slicer Style 2" pivot="0" table="0" count="1" xr9:uid="{639DD061-79B9-4064-BD1C-40F46C6F150B}">
      <tableStyleElement type="wholeTable" dxfId="29"/>
    </tableStyle>
    <tableStyle name="Slicer Style 3" pivot="0" table="0" count="1" xr9:uid="{F1A87CB4-8272-403C-9E77-56B05FA5AD98}">
      <tableStyleElement type="headerRow" dxfId="28"/>
    </tableStyle>
    <tableStyle name="Slicer Style 4" pivot="0" table="0" count="0" xr9:uid="{614A3D0E-25FA-4BA6-95D1-759C0CEFA7E7}"/>
    <tableStyle name="Slicer Style 5" pivot="0" table="0" count="1" xr9:uid="{1787B717-6A44-4955-8A11-C6BE65D51A1C}"/>
    <tableStyle name="Slicer Style 6" pivot="0" table="0" count="0" xr9:uid="{076D2D8F-836A-4FB0-AED2-8448F74A0A73}"/>
  </tableStyles>
  <colors>
    <mruColors>
      <color rgb="FF098D51"/>
      <color rgb="FF0CB468"/>
      <color rgb="FF2BF197"/>
      <color rgb="FF0EDC7F"/>
      <color rgb="FF76F6BC"/>
    </mruColors>
  </colors>
  <extLst>
    <ext xmlns:x14="http://schemas.microsoft.com/office/spreadsheetml/2009/9/main" uri="{46F421CA-312F-682f-3DD2-61675219B42D}">
      <x14:dxfs count="2">
        <dxf>
          <fill>
            <patternFill patternType="none">
              <fgColor indexed="64"/>
              <bgColor auto="1"/>
            </patternFill>
          </fill>
        </dxf>
        <dxf>
          <fill>
            <patternFill>
              <bgColor theme="4"/>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1"/>
          </x14:slicerStyleElements>
        </x14:slicerStyle>
        <x14:slicerStyle name="Slicer Style 2"/>
        <x14:slicerStyle name="Slicer Style 3"/>
        <x14:slicerStyle name="Slicer Style 4"/>
        <x14:slicerStyle name="Slicer Style 5">
          <x14:slicerStyleElements>
            <x14:slicerStyleElement type="selectedItemWithData" dxfId="0"/>
          </x14:slicerStyleElements>
        </x14:slicerStyle>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[Nba_Player_Stats_2023copy.xlsx] Charts!PivotTable6</c:name>
    <c:fmtId val="0"/>
  </c:pivotSource>
  <c:chart>
    <c:title>
      <c:tx>
        <c:rich>
          <a:bodyPr rot="0" spcFirstLastPara="1" vertOverflow="ellipsis" vert="horz" wrap="square" anchor="ctr" anchorCtr="1"/>
          <a:lstStyle/>
          <a:p>
            <a:pPr>
              <a:defRPr sz="1600" b="0" i="0" u="none" strike="noStrike" kern="1200" baseline="0">
                <a:solidFill>
                  <a:schemeClr val="dk1">
                    <a:lumMod val="65000"/>
                    <a:lumOff val="35000"/>
                  </a:schemeClr>
                </a:solidFill>
                <a:effectLst/>
                <a:latin typeface="+mn-lt"/>
                <a:ea typeface="+mn-ea"/>
                <a:cs typeface="+mn-cs"/>
              </a:defRPr>
            </a:pPr>
            <a:r>
              <a:rPr lang="en-US" sz="1600"/>
              <a:t>Points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Charts'!$B$13</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 Charts'!$A$14:$A$24</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Charts'!$B$14:$B$24</c:f>
              <c:numCache>
                <c:formatCode>General</c:formatCode>
                <c:ptCount val="10"/>
                <c:pt idx="0">
                  <c:v>1866</c:v>
                </c:pt>
                <c:pt idx="1">
                  <c:v>1510</c:v>
                </c:pt>
                <c:pt idx="2">
                  <c:v>1922</c:v>
                </c:pt>
                <c:pt idx="3">
                  <c:v>1959</c:v>
                </c:pt>
                <c:pt idx="4">
                  <c:v>2225</c:v>
                </c:pt>
                <c:pt idx="5">
                  <c:v>2183</c:v>
                </c:pt>
                <c:pt idx="6">
                  <c:v>2138</c:v>
                </c:pt>
                <c:pt idx="7">
                  <c:v>1690</c:v>
                </c:pt>
                <c:pt idx="8">
                  <c:v>2135</c:v>
                </c:pt>
                <c:pt idx="9">
                  <c:v>1648</c:v>
                </c:pt>
              </c:numCache>
            </c:numRef>
          </c:val>
          <c:extLst>
            <c:ext xmlns:c16="http://schemas.microsoft.com/office/drawing/2014/chart" uri="{C3380CC4-5D6E-409C-BE32-E72D297353CC}">
              <c16:uniqueId val="{00000000-AA6A-4DC0-ADC0-EFC913FB5FFB}"/>
            </c:ext>
          </c:extLst>
        </c:ser>
        <c:dLbls>
          <c:dLblPos val="inEnd"/>
          <c:showLegendKey val="0"/>
          <c:showVal val="1"/>
          <c:showCatName val="0"/>
          <c:showSerName val="0"/>
          <c:showPercent val="0"/>
          <c:showBubbleSize val="0"/>
        </c:dLbls>
        <c:gapWidth val="41"/>
        <c:axId val="1289195728"/>
        <c:axId val="1289187568"/>
      </c:barChart>
      <c:catAx>
        <c:axId val="1289195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89187568"/>
        <c:crosses val="autoZero"/>
        <c:auto val="1"/>
        <c:lblAlgn val="ctr"/>
        <c:lblOffset val="100"/>
        <c:noMultiLvlLbl val="0"/>
      </c:catAx>
      <c:valAx>
        <c:axId val="1289187568"/>
        <c:scaling>
          <c:orientation val="minMax"/>
        </c:scaling>
        <c:delete val="1"/>
        <c:axPos val="l"/>
        <c:numFmt formatCode="General" sourceLinked="1"/>
        <c:majorTickMark val="none"/>
        <c:minorTickMark val="none"/>
        <c:tickLblPos val="nextTo"/>
        <c:crossAx val="128919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[Nba_Player_Stats_2023copy.xlsx] Charts!PivotTable7</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Shooting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Charts'!$B$28</c:f>
              <c:strCache>
                <c:ptCount val="1"/>
                <c:pt idx="0">
                  <c:v>Sum of 3P%</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 Charts'!$A$29:$A$39</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Charts'!$B$29:$B$39</c:f>
              <c:numCache>
                <c:formatCode>General</c:formatCode>
                <c:ptCount val="10"/>
                <c:pt idx="0">
                  <c:v>37.1</c:v>
                </c:pt>
                <c:pt idx="1">
                  <c:v>37.299999999999997</c:v>
                </c:pt>
                <c:pt idx="2">
                  <c:v>38.6</c:v>
                </c:pt>
                <c:pt idx="3">
                  <c:v>27.5</c:v>
                </c:pt>
                <c:pt idx="4">
                  <c:v>35</c:v>
                </c:pt>
                <c:pt idx="5">
                  <c:v>33</c:v>
                </c:pt>
                <c:pt idx="6">
                  <c:v>34.200000000000003</c:v>
                </c:pt>
                <c:pt idx="7">
                  <c:v>38.299999999999997</c:v>
                </c:pt>
                <c:pt idx="8">
                  <c:v>34.5</c:v>
                </c:pt>
                <c:pt idx="9">
                  <c:v>42.7</c:v>
                </c:pt>
              </c:numCache>
            </c:numRef>
          </c:val>
          <c:smooth val="0"/>
          <c:extLst>
            <c:ext xmlns:c16="http://schemas.microsoft.com/office/drawing/2014/chart" uri="{C3380CC4-5D6E-409C-BE32-E72D297353CC}">
              <c16:uniqueId val="{00000000-A69C-4B42-9128-797B9B70B962}"/>
            </c:ext>
          </c:extLst>
        </c:ser>
        <c:ser>
          <c:idx val="1"/>
          <c:order val="1"/>
          <c:tx>
            <c:strRef>
              <c:f>' Charts'!$C$28</c:f>
              <c:strCache>
                <c:ptCount val="1"/>
                <c:pt idx="0">
                  <c:v>Sum of FT%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 Charts'!$A$29:$A$39</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Charts'!$C$29:$C$39</c:f>
              <c:numCache>
                <c:formatCode>General</c:formatCode>
                <c:ptCount val="10"/>
                <c:pt idx="0">
                  <c:v>91.4</c:v>
                </c:pt>
                <c:pt idx="1">
                  <c:v>74.2</c:v>
                </c:pt>
                <c:pt idx="2">
                  <c:v>86.7</c:v>
                </c:pt>
                <c:pt idx="3">
                  <c:v>64.5</c:v>
                </c:pt>
                <c:pt idx="4">
                  <c:v>85.4</c:v>
                </c:pt>
                <c:pt idx="5">
                  <c:v>85.7</c:v>
                </c:pt>
                <c:pt idx="6">
                  <c:v>74.2</c:v>
                </c:pt>
                <c:pt idx="7">
                  <c:v>82.2</c:v>
                </c:pt>
                <c:pt idx="8">
                  <c:v>90.5</c:v>
                </c:pt>
                <c:pt idx="9">
                  <c:v>91.5</c:v>
                </c:pt>
              </c:numCache>
            </c:numRef>
          </c:val>
          <c:smooth val="0"/>
          <c:extLst>
            <c:ext xmlns:c16="http://schemas.microsoft.com/office/drawing/2014/chart" uri="{C3380CC4-5D6E-409C-BE32-E72D297353CC}">
              <c16:uniqueId val="{00000002-A69C-4B42-9128-797B9B70B962}"/>
            </c:ext>
          </c:extLst>
        </c:ser>
        <c:ser>
          <c:idx val="2"/>
          <c:order val="2"/>
          <c:tx>
            <c:strRef>
              <c:f>' Charts'!$D$28</c:f>
              <c:strCache>
                <c:ptCount val="1"/>
                <c:pt idx="0">
                  <c:v>Sum of FG%</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 Charts'!$A$29:$A$39</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Charts'!$D$29:$D$39</c:f>
              <c:numCache>
                <c:formatCode>General</c:formatCode>
                <c:ptCount val="10"/>
                <c:pt idx="0">
                  <c:v>46.3</c:v>
                </c:pt>
                <c:pt idx="1">
                  <c:v>61.5</c:v>
                </c:pt>
                <c:pt idx="2">
                  <c:v>48.4</c:v>
                </c:pt>
                <c:pt idx="3">
                  <c:v>55.3</c:v>
                </c:pt>
                <c:pt idx="4">
                  <c:v>46.6</c:v>
                </c:pt>
                <c:pt idx="5">
                  <c:v>54.8</c:v>
                </c:pt>
                <c:pt idx="6">
                  <c:v>49.6</c:v>
                </c:pt>
                <c:pt idx="7">
                  <c:v>63.2</c:v>
                </c:pt>
                <c:pt idx="8">
                  <c:v>51</c:v>
                </c:pt>
                <c:pt idx="9">
                  <c:v>49.3</c:v>
                </c:pt>
              </c:numCache>
            </c:numRef>
          </c:val>
          <c:smooth val="0"/>
          <c:extLst>
            <c:ext xmlns:c16="http://schemas.microsoft.com/office/drawing/2014/chart" uri="{C3380CC4-5D6E-409C-BE32-E72D297353CC}">
              <c16:uniqueId val="{00000000-0788-49AE-B133-C6A1AB417550}"/>
            </c:ext>
          </c:extLst>
        </c:ser>
        <c:dLbls>
          <c:showLegendKey val="0"/>
          <c:showVal val="0"/>
          <c:showCatName val="0"/>
          <c:showSerName val="0"/>
          <c:showPercent val="0"/>
          <c:showBubbleSize val="0"/>
        </c:dLbls>
        <c:marker val="1"/>
        <c:smooth val="0"/>
        <c:axId val="1363576608"/>
        <c:axId val="1363578048"/>
      </c:lineChart>
      <c:catAx>
        <c:axId val="13635766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3578048"/>
        <c:crosses val="autoZero"/>
        <c:auto val="1"/>
        <c:lblAlgn val="ctr"/>
        <c:lblOffset val="100"/>
        <c:noMultiLvlLbl val="0"/>
      </c:catAx>
      <c:valAx>
        <c:axId val="13635780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357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[Nba_Player_Stats_2023copy.xlsx] Charts!PivotTable8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Charts'!$B$48</c:f>
              <c:strCache>
                <c:ptCount val="1"/>
                <c:pt idx="0">
                  <c:v>Total</c:v>
                </c:pt>
              </c:strCache>
            </c:strRef>
          </c:tx>
          <c:spPr>
            <a:solidFill>
              <a:schemeClr val="accent1"/>
            </a:solidFill>
            <a:ln>
              <a:noFill/>
            </a:ln>
            <a:effectLst/>
          </c:spPr>
          <c:invertIfNegative val="0"/>
          <c:cat>
            <c:strRef>
              <c:f>' Charts'!$A$49:$A$59</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Charts'!$B$49:$B$59</c:f>
              <c:numCache>
                <c:formatCode>General</c:formatCode>
                <c:ptCount val="10"/>
                <c:pt idx="0">
                  <c:v>277</c:v>
                </c:pt>
                <c:pt idx="1">
                  <c:v>973</c:v>
                </c:pt>
                <c:pt idx="2">
                  <c:v>289</c:v>
                </c:pt>
                <c:pt idx="3">
                  <c:v>742</c:v>
                </c:pt>
                <c:pt idx="4">
                  <c:v>649</c:v>
                </c:pt>
                <c:pt idx="5">
                  <c:v>670</c:v>
                </c:pt>
                <c:pt idx="6">
                  <c:v>569</c:v>
                </c:pt>
                <c:pt idx="7">
                  <c:v>817</c:v>
                </c:pt>
                <c:pt idx="8">
                  <c:v>329</c:v>
                </c:pt>
                <c:pt idx="9">
                  <c:v>341</c:v>
                </c:pt>
              </c:numCache>
            </c:numRef>
          </c:val>
          <c:extLst>
            <c:ext xmlns:c16="http://schemas.microsoft.com/office/drawing/2014/chart" uri="{C3380CC4-5D6E-409C-BE32-E72D297353CC}">
              <c16:uniqueId val="{00000000-8F31-4A72-8B86-EAE9856E2DE3}"/>
            </c:ext>
          </c:extLst>
        </c:ser>
        <c:dLbls>
          <c:showLegendKey val="0"/>
          <c:showVal val="0"/>
          <c:showCatName val="0"/>
          <c:showSerName val="0"/>
          <c:showPercent val="0"/>
          <c:showBubbleSize val="0"/>
        </c:dLbls>
        <c:gapWidth val="219"/>
        <c:overlap val="-27"/>
        <c:axId val="1065481440"/>
        <c:axId val="1065494400"/>
      </c:barChart>
      <c:catAx>
        <c:axId val="106548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494400"/>
        <c:crosses val="autoZero"/>
        <c:auto val="1"/>
        <c:lblAlgn val="ctr"/>
        <c:lblOffset val="100"/>
        <c:noMultiLvlLbl val="0"/>
      </c:catAx>
      <c:valAx>
        <c:axId val="1065494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48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[Nba_Player_Stats_2023copy.xlsx] Charts!PivotTable9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Assists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Charts'!$B$63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 Charts'!$A$64:$A$74</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Charts'!$B$64:$B$74</c:f>
              <c:numCache>
                <c:formatCode>General</c:formatCode>
                <c:ptCount val="10"/>
                <c:pt idx="0">
                  <c:v>425</c:v>
                </c:pt>
                <c:pt idx="1">
                  <c:v>573</c:v>
                </c:pt>
                <c:pt idx="2">
                  <c:v>301</c:v>
                </c:pt>
                <c:pt idx="3">
                  <c:v>359</c:v>
                </c:pt>
                <c:pt idx="4">
                  <c:v>342</c:v>
                </c:pt>
                <c:pt idx="5">
                  <c:v>274</c:v>
                </c:pt>
                <c:pt idx="6">
                  <c:v>529</c:v>
                </c:pt>
                <c:pt idx="7">
                  <c:v>678</c:v>
                </c:pt>
                <c:pt idx="8">
                  <c:v>371</c:v>
                </c:pt>
                <c:pt idx="9">
                  <c:v>352</c:v>
                </c:pt>
              </c:numCache>
            </c:numRef>
          </c:val>
          <c:extLst>
            <c:ext xmlns:c16="http://schemas.microsoft.com/office/drawing/2014/chart" uri="{C3380CC4-5D6E-409C-BE32-E72D297353CC}">
              <c16:uniqueId val="{00000000-BD34-4688-9C54-6C776CA11683}"/>
            </c:ext>
          </c:extLst>
        </c:ser>
        <c:dLbls>
          <c:dLblPos val="inEnd"/>
          <c:showLegendKey val="0"/>
          <c:showVal val="1"/>
          <c:showCatName val="0"/>
          <c:showSerName val="0"/>
          <c:showPercent val="0"/>
          <c:showBubbleSize val="0"/>
        </c:dLbls>
        <c:gapWidth val="65"/>
        <c:axId val="2026940800"/>
        <c:axId val="2026934560"/>
      </c:barChart>
      <c:catAx>
        <c:axId val="20269408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26934560"/>
        <c:crosses val="autoZero"/>
        <c:auto val="1"/>
        <c:lblAlgn val="ctr"/>
        <c:lblOffset val="100"/>
        <c:noMultiLvlLbl val="0"/>
      </c:catAx>
      <c:valAx>
        <c:axId val="202693456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269408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[Nba_Player_Stats_2023copy.xlsx] Charts!PivotTable2</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Wins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Charts'!$L$16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 Charts'!$K$17:$K$27</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Charts'!$L$17:$L$27</c:f>
              <c:numCache>
                <c:formatCode>General</c:formatCode>
                <c:ptCount val="10"/>
                <c:pt idx="0">
                  <c:v>27</c:v>
                </c:pt>
                <c:pt idx="1">
                  <c:v>47</c:v>
                </c:pt>
                <c:pt idx="2">
                  <c:v>44</c:v>
                </c:pt>
                <c:pt idx="3">
                  <c:v>47</c:v>
                </c:pt>
                <c:pt idx="4">
                  <c:v>52</c:v>
                </c:pt>
                <c:pt idx="5">
                  <c:v>43</c:v>
                </c:pt>
                <c:pt idx="6">
                  <c:v>33</c:v>
                </c:pt>
                <c:pt idx="7">
                  <c:v>48</c:v>
                </c:pt>
                <c:pt idx="8">
                  <c:v>33</c:v>
                </c:pt>
                <c:pt idx="9">
                  <c:v>30</c:v>
                </c:pt>
              </c:numCache>
            </c:numRef>
          </c:val>
          <c:smooth val="0"/>
          <c:extLst>
            <c:ext xmlns:c16="http://schemas.microsoft.com/office/drawing/2014/chart" uri="{C3380CC4-5D6E-409C-BE32-E72D297353CC}">
              <c16:uniqueId val="{00000000-1245-4D01-BC46-243379F96942}"/>
            </c:ext>
          </c:extLst>
        </c:ser>
        <c:dLbls>
          <c:dLblPos val="ctr"/>
          <c:showLegendKey val="0"/>
          <c:showVal val="1"/>
          <c:showCatName val="0"/>
          <c:showSerName val="0"/>
          <c:showPercent val="0"/>
          <c:showBubbleSize val="0"/>
        </c:dLbls>
        <c:marker val="1"/>
        <c:smooth val="0"/>
        <c:axId val="173269343"/>
        <c:axId val="173264543"/>
      </c:lineChart>
      <c:catAx>
        <c:axId val="1732693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3264543"/>
        <c:crosses val="autoZero"/>
        <c:auto val="1"/>
        <c:lblAlgn val="ctr"/>
        <c:lblOffset val="100"/>
        <c:noMultiLvlLbl val="0"/>
      </c:catAx>
      <c:valAx>
        <c:axId val="17326454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326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[Nba_Player_Stats_2023copy.xlsx] Charts!PivotTable11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Charts'!$I$48</c:f>
              <c:strCache>
                <c:ptCount val="1"/>
                <c:pt idx="0">
                  <c:v>Total</c:v>
                </c:pt>
              </c:strCache>
            </c:strRef>
          </c:tx>
          <c:spPr>
            <a:solidFill>
              <a:schemeClr val="accent1"/>
            </a:solidFill>
            <a:ln>
              <a:noFill/>
            </a:ln>
            <a:effectLst/>
          </c:spPr>
          <c:invertIfNegative val="0"/>
          <c:cat>
            <c:strRef>
              <c:f>' Charts'!$H$49:$H$59</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Charts'!$I$49:$I$59</c:f>
              <c:numCache>
                <c:formatCode>General</c:formatCode>
                <c:ptCount val="10"/>
                <c:pt idx="0">
                  <c:v>18</c:v>
                </c:pt>
                <c:pt idx="1">
                  <c:v>39</c:v>
                </c:pt>
                <c:pt idx="2">
                  <c:v>27</c:v>
                </c:pt>
                <c:pt idx="3">
                  <c:v>51</c:v>
                </c:pt>
                <c:pt idx="4">
                  <c:v>51</c:v>
                </c:pt>
                <c:pt idx="5">
                  <c:v>112</c:v>
                </c:pt>
                <c:pt idx="6">
                  <c:v>33</c:v>
                </c:pt>
                <c:pt idx="7">
                  <c:v>47</c:v>
                </c:pt>
                <c:pt idx="8">
                  <c:v>65</c:v>
                </c:pt>
                <c:pt idx="9">
                  <c:v>20</c:v>
                </c:pt>
              </c:numCache>
            </c:numRef>
          </c:val>
          <c:extLst>
            <c:ext xmlns:c16="http://schemas.microsoft.com/office/drawing/2014/chart" uri="{C3380CC4-5D6E-409C-BE32-E72D297353CC}">
              <c16:uniqueId val="{00000000-50D4-45B2-936A-0F6E7000E09E}"/>
            </c:ext>
          </c:extLst>
        </c:ser>
        <c:dLbls>
          <c:showLegendKey val="0"/>
          <c:showVal val="0"/>
          <c:showCatName val="0"/>
          <c:showSerName val="0"/>
          <c:showPercent val="0"/>
          <c:showBubbleSize val="0"/>
        </c:dLbls>
        <c:gapWidth val="219"/>
        <c:overlap val="-27"/>
        <c:axId val="1366580864"/>
        <c:axId val="1366594784"/>
      </c:barChart>
      <c:catAx>
        <c:axId val="136658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594784"/>
        <c:crosses val="autoZero"/>
        <c:auto val="1"/>
        <c:lblAlgn val="ctr"/>
        <c:lblOffset val="100"/>
        <c:noMultiLvlLbl val="0"/>
      </c:catAx>
      <c:valAx>
        <c:axId val="1366594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58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[Nba_Player_Stats_2023copy.xlsx] Charts!PivotTable1</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Charts'!$H$63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 Charts'!$G$64:$G$74</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Charts'!$H$64:$H$74</c:f>
              <c:numCache>
                <c:formatCode>General</c:formatCode>
                <c:ptCount val="10"/>
                <c:pt idx="0">
                  <c:v>50</c:v>
                </c:pt>
                <c:pt idx="1">
                  <c:v>65</c:v>
                </c:pt>
                <c:pt idx="2">
                  <c:v>99</c:v>
                </c:pt>
                <c:pt idx="3">
                  <c:v>52</c:v>
                </c:pt>
                <c:pt idx="4">
                  <c:v>78</c:v>
                </c:pt>
                <c:pt idx="5">
                  <c:v>66</c:v>
                </c:pt>
                <c:pt idx="6">
                  <c:v>90</c:v>
                </c:pt>
                <c:pt idx="7">
                  <c:v>87</c:v>
                </c:pt>
                <c:pt idx="8">
                  <c:v>112</c:v>
                </c:pt>
                <c:pt idx="9">
                  <c:v>52</c:v>
                </c:pt>
              </c:numCache>
            </c:numRef>
          </c:val>
          <c:extLst>
            <c:ext xmlns:c16="http://schemas.microsoft.com/office/drawing/2014/chart" uri="{C3380CC4-5D6E-409C-BE32-E72D297353CC}">
              <c16:uniqueId val="{00000000-580D-412D-82EA-89461303DDE8}"/>
            </c:ext>
          </c:extLst>
        </c:ser>
        <c:dLbls>
          <c:dLblPos val="inEnd"/>
          <c:showLegendKey val="0"/>
          <c:showVal val="1"/>
          <c:showCatName val="0"/>
          <c:showSerName val="0"/>
          <c:showPercent val="0"/>
          <c:showBubbleSize val="0"/>
        </c:dLbls>
        <c:gapWidth val="65"/>
        <c:axId val="167091471"/>
        <c:axId val="167109231"/>
      </c:barChart>
      <c:catAx>
        <c:axId val="16709147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7109231"/>
        <c:crosses val="autoZero"/>
        <c:auto val="1"/>
        <c:lblAlgn val="ctr"/>
        <c:lblOffset val="100"/>
        <c:noMultiLvlLbl val="0"/>
      </c:catAx>
      <c:valAx>
        <c:axId val="16710923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709147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[Nba_Player_Stats_2023copy.xlsx] Charts!PivotTable6</c:name>
    <c:fmtId val="4"/>
  </c:pivotSource>
  <c:chart>
    <c:title>
      <c:tx>
        <c:rich>
          <a:bodyPr rot="0" spcFirstLastPara="1" vertOverflow="ellipsis" vert="horz" wrap="square" anchor="ctr" anchorCtr="1"/>
          <a:lstStyle/>
          <a:p>
            <a:pPr>
              <a:defRPr sz="1600" b="1" i="0" u="none" strike="noStrike" kern="1200" baseline="0">
                <a:solidFill>
                  <a:schemeClr val="bg1"/>
                </a:solidFill>
                <a:effectLst/>
                <a:latin typeface="+mn-lt"/>
                <a:ea typeface="+mn-ea"/>
                <a:cs typeface="+mn-cs"/>
              </a:defRPr>
            </a:pPr>
            <a:r>
              <a:rPr lang="en-US" sz="1600" b="1">
                <a:solidFill>
                  <a:schemeClr val="bg1"/>
                </a:solidFill>
              </a:rPr>
              <a:t>Points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7"/>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8"/>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9"/>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1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1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1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1"/>
        <c:ser>
          <c:idx val="0"/>
          <c:order val="0"/>
          <c:tx>
            <c:strRef>
              <c:f>' Charts'!$B$13</c:f>
              <c:strCache>
                <c:ptCount val="1"/>
                <c:pt idx="0">
                  <c:v>Total</c:v>
                </c:pt>
              </c:strCache>
            </c:strRef>
          </c:tx>
          <c:invertIfNegative val="0"/>
          <c:dPt>
            <c:idx val="0"/>
            <c:invertIfNegative val="0"/>
            <c:bubble3D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39FB-40B3-8D62-58DE7B6F6E73}"/>
              </c:ext>
            </c:extLst>
          </c:dPt>
          <c:dPt>
            <c:idx val="1"/>
            <c:invertIfNegative val="0"/>
            <c:bubble3D val="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3-39FB-40B3-8D62-58DE7B6F6E73}"/>
              </c:ext>
            </c:extLst>
          </c:dPt>
          <c:dPt>
            <c:idx val="2"/>
            <c:invertIfNegative val="0"/>
            <c:bubble3D val="0"/>
            <c:spPr>
              <a:gradFill>
                <a:gsLst>
                  <a:gs pos="0">
                    <a:schemeClr val="accent3"/>
                  </a:gs>
                  <a:gs pos="100000">
                    <a:schemeClr val="accent3">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5-39FB-40B3-8D62-58DE7B6F6E73}"/>
              </c:ext>
            </c:extLst>
          </c:dPt>
          <c:dPt>
            <c:idx val="3"/>
            <c:invertIfNegative val="0"/>
            <c:bubble3D val="0"/>
            <c:spPr>
              <a:gradFill>
                <a:gsLst>
                  <a:gs pos="0">
                    <a:schemeClr val="accent4"/>
                  </a:gs>
                  <a:gs pos="100000">
                    <a:schemeClr val="accent4">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7-39FB-40B3-8D62-58DE7B6F6E73}"/>
              </c:ext>
            </c:extLst>
          </c:dPt>
          <c:dPt>
            <c:idx val="4"/>
            <c:invertIfNegative val="0"/>
            <c:bubble3D val="0"/>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9-39FB-40B3-8D62-58DE7B6F6E73}"/>
              </c:ext>
            </c:extLst>
          </c:dPt>
          <c:dPt>
            <c:idx val="5"/>
            <c:invertIfNegative val="0"/>
            <c:bubble3D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B-39FB-40B3-8D62-58DE7B6F6E73}"/>
              </c:ext>
            </c:extLst>
          </c:dPt>
          <c:dPt>
            <c:idx val="6"/>
            <c:invertIfNegative val="0"/>
            <c:bubble3D val="0"/>
            <c:spPr>
              <a:gradFill>
                <a:gsLst>
                  <a:gs pos="0">
                    <a:schemeClr val="accent1">
                      <a:lumMod val="60000"/>
                    </a:schemeClr>
                  </a:gs>
                  <a:gs pos="100000">
                    <a:schemeClr val="accent1">
                      <a:lumMod val="60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D-39FB-40B3-8D62-58DE7B6F6E73}"/>
              </c:ext>
            </c:extLst>
          </c:dPt>
          <c:dPt>
            <c:idx val="7"/>
            <c:invertIfNegative val="0"/>
            <c:bubble3D val="0"/>
            <c:spPr>
              <a:gradFill>
                <a:gsLst>
                  <a:gs pos="0">
                    <a:schemeClr val="accent2">
                      <a:lumMod val="60000"/>
                    </a:schemeClr>
                  </a:gs>
                  <a:gs pos="100000">
                    <a:schemeClr val="accent2">
                      <a:lumMod val="60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F-39FB-40B3-8D62-58DE7B6F6E73}"/>
              </c:ext>
            </c:extLst>
          </c:dPt>
          <c:dPt>
            <c:idx val="8"/>
            <c:invertIfNegative val="0"/>
            <c:bubble3D val="0"/>
            <c:spPr>
              <a:gradFill>
                <a:gsLst>
                  <a:gs pos="0">
                    <a:schemeClr val="accent3">
                      <a:lumMod val="60000"/>
                    </a:schemeClr>
                  </a:gs>
                  <a:gs pos="100000">
                    <a:schemeClr val="accent3">
                      <a:lumMod val="60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11-39FB-40B3-8D62-58DE7B6F6E73}"/>
              </c:ext>
            </c:extLst>
          </c:dPt>
          <c:dPt>
            <c:idx val="9"/>
            <c:invertIfNegative val="0"/>
            <c:bubble3D val="0"/>
            <c:spPr>
              <a:gradFill>
                <a:gsLst>
                  <a:gs pos="0">
                    <a:schemeClr val="accent4">
                      <a:lumMod val="60000"/>
                    </a:schemeClr>
                  </a:gs>
                  <a:gs pos="100000">
                    <a:schemeClr val="accent4">
                      <a:lumMod val="60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13-39FB-40B3-8D62-58DE7B6F6E7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 Charts'!$A$14:$A$24</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Charts'!$B$14:$B$24</c:f>
              <c:numCache>
                <c:formatCode>General</c:formatCode>
                <c:ptCount val="10"/>
                <c:pt idx="0">
                  <c:v>1866</c:v>
                </c:pt>
                <c:pt idx="1">
                  <c:v>1510</c:v>
                </c:pt>
                <c:pt idx="2">
                  <c:v>1922</c:v>
                </c:pt>
                <c:pt idx="3">
                  <c:v>1959</c:v>
                </c:pt>
                <c:pt idx="4">
                  <c:v>2225</c:v>
                </c:pt>
                <c:pt idx="5">
                  <c:v>2183</c:v>
                </c:pt>
                <c:pt idx="6">
                  <c:v>2138</c:v>
                </c:pt>
                <c:pt idx="7">
                  <c:v>1690</c:v>
                </c:pt>
                <c:pt idx="8">
                  <c:v>2135</c:v>
                </c:pt>
                <c:pt idx="9">
                  <c:v>1648</c:v>
                </c:pt>
              </c:numCache>
            </c:numRef>
          </c:val>
          <c:extLst>
            <c:ext xmlns:c16="http://schemas.microsoft.com/office/drawing/2014/chart" uri="{C3380CC4-5D6E-409C-BE32-E72D297353CC}">
              <c16:uniqueId val="{00000000-754B-4989-8F19-EDF8279DD815}"/>
            </c:ext>
          </c:extLst>
        </c:ser>
        <c:dLbls>
          <c:dLblPos val="inEnd"/>
          <c:showLegendKey val="0"/>
          <c:showVal val="1"/>
          <c:showCatName val="0"/>
          <c:showSerName val="0"/>
          <c:showPercent val="0"/>
          <c:showBubbleSize val="0"/>
        </c:dLbls>
        <c:gapWidth val="41"/>
        <c:axId val="1289195728"/>
        <c:axId val="1289187568"/>
      </c:barChart>
      <c:catAx>
        <c:axId val="1289195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Arial" panose="020B0604020202020204" pitchFamily="34" charset="0"/>
                <a:ea typeface="+mn-ea"/>
                <a:cs typeface="Arial" panose="020B0604020202020204" pitchFamily="34" charset="0"/>
              </a:defRPr>
            </a:pPr>
            <a:endParaRPr lang="en-US"/>
          </a:p>
        </c:txPr>
        <c:crossAx val="1289187568"/>
        <c:crosses val="autoZero"/>
        <c:auto val="1"/>
        <c:lblAlgn val="ctr"/>
        <c:lblOffset val="100"/>
        <c:noMultiLvlLbl val="0"/>
      </c:catAx>
      <c:valAx>
        <c:axId val="1289187568"/>
        <c:scaling>
          <c:orientation val="minMax"/>
        </c:scaling>
        <c:delete val="1"/>
        <c:axPos val="l"/>
        <c:numFmt formatCode="General" sourceLinked="1"/>
        <c:majorTickMark val="none"/>
        <c:minorTickMark val="none"/>
        <c:tickLblPos val="nextTo"/>
        <c:crossAx val="128919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[Nba_Player_Stats_2023copy.xlsx] Charts!PivotTable7</c:name>
    <c:fmtId val="4"/>
  </c:pivotSource>
  <c:chart>
    <c:title>
      <c:tx>
        <c:rich>
          <a:bodyPr rot="0" spcFirstLastPara="1" vertOverflow="ellipsis" vert="horz" wrap="square" anchor="ctr" anchorCtr="1"/>
          <a:lstStyle/>
          <a:p>
            <a:pPr>
              <a:defRPr sz="1600" b="1" i="0" u="none" strike="noStrike" kern="1200" cap="none" baseline="0">
                <a:solidFill>
                  <a:schemeClr val="bg1"/>
                </a:solidFill>
                <a:latin typeface="+mn-lt"/>
                <a:ea typeface="+mn-ea"/>
                <a:cs typeface="+mn-cs"/>
              </a:defRPr>
            </a:pPr>
            <a:r>
              <a:rPr lang="en-US" sz="1600">
                <a:solidFill>
                  <a:schemeClr val="bg1"/>
                </a:solidFill>
              </a:rPr>
              <a:t>Shooting Percentages</a:t>
            </a:r>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c:spPr>
        <c:marker>
          <c:symbol val="circle"/>
          <c:size val="4"/>
          <c:spPr>
            <a:solidFill>
              <a:schemeClr val="accent2">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2"/>
            </a:solidFill>
          </a:ln>
          <a:effectLst/>
        </c:spPr>
        <c:marker>
          <c:symbol val="circle"/>
          <c:size val="4"/>
          <c:spPr>
            <a:solidFill>
              <a:schemeClr val="accent4">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4"/>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2"/>
            </a:solidFill>
          </a:ln>
          <a:effectLst/>
        </c:spPr>
        <c:marker>
          <c:symbol val="circle"/>
          <c:size val="4"/>
          <c:spPr>
            <a:solidFill>
              <a:schemeClr val="accent6">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Charts'!$B$28</c:f>
              <c:strCache>
                <c:ptCount val="1"/>
                <c:pt idx="0">
                  <c:v>Sum of 3P%</c:v>
                </c:pt>
              </c:strCache>
            </c:strRef>
          </c:tx>
          <c:spPr>
            <a:ln w="22225" cap="rnd">
              <a:solidFill>
                <a:schemeClr val="accent2"/>
              </a:solidFill>
            </a:ln>
            <a:effectLst/>
          </c:spPr>
          <c:marker>
            <c:symbol val="circle"/>
            <c:size val="4"/>
            <c:spPr>
              <a:solidFill>
                <a:schemeClr val="accent2">
                  <a:lumMod val="60000"/>
                  <a:lumOff val="4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 Charts'!$A$29:$A$39</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Charts'!$B$29:$B$39</c:f>
              <c:numCache>
                <c:formatCode>General</c:formatCode>
                <c:ptCount val="10"/>
                <c:pt idx="0">
                  <c:v>37.1</c:v>
                </c:pt>
                <c:pt idx="1">
                  <c:v>37.299999999999997</c:v>
                </c:pt>
                <c:pt idx="2">
                  <c:v>38.6</c:v>
                </c:pt>
                <c:pt idx="3">
                  <c:v>27.5</c:v>
                </c:pt>
                <c:pt idx="4">
                  <c:v>35</c:v>
                </c:pt>
                <c:pt idx="5">
                  <c:v>33</c:v>
                </c:pt>
                <c:pt idx="6">
                  <c:v>34.200000000000003</c:v>
                </c:pt>
                <c:pt idx="7">
                  <c:v>38.299999999999997</c:v>
                </c:pt>
                <c:pt idx="8">
                  <c:v>34.5</c:v>
                </c:pt>
                <c:pt idx="9">
                  <c:v>42.7</c:v>
                </c:pt>
              </c:numCache>
            </c:numRef>
          </c:val>
          <c:smooth val="0"/>
          <c:extLst>
            <c:ext xmlns:c16="http://schemas.microsoft.com/office/drawing/2014/chart" uri="{C3380CC4-5D6E-409C-BE32-E72D297353CC}">
              <c16:uniqueId val="{00000000-52EC-4EF2-9DFF-E86A8D1CE671}"/>
            </c:ext>
          </c:extLst>
        </c:ser>
        <c:ser>
          <c:idx val="1"/>
          <c:order val="1"/>
          <c:tx>
            <c:strRef>
              <c:f>' Charts'!$C$28</c:f>
              <c:strCache>
                <c:ptCount val="1"/>
                <c:pt idx="0">
                  <c:v>Sum of FT%</c:v>
                </c:pt>
              </c:strCache>
            </c:strRef>
          </c:tx>
          <c:spPr>
            <a:ln w="22225" cap="rnd">
              <a:solidFill>
                <a:schemeClr val="accent4"/>
              </a:solidFill>
            </a:ln>
            <a:effectLst/>
          </c:spPr>
          <c:marker>
            <c:symbol val="circle"/>
            <c:size val="4"/>
            <c:spPr>
              <a:solidFill>
                <a:schemeClr val="accent4">
                  <a:lumMod val="60000"/>
                  <a:lumOff val="4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4"/>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 Charts'!$A$29:$A$39</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Charts'!$C$29:$C$39</c:f>
              <c:numCache>
                <c:formatCode>General</c:formatCode>
                <c:ptCount val="10"/>
                <c:pt idx="0">
                  <c:v>91.4</c:v>
                </c:pt>
                <c:pt idx="1">
                  <c:v>74.2</c:v>
                </c:pt>
                <c:pt idx="2">
                  <c:v>86.7</c:v>
                </c:pt>
                <c:pt idx="3">
                  <c:v>64.5</c:v>
                </c:pt>
                <c:pt idx="4">
                  <c:v>85.4</c:v>
                </c:pt>
                <c:pt idx="5">
                  <c:v>85.7</c:v>
                </c:pt>
                <c:pt idx="6">
                  <c:v>74.2</c:v>
                </c:pt>
                <c:pt idx="7">
                  <c:v>82.2</c:v>
                </c:pt>
                <c:pt idx="8">
                  <c:v>90.5</c:v>
                </c:pt>
                <c:pt idx="9">
                  <c:v>91.5</c:v>
                </c:pt>
              </c:numCache>
            </c:numRef>
          </c:val>
          <c:smooth val="0"/>
          <c:extLst>
            <c:ext xmlns:c16="http://schemas.microsoft.com/office/drawing/2014/chart" uri="{C3380CC4-5D6E-409C-BE32-E72D297353CC}">
              <c16:uniqueId val="{00000001-52EC-4EF2-9DFF-E86A8D1CE671}"/>
            </c:ext>
          </c:extLst>
        </c:ser>
        <c:ser>
          <c:idx val="2"/>
          <c:order val="2"/>
          <c:tx>
            <c:strRef>
              <c:f>' Charts'!$D$28</c:f>
              <c:strCache>
                <c:ptCount val="1"/>
                <c:pt idx="0">
                  <c:v>Sum of FG%</c:v>
                </c:pt>
              </c:strCache>
            </c:strRef>
          </c:tx>
          <c:spPr>
            <a:ln w="22225" cap="rnd">
              <a:solidFill>
                <a:schemeClr val="accent6"/>
              </a:solidFill>
            </a:ln>
            <a:effectLst/>
          </c:spPr>
          <c:marker>
            <c:symbol val="circle"/>
            <c:size val="4"/>
            <c:spPr>
              <a:solidFill>
                <a:schemeClr val="accent6">
                  <a:lumMod val="60000"/>
                  <a:lumOff val="4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 Charts'!$A$29:$A$39</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Charts'!$D$29:$D$39</c:f>
              <c:numCache>
                <c:formatCode>General</c:formatCode>
                <c:ptCount val="10"/>
                <c:pt idx="0">
                  <c:v>46.3</c:v>
                </c:pt>
                <c:pt idx="1">
                  <c:v>61.5</c:v>
                </c:pt>
                <c:pt idx="2">
                  <c:v>48.4</c:v>
                </c:pt>
                <c:pt idx="3">
                  <c:v>55.3</c:v>
                </c:pt>
                <c:pt idx="4">
                  <c:v>46.6</c:v>
                </c:pt>
                <c:pt idx="5">
                  <c:v>54.8</c:v>
                </c:pt>
                <c:pt idx="6">
                  <c:v>49.6</c:v>
                </c:pt>
                <c:pt idx="7">
                  <c:v>63.2</c:v>
                </c:pt>
                <c:pt idx="8">
                  <c:v>51</c:v>
                </c:pt>
                <c:pt idx="9">
                  <c:v>49.3</c:v>
                </c:pt>
              </c:numCache>
            </c:numRef>
          </c:val>
          <c:smooth val="0"/>
          <c:extLst>
            <c:ext xmlns:c16="http://schemas.microsoft.com/office/drawing/2014/chart" uri="{C3380CC4-5D6E-409C-BE32-E72D297353CC}">
              <c16:uniqueId val="{00000000-E4E0-4A63-BDFE-7E7E95156612}"/>
            </c:ext>
          </c:extLst>
        </c:ser>
        <c:dLbls>
          <c:showLegendKey val="0"/>
          <c:showVal val="0"/>
          <c:showCatName val="0"/>
          <c:showSerName val="0"/>
          <c:showPercent val="0"/>
          <c:showBubbleSize val="0"/>
        </c:dLbls>
        <c:marker val="1"/>
        <c:smooth val="0"/>
        <c:axId val="1363576608"/>
        <c:axId val="1363578048"/>
      </c:lineChart>
      <c:catAx>
        <c:axId val="13635766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363578048"/>
        <c:crosses val="autoZero"/>
        <c:auto val="1"/>
        <c:lblAlgn val="ctr"/>
        <c:lblOffset val="100"/>
        <c:noMultiLvlLbl val="0"/>
      </c:catAx>
      <c:valAx>
        <c:axId val="1363578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363576608"/>
        <c:crosses val="autoZero"/>
        <c:crossBetween val="between"/>
      </c:valAx>
      <c:spPr>
        <a:noFill/>
        <a:ln w="25400">
          <a:noFill/>
        </a:ln>
        <a:effectLst/>
      </c:spPr>
    </c:plotArea>
    <c:legend>
      <c:legendPos val="r"/>
      <c:legendEntry>
        <c:idx val="0"/>
        <c:txPr>
          <a:bodyPr rot="0" spcFirstLastPara="1" vertOverflow="ellipsis" vert="horz" wrap="square" anchor="ctr" anchorCtr="1"/>
          <a:lstStyle/>
          <a:p>
            <a:pPr>
              <a:defRPr sz="1200" b="1" i="0" u="none" strike="noStrike" kern="1200" baseline="0">
                <a:ln>
                  <a:noFill/>
                </a:ln>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[Nba_Player_Stats_2023copy.xlsx] Charts!PivotTable8</c:name>
    <c:fmtId val="2"/>
  </c:pivotSource>
  <c:chart>
    <c:title>
      <c:tx>
        <c:rich>
          <a:bodyPr rot="0" spcFirstLastPara="1" vertOverflow="ellipsis" vert="horz" wrap="square" anchor="ctr" anchorCtr="1"/>
          <a:lstStyle/>
          <a:p>
            <a:pPr>
              <a:defRPr sz="1600" b="1" i="0" u="none" strike="noStrike" kern="1200" baseline="0">
                <a:solidFill>
                  <a:schemeClr val="bg1"/>
                </a:solidFill>
                <a:effectLst/>
                <a:latin typeface="+mn-lt"/>
                <a:ea typeface="+mn-ea"/>
                <a:cs typeface="+mn-cs"/>
              </a:defRPr>
            </a:pPr>
            <a:r>
              <a:rPr lang="en-US" sz="1600" b="1">
                <a:solidFill>
                  <a:schemeClr val="bg1"/>
                </a:solidFill>
              </a:rPr>
              <a:t>Rebounds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8A5EF"/>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8A5EF"/>
          </a:solidFill>
          <a:ln>
            <a:noFill/>
          </a:ln>
          <a:effectLst>
            <a:outerShdw blurRad="76200" dir="18900000" sy="23000" kx="-1200000" algn="bl" rotWithShape="0">
              <a:prstClr val="black">
                <a:alpha val="20000"/>
              </a:prstClr>
            </a:outerShdw>
          </a:effectLst>
        </c:spPr>
      </c:pivotFmt>
      <c:pivotFmt>
        <c:idx val="4"/>
        <c:spPr>
          <a:solidFill>
            <a:srgbClr val="08A5EF"/>
          </a:solidFill>
          <a:ln>
            <a:noFill/>
          </a:ln>
          <a:effectLst>
            <a:outerShdw blurRad="76200" dir="18900000" sy="23000" kx="-1200000" algn="bl" rotWithShape="0">
              <a:prstClr val="black">
                <a:alpha val="20000"/>
              </a:prstClr>
            </a:outerShdw>
          </a:effectLst>
        </c:spPr>
      </c:pivotFmt>
      <c:pivotFmt>
        <c:idx val="5"/>
        <c:spPr>
          <a:solidFill>
            <a:srgbClr val="08A5EF"/>
          </a:solidFill>
          <a:ln>
            <a:noFill/>
          </a:ln>
          <a:effectLst>
            <a:outerShdw blurRad="76200" dir="18900000" sy="23000" kx="-1200000" algn="bl" rotWithShape="0">
              <a:prstClr val="black">
                <a:alpha val="20000"/>
              </a:prstClr>
            </a:outerShdw>
          </a:effectLst>
        </c:spPr>
      </c:pivotFmt>
      <c:pivotFmt>
        <c:idx val="6"/>
        <c:spPr>
          <a:solidFill>
            <a:srgbClr val="08A5EF"/>
          </a:solidFill>
          <a:ln>
            <a:noFill/>
          </a:ln>
          <a:effectLst>
            <a:outerShdw blurRad="76200" dir="18900000" sy="23000" kx="-1200000" algn="bl" rotWithShape="0">
              <a:prstClr val="black">
                <a:alpha val="20000"/>
              </a:prstClr>
            </a:outerShdw>
          </a:effectLst>
        </c:spPr>
      </c:pivotFmt>
      <c:pivotFmt>
        <c:idx val="7"/>
        <c:spPr>
          <a:solidFill>
            <a:srgbClr val="08A5EF"/>
          </a:solidFill>
          <a:ln>
            <a:noFill/>
          </a:ln>
          <a:effectLst>
            <a:outerShdw blurRad="76200" dir="18900000" sy="23000" kx="-1200000" algn="bl" rotWithShape="0">
              <a:prstClr val="black">
                <a:alpha val="20000"/>
              </a:prstClr>
            </a:outerShdw>
          </a:effectLst>
        </c:spPr>
      </c:pivotFmt>
      <c:pivotFmt>
        <c:idx val="8"/>
        <c:spPr>
          <a:solidFill>
            <a:srgbClr val="08A5EF"/>
          </a:solidFill>
          <a:ln>
            <a:noFill/>
          </a:ln>
          <a:effectLst>
            <a:outerShdw blurRad="76200" dir="18900000" sy="23000" kx="-1200000" algn="bl" rotWithShape="0">
              <a:prstClr val="black">
                <a:alpha val="20000"/>
              </a:prstClr>
            </a:outerShdw>
          </a:effectLst>
        </c:spPr>
      </c:pivotFmt>
      <c:pivotFmt>
        <c:idx val="9"/>
        <c:spPr>
          <a:solidFill>
            <a:srgbClr val="08A5EF"/>
          </a:solidFill>
          <a:ln>
            <a:noFill/>
          </a:ln>
          <a:effectLst>
            <a:outerShdw blurRad="76200" dir="18900000" sy="23000" kx="-1200000" algn="bl" rotWithShape="0">
              <a:prstClr val="black">
                <a:alpha val="20000"/>
              </a:prstClr>
            </a:outerShdw>
          </a:effectLst>
        </c:spPr>
      </c:pivotFmt>
      <c:pivotFmt>
        <c:idx val="10"/>
        <c:spPr>
          <a:solidFill>
            <a:srgbClr val="08A5EF"/>
          </a:solidFill>
          <a:ln>
            <a:noFill/>
          </a:ln>
          <a:effectLst>
            <a:outerShdw blurRad="76200" dir="18900000" sy="23000" kx="-1200000" algn="bl" rotWithShape="0">
              <a:prstClr val="black">
                <a:alpha val="20000"/>
              </a:prstClr>
            </a:outerShdw>
          </a:effectLst>
        </c:spPr>
      </c:pivotFmt>
      <c:pivotFmt>
        <c:idx val="11"/>
        <c:spPr>
          <a:solidFill>
            <a:srgbClr val="08A5EF"/>
          </a:solidFill>
          <a:ln>
            <a:noFill/>
          </a:ln>
          <a:effectLst>
            <a:outerShdw blurRad="76200" dir="18900000" sy="23000" kx="-1200000" algn="bl" rotWithShape="0">
              <a:prstClr val="black">
                <a:alpha val="20000"/>
              </a:prstClr>
            </a:outerShdw>
          </a:effectLst>
        </c:spPr>
      </c:pivotFmt>
      <c:pivotFmt>
        <c:idx val="12"/>
        <c:spPr>
          <a:solidFill>
            <a:srgbClr val="08A5EF"/>
          </a:soli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1"/>
        <c:ser>
          <c:idx val="0"/>
          <c:order val="0"/>
          <c:tx>
            <c:strRef>
              <c:f>' Charts'!$B$48</c:f>
              <c:strCache>
                <c:ptCount val="1"/>
                <c:pt idx="0">
                  <c:v>Total</c:v>
                </c:pt>
              </c:strCache>
            </c:strRef>
          </c:tx>
          <c:spPr>
            <a:solidFill>
              <a:srgbClr val="08A5EF"/>
            </a:solidFill>
            <a:ln>
              <a:noFill/>
            </a:ln>
          </c:spPr>
          <c:invertIfNegative val="1"/>
          <c:dPt>
            <c:idx val="0"/>
            <c:invertIfNegative val="1"/>
            <c:bubble3D val="0"/>
            <c:spPr>
              <a:solidFill>
                <a:srgbClr val="08A5EF"/>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360A-458C-914C-7674C7DB1025}"/>
              </c:ext>
            </c:extLst>
          </c:dPt>
          <c:dPt>
            <c:idx val="1"/>
            <c:invertIfNegative val="1"/>
            <c:bubble3D val="0"/>
            <c:spPr>
              <a:solidFill>
                <a:srgbClr val="08A5EF"/>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3-360A-458C-914C-7674C7DB1025}"/>
              </c:ext>
            </c:extLst>
          </c:dPt>
          <c:dPt>
            <c:idx val="2"/>
            <c:invertIfNegative val="1"/>
            <c:bubble3D val="0"/>
            <c:spPr>
              <a:solidFill>
                <a:srgbClr val="08A5EF"/>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5-360A-458C-914C-7674C7DB1025}"/>
              </c:ext>
            </c:extLst>
          </c:dPt>
          <c:dPt>
            <c:idx val="3"/>
            <c:invertIfNegative val="1"/>
            <c:bubble3D val="0"/>
            <c:spPr>
              <a:solidFill>
                <a:srgbClr val="08A5EF"/>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7-360A-458C-914C-7674C7DB1025}"/>
              </c:ext>
            </c:extLst>
          </c:dPt>
          <c:dPt>
            <c:idx val="4"/>
            <c:invertIfNegative val="1"/>
            <c:bubble3D val="0"/>
            <c:spPr>
              <a:solidFill>
                <a:srgbClr val="08A5EF"/>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9-360A-458C-914C-7674C7DB1025}"/>
              </c:ext>
            </c:extLst>
          </c:dPt>
          <c:dPt>
            <c:idx val="5"/>
            <c:invertIfNegative val="1"/>
            <c:bubble3D val="0"/>
            <c:spPr>
              <a:solidFill>
                <a:srgbClr val="08A5EF"/>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B-360A-458C-914C-7674C7DB1025}"/>
              </c:ext>
            </c:extLst>
          </c:dPt>
          <c:dPt>
            <c:idx val="6"/>
            <c:invertIfNegative val="1"/>
            <c:bubble3D val="0"/>
            <c:spPr>
              <a:solidFill>
                <a:srgbClr val="08A5EF"/>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D-360A-458C-914C-7674C7DB1025}"/>
              </c:ext>
            </c:extLst>
          </c:dPt>
          <c:dPt>
            <c:idx val="7"/>
            <c:invertIfNegative val="1"/>
            <c:bubble3D val="0"/>
            <c:spPr>
              <a:solidFill>
                <a:srgbClr val="08A5EF"/>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F-360A-458C-914C-7674C7DB1025}"/>
              </c:ext>
            </c:extLst>
          </c:dPt>
          <c:dPt>
            <c:idx val="8"/>
            <c:invertIfNegative val="1"/>
            <c:bubble3D val="0"/>
            <c:spPr>
              <a:solidFill>
                <a:srgbClr val="08A5EF"/>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11-360A-458C-914C-7674C7DB1025}"/>
              </c:ext>
            </c:extLst>
          </c:dPt>
          <c:dPt>
            <c:idx val="9"/>
            <c:invertIfNegative val="1"/>
            <c:bubble3D val="0"/>
            <c:spPr>
              <a:solidFill>
                <a:srgbClr val="08A5EF"/>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13-360A-458C-914C-7674C7DB102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 Charts'!$A$49:$A$59</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Charts'!$B$49:$B$59</c:f>
              <c:numCache>
                <c:formatCode>General</c:formatCode>
                <c:ptCount val="10"/>
                <c:pt idx="0">
                  <c:v>277</c:v>
                </c:pt>
                <c:pt idx="1">
                  <c:v>973</c:v>
                </c:pt>
                <c:pt idx="2">
                  <c:v>289</c:v>
                </c:pt>
                <c:pt idx="3">
                  <c:v>742</c:v>
                </c:pt>
                <c:pt idx="4">
                  <c:v>649</c:v>
                </c:pt>
                <c:pt idx="5">
                  <c:v>670</c:v>
                </c:pt>
                <c:pt idx="6">
                  <c:v>569</c:v>
                </c:pt>
                <c:pt idx="7">
                  <c:v>817</c:v>
                </c:pt>
                <c:pt idx="8">
                  <c:v>329</c:v>
                </c:pt>
                <c:pt idx="9">
                  <c:v>341</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 xmlns:c16="http://schemas.microsoft.com/office/drawing/2014/chart" uri="{C3380CC4-5D6E-409C-BE32-E72D297353CC}">
              <c16:uniqueId val="{00000000-734B-41DF-8C3E-29331E5D72EC}"/>
            </c:ext>
          </c:extLst>
        </c:ser>
        <c:dLbls>
          <c:dLblPos val="inEnd"/>
          <c:showLegendKey val="0"/>
          <c:showVal val="1"/>
          <c:showCatName val="0"/>
          <c:showSerName val="0"/>
          <c:showPercent val="0"/>
          <c:showBubbleSize val="0"/>
        </c:dLbls>
        <c:gapWidth val="41"/>
        <c:axId val="1065481440"/>
        <c:axId val="1065494400"/>
      </c:barChart>
      <c:catAx>
        <c:axId val="1065481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Arial" panose="020B0604020202020204" pitchFamily="34" charset="0"/>
                <a:ea typeface="+mn-ea"/>
                <a:cs typeface="Arial" panose="020B0604020202020204" pitchFamily="34" charset="0"/>
              </a:defRPr>
            </a:pPr>
            <a:endParaRPr lang="en-US"/>
          </a:p>
        </c:txPr>
        <c:crossAx val="1065494400"/>
        <c:crosses val="autoZero"/>
        <c:auto val="1"/>
        <c:lblAlgn val="ctr"/>
        <c:lblOffset val="100"/>
        <c:noMultiLvlLbl val="0"/>
      </c:catAx>
      <c:valAx>
        <c:axId val="1065494400"/>
        <c:scaling>
          <c:orientation val="minMax"/>
        </c:scaling>
        <c:delete val="1"/>
        <c:axPos val="l"/>
        <c:numFmt formatCode="General" sourceLinked="1"/>
        <c:majorTickMark val="none"/>
        <c:minorTickMark val="none"/>
        <c:tickLblPos val="nextTo"/>
        <c:crossAx val="106548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[Nba_Player_Stats_2023copy.xlsx] Charts!PivotTable9</c:name>
    <c:fmtId val="2"/>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sz="1600" b="1">
                <a:solidFill>
                  <a:schemeClr val="bg1"/>
                </a:solidFill>
              </a:rPr>
              <a:t>Assists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Charts'!$B$63</c:f>
              <c:strCache>
                <c:ptCount val="1"/>
                <c:pt idx="0">
                  <c:v>Total</c:v>
                </c:pt>
              </c:strCache>
            </c:strRef>
          </c:tx>
          <c:spPr>
            <a:solidFill>
              <a:schemeClr val="accent1">
                <a:lumMod val="75000"/>
              </a:schemeClr>
            </a:solidFill>
            <a:ln w="9525" cap="flat" cmpd="sng" algn="ctr">
              <a:no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 Charts'!$A$64:$A$74</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Charts'!$B$64:$B$74</c:f>
              <c:numCache>
                <c:formatCode>General</c:formatCode>
                <c:ptCount val="10"/>
                <c:pt idx="0">
                  <c:v>425</c:v>
                </c:pt>
                <c:pt idx="1">
                  <c:v>573</c:v>
                </c:pt>
                <c:pt idx="2">
                  <c:v>301</c:v>
                </c:pt>
                <c:pt idx="3">
                  <c:v>359</c:v>
                </c:pt>
                <c:pt idx="4">
                  <c:v>342</c:v>
                </c:pt>
                <c:pt idx="5">
                  <c:v>274</c:v>
                </c:pt>
                <c:pt idx="6">
                  <c:v>529</c:v>
                </c:pt>
                <c:pt idx="7">
                  <c:v>678</c:v>
                </c:pt>
                <c:pt idx="8">
                  <c:v>371</c:v>
                </c:pt>
                <c:pt idx="9">
                  <c:v>352</c:v>
                </c:pt>
              </c:numCache>
            </c:numRef>
          </c:val>
          <c:extLst>
            <c:ext xmlns:c16="http://schemas.microsoft.com/office/drawing/2014/chart" uri="{C3380CC4-5D6E-409C-BE32-E72D297353CC}">
              <c16:uniqueId val="{00000000-5F2A-4F4F-B864-7F82D7540AC6}"/>
            </c:ext>
          </c:extLst>
        </c:ser>
        <c:dLbls>
          <c:dLblPos val="inEnd"/>
          <c:showLegendKey val="0"/>
          <c:showVal val="1"/>
          <c:showCatName val="0"/>
          <c:showSerName val="0"/>
          <c:showPercent val="0"/>
          <c:showBubbleSize val="0"/>
        </c:dLbls>
        <c:gapWidth val="65"/>
        <c:axId val="2026940800"/>
        <c:axId val="2026934560"/>
      </c:barChart>
      <c:catAx>
        <c:axId val="20269408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Arial" panose="020B0604020202020204" pitchFamily="34" charset="0"/>
                <a:ea typeface="+mn-ea"/>
                <a:cs typeface="Arial" panose="020B0604020202020204" pitchFamily="34" charset="0"/>
              </a:defRPr>
            </a:pPr>
            <a:endParaRPr lang="en-US"/>
          </a:p>
        </c:txPr>
        <c:crossAx val="2026934560"/>
        <c:crosses val="autoZero"/>
        <c:auto val="1"/>
        <c:lblAlgn val="ctr"/>
        <c:lblOffset val="100"/>
        <c:noMultiLvlLbl val="0"/>
      </c:catAx>
      <c:valAx>
        <c:axId val="2026934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2694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[Nba_Player_Stats_2023copy.xlsx] Charts!PivotTable11</c:name>
    <c:fmtId val="2"/>
  </c:pivotSource>
  <c:chart>
    <c:title>
      <c:tx>
        <c:rich>
          <a:bodyPr rot="0" spcFirstLastPara="1" vertOverflow="ellipsis" vert="horz" wrap="square" anchor="ctr" anchorCtr="1"/>
          <a:lstStyle/>
          <a:p>
            <a:pPr>
              <a:defRPr sz="1600" b="1" i="0" u="none" strike="noStrike" kern="1200" baseline="0">
                <a:solidFill>
                  <a:schemeClr val="bg1"/>
                </a:solidFill>
                <a:effectLst/>
                <a:latin typeface="+mn-lt"/>
                <a:ea typeface="+mn-ea"/>
                <a:cs typeface="+mn-cs"/>
              </a:defRPr>
            </a:pPr>
            <a:r>
              <a:rPr lang="en-US" sz="1600" b="1">
                <a:solidFill>
                  <a:schemeClr val="bg1"/>
                </a:solidFill>
              </a:rPr>
              <a:t>Blocks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Charts'!$I$48</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 Charts'!$H$49:$H$59</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Charts'!$I$49:$I$59</c:f>
              <c:numCache>
                <c:formatCode>General</c:formatCode>
                <c:ptCount val="10"/>
                <c:pt idx="0">
                  <c:v>18</c:v>
                </c:pt>
                <c:pt idx="1">
                  <c:v>39</c:v>
                </c:pt>
                <c:pt idx="2">
                  <c:v>27</c:v>
                </c:pt>
                <c:pt idx="3">
                  <c:v>51</c:v>
                </c:pt>
                <c:pt idx="4">
                  <c:v>51</c:v>
                </c:pt>
                <c:pt idx="5">
                  <c:v>112</c:v>
                </c:pt>
                <c:pt idx="6">
                  <c:v>33</c:v>
                </c:pt>
                <c:pt idx="7">
                  <c:v>47</c:v>
                </c:pt>
                <c:pt idx="8">
                  <c:v>65</c:v>
                </c:pt>
                <c:pt idx="9">
                  <c:v>20</c:v>
                </c:pt>
              </c:numCache>
            </c:numRef>
          </c:val>
          <c:extLst>
            <c:ext xmlns:c16="http://schemas.microsoft.com/office/drawing/2014/chart" uri="{C3380CC4-5D6E-409C-BE32-E72D297353CC}">
              <c16:uniqueId val="{00000000-894B-47F8-8992-F198633FFD1F}"/>
            </c:ext>
          </c:extLst>
        </c:ser>
        <c:dLbls>
          <c:dLblPos val="inEnd"/>
          <c:showLegendKey val="0"/>
          <c:showVal val="1"/>
          <c:showCatName val="0"/>
          <c:showSerName val="0"/>
          <c:showPercent val="0"/>
          <c:showBubbleSize val="0"/>
        </c:dLbls>
        <c:gapWidth val="41"/>
        <c:axId val="1366580864"/>
        <c:axId val="1366594784"/>
      </c:barChart>
      <c:catAx>
        <c:axId val="1366580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Arial" panose="020B0604020202020204" pitchFamily="34" charset="0"/>
                <a:ea typeface="+mn-ea"/>
                <a:cs typeface="Arial" panose="020B0604020202020204" pitchFamily="34" charset="0"/>
              </a:defRPr>
            </a:pPr>
            <a:endParaRPr lang="en-US"/>
          </a:p>
        </c:txPr>
        <c:crossAx val="1366594784"/>
        <c:crosses val="autoZero"/>
        <c:auto val="1"/>
        <c:lblAlgn val="ctr"/>
        <c:lblOffset val="100"/>
        <c:noMultiLvlLbl val="0"/>
      </c:catAx>
      <c:valAx>
        <c:axId val="1366594784"/>
        <c:scaling>
          <c:orientation val="minMax"/>
        </c:scaling>
        <c:delete val="1"/>
        <c:axPos val="b"/>
        <c:numFmt formatCode="General" sourceLinked="1"/>
        <c:majorTickMark val="none"/>
        <c:minorTickMark val="none"/>
        <c:tickLblPos val="nextTo"/>
        <c:crossAx val="136658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[Nba_Player_Stats_2023copy.xlsx] Charts!PivotTable1</c:name>
    <c:fmtId val="2"/>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sz="1600">
                <a:solidFill>
                  <a:schemeClr val="bg1"/>
                </a:solidFill>
              </a:rPr>
              <a:t>Steals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CB468"/>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Charts'!$H$63</c:f>
              <c:strCache>
                <c:ptCount val="1"/>
                <c:pt idx="0">
                  <c:v>Total</c:v>
                </c:pt>
              </c:strCache>
            </c:strRef>
          </c:tx>
          <c:spPr>
            <a:solidFill>
              <a:srgbClr val="0CB468"/>
            </a:solidFill>
            <a:ln w="9525" cap="flat" cmpd="sng" algn="ctr">
              <a:no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 Charts'!$G$64:$G$74</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Charts'!$H$64:$H$74</c:f>
              <c:numCache>
                <c:formatCode>General</c:formatCode>
                <c:ptCount val="10"/>
                <c:pt idx="0">
                  <c:v>50</c:v>
                </c:pt>
                <c:pt idx="1">
                  <c:v>65</c:v>
                </c:pt>
                <c:pt idx="2">
                  <c:v>99</c:v>
                </c:pt>
                <c:pt idx="3">
                  <c:v>52</c:v>
                </c:pt>
                <c:pt idx="4">
                  <c:v>78</c:v>
                </c:pt>
                <c:pt idx="5">
                  <c:v>66</c:v>
                </c:pt>
                <c:pt idx="6">
                  <c:v>90</c:v>
                </c:pt>
                <c:pt idx="7">
                  <c:v>87</c:v>
                </c:pt>
                <c:pt idx="8">
                  <c:v>112</c:v>
                </c:pt>
                <c:pt idx="9">
                  <c:v>52</c:v>
                </c:pt>
              </c:numCache>
            </c:numRef>
          </c:val>
          <c:extLst>
            <c:ext xmlns:c16="http://schemas.microsoft.com/office/drawing/2014/chart" uri="{C3380CC4-5D6E-409C-BE32-E72D297353CC}">
              <c16:uniqueId val="{00000000-702B-4BEC-AF44-512460E70102}"/>
            </c:ext>
          </c:extLst>
        </c:ser>
        <c:dLbls>
          <c:dLblPos val="inEnd"/>
          <c:showLegendKey val="0"/>
          <c:showVal val="1"/>
          <c:showCatName val="0"/>
          <c:showSerName val="0"/>
          <c:showPercent val="0"/>
          <c:showBubbleSize val="0"/>
        </c:dLbls>
        <c:gapWidth val="65"/>
        <c:axId val="167091471"/>
        <c:axId val="167109231"/>
      </c:barChart>
      <c:catAx>
        <c:axId val="16709147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Arial" panose="020B0604020202020204" pitchFamily="34" charset="0"/>
                <a:ea typeface="+mn-ea"/>
                <a:cs typeface="Arial" panose="020B0604020202020204" pitchFamily="34" charset="0"/>
              </a:defRPr>
            </a:pPr>
            <a:endParaRPr lang="en-US"/>
          </a:p>
        </c:txPr>
        <c:crossAx val="167109231"/>
        <c:crosses val="autoZero"/>
        <c:auto val="1"/>
        <c:lblAlgn val="ctr"/>
        <c:lblOffset val="100"/>
        <c:noMultiLvlLbl val="0"/>
      </c:catAx>
      <c:valAx>
        <c:axId val="167109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709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[Nba_Player_Stats_2023copy.xlsx] Charts!PivotTable2</c:name>
    <c:fmtId val="3"/>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sz="1400">
                <a:solidFill>
                  <a:schemeClr val="bg1"/>
                </a:solidFill>
              </a:rPr>
              <a:t>Wins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c:spPr>
        <c:marker>
          <c:symbol val="circle"/>
          <c:size val="4"/>
          <c:spPr>
            <a:solidFill>
              <a:schemeClr val="accent1">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Charts'!$L$16</c:f>
              <c:strCache>
                <c:ptCount val="1"/>
                <c:pt idx="0">
                  <c:v>Total</c:v>
                </c:pt>
              </c:strCache>
            </c:strRef>
          </c:tx>
          <c:spPr>
            <a:ln w="22225" cap="rnd">
              <a:solidFill>
                <a:schemeClr val="accent1"/>
              </a:solidFill>
            </a:ln>
            <a:effectLst/>
          </c:spPr>
          <c:marker>
            <c:symbol val="circle"/>
            <c:size val="4"/>
            <c:spPr>
              <a:solidFill>
                <a:schemeClr val="accent1">
                  <a:lumMod val="60000"/>
                  <a:lumOff val="4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 Charts'!$K$17:$K$27</c:f>
              <c:strCache>
                <c:ptCount val="10"/>
                <c:pt idx="0">
                  <c:v>Damian Lillard</c:v>
                </c:pt>
                <c:pt idx="1">
                  <c:v>Domantas Sabonis</c:v>
                </c:pt>
                <c:pt idx="2">
                  <c:v>Donovan Mitchell</c:v>
                </c:pt>
                <c:pt idx="3">
                  <c:v>Giannis Antetokounmpo</c:v>
                </c:pt>
                <c:pt idx="4">
                  <c:v>Jayson Tatum</c:v>
                </c:pt>
                <c:pt idx="5">
                  <c:v>Joel Embiid</c:v>
                </c:pt>
                <c:pt idx="6">
                  <c:v>Luka Doncic</c:v>
                </c:pt>
                <c:pt idx="7">
                  <c:v>Nikola Jokic</c:v>
                </c:pt>
                <c:pt idx="8">
                  <c:v>Shai Gilgeous-Alexander</c:v>
                </c:pt>
                <c:pt idx="9">
                  <c:v>Stephen Curry</c:v>
                </c:pt>
              </c:strCache>
            </c:strRef>
          </c:cat>
          <c:val>
            <c:numRef>
              <c:f>' Charts'!$L$17:$L$27</c:f>
              <c:numCache>
                <c:formatCode>General</c:formatCode>
                <c:ptCount val="10"/>
                <c:pt idx="0">
                  <c:v>27</c:v>
                </c:pt>
                <c:pt idx="1">
                  <c:v>47</c:v>
                </c:pt>
                <c:pt idx="2">
                  <c:v>44</c:v>
                </c:pt>
                <c:pt idx="3">
                  <c:v>47</c:v>
                </c:pt>
                <c:pt idx="4">
                  <c:v>52</c:v>
                </c:pt>
                <c:pt idx="5">
                  <c:v>43</c:v>
                </c:pt>
                <c:pt idx="6">
                  <c:v>33</c:v>
                </c:pt>
                <c:pt idx="7">
                  <c:v>48</c:v>
                </c:pt>
                <c:pt idx="8">
                  <c:v>33</c:v>
                </c:pt>
                <c:pt idx="9">
                  <c:v>30</c:v>
                </c:pt>
              </c:numCache>
            </c:numRef>
          </c:val>
          <c:smooth val="0"/>
          <c:extLst>
            <c:ext xmlns:c16="http://schemas.microsoft.com/office/drawing/2014/chart" uri="{C3380CC4-5D6E-409C-BE32-E72D297353CC}">
              <c16:uniqueId val="{00000002-FD6C-4E7F-A456-BC81F91D63BD}"/>
            </c:ext>
          </c:extLst>
        </c:ser>
        <c:dLbls>
          <c:dLblPos val="ctr"/>
          <c:showLegendKey val="0"/>
          <c:showVal val="1"/>
          <c:showCatName val="0"/>
          <c:showSerName val="0"/>
          <c:showPercent val="0"/>
          <c:showBubbleSize val="0"/>
        </c:dLbls>
        <c:marker val="1"/>
        <c:smooth val="0"/>
        <c:axId val="173269343"/>
        <c:axId val="173264543"/>
      </c:lineChart>
      <c:catAx>
        <c:axId val="1732693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73264543"/>
        <c:crosses val="autoZero"/>
        <c:auto val="1"/>
        <c:lblAlgn val="ctr"/>
        <c:lblOffset val="100"/>
        <c:noMultiLvlLbl val="0"/>
      </c:catAx>
      <c:valAx>
        <c:axId val="1732645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3269343"/>
        <c:crosses val="autoZero"/>
        <c:crossBetween val="between"/>
      </c:valAx>
      <c:spPr>
        <a:noFill/>
        <a:ln>
          <a:noFill/>
        </a:ln>
        <a:effectLst/>
      </c:spPr>
    </c:plotArea>
    <c:plotVisOnly val="1"/>
    <c:dispBlanksAs val="gap"/>
    <c:showDLblsOverMax val="0"/>
    <c:extLst/>
  </c:chart>
  <c:spPr>
    <a:solidFill>
      <a:schemeClr val="tx2">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chart" Target="../charts/chart9.xml"/><Relationship Id="rId18" Type="http://schemas.openxmlformats.org/officeDocument/2006/relationships/chart" Target="../charts/chart14.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8.xml"/><Relationship Id="rId17" Type="http://schemas.openxmlformats.org/officeDocument/2006/relationships/chart" Target="../charts/chart13.xml"/><Relationship Id="rId2" Type="http://schemas.openxmlformats.org/officeDocument/2006/relationships/image" Target="../media/image3.png"/><Relationship Id="rId16" Type="http://schemas.openxmlformats.org/officeDocument/2006/relationships/chart" Target="../charts/chart12.xml"/><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chart" Target="../charts/chart11.xml"/><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643217</xdr:colOff>
      <xdr:row>12</xdr:row>
      <xdr:rowOff>44823</xdr:rowOff>
    </xdr:from>
    <xdr:to>
      <xdr:col>6</xdr:col>
      <xdr:colOff>116541</xdr:colOff>
      <xdr:row>22</xdr:row>
      <xdr:rowOff>107576</xdr:rowOff>
    </xdr:to>
    <xdr:graphicFrame macro="">
      <xdr:nvGraphicFramePr>
        <xdr:cNvPr id="2" name="Chart 1">
          <a:extLst>
            <a:ext uri="{FF2B5EF4-FFF2-40B4-BE49-F238E27FC236}">
              <a16:creationId xmlns:a16="http://schemas.microsoft.com/office/drawing/2014/main" id="{E0F3EABD-96BF-7A2C-931E-5A072CDE5A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201930</xdr:colOff>
      <xdr:row>0</xdr:row>
      <xdr:rowOff>51658</xdr:rowOff>
    </xdr:from>
    <xdr:to>
      <xdr:col>15</xdr:col>
      <xdr:colOff>624952</xdr:colOff>
      <xdr:row>6</xdr:row>
      <xdr:rowOff>53788</xdr:rowOff>
    </xdr:to>
    <mc:AlternateContent xmlns:mc="http://schemas.openxmlformats.org/markup-compatibility/2006" xmlns:a14="http://schemas.microsoft.com/office/drawing/2010/main">
      <mc:Choice Requires="a14">
        <xdr:graphicFrame macro="">
          <xdr:nvGraphicFramePr>
            <xdr:cNvPr id="3" name="Top 10 Players">
              <a:extLst>
                <a:ext uri="{FF2B5EF4-FFF2-40B4-BE49-F238E27FC236}">
                  <a16:creationId xmlns:a16="http://schemas.microsoft.com/office/drawing/2014/main" id="{D06F1D46-DB3B-56CA-7297-501A292C729F}"/>
                </a:ext>
              </a:extLst>
            </xdr:cNvPr>
            <xdr:cNvGraphicFramePr/>
          </xdr:nvGraphicFramePr>
          <xdr:xfrm>
            <a:off x="0" y="0"/>
            <a:ext cx="0" cy="0"/>
          </xdr:xfrm>
          <a:graphic>
            <a:graphicData uri="http://schemas.microsoft.com/office/drawing/2010/slicer">
              <sle:slicer xmlns:sle="http://schemas.microsoft.com/office/drawing/2010/slicer" name="Top 10 Players"/>
            </a:graphicData>
          </a:graphic>
        </xdr:graphicFrame>
      </mc:Choice>
      <mc:Fallback xmlns="">
        <xdr:sp macro="" textlink="">
          <xdr:nvSpPr>
            <xdr:cNvPr id="0" name=""/>
            <xdr:cNvSpPr>
              <a:spLocks noTextEdit="1"/>
            </xdr:cNvSpPr>
          </xdr:nvSpPr>
          <xdr:spPr>
            <a:xfrm>
              <a:off x="15863271" y="51658"/>
              <a:ext cx="1085850" cy="10778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191396</xdr:colOff>
      <xdr:row>0</xdr:row>
      <xdr:rowOff>53788</xdr:rowOff>
    </xdr:from>
    <xdr:to>
      <xdr:col>14</xdr:col>
      <xdr:colOff>77320</xdr:colOff>
      <xdr:row>6</xdr:row>
      <xdr:rowOff>53788</xdr:rowOff>
    </xdr:to>
    <mc:AlternateContent xmlns:mc="http://schemas.openxmlformats.org/markup-compatibility/2006" xmlns:a14="http://schemas.microsoft.com/office/drawing/2010/main">
      <mc:Choice Requires="a14">
        <xdr:graphicFrame macro="">
          <xdr:nvGraphicFramePr>
            <xdr:cNvPr id="4" name="Position">
              <a:extLst>
                <a:ext uri="{FF2B5EF4-FFF2-40B4-BE49-F238E27FC236}">
                  <a16:creationId xmlns:a16="http://schemas.microsoft.com/office/drawing/2014/main" id="{A765CFB3-B9D5-16ED-9FC3-FBB1BC4B416F}"/>
                </a:ext>
              </a:extLst>
            </xdr:cNvPr>
            <xdr:cNvGraphicFramePr/>
          </xdr:nvGraphicFramePr>
          <xdr:xfrm>
            <a:off x="0" y="0"/>
            <a:ext cx="0" cy="0"/>
          </xdr:xfrm>
          <a:graphic>
            <a:graphicData uri="http://schemas.microsoft.com/office/drawing/2010/slicer">
              <sle:slicer xmlns:sle="http://schemas.microsoft.com/office/drawing/2010/slicer" name="Position"/>
            </a:graphicData>
          </a:graphic>
        </xdr:graphicFrame>
      </mc:Choice>
      <mc:Fallback xmlns="">
        <xdr:sp macro="" textlink="">
          <xdr:nvSpPr>
            <xdr:cNvPr id="0" name=""/>
            <xdr:cNvSpPr>
              <a:spLocks noTextEdit="1"/>
            </xdr:cNvSpPr>
          </xdr:nvSpPr>
          <xdr:spPr>
            <a:xfrm>
              <a:off x="14508031" y="53788"/>
              <a:ext cx="1230630" cy="10757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383241</xdr:colOff>
      <xdr:row>27</xdr:row>
      <xdr:rowOff>53789</xdr:rowOff>
    </xdr:from>
    <xdr:to>
      <xdr:col>8</xdr:col>
      <xdr:colOff>233083</xdr:colOff>
      <xdr:row>39</xdr:row>
      <xdr:rowOff>35859</xdr:rowOff>
    </xdr:to>
    <xdr:graphicFrame macro="">
      <xdr:nvGraphicFramePr>
        <xdr:cNvPr id="6" name="Chart 5">
          <a:extLst>
            <a:ext uri="{FF2B5EF4-FFF2-40B4-BE49-F238E27FC236}">
              <a16:creationId xmlns:a16="http://schemas.microsoft.com/office/drawing/2014/main" id="{1A35AC9D-9BC0-A764-F66A-B2715A8C9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164054</xdr:colOff>
      <xdr:row>46</xdr:row>
      <xdr:rowOff>173019</xdr:rowOff>
    </xdr:from>
    <xdr:to>
      <xdr:col>5</xdr:col>
      <xdr:colOff>1568824</xdr:colOff>
      <xdr:row>58</xdr:row>
      <xdr:rowOff>17929</xdr:rowOff>
    </xdr:to>
    <xdr:graphicFrame macro="">
      <xdr:nvGraphicFramePr>
        <xdr:cNvPr id="7" name="Chart 6">
          <a:extLst>
            <a:ext uri="{FF2B5EF4-FFF2-40B4-BE49-F238E27FC236}">
              <a16:creationId xmlns:a16="http://schemas.microsoft.com/office/drawing/2014/main" id="{2449FB88-116F-7962-6ADA-5D97A3B24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286870</xdr:colOff>
      <xdr:row>62</xdr:row>
      <xdr:rowOff>8964</xdr:rowOff>
    </xdr:from>
    <xdr:to>
      <xdr:col>5</xdr:col>
      <xdr:colOff>833718</xdr:colOff>
      <xdr:row>73</xdr:row>
      <xdr:rowOff>107575</xdr:rowOff>
    </xdr:to>
    <xdr:graphicFrame macro="">
      <xdr:nvGraphicFramePr>
        <xdr:cNvPr id="8" name="Chart 7">
          <a:extLst>
            <a:ext uri="{FF2B5EF4-FFF2-40B4-BE49-F238E27FC236}">
              <a16:creationId xmlns:a16="http://schemas.microsoft.com/office/drawing/2014/main" id="{A7C1810C-C1E0-F2D0-C4FB-B8E304D9AC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180639</xdr:colOff>
      <xdr:row>6</xdr:row>
      <xdr:rowOff>82026</xdr:rowOff>
    </xdr:from>
    <xdr:to>
      <xdr:col>14</xdr:col>
      <xdr:colOff>664733</xdr:colOff>
      <xdr:row>11</xdr:row>
      <xdr:rowOff>55805</xdr:rowOff>
    </xdr:to>
    <mc:AlternateContent xmlns:mc="http://schemas.openxmlformats.org/markup-compatibility/2006">
      <mc:Choice xmlns:a14="http://schemas.microsoft.com/office/drawing/2010/main" Requires="a14">
        <xdr:graphicFrame macro="">
          <xdr:nvGraphicFramePr>
            <xdr:cNvPr id="9" name="TEAM">
              <a:extLst>
                <a:ext uri="{FF2B5EF4-FFF2-40B4-BE49-F238E27FC236}">
                  <a16:creationId xmlns:a16="http://schemas.microsoft.com/office/drawing/2014/main" id="{A9E7DBF4-7AC0-ACC6-3D8E-3D7806B0A94B}"/>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dr:sp macro="" textlink="">
          <xdr:nvSpPr>
            <xdr:cNvPr id="0" name=""/>
            <xdr:cNvSpPr>
              <a:spLocks noTextEdit="1"/>
            </xdr:cNvSpPr>
          </xdr:nvSpPr>
          <xdr:spPr>
            <a:xfrm>
              <a:off x="13950763" y="1092460"/>
              <a:ext cx="1834515" cy="816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16</xdr:row>
      <xdr:rowOff>0</xdr:rowOff>
    </xdr:from>
    <xdr:to>
      <xdr:col>17</xdr:col>
      <xdr:colOff>439271</xdr:colOff>
      <xdr:row>29</xdr:row>
      <xdr:rowOff>125506</xdr:rowOff>
    </xdr:to>
    <xdr:graphicFrame macro="">
      <xdr:nvGraphicFramePr>
        <xdr:cNvPr id="13" name="Chart 12">
          <a:extLst>
            <a:ext uri="{FF2B5EF4-FFF2-40B4-BE49-F238E27FC236}">
              <a16:creationId xmlns:a16="http://schemas.microsoft.com/office/drawing/2014/main" id="{8580BBEA-FB4E-4F3D-B98E-8F0CA8AAB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421342</xdr:colOff>
      <xdr:row>47</xdr:row>
      <xdr:rowOff>26895</xdr:rowOff>
    </xdr:from>
    <xdr:to>
      <xdr:col>13</xdr:col>
      <xdr:colOff>233082</xdr:colOff>
      <xdr:row>57</xdr:row>
      <xdr:rowOff>62754</xdr:rowOff>
    </xdr:to>
    <xdr:graphicFrame macro="">
      <xdr:nvGraphicFramePr>
        <xdr:cNvPr id="14" name="Chart 13">
          <a:extLst>
            <a:ext uri="{FF2B5EF4-FFF2-40B4-BE49-F238E27FC236}">
              <a16:creationId xmlns:a16="http://schemas.microsoft.com/office/drawing/2014/main" id="{14E1BE08-B637-4D5E-BB2F-317247287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367553</xdr:colOff>
      <xdr:row>62</xdr:row>
      <xdr:rowOff>17930</xdr:rowOff>
    </xdr:from>
    <xdr:to>
      <xdr:col>11</xdr:col>
      <xdr:colOff>555811</xdr:colOff>
      <xdr:row>72</xdr:row>
      <xdr:rowOff>98612</xdr:rowOff>
    </xdr:to>
    <xdr:graphicFrame macro="">
      <xdr:nvGraphicFramePr>
        <xdr:cNvPr id="15" name="Chart 14">
          <a:extLst>
            <a:ext uri="{FF2B5EF4-FFF2-40B4-BE49-F238E27FC236}">
              <a16:creationId xmlns:a16="http://schemas.microsoft.com/office/drawing/2014/main" id="{05130E53-8272-43CA-A3D9-61B0AEDC2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246562</xdr:colOff>
      <xdr:row>0</xdr:row>
      <xdr:rowOff>160182</xdr:rowOff>
    </xdr:from>
    <xdr:to>
      <xdr:col>2</xdr:col>
      <xdr:colOff>16621</xdr:colOff>
      <xdr:row>2</xdr:row>
      <xdr:rowOff>134437</xdr:rowOff>
    </xdr:to>
    <xdr:pic>
      <xdr:nvPicPr>
        <xdr:cNvPr id="3" name="Picture 2">
          <a:extLst>
            <a:ext uri="{FF2B5EF4-FFF2-40B4-BE49-F238E27FC236}">
              <a16:creationId xmlns:a16="http://schemas.microsoft.com/office/drawing/2014/main" id="{523BD00C-C9B6-2D30-64F8-4EE6840733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6562" y="160182"/>
          <a:ext cx="1103559" cy="545755"/>
        </a:xfrm>
        <a:prstGeom prst="rect">
          <a:avLst/>
        </a:prstGeom>
      </xdr:spPr>
    </xdr:pic>
    <xdr:clientData/>
  </xdr:twoCellAnchor>
  <xdr:twoCellAnchor editAs="oneCell">
    <xdr:from>
      <xdr:col>10</xdr:col>
      <xdr:colOff>482804</xdr:colOff>
      <xdr:row>0</xdr:row>
      <xdr:rowOff>67979</xdr:rowOff>
    </xdr:from>
    <xdr:to>
      <xdr:col>12</xdr:col>
      <xdr:colOff>15394</xdr:colOff>
      <xdr:row>2</xdr:row>
      <xdr:rowOff>136287</xdr:rowOff>
    </xdr:to>
    <xdr:pic>
      <xdr:nvPicPr>
        <xdr:cNvPr id="4" name="Picture 3" descr="Nikola Jokic | Denver Nuggets | NBA.com">
          <a:extLst>
            <a:ext uri="{FF2B5EF4-FFF2-40B4-BE49-F238E27FC236}">
              <a16:creationId xmlns:a16="http://schemas.microsoft.com/office/drawing/2014/main" id="{CCF0CD21-BDFD-743E-B3CD-4D6050715EA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50304" y="67979"/>
          <a:ext cx="873710" cy="645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203634</xdr:colOff>
      <xdr:row>0</xdr:row>
      <xdr:rowOff>92539</xdr:rowOff>
    </xdr:from>
    <xdr:to>
      <xdr:col>22</xdr:col>
      <xdr:colOff>438595</xdr:colOff>
      <xdr:row>3</xdr:row>
      <xdr:rowOff>21863</xdr:rowOff>
    </xdr:to>
    <xdr:pic>
      <xdr:nvPicPr>
        <xdr:cNvPr id="7" name="Picture 6" descr="Damian Lillard Stats, News, Bio | ESPN">
          <a:extLst>
            <a:ext uri="{FF2B5EF4-FFF2-40B4-BE49-F238E27FC236}">
              <a16:creationId xmlns:a16="http://schemas.microsoft.com/office/drawing/2014/main" id="{3279EAEA-B325-082A-D3BE-88DB4F17410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4205384" y="92539"/>
          <a:ext cx="901711" cy="667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134401</xdr:colOff>
      <xdr:row>0</xdr:row>
      <xdr:rowOff>67980</xdr:rowOff>
    </xdr:from>
    <xdr:to>
      <xdr:col>13</xdr:col>
      <xdr:colOff>307015</xdr:colOff>
      <xdr:row>2</xdr:row>
      <xdr:rowOff>133131</xdr:rowOff>
    </xdr:to>
    <xdr:pic>
      <xdr:nvPicPr>
        <xdr:cNvPr id="8" name="Picture 7" descr="Giannis Antetokounmpo | Milwaukee Bucks | NBA.com">
          <a:extLst>
            <a:ext uri="{FF2B5EF4-FFF2-40B4-BE49-F238E27FC236}">
              <a16:creationId xmlns:a16="http://schemas.microsoft.com/office/drawing/2014/main" id="{65C907CB-8EF8-BA2C-78E2-2DFF5F07A75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135401" y="67980"/>
          <a:ext cx="839364" cy="6366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448067</xdr:colOff>
      <xdr:row>0</xdr:row>
      <xdr:rowOff>57814</xdr:rowOff>
    </xdr:from>
    <xdr:to>
      <xdr:col>14</xdr:col>
      <xdr:colOff>631364</xdr:colOff>
      <xdr:row>2</xdr:row>
      <xdr:rowOff>131837</xdr:rowOff>
    </xdr:to>
    <xdr:pic>
      <xdr:nvPicPr>
        <xdr:cNvPr id="9" name="Picture 8" descr="Joel Embiid | Philadelphia 76ers | NBA.com">
          <a:extLst>
            <a:ext uri="{FF2B5EF4-FFF2-40B4-BE49-F238E27FC236}">
              <a16:creationId xmlns:a16="http://schemas.microsoft.com/office/drawing/2014/main" id="{C9D32507-749C-C2CA-D449-13B908C7C60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115817" y="57814"/>
          <a:ext cx="850047" cy="645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616113</xdr:colOff>
      <xdr:row>0</xdr:row>
      <xdr:rowOff>19866</xdr:rowOff>
    </xdr:from>
    <xdr:to>
      <xdr:col>16</xdr:col>
      <xdr:colOff>175152</xdr:colOff>
      <xdr:row>2</xdr:row>
      <xdr:rowOff>132642</xdr:rowOff>
    </xdr:to>
    <xdr:pic>
      <xdr:nvPicPr>
        <xdr:cNvPr id="10" name="Picture 9" descr="Domantas Sabonis Stats, News, Bio | ESPN">
          <a:extLst>
            <a:ext uri="{FF2B5EF4-FFF2-40B4-BE49-F238E27FC236}">
              <a16:creationId xmlns:a16="http://schemas.microsoft.com/office/drawing/2014/main" id="{20AE29DF-753A-3333-A9E2-208062BEA1B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950613" y="19866"/>
          <a:ext cx="902064" cy="684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200522</xdr:colOff>
      <xdr:row>0</xdr:row>
      <xdr:rowOff>72538</xdr:rowOff>
    </xdr:from>
    <xdr:to>
      <xdr:col>17</xdr:col>
      <xdr:colOff>403413</xdr:colOff>
      <xdr:row>2</xdr:row>
      <xdr:rowOff>137036</xdr:rowOff>
    </xdr:to>
    <xdr:pic>
      <xdr:nvPicPr>
        <xdr:cNvPr id="11" name="Picture 10" descr="Jayson Tatum | Boston Celtics | NBA.com">
          <a:extLst>
            <a:ext uri="{FF2B5EF4-FFF2-40B4-BE49-F238E27FC236}">
              <a16:creationId xmlns:a16="http://schemas.microsoft.com/office/drawing/2014/main" id="{F4580648-A31B-8E7A-93B6-1353B740610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868522" y="72538"/>
          <a:ext cx="862021" cy="645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623480</xdr:colOff>
      <xdr:row>0</xdr:row>
      <xdr:rowOff>156780</xdr:rowOff>
    </xdr:from>
    <xdr:to>
      <xdr:col>20</xdr:col>
      <xdr:colOff>73524</xdr:colOff>
      <xdr:row>3</xdr:row>
      <xdr:rowOff>2284</xdr:rowOff>
    </xdr:to>
    <xdr:pic>
      <xdr:nvPicPr>
        <xdr:cNvPr id="12" name="Picture 11" descr="Shai Gilgeous-Alexander | Oklahoma City Thunder | NBA.com">
          <a:extLst>
            <a:ext uri="{FF2B5EF4-FFF2-40B4-BE49-F238E27FC236}">
              <a16:creationId xmlns:a16="http://schemas.microsoft.com/office/drawing/2014/main" id="{C538D04C-C6A9-B155-386E-E0D13FBB37B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624980" y="156780"/>
          <a:ext cx="783544" cy="576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75046</xdr:colOff>
      <xdr:row>0</xdr:row>
      <xdr:rowOff>164452</xdr:rowOff>
    </xdr:from>
    <xdr:to>
      <xdr:col>21</xdr:col>
      <xdr:colOff>170479</xdr:colOff>
      <xdr:row>3</xdr:row>
      <xdr:rowOff>19481</xdr:rowOff>
    </xdr:to>
    <xdr:pic>
      <xdr:nvPicPr>
        <xdr:cNvPr id="13" name="Picture 12" descr="Donovan Mitchell | Cleveland Cavaliers | NBA.com">
          <a:extLst>
            <a:ext uri="{FF2B5EF4-FFF2-40B4-BE49-F238E27FC236}">
              <a16:creationId xmlns:a16="http://schemas.microsoft.com/office/drawing/2014/main" id="{0BDE2FF1-FA55-55F3-1BAF-A83309F91DC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410046" y="164452"/>
          <a:ext cx="777423" cy="577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365322</xdr:colOff>
      <xdr:row>0</xdr:row>
      <xdr:rowOff>85562</xdr:rowOff>
    </xdr:from>
    <xdr:to>
      <xdr:col>23</xdr:col>
      <xdr:colOff>572026</xdr:colOff>
      <xdr:row>3</xdr:row>
      <xdr:rowOff>2422</xdr:rowOff>
    </xdr:to>
    <xdr:pic>
      <xdr:nvPicPr>
        <xdr:cNvPr id="14" name="Picture 13" descr="Stephen Curry Stats, News, Bio | ESPN">
          <a:extLst>
            <a:ext uri="{FF2B5EF4-FFF2-40B4-BE49-F238E27FC236}">
              <a16:creationId xmlns:a16="http://schemas.microsoft.com/office/drawing/2014/main" id="{7BDD5330-44F2-96AF-4D53-3DA93B0DEA4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5213436" y="85562"/>
          <a:ext cx="881619"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478554</xdr:colOff>
      <xdr:row>0</xdr:row>
      <xdr:rowOff>125783</xdr:rowOff>
    </xdr:from>
    <xdr:to>
      <xdr:col>18</xdr:col>
      <xdr:colOff>593075</xdr:colOff>
      <xdr:row>2</xdr:row>
      <xdr:rowOff>131879</xdr:rowOff>
    </xdr:to>
    <xdr:pic>
      <xdr:nvPicPr>
        <xdr:cNvPr id="15" name="Picture 14" descr="Luka Doncic | Dallas Mavericks | NBA.com">
          <a:extLst>
            <a:ext uri="{FF2B5EF4-FFF2-40B4-BE49-F238E27FC236}">
              <a16:creationId xmlns:a16="http://schemas.microsoft.com/office/drawing/2014/main" id="{A437C60F-9DA3-D1B4-C5FB-B650D7B8804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813304" y="125783"/>
          <a:ext cx="781271" cy="589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107978</xdr:colOff>
      <xdr:row>4</xdr:row>
      <xdr:rowOff>74990</xdr:rowOff>
    </xdr:from>
    <xdr:to>
      <xdr:col>2</xdr:col>
      <xdr:colOff>434548</xdr:colOff>
      <xdr:row>22</xdr:row>
      <xdr:rowOff>92800</xdr:rowOff>
    </xdr:to>
    <mc:AlternateContent xmlns:mc="http://schemas.openxmlformats.org/markup-compatibility/2006" xmlns:a14="http://schemas.microsoft.com/office/drawing/2010/main">
      <mc:Choice Requires="a14">
        <xdr:graphicFrame macro="">
          <xdr:nvGraphicFramePr>
            <xdr:cNvPr id="17" name="Top 10 Players 1">
              <a:extLst>
                <a:ext uri="{FF2B5EF4-FFF2-40B4-BE49-F238E27FC236}">
                  <a16:creationId xmlns:a16="http://schemas.microsoft.com/office/drawing/2014/main" id="{1E531230-35A1-4B7E-A780-BCF627595DC8}"/>
                </a:ext>
              </a:extLst>
            </xdr:cNvPr>
            <xdr:cNvGraphicFramePr/>
          </xdr:nvGraphicFramePr>
          <xdr:xfrm>
            <a:off x="0" y="0"/>
            <a:ext cx="0" cy="0"/>
          </xdr:xfrm>
          <a:graphic>
            <a:graphicData uri="http://schemas.microsoft.com/office/drawing/2010/slicer">
              <sle:slicer xmlns:sle="http://schemas.microsoft.com/office/drawing/2010/slicer" name="Top 10 Players 1"/>
            </a:graphicData>
          </a:graphic>
        </xdr:graphicFrame>
      </mc:Choice>
      <mc:Fallback xmlns="">
        <xdr:sp macro="" textlink="">
          <xdr:nvSpPr>
            <xdr:cNvPr id="0" name=""/>
            <xdr:cNvSpPr>
              <a:spLocks noTextEdit="1"/>
            </xdr:cNvSpPr>
          </xdr:nvSpPr>
          <xdr:spPr>
            <a:xfrm>
              <a:off x="107978" y="981507"/>
              <a:ext cx="1674259" cy="30863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97971</xdr:colOff>
      <xdr:row>22</xdr:row>
      <xdr:rowOff>143933</xdr:rowOff>
    </xdr:from>
    <xdr:to>
      <xdr:col>2</xdr:col>
      <xdr:colOff>439781</xdr:colOff>
      <xdr:row>33</xdr:row>
      <xdr:rowOff>135800</xdr:rowOff>
    </xdr:to>
    <mc:AlternateContent xmlns:mc="http://schemas.openxmlformats.org/markup-compatibility/2006" xmlns:a14="http://schemas.microsoft.com/office/drawing/2010/main">
      <mc:Choice Requires="a14">
        <xdr:graphicFrame macro="">
          <xdr:nvGraphicFramePr>
            <xdr:cNvPr id="18" name="Position 1">
              <a:extLst>
                <a:ext uri="{FF2B5EF4-FFF2-40B4-BE49-F238E27FC236}">
                  <a16:creationId xmlns:a16="http://schemas.microsoft.com/office/drawing/2014/main" id="{46212682-46CA-4FC8-8F0C-99452DAADC7C}"/>
                </a:ext>
              </a:extLst>
            </xdr:cNvPr>
            <xdr:cNvGraphicFramePr/>
          </xdr:nvGraphicFramePr>
          <xdr:xfrm>
            <a:off x="0" y="0"/>
            <a:ext cx="0" cy="0"/>
          </xdr:xfrm>
          <a:graphic>
            <a:graphicData uri="http://schemas.microsoft.com/office/drawing/2010/slicer">
              <sle:slicer xmlns:sle="http://schemas.microsoft.com/office/drawing/2010/slicer" name="Position 1"/>
            </a:graphicData>
          </a:graphic>
        </xdr:graphicFrame>
      </mc:Choice>
      <mc:Fallback xmlns="">
        <xdr:sp macro="" textlink="">
          <xdr:nvSpPr>
            <xdr:cNvPr id="0" name=""/>
            <xdr:cNvSpPr>
              <a:spLocks noTextEdit="1"/>
            </xdr:cNvSpPr>
          </xdr:nvSpPr>
          <xdr:spPr>
            <a:xfrm>
              <a:off x="97971" y="4124726"/>
              <a:ext cx="1674259" cy="18763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517124</xdr:colOff>
      <xdr:row>4</xdr:row>
      <xdr:rowOff>68442</xdr:rowOff>
    </xdr:from>
    <xdr:to>
      <xdr:col>10</xdr:col>
      <xdr:colOff>433613</xdr:colOff>
      <xdr:row>18</xdr:row>
      <xdr:rowOff>166363</xdr:rowOff>
    </xdr:to>
    <xdr:graphicFrame macro="">
      <xdr:nvGraphicFramePr>
        <xdr:cNvPr id="19" name="Chart 33">
          <a:extLst>
            <a:ext uri="{FF2B5EF4-FFF2-40B4-BE49-F238E27FC236}">
              <a16:creationId xmlns:a16="http://schemas.microsoft.com/office/drawing/2014/main" id="{344FBA18-3CC3-46E1-8A85-1DE7E64AD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10</xdr:col>
      <xdr:colOff>510917</xdr:colOff>
      <xdr:row>2</xdr:row>
      <xdr:rowOff>111603</xdr:rowOff>
    </xdr:from>
    <xdr:ext cx="768480" cy="265265"/>
    <xdr:sp macro="" textlink="">
      <xdr:nvSpPr>
        <xdr:cNvPr id="21" name="TextBox 20">
          <a:extLst>
            <a:ext uri="{FF2B5EF4-FFF2-40B4-BE49-F238E27FC236}">
              <a16:creationId xmlns:a16="http://schemas.microsoft.com/office/drawing/2014/main" id="{4715E19B-C8A8-7335-1328-04CC00AFACA5}"/>
            </a:ext>
          </a:extLst>
        </xdr:cNvPr>
        <xdr:cNvSpPr txBox="1"/>
      </xdr:nvSpPr>
      <xdr:spPr>
        <a:xfrm>
          <a:off x="7211262" y="676534"/>
          <a:ext cx="768480"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Nikola</a:t>
          </a:r>
          <a:r>
            <a:rPr lang="en-US" sz="1100" b="1" i="0" u="none" strike="noStrike" baseline="0">
              <a:solidFill>
                <a:schemeClr val="bg1"/>
              </a:solidFill>
              <a:effectLst/>
              <a:latin typeface="+mn-lt"/>
              <a:ea typeface="+mn-ea"/>
              <a:cs typeface="+mn-cs"/>
            </a:rPr>
            <a:t> J.</a:t>
          </a:r>
          <a:endParaRPr lang="en-US" sz="1100" b="1">
            <a:solidFill>
              <a:schemeClr val="bg1"/>
            </a:solidFill>
          </a:endParaRPr>
        </a:p>
      </xdr:txBody>
    </xdr:sp>
    <xdr:clientData/>
  </xdr:oneCellAnchor>
  <xdr:oneCellAnchor>
    <xdr:from>
      <xdr:col>18</xdr:col>
      <xdr:colOff>0</xdr:colOff>
      <xdr:row>12</xdr:row>
      <xdr:rowOff>101599</xdr:rowOff>
    </xdr:from>
    <xdr:ext cx="184731" cy="264560"/>
    <xdr:sp macro="" textlink="">
      <xdr:nvSpPr>
        <xdr:cNvPr id="22" name="TextBox 21">
          <a:extLst>
            <a:ext uri="{FF2B5EF4-FFF2-40B4-BE49-F238E27FC236}">
              <a16:creationId xmlns:a16="http://schemas.microsoft.com/office/drawing/2014/main" id="{DDE5851F-7717-030A-DC90-58BDBF8556DC}"/>
            </a:ext>
          </a:extLst>
        </xdr:cNvPr>
        <xdr:cNvSpPr txBox="1"/>
      </xdr:nvSpPr>
      <xdr:spPr>
        <a:xfrm>
          <a:off x="10972800" y="249766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12</xdr:col>
      <xdr:colOff>135762</xdr:colOff>
      <xdr:row>2</xdr:row>
      <xdr:rowOff>111602</xdr:rowOff>
    </xdr:from>
    <xdr:ext cx="878510" cy="265265"/>
    <xdr:sp macro="" textlink="">
      <xdr:nvSpPr>
        <xdr:cNvPr id="23" name="TextBox 22">
          <a:extLst>
            <a:ext uri="{FF2B5EF4-FFF2-40B4-BE49-F238E27FC236}">
              <a16:creationId xmlns:a16="http://schemas.microsoft.com/office/drawing/2014/main" id="{DF5EE24A-D73B-48F8-95D2-1B1CB687AFB7}"/>
            </a:ext>
          </a:extLst>
        </xdr:cNvPr>
        <xdr:cNvSpPr txBox="1"/>
      </xdr:nvSpPr>
      <xdr:spPr>
        <a:xfrm>
          <a:off x="8176176" y="676533"/>
          <a:ext cx="878510"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i="0" u="none" strike="noStrike" baseline="0">
              <a:solidFill>
                <a:schemeClr val="bg1"/>
              </a:solidFill>
              <a:effectLst/>
              <a:latin typeface="+mn-lt"/>
              <a:ea typeface="+mn-ea"/>
              <a:cs typeface="+mn-cs"/>
            </a:rPr>
            <a:t>Giannis A.</a:t>
          </a:r>
          <a:endParaRPr lang="en-US" sz="1100" b="1">
            <a:solidFill>
              <a:schemeClr val="bg1"/>
            </a:solidFill>
          </a:endParaRPr>
        </a:p>
      </xdr:txBody>
    </xdr:sp>
    <xdr:clientData/>
  </xdr:oneCellAnchor>
  <xdr:oneCellAnchor>
    <xdr:from>
      <xdr:col>13</xdr:col>
      <xdr:colOff>578900</xdr:colOff>
      <xdr:row>2</xdr:row>
      <xdr:rowOff>111602</xdr:rowOff>
    </xdr:from>
    <xdr:ext cx="619080" cy="265265"/>
    <xdr:sp macro="" textlink="">
      <xdr:nvSpPr>
        <xdr:cNvPr id="24" name="TextBox 23">
          <a:extLst>
            <a:ext uri="{FF2B5EF4-FFF2-40B4-BE49-F238E27FC236}">
              <a16:creationId xmlns:a16="http://schemas.microsoft.com/office/drawing/2014/main" id="{601D8B8C-7835-4817-8D66-00190FCA2D13}"/>
            </a:ext>
          </a:extLst>
        </xdr:cNvPr>
        <xdr:cNvSpPr txBox="1"/>
      </xdr:nvSpPr>
      <xdr:spPr>
        <a:xfrm>
          <a:off x="9246650" y="683102"/>
          <a:ext cx="619080"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Joel E.</a:t>
          </a:r>
        </a:p>
      </xdr:txBody>
    </xdr:sp>
    <xdr:clientData/>
  </xdr:oneCellAnchor>
  <xdr:oneCellAnchor>
    <xdr:from>
      <xdr:col>17</xdr:col>
      <xdr:colOff>539324</xdr:colOff>
      <xdr:row>2</xdr:row>
      <xdr:rowOff>98328</xdr:rowOff>
    </xdr:from>
    <xdr:ext cx="684033" cy="265265"/>
    <xdr:sp macro="" textlink="">
      <xdr:nvSpPr>
        <xdr:cNvPr id="25" name="TextBox 24">
          <a:extLst>
            <a:ext uri="{FF2B5EF4-FFF2-40B4-BE49-F238E27FC236}">
              <a16:creationId xmlns:a16="http://schemas.microsoft.com/office/drawing/2014/main" id="{884D658D-B457-4597-86F5-13419EE281B8}"/>
            </a:ext>
          </a:extLst>
        </xdr:cNvPr>
        <xdr:cNvSpPr txBox="1"/>
      </xdr:nvSpPr>
      <xdr:spPr>
        <a:xfrm>
          <a:off x="11874074" y="669828"/>
          <a:ext cx="684033"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Luka</a:t>
          </a:r>
          <a:r>
            <a:rPr lang="en-US" sz="1100" b="1" baseline="0">
              <a:solidFill>
                <a:schemeClr val="bg1"/>
              </a:solidFill>
            </a:rPr>
            <a:t> D.</a:t>
          </a:r>
          <a:endParaRPr lang="en-US" sz="1100" b="1">
            <a:solidFill>
              <a:schemeClr val="bg1"/>
            </a:solidFill>
          </a:endParaRPr>
        </a:p>
      </xdr:txBody>
    </xdr:sp>
    <xdr:clientData/>
  </xdr:oneCellAnchor>
  <xdr:oneCellAnchor>
    <xdr:from>
      <xdr:col>20</xdr:col>
      <xdr:colOff>22658</xdr:colOff>
      <xdr:row>2</xdr:row>
      <xdr:rowOff>122140</xdr:rowOff>
    </xdr:from>
    <xdr:ext cx="1011302" cy="265265"/>
    <xdr:sp macro="" textlink="">
      <xdr:nvSpPr>
        <xdr:cNvPr id="26" name="TextBox 25">
          <a:extLst>
            <a:ext uri="{FF2B5EF4-FFF2-40B4-BE49-F238E27FC236}">
              <a16:creationId xmlns:a16="http://schemas.microsoft.com/office/drawing/2014/main" id="{0D596941-F2D2-4A6C-968B-158F82F9D0FE}"/>
            </a:ext>
          </a:extLst>
        </xdr:cNvPr>
        <xdr:cNvSpPr txBox="1"/>
      </xdr:nvSpPr>
      <xdr:spPr>
        <a:xfrm>
          <a:off x="13357658" y="693640"/>
          <a:ext cx="1011302"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Donovan M.</a:t>
          </a:r>
        </a:p>
      </xdr:txBody>
    </xdr:sp>
    <xdr:clientData/>
  </xdr:oneCellAnchor>
  <xdr:oneCellAnchor>
    <xdr:from>
      <xdr:col>14</xdr:col>
      <xdr:colOff>557531</xdr:colOff>
      <xdr:row>2</xdr:row>
      <xdr:rowOff>98138</xdr:rowOff>
    </xdr:from>
    <xdr:ext cx="1033873" cy="265265"/>
    <xdr:sp macro="" textlink="">
      <xdr:nvSpPr>
        <xdr:cNvPr id="27" name="TextBox 26">
          <a:extLst>
            <a:ext uri="{FF2B5EF4-FFF2-40B4-BE49-F238E27FC236}">
              <a16:creationId xmlns:a16="http://schemas.microsoft.com/office/drawing/2014/main" id="{A1AB7C88-6A77-4EDE-9E66-A8CDB3404AD3}"/>
            </a:ext>
          </a:extLst>
        </xdr:cNvPr>
        <xdr:cNvSpPr txBox="1"/>
      </xdr:nvSpPr>
      <xdr:spPr>
        <a:xfrm>
          <a:off x="9892031" y="669638"/>
          <a:ext cx="1033873"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Domantas</a:t>
          </a:r>
          <a:r>
            <a:rPr lang="en-US" sz="1100" b="1" i="0" u="none" strike="noStrike" baseline="0">
              <a:solidFill>
                <a:schemeClr val="bg1"/>
              </a:solidFill>
              <a:effectLst/>
              <a:latin typeface="+mn-lt"/>
              <a:ea typeface="+mn-ea"/>
              <a:cs typeface="+mn-cs"/>
            </a:rPr>
            <a:t> S.</a:t>
          </a:r>
          <a:endParaRPr lang="en-US" sz="1100" b="1">
            <a:solidFill>
              <a:schemeClr val="bg1"/>
            </a:solidFill>
          </a:endParaRPr>
        </a:p>
      </xdr:txBody>
    </xdr:sp>
    <xdr:clientData/>
  </xdr:oneCellAnchor>
  <xdr:oneCellAnchor>
    <xdr:from>
      <xdr:col>16</xdr:col>
      <xdr:colOff>220285</xdr:colOff>
      <xdr:row>2</xdr:row>
      <xdr:rowOff>95537</xdr:rowOff>
    </xdr:from>
    <xdr:ext cx="802527" cy="265265"/>
    <xdr:sp macro="" textlink="">
      <xdr:nvSpPr>
        <xdr:cNvPr id="28" name="TextBox 27">
          <a:extLst>
            <a:ext uri="{FF2B5EF4-FFF2-40B4-BE49-F238E27FC236}">
              <a16:creationId xmlns:a16="http://schemas.microsoft.com/office/drawing/2014/main" id="{D80A4554-8B7F-412A-89CE-716D41D4AF9B}"/>
            </a:ext>
          </a:extLst>
        </xdr:cNvPr>
        <xdr:cNvSpPr txBox="1"/>
      </xdr:nvSpPr>
      <xdr:spPr>
        <a:xfrm>
          <a:off x="10888285" y="667037"/>
          <a:ext cx="802527"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Jayson T.</a:t>
          </a:r>
        </a:p>
      </xdr:txBody>
    </xdr:sp>
    <xdr:clientData/>
  </xdr:oneCellAnchor>
  <xdr:oneCellAnchor>
    <xdr:from>
      <xdr:col>18</xdr:col>
      <xdr:colOff>623889</xdr:colOff>
      <xdr:row>2</xdr:row>
      <xdr:rowOff>105192</xdr:rowOff>
    </xdr:from>
    <xdr:ext cx="810863" cy="265265"/>
    <xdr:sp macro="" textlink="">
      <xdr:nvSpPr>
        <xdr:cNvPr id="29" name="TextBox 28">
          <a:extLst>
            <a:ext uri="{FF2B5EF4-FFF2-40B4-BE49-F238E27FC236}">
              <a16:creationId xmlns:a16="http://schemas.microsoft.com/office/drawing/2014/main" id="{C35BF5AB-3A43-4BAA-822E-8B2145A171A8}"/>
            </a:ext>
          </a:extLst>
        </xdr:cNvPr>
        <xdr:cNvSpPr txBox="1"/>
      </xdr:nvSpPr>
      <xdr:spPr>
        <a:xfrm>
          <a:off x="12625389" y="676692"/>
          <a:ext cx="810863"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Shai G.A.</a:t>
          </a:r>
        </a:p>
      </xdr:txBody>
    </xdr:sp>
    <xdr:clientData/>
  </xdr:oneCellAnchor>
  <xdr:oneCellAnchor>
    <xdr:from>
      <xdr:col>21</xdr:col>
      <xdr:colOff>254966</xdr:colOff>
      <xdr:row>2</xdr:row>
      <xdr:rowOff>117815</xdr:rowOff>
    </xdr:from>
    <xdr:ext cx="863891" cy="265265"/>
    <xdr:sp macro="" textlink="">
      <xdr:nvSpPr>
        <xdr:cNvPr id="30" name="TextBox 29">
          <a:extLst>
            <a:ext uri="{FF2B5EF4-FFF2-40B4-BE49-F238E27FC236}">
              <a16:creationId xmlns:a16="http://schemas.microsoft.com/office/drawing/2014/main" id="{99D8ACCF-5349-4A92-907B-AF94885C2152}"/>
            </a:ext>
          </a:extLst>
        </xdr:cNvPr>
        <xdr:cNvSpPr txBox="1"/>
      </xdr:nvSpPr>
      <xdr:spPr>
        <a:xfrm>
          <a:off x="14256716" y="689315"/>
          <a:ext cx="863891"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Damian</a:t>
          </a:r>
          <a:r>
            <a:rPr lang="en-US" sz="1100" b="1" baseline="0">
              <a:solidFill>
                <a:schemeClr val="bg1"/>
              </a:solidFill>
            </a:rPr>
            <a:t> L.</a:t>
          </a:r>
          <a:endParaRPr lang="en-US" sz="1100" b="1">
            <a:solidFill>
              <a:schemeClr val="bg1"/>
            </a:solidFill>
          </a:endParaRPr>
        </a:p>
      </xdr:txBody>
    </xdr:sp>
    <xdr:clientData/>
  </xdr:oneCellAnchor>
  <xdr:oneCellAnchor>
    <xdr:from>
      <xdr:col>22</xdr:col>
      <xdr:colOff>419751</xdr:colOff>
      <xdr:row>2</xdr:row>
      <xdr:rowOff>130953</xdr:rowOff>
    </xdr:from>
    <xdr:ext cx="932307" cy="265265"/>
    <xdr:sp macro="" textlink="">
      <xdr:nvSpPr>
        <xdr:cNvPr id="31" name="TextBox 30">
          <a:extLst>
            <a:ext uri="{FF2B5EF4-FFF2-40B4-BE49-F238E27FC236}">
              <a16:creationId xmlns:a16="http://schemas.microsoft.com/office/drawing/2014/main" id="{BE6C020E-EE2E-4A5B-A7B5-1D1B419D55C3}"/>
            </a:ext>
          </a:extLst>
        </xdr:cNvPr>
        <xdr:cNvSpPr txBox="1"/>
      </xdr:nvSpPr>
      <xdr:spPr>
        <a:xfrm>
          <a:off x="15160510" y="695884"/>
          <a:ext cx="932307"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Stephen C.</a:t>
          </a:r>
        </a:p>
      </xdr:txBody>
    </xdr:sp>
    <xdr:clientData/>
  </xdr:oneCellAnchor>
  <xdr:twoCellAnchor>
    <xdr:from>
      <xdr:col>2</xdr:col>
      <xdr:colOff>500835</xdr:colOff>
      <xdr:row>33</xdr:row>
      <xdr:rowOff>105887</xdr:rowOff>
    </xdr:from>
    <xdr:to>
      <xdr:col>23</xdr:col>
      <xdr:colOff>620484</xdr:colOff>
      <xdr:row>53</xdr:row>
      <xdr:rowOff>87086</xdr:rowOff>
    </xdr:to>
    <xdr:graphicFrame macro="">
      <xdr:nvGraphicFramePr>
        <xdr:cNvPr id="33" name="Chart 32">
          <a:extLst>
            <a:ext uri="{FF2B5EF4-FFF2-40B4-BE49-F238E27FC236}">
              <a16:creationId xmlns:a16="http://schemas.microsoft.com/office/drawing/2014/main" id="{544CF1F4-0953-4596-8690-962909EBE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494162</xdr:colOff>
      <xdr:row>4</xdr:row>
      <xdr:rowOff>68445</xdr:rowOff>
    </xdr:from>
    <xdr:to>
      <xdr:col>17</xdr:col>
      <xdr:colOff>661178</xdr:colOff>
      <xdr:row>18</xdr:row>
      <xdr:rowOff>166366</xdr:rowOff>
    </xdr:to>
    <xdr:graphicFrame macro="">
      <xdr:nvGraphicFramePr>
        <xdr:cNvPr id="34" name="Chart 33">
          <a:extLst>
            <a:ext uri="{FF2B5EF4-FFF2-40B4-BE49-F238E27FC236}">
              <a16:creationId xmlns:a16="http://schemas.microsoft.com/office/drawing/2014/main" id="{5C5E1A40-4382-4035-9C25-B2DFA8E5ED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46037</xdr:colOff>
      <xdr:row>4</xdr:row>
      <xdr:rowOff>67895</xdr:rowOff>
    </xdr:from>
    <xdr:to>
      <xdr:col>23</xdr:col>
      <xdr:colOff>620486</xdr:colOff>
      <xdr:row>18</xdr:row>
      <xdr:rowOff>165816</xdr:rowOff>
    </xdr:to>
    <xdr:graphicFrame macro="">
      <xdr:nvGraphicFramePr>
        <xdr:cNvPr id="35" name="Chart 34">
          <a:extLst>
            <a:ext uri="{FF2B5EF4-FFF2-40B4-BE49-F238E27FC236}">
              <a16:creationId xmlns:a16="http://schemas.microsoft.com/office/drawing/2014/main" id="{817B8435-6523-43A6-B758-4BEA608E4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508502</xdr:colOff>
      <xdr:row>19</xdr:row>
      <xdr:rowOff>53118</xdr:rowOff>
    </xdr:from>
    <xdr:to>
      <xdr:col>9</xdr:col>
      <xdr:colOff>119744</xdr:colOff>
      <xdr:row>33</xdr:row>
      <xdr:rowOff>53330</xdr:rowOff>
    </xdr:to>
    <xdr:graphicFrame macro="">
      <xdr:nvGraphicFramePr>
        <xdr:cNvPr id="38" name="Chart 37">
          <a:extLst>
            <a:ext uri="{FF2B5EF4-FFF2-40B4-BE49-F238E27FC236}">
              <a16:creationId xmlns:a16="http://schemas.microsoft.com/office/drawing/2014/main" id="{AF02ADB2-ED2E-49A9-B23F-5AD4527BC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176677</xdr:colOff>
      <xdr:row>19</xdr:row>
      <xdr:rowOff>53330</xdr:rowOff>
    </xdr:from>
    <xdr:to>
      <xdr:col>15</xdr:col>
      <xdr:colOff>618539</xdr:colOff>
      <xdr:row>33</xdr:row>
      <xdr:rowOff>54900</xdr:rowOff>
    </xdr:to>
    <xdr:graphicFrame macro="">
      <xdr:nvGraphicFramePr>
        <xdr:cNvPr id="2" name="Chart 1">
          <a:extLst>
            <a:ext uri="{FF2B5EF4-FFF2-40B4-BE49-F238E27FC236}">
              <a16:creationId xmlns:a16="http://schemas.microsoft.com/office/drawing/2014/main" id="{68DEE7AD-8C63-4F90-9009-87AF7DDC7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xdr:col>
      <xdr:colOff>3809</xdr:colOff>
      <xdr:row>19</xdr:row>
      <xdr:rowOff>58385</xdr:rowOff>
    </xdr:from>
    <xdr:to>
      <xdr:col>23</xdr:col>
      <xdr:colOff>604346</xdr:colOff>
      <xdr:row>33</xdr:row>
      <xdr:rowOff>56443</xdr:rowOff>
    </xdr:to>
    <xdr:graphicFrame macro="">
      <xdr:nvGraphicFramePr>
        <xdr:cNvPr id="5" name="Chart 4">
          <a:extLst>
            <a:ext uri="{FF2B5EF4-FFF2-40B4-BE49-F238E27FC236}">
              <a16:creationId xmlns:a16="http://schemas.microsoft.com/office/drawing/2014/main" id="{2CC47C8D-839B-4541-BC78-594C4BE47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2</xdr:col>
      <xdr:colOff>402771</xdr:colOff>
      <xdr:row>0</xdr:row>
      <xdr:rowOff>97972</xdr:rowOff>
    </xdr:from>
    <xdr:ext cx="5391057" cy="881743"/>
    <xdr:sp macro="" textlink="">
      <xdr:nvSpPr>
        <xdr:cNvPr id="6" name="TextBox 5">
          <a:extLst>
            <a:ext uri="{FF2B5EF4-FFF2-40B4-BE49-F238E27FC236}">
              <a16:creationId xmlns:a16="http://schemas.microsoft.com/office/drawing/2014/main" id="{5E68FE0B-71EE-EE54-8087-57C8393D76CD}"/>
            </a:ext>
          </a:extLst>
        </xdr:cNvPr>
        <xdr:cNvSpPr txBox="1"/>
      </xdr:nvSpPr>
      <xdr:spPr>
        <a:xfrm>
          <a:off x="1742840" y="97972"/>
          <a:ext cx="5391057" cy="881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100" b="1">
              <a:solidFill>
                <a:schemeClr val="bg1"/>
              </a:solidFill>
              <a:latin typeface="Arial" panose="020B0604020202020204" pitchFamily="34" charset="0"/>
              <a:cs typeface="Arial" panose="020B0604020202020204" pitchFamily="34" charset="0"/>
            </a:rPr>
            <a:t>Top 10 Players of the 2022-2023 Season -</a:t>
          </a:r>
        </a:p>
        <a:p>
          <a:r>
            <a:rPr lang="en-US" sz="2100" b="1">
              <a:solidFill>
                <a:schemeClr val="bg1"/>
              </a:solidFill>
              <a:latin typeface="Arial" panose="020B0604020202020204" pitchFamily="34" charset="0"/>
              <a:cs typeface="Arial" panose="020B0604020202020204" pitchFamily="34" charset="0"/>
            </a:rPr>
            <a:t>Performance Dashboard</a:t>
          </a:r>
        </a:p>
      </xdr:txBody>
    </xdr:sp>
    <xdr:clientData/>
  </xdr:oneCellAnchor>
  <xdr:twoCellAnchor editAs="oneCell">
    <xdr:from>
      <xdr:col>0</xdr:col>
      <xdr:colOff>97971</xdr:colOff>
      <xdr:row>34</xdr:row>
      <xdr:rowOff>43544</xdr:rowOff>
    </xdr:from>
    <xdr:to>
      <xdr:col>2</xdr:col>
      <xdr:colOff>439782</xdr:colOff>
      <xdr:row>53</xdr:row>
      <xdr:rowOff>76200</xdr:rowOff>
    </xdr:to>
    <mc:AlternateContent xmlns:mc="http://schemas.openxmlformats.org/markup-compatibility/2006" xmlns:a14="http://schemas.microsoft.com/office/drawing/2010/main">
      <mc:Choice Requires="a14">
        <xdr:graphicFrame macro="">
          <xdr:nvGraphicFramePr>
            <xdr:cNvPr id="16" name="TEAM 1">
              <a:extLst>
                <a:ext uri="{FF2B5EF4-FFF2-40B4-BE49-F238E27FC236}">
                  <a16:creationId xmlns:a16="http://schemas.microsoft.com/office/drawing/2014/main" id="{85E12E58-03A3-43A9-A5AF-14F16247FC10}"/>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97971" y="6073854"/>
              <a:ext cx="1666640" cy="3277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t Worry Bout It" refreshedDate="45098.774200347223" createdVersion="8" refreshedVersion="8" minRefreshableVersion="3" recordCount="10" xr:uid="{1078AC0A-F9E0-4E3E-B7F8-4E37E3A2F253}">
  <cacheSource type="worksheet">
    <worksheetSource name="Table7"/>
  </cacheSource>
  <cacheFields count="12">
    <cacheField name="Top 10 Players" numFmtId="0">
      <sharedItems count="10">
        <s v="Jayson Tatum"/>
        <s v="Joel Embiid"/>
        <s v="Luka Doncic"/>
        <s v="Damian Lillard"/>
        <s v="Domantas Sabonis"/>
        <s v="Donovan Mitchell"/>
        <s v="Stephen Curry"/>
        <s v="Giannis Antetokounmpo"/>
        <s v="Shai Gilgeous-Alexander"/>
        <s v="Nikola Jokic"/>
      </sharedItems>
    </cacheField>
    <cacheField name="Position" numFmtId="0">
      <sharedItems count="5">
        <s v="Small Forward"/>
        <s v="Center"/>
        <s v="Point Guard"/>
        <s v="Power Forward"/>
        <s v="Shooting Guard"/>
      </sharedItems>
    </cacheField>
    <cacheField name="Points" numFmtId="0">
      <sharedItems containsSemiMixedTypes="0" containsString="0" containsNumber="1" containsInteger="1" minValue="1510" maxValue="2225"/>
    </cacheField>
    <cacheField name="FG%" numFmtId="0">
      <sharedItems containsSemiMixedTypes="0" containsString="0" containsNumber="1" minValue="46.3" maxValue="63.2"/>
    </cacheField>
    <cacheField name="FT%" numFmtId="0">
      <sharedItems containsSemiMixedTypes="0" containsString="0" containsNumber="1" minValue="64.5" maxValue="91.5"/>
    </cacheField>
    <cacheField name="3P%" numFmtId="0">
      <sharedItems containsSemiMixedTypes="0" containsString="0" containsNumber="1" minValue="27.5" maxValue="42.7"/>
    </cacheField>
    <cacheField name="REB" numFmtId="0">
      <sharedItems containsSemiMixedTypes="0" containsString="0" containsNumber="1" containsInteger="1" minValue="277" maxValue="973"/>
    </cacheField>
    <cacheField name="STL" numFmtId="0">
      <sharedItems containsSemiMixedTypes="0" containsString="0" containsNumber="1" containsInteger="1" minValue="50" maxValue="112"/>
    </cacheField>
    <cacheField name="BLK" numFmtId="0">
      <sharedItems containsSemiMixedTypes="0" containsString="0" containsNumber="1" containsInteger="1" minValue="18" maxValue="112"/>
    </cacheField>
    <cacheField name="AST" numFmtId="0">
      <sharedItems containsSemiMixedTypes="0" containsString="0" containsNumber="1" containsInteger="1" minValue="274" maxValue="678"/>
    </cacheField>
    <cacheField name="TEAM" numFmtId="0">
      <sharedItems count="10">
        <s v="BOS"/>
        <s v="PHI"/>
        <s v="DAL"/>
        <s v="POR"/>
        <s v="SAC"/>
        <s v="CLE"/>
        <s v="GSW"/>
        <s v="MIL"/>
        <s v="OKC"/>
        <s v="DEN"/>
      </sharedItems>
    </cacheField>
    <cacheField name="W" numFmtId="0">
      <sharedItems containsSemiMixedTypes="0" containsString="0" containsNumber="1" containsInteger="1" minValue="27" maxValue="52"/>
    </cacheField>
  </cacheFields>
  <extLst>
    <ext xmlns:x14="http://schemas.microsoft.com/office/spreadsheetml/2009/9/main" uri="{725AE2AE-9491-48be-B2B4-4EB974FC3084}">
      <x14:pivotCacheDefinition pivotCacheId="9922134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t Worry Bout It" refreshedDate="45098.774201388886" createdVersion="8" refreshedVersion="8" minRefreshableVersion="3" recordCount="539" xr:uid="{DCBDEEC6-9A22-43E0-A807-CAA163347C1A}">
  <cacheSource type="worksheet">
    <worksheetSource name="Table13"/>
  </cacheSource>
  <cacheFields count="40">
    <cacheField name="Player" numFmtId="0">
      <sharedItems count="539">
        <s v="Jayson Tatum"/>
        <s v="Joel Embiid"/>
        <s v="Luka Doncic"/>
        <s v="Shai Gilgeous-Alexander"/>
        <s v="Giannis Antetokounmpo"/>
        <s v="Anthony Edwards"/>
        <s v="Julius Randle"/>
        <s v="Donovan Mitchell"/>
        <s v="Trae Young"/>
        <s v="Zach LaVine"/>
        <s v="Damian Lillard"/>
        <s v="De'Aaron Fox"/>
        <s v="DeMar DeRozan"/>
        <s v="Jaylen Brown"/>
        <s v="Pascal Siakam"/>
        <s v="Lauri Markkanen"/>
        <s v="Nikola Jokic"/>
        <s v="Jalen Green"/>
        <s v="Jordan Poole"/>
        <s v="Mikal Bridges"/>
        <s v="Stephen Curry"/>
        <s v="Jalen Brunson"/>
        <s v="Kyrie Irving"/>
        <s v="Ja Morant"/>
        <s v="LeBron James"/>
        <s v="CJ McCollum"/>
        <s v="Bam Adebayo"/>
        <s v="Dejounte Murray"/>
        <s v="Domantas Sabonis"/>
        <s v="Klay Thompson"/>
        <s v="Kristaps Porzingis"/>
        <s v="Darius Garland"/>
        <s v="Franz Wagner"/>
        <s v="Devin Booker"/>
        <s v="Jimmy Butler"/>
        <s v="Anthony Davis"/>
        <s v="Nikola Vucevic"/>
        <s v="Paolo Banchero"/>
        <s v="RJ Barrett"/>
        <s v="Keldon Johnson"/>
        <s v="Spencer Dinwiddie"/>
        <s v="Kevin Durant"/>
        <s v="Kyle Kuzma"/>
        <s v="Tyler Herro"/>
        <s v="Buddy Hield"/>
        <s v="Fred VanVleet"/>
        <s v="Paul George"/>
        <s v="Terry Rozier"/>
        <s v="Anfernee Simons"/>
        <s v="Bennedict Mathurin"/>
        <s v="Jamal Murray"/>
        <s v="Jerami Grant"/>
        <s v="Jrue Holiday"/>
        <s v="Evan Mobley"/>
        <s v="Bojan Bogdanovic"/>
        <s v="Jordan Clarkson"/>
        <s v="D'Angelo Russell"/>
        <s v="Josh Giddey"/>
        <s v="Desmond Bane"/>
        <s v="Brook Lopez"/>
        <s v="Kawhi Leonard"/>
        <s v="Harrison Barnes"/>
        <s v="Tyrese Maxey"/>
        <s v="James Harden"/>
        <s v="Immanuel Quickley"/>
        <s v="Jaden Ivey"/>
        <s v="Deandre Ayton"/>
        <s v="Scottie Barnes"/>
        <s v="Jaren Jackson Jr."/>
        <s v="Bradley Beal"/>
        <s v="Tyrese Haliburton"/>
        <s v="Russell Westbrook"/>
        <s v="Gary Trent Jr."/>
        <s v="Trey Murphy III"/>
        <s v="P.J. Washington"/>
        <s v="Kevin Huerter"/>
        <s v="Kevin Porter Jr."/>
        <s v="O.G. Anunoby"/>
        <s v="Jonas Valanciunas"/>
        <s v="Christian Wood"/>
        <s v="Myles Turner"/>
        <s v="Brandon Ingram"/>
        <s v="Aaron Gordon"/>
        <s v="Alperen Sengun"/>
        <s v="Tobias Harris"/>
        <s v="Michael Porter Jr."/>
        <s v="Saddiq Bey"/>
        <s v="Jalen Williams"/>
        <s v="Dillon Brooks"/>
        <s v="Malik Monk"/>
        <s v="Kenyon Martin Jr."/>
        <s v="De'Andre Hunter"/>
        <s v="Malik Beasley"/>
        <s v="Norman Powell"/>
        <s v="Tim Hardaway Jr."/>
        <s v="Derrick White"/>
        <s v="Luguentz Dort"/>
        <s v="Jabari Smith Jr."/>
        <s v="Malcolm Brogdon"/>
        <s v="Bobby Portis"/>
        <s v="Keegan Murray"/>
        <s v="Kelly Oubre Jr."/>
        <s v="Jarrett Allen"/>
        <s v="Nic Claxton"/>
        <s v="Jaden McDaniels"/>
        <s v="Rudy Gobert"/>
        <s v="John Collins"/>
        <s v="Bruce Brown"/>
        <s v="Max Strus"/>
        <s v="Caris LeVert"/>
        <s v="Jakob Poeltl"/>
        <s v="Tre Jones"/>
        <s v="Wendell Carter Jr."/>
        <s v="Mason Plumlee"/>
        <s v="Eric Gordon"/>
        <s v="Kelly Olynyk"/>
        <s v="LaMelo Ball"/>
        <s v="Markelle Fultz"/>
        <s v="Austin Reaves"/>
        <s v="Patrick Williams"/>
        <s v="Dennis Schroder"/>
        <s v="Kentavious Caldwell-Pope"/>
        <s v="Tyus Jones"/>
        <s v="Corey Kispert"/>
        <s v="Chris Paul"/>
        <s v="Ivica Zubac"/>
        <s v="Quentin Grimes"/>
        <s v="Mike Conley"/>
        <s v="Onyeka Okongwu"/>
        <s v="Shaedon Sharpe"/>
        <s v="Killian Hayes"/>
        <s v="Cole Anthony"/>
        <s v="Naz Reid"/>
        <s v="De'Anthony Melton"/>
        <s v="Clint Capela"/>
        <s v="Tari Eason"/>
        <s v="Bogdan Bogdanovic"/>
        <s v="Jalen McDaniels"/>
        <s v="Zion Williamson"/>
        <s v="Grayson Allen"/>
        <s v="Josh Hart"/>
        <s v="Aaron Nesmith"/>
        <s v="Gordon Hayward"/>
        <s v="Zach Collins"/>
        <s v="Marcus Morris Sr."/>
        <s v="Coby White"/>
        <s v="Terance Mann"/>
        <s v="Chris Boucher"/>
        <s v="Andrew Nembhard"/>
        <s v="Rui Hachimura"/>
        <s v="Daniel Gafford"/>
        <s v="Jaylen Nowell"/>
        <s v="Devin Vassell"/>
        <s v="Marcus Smart"/>
        <s v="Naji Marshall"/>
        <s v="Talen Horton-Tucker"/>
        <s v="Deni Avdija"/>
        <s v="Santi Aldama"/>
        <s v="Jusuf Nurkic"/>
        <s v="Reggie Jackson"/>
        <s v="Isaiah Joe"/>
        <s v="Ayo Dosunmu"/>
        <s v="Collin Sexton"/>
        <s v="Caleb Martin"/>
        <s v="Walker Kessler"/>
        <s v="Donte DiVincenzo"/>
        <s v="Malaki Branham"/>
        <s v="Royce O'Neale"/>
        <s v="Cedi Osman"/>
        <s v="Jonathan Kuminga"/>
        <s v="Bones Hyland"/>
        <s v="Doug McDermott"/>
        <s v="Josh Richardson"/>
        <s v="Lonnie Walker IV"/>
        <s v="Alec Burks"/>
        <s v="Jevon Carter"/>
        <s v="Cameron Johnson"/>
        <s v="T.J. McConnell"/>
        <s v="Herbert Jones"/>
        <s v="Keita Bates-Diop"/>
        <s v="Kyle Anderson"/>
        <s v="Jalen Smith"/>
        <s v="Gabe Vincent"/>
        <s v="Grant Williams"/>
        <s v="AJ Griffin"/>
        <s v="Georges Niang"/>
        <s v="Shake Milton"/>
        <s v="Monte Morris"/>
        <s v="Bol Bol"/>
        <s v="Andrew Wiggins"/>
        <s v="Jarred Vanderbilt"/>
        <s v="Draymond Green"/>
        <s v="Al Horford"/>
        <s v="Kyle Lowry"/>
        <s v="Jeremy Sochan"/>
        <s v="Jalen Duren"/>
        <s v="Cam Thomas"/>
        <s v="Damion Lee"/>
        <s v="Karl-Anthony Towns"/>
        <s v="Moritz Wagner"/>
        <s v="Torrey Craig"/>
        <s v="Thomas Bryant"/>
        <s v="Kevon Looney"/>
        <s v="Isaiah Stewart"/>
        <s v="Joe Harris"/>
        <s v="Trey Lyles"/>
        <s v="Reggie Bullock"/>
        <s v="Seth Curry"/>
        <s v="Brandon Clarke"/>
        <s v="Dorian Finney-Smith"/>
        <s v="Jose Alvarado"/>
        <s v="Josh Green"/>
        <s v="Luke Kennard"/>
        <s v="Jordan Nwora"/>
        <s v="Troy Brown Jr."/>
        <s v="Devonte' Graham"/>
        <s v="Nick Richards"/>
        <s v="Josh Okogie"/>
        <s v="Jalen Suggs"/>
        <s v="Hamidou Diallo"/>
        <s v="Terrence Ross"/>
        <s v="Drew Eubanks"/>
        <s v="Tre Mann"/>
        <s v="Sam Hauser"/>
        <s v="Kevin Love"/>
        <s v="Precious Achiuwa"/>
        <s v="Dwight Powell"/>
        <s v="Marvin Bagley III"/>
        <s v="Khris Middleton"/>
        <s v="Obi Toppin"/>
        <s v="Kendrick Nunn"/>
        <s v="Cameron Payne"/>
        <s v="Taurean Prince"/>
        <s v="Isaac Okoro"/>
        <s v="Aaron Wiggins"/>
        <s v="Nicolas Batum"/>
        <s v="Dennis Smith Jr."/>
        <s v="Ochai Agbaji"/>
        <s v="David Roddy"/>
        <s v="Pat Connaughton"/>
        <s v="Trendon Watford"/>
        <s v="Jock Landale"/>
        <s v="Isaiah Jackson"/>
        <s v="Davion Mitchell"/>
        <s v="James Wiseman"/>
        <s v="Victor Oladipo"/>
        <s v="Larry Nance Jr."/>
        <s v="Jeff Green"/>
        <s v="Mitchell Robinson"/>
        <s v="Terence Davis"/>
        <s v="Xavier Tillman"/>
        <s v="Cory Joseph"/>
        <s v="Kenrich Williams"/>
        <s v="Jaden Hardy"/>
        <s v="Anthony Lamb"/>
        <s v="Kevin Knox II"/>
        <s v="Patrick Beverley"/>
        <s v="Jordan Goodwin"/>
        <s v="Isaiah Hartenstein"/>
        <s v="Andre Drummond"/>
        <s v="Oshae Brissett"/>
        <s v="Gary Harris"/>
        <s v="Jalen Johnson"/>
        <s v="Cam Reddish"/>
        <s v="Mark Williams"/>
        <s v="John Wall"/>
        <s v="Mike Muscala"/>
        <s v="Will Barton"/>
        <s v="Edmond Sumner"/>
        <s v="Alex Caruso"/>
        <s v="Josh Christopher"/>
        <s v="Wenyen Gabriel"/>
        <s v="Delon Wright"/>
        <s v="JaMychal Green"/>
        <s v="Goran Dragic"/>
        <s v="John Konchar"/>
        <s v="Nickeil Alexander-Walker"/>
        <s v="Chris Duarte"/>
        <s v="Dario Saric"/>
        <s v="Steven Adams"/>
        <s v="Christian Braun"/>
        <s v="Nassir Little"/>
        <s v="Isaiah Livers"/>
        <s v="Landry Shamet"/>
        <s v="Lamar Stevens"/>
        <s v="Simone Fontecchio"/>
        <s v="Mo Bamba"/>
        <s v="Yuta Watanabe"/>
        <s v="Chimezie Metu"/>
        <s v="Montrezl Harrell"/>
        <s v="Derrick Jones Jr."/>
        <s v="Joe Ingles"/>
        <s v="T.J. Warren"/>
        <s v="Ty Jerome"/>
        <s v="Moses Moody"/>
        <s v="R.J. Hampton"/>
        <s v="Romeo Langford"/>
        <s v="Vlatko Cancar"/>
        <s v="Theo Maledon"/>
        <s v="Matisse Thybulle"/>
        <s v="Rudy Gay"/>
        <s v="Jeremiah Robinson-Earl"/>
        <s v="Ben Simmons"/>
        <s v="Kris Dunn"/>
        <s v="Jaylin Williams"/>
        <s v="Robert Covington"/>
        <s v="Paul Reed"/>
        <s v="Jae'Sean Tate"/>
        <s v="Robert Williams III"/>
        <s v="Eugene Omoruyi"/>
        <s v="Zeke Nnaji"/>
        <s v="Aleksej Pokusevski"/>
        <s v="Payton Pritchard"/>
        <s v="Danuel House Jr."/>
        <s v="Duncan Robinson"/>
        <s v="MarJon Beauchamp"/>
        <s v="P.J. Tucker"/>
        <s v="Bismack Biyombo"/>
        <s v="Sandro Mamukelashvili"/>
        <s v="JT Thor"/>
        <s v="Willy Hernangomez"/>
        <s v="Luke Kornet"/>
        <s v="Garrison Mathews"/>
        <s v="Austin Rivers"/>
        <s v="Ish Wainright"/>
        <s v="Aaron Holiday"/>
        <s v="Bryce McGowens"/>
        <s v="Malachi Flynn"/>
        <s v="Patty Mills"/>
        <s v="Duane Washington Jr."/>
        <s v="Thaddeus Young"/>
        <s v="Cade Cunningham"/>
        <s v="Haywood Highsmith"/>
        <s v="Jaxson Hayes"/>
        <s v="George Hill"/>
        <s v="Day'Ron Sharpe"/>
        <s v="Dyson Daniels"/>
        <s v="Daishen Nix"/>
        <s v="Usman Garuba"/>
        <s v="Darius Bazley"/>
        <s v="Miles McBride"/>
        <s v="Svi Mykhailiuk"/>
        <s v="Maxi Kleber"/>
        <s v="Jabari Walker"/>
        <s v="Lindy Waters III"/>
        <s v="Ziaire Williams"/>
        <s v="Davis Bertans"/>
        <s v="Dean Wade"/>
        <s v="Justin Holiday"/>
        <s v="Charles Bassey"/>
        <s v="DeAndre Jordan"/>
        <s v="Dewayne Dedmon"/>
        <s v="Justise Winslow"/>
        <s v="Anthony Gill"/>
        <s v="Caleb Houstan"/>
        <s v="Ousmane Dieng"/>
        <s v="James Bouknight"/>
        <s v="Keon Johnson"/>
        <s v="JaVale McGee"/>
        <s v="Blake Wesley"/>
        <s v="Rodney McGruder"/>
        <s v="Christian Koloko"/>
        <s v="Luka Garza"/>
        <s v="Wesley Matthews"/>
        <s v="Jericho Sims"/>
        <s v="Stanley Johnson"/>
        <s v="Amir Coffey"/>
        <s v="Isaiah Roby"/>
        <s v="Ricky Rubio"/>
        <s v="Blake Griffin"/>
        <s v="Taj Gibson"/>
        <s v="Goga Bitadze"/>
        <s v="Evan Fournier"/>
        <s v="Javonte Green"/>
        <s v="Julian Champagnie"/>
        <s v="Johnny Davis"/>
        <s v="Jordan McLaughlin"/>
        <s v="Kai Jones"/>
        <s v="Raul Neto"/>
        <s v="Admiral Schofield"/>
        <s v="Juan Toscano-Anderson"/>
        <s v="Moses Brown"/>
        <s v="AJ Green"/>
        <s v="Bruno Fernando"/>
        <s v="Derrick Rose"/>
        <s v="Saben Lee"/>
        <s v="TyTy Washington Jr."/>
        <s v="Brandon Boston Jr."/>
        <s v="Dalano Banton"/>
        <s v="Damian Jones"/>
        <s v="Kevon Harris"/>
        <s v="Furkan Korkmaz"/>
        <s v="Nathan Knight"/>
        <s v="Frank Ntilikina"/>
        <s v="Markieff Morris"/>
        <s v="Richaun Holmes"/>
        <s v="Chuma Okeke"/>
        <s v="Max Christie"/>
        <s v="Udoka Azubuike"/>
        <s v="Jae Crowder"/>
        <s v="Juancho Hernangomez"/>
        <s v="Matt Ryan"/>
        <s v="Patrick Baldwin Jr."/>
        <s v="Gorgui Dieng"/>
        <s v="Kenneth Lofton Jr."/>
        <s v="Orlando Robinson"/>
        <s v="Kira Lewis Jr."/>
        <s v="McKinley Wright IV"/>
        <s v="Robin Lopez"/>
        <s v="Dominick Barlow"/>
        <s v="Ish Smith"/>
        <s v="Jake LaRavia"/>
        <s v="Boban Marjanovic"/>
        <s v="Gary Payton II"/>
        <s v="Kessler Edwards"/>
        <s v="Cody Zeller"/>
        <s v="Jamal Cain"/>
        <s v="Theo Pinson"/>
        <s v="Skylar Mays"/>
        <s v="Bryn Forbes"/>
        <s v="Davon Reed"/>
        <s v="Frank Kaminsky"/>
        <s v="Terry Taylor"/>
        <s v="Johnny Juzang"/>
        <s v="Dalen Terry"/>
        <s v="David Duke Jr."/>
        <s v="Nikola Jovic"/>
        <s v="Kennedy Chandler"/>
        <s v="Peyton Watson"/>
        <s v="Kemba Walker"/>
        <s v="Luka Samanic"/>
        <s v="Serge Ibaka"/>
        <s v="Danny Green"/>
        <s v="Jeff Dowtin Jr."/>
        <s v="Moussa Diabate"/>
        <s v="Mamadi Diakite"/>
        <s v="A.J. Lawson"/>
        <s v="Quenton Jackson"/>
        <s v="Jonathan Isaac"/>
        <s v="Jeenathan Williams"/>
        <s v="Trent Forrest"/>
        <s v="James Johnson"/>
        <s v="Jay Huff"/>
        <s v="Thanasis Antetokounmpo"/>
        <s v="Garrett Temple"/>
        <s v="Lindell Wigginton"/>
        <s v="Daniel Theis"/>
        <s v="Matthew Dellavedova"/>
        <s v="Josh Minott"/>
        <s v="KZ Okpala"/>
        <s v="Jared Rhoden"/>
        <s v="John Butler Jr."/>
        <s v="Dru Smith"/>
        <s v="Jarrett Culver"/>
        <s v="Otto Porter Jr."/>
        <s v="Shaquille Harrison"/>
        <s v="Alex Len"/>
        <s v="Khem Birch"/>
        <s v="Meyers Leonard"/>
        <s v="Jaden Springer"/>
        <s v="Wendell Moore Jr."/>
        <s v="Jason Preston"/>
        <s v="Omer Yurtseven"/>
        <s v="Xavier Cooks"/>
        <s v="Jared Butler"/>
        <s v="Olivier Sarr"/>
        <s v="Vit Krejci"/>
        <s v="Cody Martin"/>
        <s v="Nerlens Noel"/>
        <s v="Isaiah Mobley"/>
        <s v="Vince Williams Jr."/>
        <s v="Greg Brown III"/>
        <s v="Jordan Hall"/>
        <s v="Joshua Primo"/>
        <s v="Udonis Haslem"/>
        <s v="Ryan Arcidiacono"/>
        <s v="Mac McClung"/>
        <s v="Noah Vonleh"/>
        <s v="Sam Merrill"/>
        <s v="Gabe York"/>
        <s v="Keon Ellis"/>
        <s v="Micah Potter"/>
        <s v="Ryan Rollins"/>
        <s v="Jarrell Brantley"/>
        <s v="PJ Dozier"/>
        <s v="Jack White"/>
        <s v="Trevelin Queen"/>
        <s v="Tyrese Martin"/>
        <s v="Carlik Jones"/>
        <s v="Justin Jackson"/>
        <s v="Louis King"/>
        <s v="Ron Harper Jr."/>
        <s v="JD Davison"/>
        <s v="Tony Bradley"/>
        <s v="Andre Iguodala"/>
        <s v="Justin Minaya"/>
        <s v="Michael Carter-Williams"/>
        <s v="Xavier Sneed"/>
        <s v="Buddy Boeheim"/>
        <s v="RaiQuan Gray"/>
        <s v="Darius Days"/>
        <s v="Jamaree Bouyea"/>
        <s v="Scotty Pippen Jr."/>
        <s v="Jay Scrubb"/>
        <s v="Neemias Queta"/>
        <s v="Justin Champagnie"/>
        <s v="Facundo Campazzo"/>
        <s v="Lester Quinones"/>
        <s v="Cole Swider"/>
        <s v="Isaiah Todd"/>
        <s v="Joe Wieskamp"/>
        <s v="Kendall Brown"/>
        <s v="Trevor Hudgins"/>
        <s v="Tyler Dorsey"/>
        <s v="Alize Johnson"/>
        <s v="Chance Comanche"/>
        <s v="Xavier Moon"/>
        <s v="Leandro Bolmaro"/>
        <s v="Marko Simonovic"/>
        <s v="Mfiondu Kabengele"/>
        <s v="Vernon Carey Jr."/>
        <s v="Dylan Windler"/>
        <s v="Kobi Simmons"/>
        <s v="Malcolm Hill"/>
        <s v="Braxton Key"/>
        <s v="Dereon Seabron"/>
        <s v="Donovan Williams"/>
        <s v="Devon Dotson"/>
        <s v="Jacob Gilyard"/>
        <s v="Jordan Schakel"/>
        <s v="Trevor Keels"/>
        <s v="Chima Moneke"/>
        <s v="Chris Silva"/>
        <s v="Stanley Umude"/>
        <s v="Alondes Williams"/>
        <s v="Deonte Burton"/>
        <s v="Frank Jackson"/>
        <s v="Michael Foster Jr."/>
        <s v="Sterling Brown"/>
      </sharedItems>
    </cacheField>
    <cacheField name="POS" numFmtId="0">
      <sharedItems/>
    </cacheField>
    <cacheField name="New - Position" numFmtId="0">
      <sharedItems/>
    </cacheField>
    <cacheField name="Team" numFmtId="0">
      <sharedItems/>
    </cacheField>
    <cacheField name="Age" numFmtId="0">
      <sharedItems containsSemiMixedTypes="0" containsString="0" containsNumber="1" containsInteger="1" minValue="19" maxValue="42"/>
    </cacheField>
    <cacheField name="Games Played" numFmtId="0">
      <sharedItems containsSemiMixedTypes="0" containsString="0" containsNumber="1" containsInteger="1" minValue="1" maxValue="83"/>
    </cacheField>
    <cacheField name="W" numFmtId="0">
      <sharedItems containsSemiMixedTypes="0" containsString="0" containsNumber="1" containsInteger="1" minValue="0" maxValue="57"/>
    </cacheField>
    <cacheField name="L" numFmtId="0">
      <sharedItems containsSemiMixedTypes="0" containsString="0" containsNumber="1" containsInteger="1" minValue="0" maxValue="60"/>
    </cacheField>
    <cacheField name="W/L Verification" numFmtId="0">
      <sharedItems/>
    </cacheField>
    <cacheField name="Min" numFmtId="0">
      <sharedItems containsSemiMixedTypes="0" containsString="0" containsNumber="1" containsInteger="1" minValue="1" maxValue="2963"/>
    </cacheField>
    <cacheField name="PTS" numFmtId="0">
      <sharedItems containsSemiMixedTypes="0" containsString="0" containsNumber="1" containsInteger="1" minValue="0" maxValue="2225"/>
    </cacheField>
    <cacheField name="Points Bracket" numFmtId="0">
      <sharedItems count="2">
        <s v="High Scorer"/>
        <s v="Low Scorer"/>
      </sharedItems>
    </cacheField>
    <cacheField name="FGM" numFmtId="0">
      <sharedItems containsSemiMixedTypes="0" containsString="0" containsNumber="1" containsInteger="1" minValue="0" maxValue="728"/>
    </cacheField>
    <cacheField name="FGA" numFmtId="0">
      <sharedItems containsSemiMixedTypes="0" containsString="0" containsNumber="1" containsInteger="1" minValue="0" maxValue="1559"/>
    </cacheField>
    <cacheField name="Field Goal %" numFmtId="0">
      <sharedItems containsSemiMixedTypes="0" containsString="0" containsNumber="1" minValue="0" maxValue="100"/>
    </cacheField>
    <cacheField name="Field Goal Bracket" numFmtId="0">
      <sharedItems count="2">
        <s v="Above Average FG%"/>
        <s v="Below Average FG%"/>
      </sharedItems>
    </cacheField>
    <cacheField name="3PM" numFmtId="0">
      <sharedItems containsSemiMixedTypes="0" containsString="0" containsNumber="1" containsInteger="1" minValue="0" maxValue="301"/>
    </cacheField>
    <cacheField name="3PA" numFmtId="0">
      <sharedItems containsSemiMixedTypes="0" containsString="0" containsNumber="1" containsInteger="1" minValue="0" maxValue="731"/>
    </cacheField>
    <cacheField name="3P%" numFmtId="0">
      <sharedItems containsSemiMixedTypes="0" containsString="0" containsNumber="1" minValue="0" maxValue="100"/>
    </cacheField>
    <cacheField name="3P Bracket" numFmtId="0">
      <sharedItems/>
    </cacheField>
    <cacheField name="FTM" numFmtId="0">
      <sharedItems containsSemiMixedTypes="0" containsString="0" containsNumber="1" containsInteger="1" minValue="0" maxValue="669"/>
    </cacheField>
    <cacheField name="FTA" numFmtId="0">
      <sharedItems containsSemiMixedTypes="0" containsString="0" containsNumber="1" containsInteger="1" minValue="0" maxValue="772"/>
    </cacheField>
    <cacheField name="Free Throw %" numFmtId="0">
      <sharedItems containsSemiMixedTypes="0" containsString="0" containsNumber="1" minValue="0" maxValue="100"/>
    </cacheField>
    <cacheField name="Free Throw Bracket" numFmtId="0">
      <sharedItems count="3">
        <s v="Elite FT%"/>
        <s v="Subpar FT%"/>
        <s v="Solid FT%"/>
      </sharedItems>
    </cacheField>
    <cacheField name="OREB" numFmtId="0">
      <sharedItems containsSemiMixedTypes="0" containsString="0" containsNumber="1" containsInteger="1" minValue="0" maxValue="274"/>
    </cacheField>
    <cacheField name="DREB" numFmtId="0">
      <sharedItems containsSemiMixedTypes="0" containsString="0" containsNumber="1" containsInteger="1" minValue="0" maxValue="744"/>
    </cacheField>
    <cacheField name="REB" numFmtId="0">
      <sharedItems containsSemiMixedTypes="0" containsString="0" containsNumber="1" containsInteger="1" minValue="0" maxValue="973"/>
    </cacheField>
    <cacheField name="Rebound Bracket" numFmtId="0">
      <sharedItems/>
    </cacheField>
    <cacheField name="AST" numFmtId="0">
      <sharedItems containsSemiMixedTypes="0" containsString="0" containsNumber="1" containsInteger="1" minValue="0" maxValue="741"/>
    </cacheField>
    <cacheField name="Assist Bracket" numFmtId="0">
      <sharedItems count="3">
        <s v="Elite Passer"/>
        <s v="Solid Passer"/>
        <s v="Occasional Passer"/>
      </sharedItems>
    </cacheField>
    <cacheField name="TOV" numFmtId="0">
      <sharedItems containsSemiMixedTypes="0" containsString="0" containsNumber="1" containsInteger="1" minValue="0" maxValue="300"/>
    </cacheField>
    <cacheField name="STL" numFmtId="0">
      <sharedItems containsSemiMixedTypes="0" containsString="0" containsNumber="1" containsInteger="1" minValue="0" maxValue="128"/>
    </cacheField>
    <cacheField name="Steal Bracket" numFmtId="0">
      <sharedItems count="3">
        <s v="Elite Stealer"/>
        <s v="Solid Stealer"/>
        <s v="Occasional Stealer"/>
      </sharedItems>
    </cacheField>
    <cacheField name="BLK" numFmtId="0">
      <sharedItems containsSemiMixedTypes="0" containsString="0" containsNumber="1" containsInteger="1" minValue="0" maxValue="193"/>
    </cacheField>
    <cacheField name="Block Bracket" numFmtId="0">
      <sharedItems count="3">
        <s v="Elite Shot Blocker"/>
        <s v="Occasional Blocker"/>
        <s v="Solid Shot Blocker"/>
      </sharedItems>
    </cacheField>
    <cacheField name="PF" numFmtId="0">
      <sharedItems containsSemiMixedTypes="0" containsString="0" containsNumber="1" containsInteger="1" minValue="0" maxValue="279"/>
    </cacheField>
    <cacheField name="FP" numFmtId="0">
      <sharedItems containsSemiMixedTypes="0" containsString="0" containsNumber="1" containsInteger="1" minValue="-1" maxValue="3842"/>
    </cacheField>
    <cacheField name="DD2" numFmtId="0">
      <sharedItems containsSemiMixedTypes="0" containsString="0" containsNumber="1" containsInteger="1" minValue="0" maxValue="65"/>
    </cacheField>
    <cacheField name="TD3" numFmtId="0">
      <sharedItems containsSemiMixedTypes="0" containsString="0" containsNumber="1" containsInteger="1" minValue="0" maxValue="29"/>
    </cacheField>
    <cacheField name="+/-" numFmtId="0">
      <sharedItems containsSemiMixedTypes="0" containsString="0" containsNumber="1" containsInteger="1" minValue="-642" maxValue="64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2225"/>
    <n v="46.6"/>
    <n v="85.4"/>
    <n v="35"/>
    <n v="649"/>
    <n v="78"/>
    <n v="51"/>
    <n v="342"/>
    <x v="0"/>
    <n v="52"/>
  </r>
  <r>
    <x v="1"/>
    <x v="1"/>
    <n v="2183"/>
    <n v="54.8"/>
    <n v="85.7"/>
    <n v="33"/>
    <n v="670"/>
    <n v="66"/>
    <n v="112"/>
    <n v="274"/>
    <x v="1"/>
    <n v="43"/>
  </r>
  <r>
    <x v="2"/>
    <x v="2"/>
    <n v="2138"/>
    <n v="49.6"/>
    <n v="74.2"/>
    <n v="34.200000000000003"/>
    <n v="569"/>
    <n v="90"/>
    <n v="33"/>
    <n v="529"/>
    <x v="2"/>
    <n v="33"/>
  </r>
  <r>
    <x v="3"/>
    <x v="2"/>
    <n v="1866"/>
    <n v="46.3"/>
    <n v="91.4"/>
    <n v="37.1"/>
    <n v="277"/>
    <n v="50"/>
    <n v="18"/>
    <n v="425"/>
    <x v="3"/>
    <n v="27"/>
  </r>
  <r>
    <x v="4"/>
    <x v="3"/>
    <n v="1510"/>
    <n v="61.5"/>
    <n v="74.2"/>
    <n v="37.299999999999997"/>
    <n v="973"/>
    <n v="65"/>
    <n v="39"/>
    <n v="573"/>
    <x v="4"/>
    <n v="47"/>
  </r>
  <r>
    <x v="5"/>
    <x v="4"/>
    <n v="1922"/>
    <n v="48.4"/>
    <n v="86.7"/>
    <n v="38.6"/>
    <n v="289"/>
    <n v="99"/>
    <n v="27"/>
    <n v="301"/>
    <x v="5"/>
    <n v="44"/>
  </r>
  <r>
    <x v="6"/>
    <x v="2"/>
    <n v="1648"/>
    <n v="49.3"/>
    <n v="91.5"/>
    <n v="42.7"/>
    <n v="341"/>
    <n v="52"/>
    <n v="20"/>
    <n v="352"/>
    <x v="6"/>
    <n v="30"/>
  </r>
  <r>
    <x v="7"/>
    <x v="3"/>
    <n v="1959"/>
    <n v="55.3"/>
    <n v="64.5"/>
    <n v="27.5"/>
    <n v="742"/>
    <n v="52"/>
    <n v="51"/>
    <n v="359"/>
    <x v="7"/>
    <n v="47"/>
  </r>
  <r>
    <x v="8"/>
    <x v="2"/>
    <n v="2135"/>
    <n v="51"/>
    <n v="90.5"/>
    <n v="34.5"/>
    <n v="329"/>
    <n v="112"/>
    <n v="65"/>
    <n v="371"/>
    <x v="8"/>
    <n v="33"/>
  </r>
  <r>
    <x v="9"/>
    <x v="1"/>
    <n v="1690"/>
    <n v="63.2"/>
    <n v="82.2"/>
    <n v="38.299999999999997"/>
    <n v="817"/>
    <n v="87"/>
    <n v="47"/>
    <n v="678"/>
    <x v="9"/>
    <n v="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9">
  <r>
    <x v="0"/>
    <s v="SF"/>
    <s v="Small Forward"/>
    <s v="BOS"/>
    <n v="25"/>
    <n v="74"/>
    <n v="52"/>
    <n v="22"/>
    <b v="1"/>
    <n v="2732"/>
    <n v="2225"/>
    <x v="0"/>
    <n v="727"/>
    <n v="1559"/>
    <n v="46.6"/>
    <x v="0"/>
    <n v="240"/>
    <n v="686"/>
    <n v="35"/>
    <s v="Solid Shooter"/>
    <n v="531"/>
    <n v="622"/>
    <n v="85.4"/>
    <x v="0"/>
    <n v="78"/>
    <n v="571"/>
    <n v="649"/>
    <s v="Elite Rebounder"/>
    <n v="342"/>
    <x v="0"/>
    <n v="213"/>
    <n v="78"/>
    <x v="0"/>
    <n v="51"/>
    <x v="0"/>
    <n v="160"/>
    <n v="3691"/>
    <n v="31"/>
    <n v="1"/>
    <n v="470"/>
  </r>
  <r>
    <x v="1"/>
    <s v="C"/>
    <s v="Center"/>
    <s v="PHI"/>
    <n v="29"/>
    <n v="66"/>
    <n v="43"/>
    <n v="23"/>
    <b v="1"/>
    <n v="2284"/>
    <n v="2183"/>
    <x v="0"/>
    <n v="728"/>
    <n v="1328"/>
    <n v="54.8"/>
    <x v="0"/>
    <n v="66"/>
    <n v="200"/>
    <n v="33"/>
    <s v="Solid Shooter"/>
    <n v="661"/>
    <n v="771"/>
    <n v="85.7"/>
    <x v="0"/>
    <n v="113"/>
    <n v="557"/>
    <n v="670"/>
    <s v="Elite Rebounder"/>
    <n v="274"/>
    <x v="0"/>
    <n v="226"/>
    <n v="66"/>
    <x v="0"/>
    <n v="112"/>
    <x v="0"/>
    <n v="205"/>
    <n v="3706"/>
    <n v="39"/>
    <n v="1"/>
    <n v="424"/>
  </r>
  <r>
    <x v="2"/>
    <s v="PG"/>
    <s v="Point Guard"/>
    <s v="DAL"/>
    <n v="24"/>
    <n v="66"/>
    <n v="33"/>
    <n v="33"/>
    <b v="1"/>
    <n v="2391"/>
    <n v="2138"/>
    <x v="0"/>
    <n v="719"/>
    <n v="1449"/>
    <n v="49.6"/>
    <x v="0"/>
    <n v="185"/>
    <n v="541"/>
    <n v="34.200000000000003"/>
    <s v="Solid Shooter"/>
    <n v="515"/>
    <n v="694"/>
    <n v="74.2"/>
    <x v="0"/>
    <n v="54"/>
    <n v="515"/>
    <n v="569"/>
    <s v="Elite Rebounder"/>
    <n v="529"/>
    <x v="0"/>
    <n v="236"/>
    <n v="90"/>
    <x v="0"/>
    <n v="33"/>
    <x v="0"/>
    <n v="166"/>
    <n v="3747"/>
    <n v="36"/>
    <n v="10"/>
    <n v="128"/>
  </r>
  <r>
    <x v="3"/>
    <s v="PG"/>
    <s v="Point Guard"/>
    <s v="OKC"/>
    <n v="24"/>
    <n v="68"/>
    <n v="33"/>
    <n v="35"/>
    <b v="1"/>
    <n v="2416"/>
    <n v="2135"/>
    <x v="0"/>
    <n v="704"/>
    <n v="1381"/>
    <n v="51"/>
    <x v="0"/>
    <n v="58"/>
    <n v="168"/>
    <n v="34.5"/>
    <s v="Solid Shooter"/>
    <n v="669"/>
    <n v="739"/>
    <n v="90.5"/>
    <x v="0"/>
    <n v="59"/>
    <n v="270"/>
    <n v="329"/>
    <s v="Elite Rebounder"/>
    <n v="371"/>
    <x v="0"/>
    <n v="192"/>
    <n v="112"/>
    <x v="0"/>
    <n v="65"/>
    <x v="0"/>
    <n v="192"/>
    <n v="3425"/>
    <n v="3"/>
    <n v="0"/>
    <n v="149"/>
  </r>
  <r>
    <x v="4"/>
    <s v="PF"/>
    <s v="Power Forward"/>
    <s v="MIL"/>
    <n v="28"/>
    <n v="63"/>
    <n v="47"/>
    <n v="16"/>
    <b v="1"/>
    <n v="2024"/>
    <n v="1959"/>
    <x v="0"/>
    <n v="707"/>
    <n v="1278"/>
    <n v="55.3"/>
    <x v="0"/>
    <n v="47"/>
    <n v="171"/>
    <n v="27.5"/>
    <s v="Regular Shooter"/>
    <n v="498"/>
    <n v="772"/>
    <n v="64.5"/>
    <x v="1"/>
    <n v="137"/>
    <n v="605"/>
    <n v="742"/>
    <s v="Elite Rebounder"/>
    <n v="359"/>
    <x v="0"/>
    <n v="246"/>
    <n v="52"/>
    <x v="0"/>
    <n v="51"/>
    <x v="0"/>
    <n v="197"/>
    <n v="3451"/>
    <n v="46"/>
    <n v="6"/>
    <n v="341"/>
  </r>
  <r>
    <x v="5"/>
    <s v="SG"/>
    <s v="Shooting Guard"/>
    <s v="MIN"/>
    <n v="21"/>
    <n v="79"/>
    <n v="40"/>
    <n v="39"/>
    <b v="1"/>
    <n v="2842"/>
    <n v="1946"/>
    <x v="0"/>
    <n v="707"/>
    <n v="1541"/>
    <n v="45.9"/>
    <x v="1"/>
    <n v="213"/>
    <n v="578"/>
    <n v="36.9"/>
    <s v="Sharpshooter"/>
    <n v="319"/>
    <n v="422"/>
    <n v="75.599999999999994"/>
    <x v="0"/>
    <n v="47"/>
    <n v="411"/>
    <n v="458"/>
    <s v="Elite Rebounder"/>
    <n v="350"/>
    <x v="0"/>
    <n v="259"/>
    <n v="125"/>
    <x v="0"/>
    <n v="58"/>
    <x v="0"/>
    <n v="186"/>
    <n v="3311"/>
    <n v="9"/>
    <n v="0"/>
    <n v="97"/>
  </r>
  <r>
    <x v="6"/>
    <s v="PF"/>
    <s v="Power Forward"/>
    <s v="NYK"/>
    <n v="28"/>
    <n v="77"/>
    <n v="44"/>
    <n v="33"/>
    <b v="1"/>
    <n v="2737"/>
    <n v="1936"/>
    <x v="0"/>
    <n v="658"/>
    <n v="1432"/>
    <n v="45.9"/>
    <x v="1"/>
    <n v="218"/>
    <n v="636"/>
    <n v="34.299999999999997"/>
    <s v="Solid Shooter"/>
    <n v="402"/>
    <n v="531"/>
    <n v="75.7"/>
    <x v="0"/>
    <n v="141"/>
    <n v="626"/>
    <n v="767"/>
    <s v="Elite Rebounder"/>
    <n v="316"/>
    <x v="0"/>
    <n v="216"/>
    <n v="49"/>
    <x v="0"/>
    <n v="21"/>
    <x v="0"/>
    <n v="233"/>
    <n v="3324"/>
    <n v="40"/>
    <n v="0"/>
    <n v="170"/>
  </r>
  <r>
    <x v="7"/>
    <s v="SG"/>
    <s v="Shooting Guard"/>
    <s v="CLE"/>
    <n v="26"/>
    <n v="68"/>
    <n v="44"/>
    <n v="24"/>
    <b v="1"/>
    <n v="2432"/>
    <n v="1922"/>
    <x v="0"/>
    <n v="679"/>
    <n v="1402"/>
    <n v="48.4"/>
    <x v="0"/>
    <n v="245"/>
    <n v="635"/>
    <n v="38.6"/>
    <s v="Sharpshooter"/>
    <n v="319"/>
    <n v="368"/>
    <n v="86.7"/>
    <x v="0"/>
    <n v="63"/>
    <n v="226"/>
    <n v="289"/>
    <s v="Elite Rebounder"/>
    <n v="301"/>
    <x v="0"/>
    <n v="180"/>
    <n v="99"/>
    <x v="0"/>
    <n v="27"/>
    <x v="0"/>
    <n v="168"/>
    <n v="2918"/>
    <n v="5"/>
    <n v="0"/>
    <n v="338"/>
  </r>
  <r>
    <x v="8"/>
    <s v="PG"/>
    <s v="Point Guard"/>
    <s v="ATL"/>
    <n v="24"/>
    <n v="73"/>
    <n v="38"/>
    <n v="35"/>
    <b v="1"/>
    <n v="2541"/>
    <n v="1914"/>
    <x v="0"/>
    <n v="597"/>
    <n v="1390"/>
    <n v="42.9"/>
    <x v="1"/>
    <n v="154"/>
    <n v="460"/>
    <n v="33.5"/>
    <s v="Solid Shooter"/>
    <n v="566"/>
    <n v="639"/>
    <n v="88.6"/>
    <x v="0"/>
    <n v="56"/>
    <n v="161"/>
    <n v="217"/>
    <s v="Elite Rebounder"/>
    <n v="741"/>
    <x v="0"/>
    <n v="300"/>
    <n v="80"/>
    <x v="0"/>
    <n v="9"/>
    <x v="1"/>
    <n v="104"/>
    <n v="3253"/>
    <n v="40"/>
    <n v="0"/>
    <n v="100"/>
  </r>
  <r>
    <x v="9"/>
    <s v="SG"/>
    <s v="Shooting Guard"/>
    <s v="CHI"/>
    <n v="28"/>
    <n v="77"/>
    <n v="38"/>
    <n v="39"/>
    <b v="1"/>
    <n v="2768"/>
    <n v="1913"/>
    <x v="0"/>
    <n v="673"/>
    <n v="1388"/>
    <n v="48.5"/>
    <x v="0"/>
    <n v="204"/>
    <n v="544"/>
    <n v="37.5"/>
    <s v="Sharpshooter"/>
    <n v="363"/>
    <n v="428"/>
    <n v="84.8"/>
    <x v="0"/>
    <n v="42"/>
    <n v="303"/>
    <n v="345"/>
    <s v="Elite Rebounder"/>
    <n v="327"/>
    <x v="0"/>
    <n v="194"/>
    <n v="69"/>
    <x v="0"/>
    <n v="18"/>
    <x v="2"/>
    <n v="159"/>
    <n v="2885"/>
    <n v="2"/>
    <n v="0"/>
    <n v="18"/>
  </r>
  <r>
    <x v="10"/>
    <s v="PG"/>
    <s v="Point Guard"/>
    <s v="POR"/>
    <n v="32"/>
    <n v="58"/>
    <n v="27"/>
    <n v="31"/>
    <b v="1"/>
    <n v="2107"/>
    <n v="1866"/>
    <x v="0"/>
    <n v="556"/>
    <n v="1202"/>
    <n v="46.3"/>
    <x v="0"/>
    <n v="244"/>
    <n v="658"/>
    <n v="37.1"/>
    <s v="Sharpshooter"/>
    <n v="510"/>
    <n v="558"/>
    <n v="91.4"/>
    <x v="0"/>
    <n v="44"/>
    <n v="233"/>
    <n v="277"/>
    <s v="Elite Rebounder"/>
    <n v="425"/>
    <x v="0"/>
    <n v="191"/>
    <n v="50"/>
    <x v="0"/>
    <n v="18"/>
    <x v="2"/>
    <n v="109"/>
    <n v="2849"/>
    <n v="16"/>
    <n v="2"/>
    <n v="105"/>
  </r>
  <r>
    <x v="11"/>
    <s v="PG"/>
    <s v="Point Guard"/>
    <s v="SAC"/>
    <n v="25"/>
    <n v="73"/>
    <n v="44"/>
    <n v="29"/>
    <b v="1"/>
    <n v="2435"/>
    <n v="1826"/>
    <x v="0"/>
    <n v="682"/>
    <n v="1331"/>
    <n v="51.2"/>
    <x v="0"/>
    <n v="119"/>
    <n v="367"/>
    <n v="32.4"/>
    <s v="Solid Shooter"/>
    <n v="343"/>
    <n v="440"/>
    <n v="78"/>
    <x v="0"/>
    <n v="40"/>
    <n v="266"/>
    <n v="306"/>
    <s v="Elite Rebounder"/>
    <n v="447"/>
    <x v="0"/>
    <n v="181"/>
    <n v="83"/>
    <x v="0"/>
    <n v="23"/>
    <x v="0"/>
    <n v="172"/>
    <n v="3001"/>
    <n v="11"/>
    <n v="0"/>
    <n v="176"/>
  </r>
  <r>
    <x v="12"/>
    <s v="SF"/>
    <s v="Small Forward"/>
    <s v="CHI"/>
    <n v="33"/>
    <n v="74"/>
    <n v="37"/>
    <n v="37"/>
    <b v="1"/>
    <n v="2682"/>
    <n v="1816"/>
    <x v="0"/>
    <n v="657"/>
    <n v="1303"/>
    <n v="50.4"/>
    <x v="0"/>
    <n v="46"/>
    <n v="142"/>
    <n v="32.4"/>
    <s v="Solid Shooter"/>
    <n v="456"/>
    <n v="523"/>
    <n v="87.2"/>
    <x v="0"/>
    <n v="34"/>
    <n v="309"/>
    <n v="343"/>
    <s v="Elite Rebounder"/>
    <n v="377"/>
    <x v="0"/>
    <n v="153"/>
    <n v="83"/>
    <x v="0"/>
    <n v="36"/>
    <x v="0"/>
    <n v="186"/>
    <n v="2997"/>
    <n v="6"/>
    <n v="0"/>
    <n v="67"/>
  </r>
  <r>
    <x v="13"/>
    <s v="SG"/>
    <s v="Shooting Guard"/>
    <s v="BOS"/>
    <n v="26"/>
    <n v="67"/>
    <n v="46"/>
    <n v="21"/>
    <b v="1"/>
    <n v="2405"/>
    <n v="1784"/>
    <x v="0"/>
    <n v="679"/>
    <n v="1383"/>
    <n v="49.1"/>
    <x v="0"/>
    <n v="163"/>
    <n v="487"/>
    <n v="33.5"/>
    <s v="Solid Shooter"/>
    <n v="263"/>
    <n v="344"/>
    <n v="76.5"/>
    <x v="0"/>
    <n v="78"/>
    <n v="381"/>
    <n v="459"/>
    <s v="Elite Rebounder"/>
    <n v="232"/>
    <x v="0"/>
    <n v="197"/>
    <n v="75"/>
    <x v="0"/>
    <n v="26"/>
    <x v="0"/>
    <n v="172"/>
    <n v="2789"/>
    <n v="13"/>
    <n v="0"/>
    <n v="256"/>
  </r>
  <r>
    <x v="14"/>
    <s v="PF"/>
    <s v="Power Forward"/>
    <s v="TOR"/>
    <n v="29"/>
    <n v="71"/>
    <n v="35"/>
    <n v="36"/>
    <b v="1"/>
    <n v="2652"/>
    <n v="1720"/>
    <x v="0"/>
    <n v="630"/>
    <n v="1313"/>
    <n v="48"/>
    <x v="0"/>
    <n v="93"/>
    <n v="287"/>
    <n v="32.4"/>
    <s v="Solid Shooter"/>
    <n v="367"/>
    <n v="474"/>
    <n v="77.400000000000006"/>
    <x v="0"/>
    <n v="131"/>
    <n v="425"/>
    <n v="556"/>
    <s v="Elite Rebounder"/>
    <n v="415"/>
    <x v="0"/>
    <n v="169"/>
    <n v="65"/>
    <x v="0"/>
    <n v="36"/>
    <x v="0"/>
    <n v="228"/>
    <n v="3144"/>
    <n v="24"/>
    <n v="2"/>
    <n v="123"/>
  </r>
  <r>
    <x v="15"/>
    <s v="PF"/>
    <s v="Power Forward"/>
    <s v="UTA"/>
    <n v="25"/>
    <n v="66"/>
    <n v="32"/>
    <n v="34"/>
    <b v="1"/>
    <n v="2273"/>
    <n v="1691"/>
    <x v="0"/>
    <n v="571"/>
    <n v="1144"/>
    <n v="49.9"/>
    <x v="0"/>
    <n v="200"/>
    <n v="510"/>
    <n v="39.200000000000003"/>
    <s v="Sharpshooter"/>
    <n v="349"/>
    <n v="399"/>
    <n v="87.5"/>
    <x v="0"/>
    <n v="130"/>
    <n v="440"/>
    <n v="570"/>
    <s v="Elite Rebounder"/>
    <n v="123"/>
    <x v="0"/>
    <n v="127"/>
    <n v="42"/>
    <x v="0"/>
    <n v="38"/>
    <x v="0"/>
    <n v="137"/>
    <n v="2673"/>
    <n v="28"/>
    <n v="0"/>
    <n v="163"/>
  </r>
  <r>
    <x v="16"/>
    <s v="C"/>
    <s v="Center"/>
    <s v="DEN"/>
    <n v="28"/>
    <n v="69"/>
    <n v="48"/>
    <n v="21"/>
    <b v="1"/>
    <n v="2323"/>
    <n v="1690"/>
    <x v="0"/>
    <n v="646"/>
    <n v="1022"/>
    <n v="63.2"/>
    <x v="0"/>
    <n v="57"/>
    <n v="149"/>
    <n v="38.299999999999997"/>
    <s v="Sharpshooter"/>
    <n v="341"/>
    <n v="415"/>
    <n v="82.2"/>
    <x v="0"/>
    <n v="167"/>
    <n v="650"/>
    <n v="817"/>
    <s v="Elite Rebounder"/>
    <n v="678"/>
    <x v="0"/>
    <n v="247"/>
    <n v="87"/>
    <x v="0"/>
    <n v="47"/>
    <x v="0"/>
    <n v="174"/>
    <n v="3842"/>
    <n v="58"/>
    <n v="29"/>
    <n v="640"/>
  </r>
  <r>
    <x v="17"/>
    <s v="SG"/>
    <s v="Shooting Guard"/>
    <s v="HOU"/>
    <n v="21"/>
    <n v="76"/>
    <n v="20"/>
    <n v="56"/>
    <b v="1"/>
    <n v="2602"/>
    <n v="1683"/>
    <x v="0"/>
    <n v="566"/>
    <n v="1359"/>
    <n v="41.6"/>
    <x v="1"/>
    <n v="187"/>
    <n v="554"/>
    <n v="33.799999999999997"/>
    <s v="Solid Shooter"/>
    <n v="364"/>
    <n v="463"/>
    <n v="78.599999999999994"/>
    <x v="0"/>
    <n v="43"/>
    <n v="241"/>
    <n v="284"/>
    <s v="Elite Rebounder"/>
    <n v="281"/>
    <x v="0"/>
    <n v="200"/>
    <n v="59"/>
    <x v="0"/>
    <n v="18"/>
    <x v="2"/>
    <n v="131"/>
    <n v="2476"/>
    <n v="0"/>
    <n v="0"/>
    <n v="-447"/>
  </r>
  <r>
    <x v="18"/>
    <s v="SG"/>
    <s v="Shooting Guard"/>
    <s v="GSW"/>
    <n v="23"/>
    <n v="82"/>
    <n v="44"/>
    <n v="38"/>
    <b v="1"/>
    <n v="2458"/>
    <n v="1675"/>
    <x v="0"/>
    <n v="550"/>
    <n v="1278"/>
    <n v="43"/>
    <x v="1"/>
    <n v="214"/>
    <n v="637"/>
    <n v="33.6"/>
    <s v="Solid Shooter"/>
    <n v="361"/>
    <n v="415"/>
    <n v="87"/>
    <x v="0"/>
    <n v="32"/>
    <n v="193"/>
    <n v="225"/>
    <s v="Elite Rebounder"/>
    <n v="369"/>
    <x v="0"/>
    <n v="252"/>
    <n v="63"/>
    <x v="0"/>
    <n v="21"/>
    <x v="0"/>
    <n v="214"/>
    <n v="2499"/>
    <n v="1"/>
    <n v="0"/>
    <n v="-11"/>
  </r>
  <r>
    <x v="19"/>
    <s v="SF"/>
    <s v="Small Forward"/>
    <s v="BKN"/>
    <n v="26"/>
    <n v="83"/>
    <n v="42"/>
    <n v="41"/>
    <b v="1"/>
    <n v="2963"/>
    <n v="1671"/>
    <x v="0"/>
    <n v="593"/>
    <n v="1267"/>
    <n v="46.8"/>
    <x v="0"/>
    <n v="169"/>
    <n v="442"/>
    <n v="38.200000000000003"/>
    <s v="Sharpshooter"/>
    <n v="316"/>
    <n v="353"/>
    <n v="89.5"/>
    <x v="0"/>
    <n v="79"/>
    <n v="285"/>
    <n v="364"/>
    <s v="Elite Rebounder"/>
    <n v="273"/>
    <x v="0"/>
    <n v="127"/>
    <n v="91"/>
    <x v="0"/>
    <n v="61"/>
    <x v="0"/>
    <n v="159"/>
    <n v="2846"/>
    <n v="2"/>
    <n v="0"/>
    <n v="36"/>
  </r>
  <r>
    <x v="20"/>
    <s v="PG"/>
    <s v="Point Guard"/>
    <s v="GSW"/>
    <n v="35"/>
    <n v="56"/>
    <n v="30"/>
    <n v="26"/>
    <b v="1"/>
    <n v="1941"/>
    <n v="1648"/>
    <x v="0"/>
    <n v="559"/>
    <n v="1133"/>
    <n v="49.3"/>
    <x v="0"/>
    <n v="273"/>
    <n v="639"/>
    <n v="42.7"/>
    <s v="Sharpshooter"/>
    <n v="257"/>
    <n v="281"/>
    <n v="91.5"/>
    <x v="0"/>
    <n v="39"/>
    <n v="302"/>
    <n v="341"/>
    <s v="Elite Rebounder"/>
    <n v="352"/>
    <x v="0"/>
    <n v="179"/>
    <n v="52"/>
    <x v="0"/>
    <n v="20"/>
    <x v="2"/>
    <n v="117"/>
    <n v="2622"/>
    <n v="12"/>
    <n v="1"/>
    <n v="268"/>
  </r>
  <r>
    <x v="21"/>
    <s v="PG"/>
    <s v="Point Guard"/>
    <s v="NYK"/>
    <n v="26"/>
    <n v="68"/>
    <n v="40"/>
    <n v="28"/>
    <b v="1"/>
    <n v="2379"/>
    <n v="1633"/>
    <x v="0"/>
    <n v="587"/>
    <n v="1195"/>
    <n v="49.1"/>
    <x v="0"/>
    <n v="134"/>
    <n v="322"/>
    <n v="41.6"/>
    <s v="Sharpshooter"/>
    <n v="325"/>
    <n v="392"/>
    <n v="82.9"/>
    <x v="0"/>
    <n v="40"/>
    <n v="201"/>
    <n v="241"/>
    <s v="Elite Rebounder"/>
    <n v="421"/>
    <x v="0"/>
    <n v="142"/>
    <n v="61"/>
    <x v="0"/>
    <n v="15"/>
    <x v="1"/>
    <n v="152"/>
    <n v="2640"/>
    <n v="5"/>
    <n v="0"/>
    <n v="152"/>
  </r>
  <r>
    <x v="22"/>
    <s v="PG"/>
    <s v="Point Guard"/>
    <s v="DAL"/>
    <n v="31"/>
    <n v="60"/>
    <n v="32"/>
    <n v="28"/>
    <b v="1"/>
    <n v="2241"/>
    <n v="1623"/>
    <x v="0"/>
    <n v="594"/>
    <n v="1203"/>
    <n v="49.4"/>
    <x v="0"/>
    <n v="188"/>
    <n v="496"/>
    <n v="37.9"/>
    <s v="Sharpshooter"/>
    <n v="247"/>
    <n v="273"/>
    <n v="90.5"/>
    <x v="0"/>
    <n v="59"/>
    <n v="245"/>
    <n v="304"/>
    <s v="Elite Rebounder"/>
    <n v="331"/>
    <x v="0"/>
    <n v="128"/>
    <n v="66"/>
    <x v="0"/>
    <n v="45"/>
    <x v="0"/>
    <n v="165"/>
    <n v="2689"/>
    <n v="5"/>
    <n v="0"/>
    <n v="222"/>
  </r>
  <r>
    <x v="23"/>
    <s v="PG"/>
    <s v="Point Guard"/>
    <s v="MEM"/>
    <n v="23"/>
    <n v="61"/>
    <n v="40"/>
    <n v="21"/>
    <b v="1"/>
    <n v="1948"/>
    <n v="1596"/>
    <x v="0"/>
    <n v="566"/>
    <n v="1214"/>
    <n v="46.6"/>
    <x v="0"/>
    <n v="92"/>
    <n v="300"/>
    <n v="30.7"/>
    <s v="Solid Shooter"/>
    <n v="372"/>
    <n v="497"/>
    <n v="74.8"/>
    <x v="0"/>
    <n v="61"/>
    <n v="296"/>
    <n v="357"/>
    <s v="Elite Rebounder"/>
    <n v="493"/>
    <x v="0"/>
    <n v="206"/>
    <n v="66"/>
    <x v="0"/>
    <n v="16"/>
    <x v="1"/>
    <n v="100"/>
    <n v="2804"/>
    <n v="20"/>
    <n v="7"/>
    <n v="302"/>
  </r>
  <r>
    <x v="24"/>
    <s v="SF"/>
    <s v="Small Forward"/>
    <s v="LAL"/>
    <n v="38"/>
    <n v="55"/>
    <n v="30"/>
    <n v="25"/>
    <b v="1"/>
    <n v="1954"/>
    <n v="1590"/>
    <x v="0"/>
    <n v="609"/>
    <n v="1219"/>
    <n v="50"/>
    <x v="0"/>
    <n v="121"/>
    <n v="377"/>
    <n v="32.1"/>
    <s v="Solid Shooter"/>
    <n v="251"/>
    <n v="327"/>
    <n v="76.8"/>
    <x v="0"/>
    <n v="65"/>
    <n v="392"/>
    <n v="457"/>
    <s v="Elite Rebounder"/>
    <n v="375"/>
    <x v="0"/>
    <n v="178"/>
    <n v="50"/>
    <x v="0"/>
    <n v="32"/>
    <x v="0"/>
    <n v="88"/>
    <n v="2769"/>
    <n v="18"/>
    <n v="2"/>
    <n v="214"/>
  </r>
  <r>
    <x v="25"/>
    <s v="SG"/>
    <s v="Shooting Guard"/>
    <s v="NOP"/>
    <n v="31"/>
    <n v="75"/>
    <n v="38"/>
    <n v="37"/>
    <b v="1"/>
    <n v="2649"/>
    <n v="1568"/>
    <x v="0"/>
    <n v="587"/>
    <n v="1344"/>
    <n v="43.7"/>
    <x v="1"/>
    <n v="211"/>
    <n v="543"/>
    <n v="38.9"/>
    <s v="Sharpshooter"/>
    <n v="183"/>
    <n v="238"/>
    <n v="76.900000000000006"/>
    <x v="0"/>
    <n v="55"/>
    <n v="273"/>
    <n v="328"/>
    <s v="Elite Rebounder"/>
    <n v="429"/>
    <x v="0"/>
    <n v="183"/>
    <n v="70"/>
    <x v="0"/>
    <n v="38"/>
    <x v="0"/>
    <n v="153"/>
    <n v="2746"/>
    <n v="6"/>
    <n v="0"/>
    <n v="59"/>
  </r>
  <r>
    <x v="26"/>
    <s v="C"/>
    <s v="Center"/>
    <s v="MIA"/>
    <n v="25"/>
    <n v="75"/>
    <n v="40"/>
    <n v="35"/>
    <b v="1"/>
    <n v="2598"/>
    <n v="1529"/>
    <x v="0"/>
    <n v="602"/>
    <n v="1114"/>
    <n v="54"/>
    <x v="0"/>
    <n v="1"/>
    <n v="12"/>
    <n v="8.3000000000000007"/>
    <s v="Regular Shooter"/>
    <n v="324"/>
    <n v="402"/>
    <n v="80.599999999999994"/>
    <x v="0"/>
    <n v="184"/>
    <n v="504"/>
    <n v="688"/>
    <s v="Elite Rebounder"/>
    <n v="240"/>
    <x v="0"/>
    <n v="187"/>
    <n v="88"/>
    <x v="0"/>
    <n v="61"/>
    <x v="0"/>
    <n v="208"/>
    <n v="2975"/>
    <n v="31"/>
    <n v="0"/>
    <n v="117"/>
  </r>
  <r>
    <x v="27"/>
    <s v="SG"/>
    <s v="Shooting Guard"/>
    <s v="ATL"/>
    <n v="26"/>
    <n v="74"/>
    <n v="38"/>
    <n v="36"/>
    <b v="1"/>
    <n v="2693"/>
    <n v="1515"/>
    <x v="0"/>
    <n v="612"/>
    <n v="1319"/>
    <n v="46.4"/>
    <x v="0"/>
    <n v="133"/>
    <n v="387"/>
    <n v="34.4"/>
    <s v="Solid Shooter"/>
    <n v="158"/>
    <n v="190"/>
    <n v="83.2"/>
    <x v="0"/>
    <n v="53"/>
    <n v="336"/>
    <n v="389"/>
    <s v="Elite Rebounder"/>
    <n v="448"/>
    <x v="0"/>
    <n v="160"/>
    <n v="112"/>
    <x v="0"/>
    <n v="19"/>
    <x v="2"/>
    <n v="106"/>
    <n v="2887"/>
    <n v="8"/>
    <n v="1"/>
    <n v="-62"/>
  </r>
  <r>
    <x v="28"/>
    <s v="PF"/>
    <s v="Power Forward"/>
    <s v="SAC"/>
    <n v="26"/>
    <n v="79"/>
    <n v="47"/>
    <n v="32"/>
    <b v="1"/>
    <n v="2736"/>
    <n v="1510"/>
    <x v="0"/>
    <n v="577"/>
    <n v="938"/>
    <n v="61.5"/>
    <x v="0"/>
    <n v="31"/>
    <n v="83"/>
    <n v="37.299999999999997"/>
    <s v="Sharpshooter"/>
    <n v="325"/>
    <n v="438"/>
    <n v="74.2"/>
    <x v="0"/>
    <n v="251"/>
    <n v="722"/>
    <n v="973"/>
    <s v="Elite Rebounder"/>
    <n v="573"/>
    <x v="0"/>
    <n v="230"/>
    <n v="65"/>
    <x v="0"/>
    <n v="39"/>
    <x v="0"/>
    <n v="279"/>
    <n v="3619"/>
    <n v="65"/>
    <n v="14"/>
    <n v="212"/>
  </r>
  <r>
    <x v="29"/>
    <s v="SG"/>
    <s v="Shooting Guard"/>
    <s v="GSW"/>
    <n v="33"/>
    <n v="69"/>
    <n v="38"/>
    <n v="31"/>
    <b v="1"/>
    <n v="2279"/>
    <n v="1509"/>
    <x v="0"/>
    <n v="546"/>
    <n v="1252"/>
    <n v="43.6"/>
    <x v="1"/>
    <n v="301"/>
    <n v="731"/>
    <n v="41.2"/>
    <s v="Sharpshooter"/>
    <n v="116"/>
    <n v="132"/>
    <n v="87.9"/>
    <x v="0"/>
    <n v="39"/>
    <n v="247"/>
    <n v="286"/>
    <s v="Elite Rebounder"/>
    <n v="163"/>
    <x v="0"/>
    <n v="123"/>
    <n v="49"/>
    <x v="0"/>
    <n v="29"/>
    <x v="0"/>
    <n v="130"/>
    <n v="2208"/>
    <n v="2"/>
    <n v="0"/>
    <n v="163"/>
  </r>
  <r>
    <x v="30"/>
    <s v="C"/>
    <s v="Center"/>
    <s v="WAS"/>
    <n v="27"/>
    <n v="65"/>
    <n v="27"/>
    <n v="38"/>
    <b v="1"/>
    <n v="2120"/>
    <n v="1505"/>
    <x v="0"/>
    <n v="507"/>
    <n v="1018"/>
    <n v="49.8"/>
    <x v="0"/>
    <n v="137"/>
    <n v="356"/>
    <n v="38.5"/>
    <s v="Sharpshooter"/>
    <n v="354"/>
    <n v="416"/>
    <n v="85.1"/>
    <x v="0"/>
    <n v="114"/>
    <n v="432"/>
    <n v="546"/>
    <s v="Elite Rebounder"/>
    <n v="174"/>
    <x v="0"/>
    <n v="137"/>
    <n v="58"/>
    <x v="0"/>
    <n v="100"/>
    <x v="0"/>
    <n v="196"/>
    <n v="2758"/>
    <n v="20"/>
    <n v="0"/>
    <n v="80"/>
  </r>
  <r>
    <x v="31"/>
    <s v="PG"/>
    <s v="Point Guard"/>
    <s v="CLE"/>
    <n v="23"/>
    <n v="69"/>
    <n v="40"/>
    <n v="29"/>
    <b v="1"/>
    <n v="2447"/>
    <n v="1490"/>
    <x v="0"/>
    <n v="522"/>
    <n v="1129"/>
    <n v="46.2"/>
    <x v="0"/>
    <n v="169"/>
    <n v="412"/>
    <n v="41"/>
    <s v="Sharpshooter"/>
    <n v="277"/>
    <n v="321"/>
    <n v="86.3"/>
    <x v="0"/>
    <n v="28"/>
    <n v="157"/>
    <n v="185"/>
    <s v="Occasional Rebounder"/>
    <n v="538"/>
    <x v="0"/>
    <n v="199"/>
    <n v="85"/>
    <x v="0"/>
    <n v="9"/>
    <x v="1"/>
    <n v="148"/>
    <n v="2602"/>
    <n v="18"/>
    <n v="0"/>
    <n v="438"/>
  </r>
  <r>
    <x v="32"/>
    <s v="SF"/>
    <s v="Small Forward"/>
    <s v="ORL"/>
    <n v="21"/>
    <n v="80"/>
    <n v="33"/>
    <n v="47"/>
    <b v="1"/>
    <n v="2609"/>
    <n v="1485"/>
    <x v="0"/>
    <n v="542"/>
    <n v="1118"/>
    <n v="48.5"/>
    <x v="0"/>
    <n v="130"/>
    <n v="360"/>
    <n v="36.1"/>
    <s v="Sharpshooter"/>
    <n v="271"/>
    <n v="322"/>
    <n v="84.2"/>
    <x v="0"/>
    <n v="70"/>
    <n v="259"/>
    <n v="329"/>
    <s v="Elite Rebounder"/>
    <n v="283"/>
    <x v="0"/>
    <n v="167"/>
    <n v="77"/>
    <x v="0"/>
    <n v="17"/>
    <x v="1"/>
    <n v="183"/>
    <n v="2419"/>
    <n v="2"/>
    <n v="0"/>
    <n v="50"/>
  </r>
  <r>
    <x v="33"/>
    <s v="SG"/>
    <s v="Shooting Guard"/>
    <s v="PHX"/>
    <n v="26"/>
    <n v="53"/>
    <n v="34"/>
    <n v="19"/>
    <b v="1"/>
    <n v="1835"/>
    <n v="1471"/>
    <x v="0"/>
    <n v="527"/>
    <n v="1067"/>
    <n v="49.4"/>
    <x v="0"/>
    <n v="111"/>
    <n v="316"/>
    <n v="35.1"/>
    <s v="Solid Shooter"/>
    <n v="306"/>
    <n v="358"/>
    <n v="85.5"/>
    <x v="0"/>
    <n v="46"/>
    <n v="194"/>
    <n v="240"/>
    <s v="Elite Rebounder"/>
    <n v="293"/>
    <x v="0"/>
    <n v="145"/>
    <n v="51"/>
    <x v="0"/>
    <n v="18"/>
    <x v="2"/>
    <n v="159"/>
    <n v="2261"/>
    <n v="5"/>
    <n v="0"/>
    <n v="247"/>
  </r>
  <r>
    <x v="34"/>
    <s v="SF"/>
    <s v="Small Forward"/>
    <s v="MIA"/>
    <n v="33"/>
    <n v="64"/>
    <n v="35"/>
    <n v="29"/>
    <b v="1"/>
    <n v="2138"/>
    <n v="1466"/>
    <x v="0"/>
    <n v="479"/>
    <n v="888"/>
    <n v="53.9"/>
    <x v="0"/>
    <n v="36"/>
    <n v="103"/>
    <n v="35"/>
    <s v="Solid Shooter"/>
    <n v="472"/>
    <n v="555"/>
    <n v="85"/>
    <x v="0"/>
    <n v="141"/>
    <n v="234"/>
    <n v="375"/>
    <s v="Elite Rebounder"/>
    <n v="340"/>
    <x v="0"/>
    <n v="101"/>
    <n v="117"/>
    <x v="0"/>
    <n v="21"/>
    <x v="0"/>
    <n v="80"/>
    <n v="2739"/>
    <n v="11"/>
    <n v="0"/>
    <n v="47"/>
  </r>
  <r>
    <x v="35"/>
    <s v="PF"/>
    <s v="Power Forward"/>
    <s v="LAL"/>
    <n v="30"/>
    <n v="56"/>
    <n v="31"/>
    <n v="25"/>
    <b v="1"/>
    <n v="1905"/>
    <n v="1451"/>
    <x v="0"/>
    <n v="542"/>
    <n v="962"/>
    <n v="56.3"/>
    <x v="0"/>
    <n v="19"/>
    <n v="74"/>
    <n v="25.7"/>
    <s v="Regular Shooter"/>
    <n v="348"/>
    <n v="444"/>
    <n v="78.400000000000006"/>
    <x v="0"/>
    <n v="195"/>
    <n v="507"/>
    <n v="702"/>
    <s v="Elite Rebounder"/>
    <n v="148"/>
    <x v="0"/>
    <n v="122"/>
    <n v="59"/>
    <x v="0"/>
    <n v="114"/>
    <x v="0"/>
    <n v="146"/>
    <n v="2912"/>
    <n v="40"/>
    <n v="0"/>
    <n v="205"/>
  </r>
  <r>
    <x v="36"/>
    <s v="C"/>
    <s v="Center"/>
    <s v="CHI"/>
    <n v="32"/>
    <n v="82"/>
    <n v="40"/>
    <n v="42"/>
    <b v="1"/>
    <n v="2746"/>
    <n v="1447"/>
    <x v="0"/>
    <n v="597"/>
    <n v="1148"/>
    <n v="52"/>
    <x v="0"/>
    <n v="121"/>
    <n v="347"/>
    <n v="34.9"/>
    <s v="Solid Shooter"/>
    <n v="132"/>
    <n v="158"/>
    <n v="83.5"/>
    <x v="0"/>
    <n v="159"/>
    <n v="744"/>
    <n v="903"/>
    <s v="Elite Rebounder"/>
    <n v="265"/>
    <x v="0"/>
    <n v="139"/>
    <n v="60"/>
    <x v="0"/>
    <n v="57"/>
    <x v="0"/>
    <n v="179"/>
    <n v="3140"/>
    <n v="51"/>
    <n v="1"/>
    <n v="-20"/>
  </r>
  <r>
    <x v="37"/>
    <s v="PF"/>
    <s v="Power Forward"/>
    <s v="ORL"/>
    <n v="20"/>
    <n v="72"/>
    <n v="31"/>
    <n v="41"/>
    <b v="1"/>
    <n v="2430"/>
    <n v="1437"/>
    <x v="0"/>
    <n v="479"/>
    <n v="1122"/>
    <n v="42.7"/>
    <x v="1"/>
    <n v="85"/>
    <n v="285"/>
    <n v="29.8"/>
    <s v="Regular Shooter"/>
    <n v="394"/>
    <n v="534"/>
    <n v="73.8"/>
    <x v="0"/>
    <n v="84"/>
    <n v="413"/>
    <n v="497"/>
    <s v="Elite Rebounder"/>
    <n v="269"/>
    <x v="0"/>
    <n v="200"/>
    <n v="60"/>
    <x v="0"/>
    <n v="39"/>
    <x v="0"/>
    <n v="160"/>
    <n v="2534"/>
    <n v="14"/>
    <n v="0"/>
    <n v="-215"/>
  </r>
  <r>
    <x v="38"/>
    <s v="SG"/>
    <s v="Shooting Guard"/>
    <s v="NYK"/>
    <n v="22"/>
    <n v="73"/>
    <n v="40"/>
    <n v="33"/>
    <b v="1"/>
    <n v="2476"/>
    <n v="1431"/>
    <x v="0"/>
    <n v="510"/>
    <n v="1176"/>
    <n v="43.4"/>
    <x v="1"/>
    <n v="121"/>
    <n v="390"/>
    <n v="31"/>
    <s v="Solid Shooter"/>
    <n v="290"/>
    <n v="392"/>
    <n v="74"/>
    <x v="0"/>
    <n v="60"/>
    <n v="308"/>
    <n v="368"/>
    <s v="Elite Rebounder"/>
    <n v="201"/>
    <x v="0"/>
    <n v="164"/>
    <n v="31"/>
    <x v="1"/>
    <n v="15"/>
    <x v="1"/>
    <n v="179"/>
    <n v="2148"/>
    <n v="3"/>
    <n v="0"/>
    <n v="-62"/>
  </r>
  <r>
    <x v="39"/>
    <s v="SF"/>
    <s v="Small Forward"/>
    <s v="SAS"/>
    <n v="23"/>
    <n v="63"/>
    <n v="17"/>
    <n v="46"/>
    <b v="1"/>
    <n v="2063"/>
    <n v="1385"/>
    <x v="0"/>
    <n v="503"/>
    <n v="1113"/>
    <n v="45.2"/>
    <x v="1"/>
    <n v="134"/>
    <n v="407"/>
    <n v="32.9"/>
    <s v="Solid Shooter"/>
    <n v="245"/>
    <n v="327"/>
    <n v="74.900000000000006"/>
    <x v="0"/>
    <n v="56"/>
    <n v="262"/>
    <n v="318"/>
    <s v="Elite Rebounder"/>
    <n v="183"/>
    <x v="0"/>
    <n v="134"/>
    <n v="46"/>
    <x v="0"/>
    <n v="11"/>
    <x v="1"/>
    <n v="125"/>
    <n v="2078"/>
    <n v="5"/>
    <n v="0"/>
    <n v="-491"/>
  </r>
  <r>
    <x v="40"/>
    <s v="PG"/>
    <s v="Point Guard"/>
    <s v="BKN"/>
    <n v="30"/>
    <n v="79"/>
    <n v="41"/>
    <n v="38"/>
    <b v="1"/>
    <n v="2725"/>
    <n v="1369"/>
    <x v="0"/>
    <n v="460"/>
    <n v="1050"/>
    <n v="43.8"/>
    <x v="1"/>
    <n v="181"/>
    <n v="490"/>
    <n v="36.9"/>
    <s v="Sharpshooter"/>
    <n v="268"/>
    <n v="330"/>
    <n v="81.2"/>
    <x v="0"/>
    <n v="28"/>
    <n v="242"/>
    <n v="270"/>
    <s v="Elite Rebounder"/>
    <n v="515"/>
    <x v="0"/>
    <n v="145"/>
    <n v="67"/>
    <x v="0"/>
    <n v="24"/>
    <x v="0"/>
    <n v="187"/>
    <n v="2594"/>
    <n v="9"/>
    <n v="0"/>
    <n v="-8"/>
  </r>
  <r>
    <x v="41"/>
    <s v="PF"/>
    <s v="Power Forward"/>
    <s v="PHX"/>
    <n v="34"/>
    <n v="47"/>
    <n v="34"/>
    <n v="13"/>
    <b v="1"/>
    <n v="1672"/>
    <n v="1366"/>
    <x v="0"/>
    <n v="483"/>
    <n v="862"/>
    <n v="56"/>
    <x v="0"/>
    <n v="93"/>
    <n v="230"/>
    <n v="40.4"/>
    <s v="Sharpshooter"/>
    <n v="307"/>
    <n v="334"/>
    <n v="91.9"/>
    <x v="0"/>
    <n v="17"/>
    <n v="296"/>
    <n v="313"/>
    <s v="Elite Rebounder"/>
    <n v="235"/>
    <x v="0"/>
    <n v="156"/>
    <n v="34"/>
    <x v="0"/>
    <n v="67"/>
    <x v="0"/>
    <n v="99"/>
    <n v="2241"/>
    <n v="5"/>
    <n v="1"/>
    <n v="258"/>
  </r>
  <r>
    <x v="42"/>
    <s v="SF"/>
    <s v="Small Forward"/>
    <s v="WAS"/>
    <n v="27"/>
    <n v="64"/>
    <n v="29"/>
    <n v="35"/>
    <b v="1"/>
    <n v="2239"/>
    <n v="1357"/>
    <x v="0"/>
    <n v="512"/>
    <n v="1142"/>
    <n v="44.8"/>
    <x v="1"/>
    <n v="160"/>
    <n v="481"/>
    <n v="33.299999999999997"/>
    <s v="Solid Shooter"/>
    <n v="173"/>
    <n v="237"/>
    <n v="73"/>
    <x v="0"/>
    <n v="55"/>
    <n v="408"/>
    <n v="463"/>
    <s v="Elite Rebounder"/>
    <n v="239"/>
    <x v="0"/>
    <n v="190"/>
    <n v="36"/>
    <x v="0"/>
    <n v="29"/>
    <x v="0"/>
    <n v="145"/>
    <n v="2276"/>
    <n v="14"/>
    <n v="1"/>
    <n v="10"/>
  </r>
  <r>
    <x v="43"/>
    <s v="PG"/>
    <s v="Point Guard"/>
    <s v="MIA"/>
    <n v="23"/>
    <n v="67"/>
    <n v="37"/>
    <n v="30"/>
    <b v="1"/>
    <n v="2335"/>
    <n v="1347"/>
    <x v="0"/>
    <n v="487"/>
    <n v="1109"/>
    <n v="43.9"/>
    <x v="1"/>
    <n v="203"/>
    <n v="537"/>
    <n v="37.799999999999997"/>
    <s v="Sharpshooter"/>
    <n v="170"/>
    <n v="182"/>
    <n v="93.4"/>
    <x v="0"/>
    <n v="27"/>
    <n v="333"/>
    <n v="360"/>
    <s v="Elite Rebounder"/>
    <n v="280"/>
    <x v="0"/>
    <n v="158"/>
    <n v="51"/>
    <x v="0"/>
    <n v="16"/>
    <x v="1"/>
    <n v="101"/>
    <n v="2242"/>
    <n v="6"/>
    <n v="1"/>
    <n v="170"/>
  </r>
  <r>
    <x v="44"/>
    <s v="SG"/>
    <s v="Shooting Guard"/>
    <s v="IND"/>
    <n v="30"/>
    <n v="80"/>
    <n v="35"/>
    <n v="45"/>
    <b v="1"/>
    <n v="2482"/>
    <n v="1344"/>
    <x v="0"/>
    <n v="475"/>
    <n v="1038"/>
    <n v="45.8"/>
    <x v="1"/>
    <n v="288"/>
    <n v="677"/>
    <n v="42.5"/>
    <s v="Sharpshooter"/>
    <n v="106"/>
    <n v="129"/>
    <n v="82.2"/>
    <x v="0"/>
    <n v="67"/>
    <n v="333"/>
    <n v="400"/>
    <s v="Elite Rebounder"/>
    <n v="225"/>
    <x v="0"/>
    <n v="139"/>
    <n v="92"/>
    <x v="0"/>
    <n v="26"/>
    <x v="0"/>
    <n v="156"/>
    <n v="2377"/>
    <n v="3"/>
    <n v="0"/>
    <n v="-84"/>
  </r>
  <r>
    <x v="45"/>
    <s v="SG"/>
    <s v="Shooting Guard"/>
    <s v="TOR"/>
    <n v="29"/>
    <n v="69"/>
    <n v="34"/>
    <n v="35"/>
    <b v="1"/>
    <n v="2535"/>
    <n v="1335"/>
    <x v="0"/>
    <n v="437"/>
    <n v="1112"/>
    <n v="39.299999999999997"/>
    <x v="1"/>
    <n v="207"/>
    <n v="606"/>
    <n v="34.200000000000003"/>
    <s v="Solid Shooter"/>
    <n v="254"/>
    <n v="283"/>
    <n v="89.8"/>
    <x v="0"/>
    <n v="30"/>
    <n v="250"/>
    <n v="280"/>
    <s v="Elite Rebounder"/>
    <n v="495"/>
    <x v="0"/>
    <n v="140"/>
    <n v="123"/>
    <x v="0"/>
    <n v="38"/>
    <x v="0"/>
    <n v="193"/>
    <n v="2757"/>
    <n v="10"/>
    <n v="1"/>
    <n v="195"/>
  </r>
  <r>
    <x v="46"/>
    <s v="F"/>
    <s v="Forward"/>
    <s v="LAC"/>
    <n v="33"/>
    <n v="56"/>
    <n v="32"/>
    <n v="24"/>
    <b v="1"/>
    <n v="1939"/>
    <n v="1332"/>
    <x v="0"/>
    <n v="459"/>
    <n v="1004"/>
    <n v="45.7"/>
    <x v="1"/>
    <n v="158"/>
    <n v="426"/>
    <n v="37.1"/>
    <s v="Sharpshooter"/>
    <n v="256"/>
    <n v="294"/>
    <n v="87.1"/>
    <x v="0"/>
    <n v="45"/>
    <n v="297"/>
    <n v="342"/>
    <s v="Elite Rebounder"/>
    <n v="288"/>
    <x v="0"/>
    <n v="176"/>
    <n v="83"/>
    <x v="0"/>
    <n v="20"/>
    <x v="2"/>
    <n v="159"/>
    <n v="2307"/>
    <n v="8"/>
    <n v="1"/>
    <n v="157"/>
  </r>
  <r>
    <x v="47"/>
    <s v="SG"/>
    <s v="Shooting Guard"/>
    <s v="CHA"/>
    <n v="29"/>
    <n v="63"/>
    <n v="19"/>
    <n v="44"/>
    <b v="1"/>
    <n v="2221"/>
    <n v="1329"/>
    <x v="0"/>
    <n v="493"/>
    <n v="1188"/>
    <n v="41.5"/>
    <x v="1"/>
    <n v="165"/>
    <n v="505"/>
    <n v="32.700000000000003"/>
    <s v="Solid Shooter"/>
    <n v="178"/>
    <n v="220"/>
    <n v="80.900000000000006"/>
    <x v="0"/>
    <n v="51"/>
    <n v="208"/>
    <n v="259"/>
    <s v="Elite Rebounder"/>
    <n v="319"/>
    <x v="0"/>
    <n v="134"/>
    <n v="74"/>
    <x v="0"/>
    <n v="16"/>
    <x v="1"/>
    <n v="119"/>
    <n v="2254"/>
    <n v="1"/>
    <n v="0"/>
    <n v="-288"/>
  </r>
  <r>
    <x v="48"/>
    <s v="SG"/>
    <s v="Shooting Guard"/>
    <s v="POR"/>
    <n v="23"/>
    <n v="62"/>
    <n v="27"/>
    <n v="35"/>
    <b v="1"/>
    <n v="2171"/>
    <n v="1306"/>
    <x v="0"/>
    <n v="467"/>
    <n v="1045"/>
    <n v="44.7"/>
    <x v="1"/>
    <n v="212"/>
    <n v="562"/>
    <n v="37.700000000000003"/>
    <s v="Sharpshooter"/>
    <n v="160"/>
    <n v="179"/>
    <n v="89.4"/>
    <x v="0"/>
    <n v="18"/>
    <n v="143"/>
    <n v="161"/>
    <s v="Occasional Rebounder"/>
    <n v="253"/>
    <x v="0"/>
    <n v="128"/>
    <n v="42"/>
    <x v="0"/>
    <n v="14"/>
    <x v="1"/>
    <n v="142"/>
    <n v="1919"/>
    <n v="0"/>
    <n v="0"/>
    <n v="-75"/>
  </r>
  <r>
    <x v="49"/>
    <s v="SG"/>
    <s v="Shooting Guard"/>
    <s v="IND"/>
    <n v="20"/>
    <n v="78"/>
    <n v="33"/>
    <n v="45"/>
    <b v="1"/>
    <n v="2222"/>
    <n v="1302"/>
    <x v="0"/>
    <n v="413"/>
    <n v="951"/>
    <n v="43.4"/>
    <x v="1"/>
    <n v="100"/>
    <n v="310"/>
    <n v="32.299999999999997"/>
    <s v="Solid Shooter"/>
    <n v="376"/>
    <n v="454"/>
    <n v="82.8"/>
    <x v="0"/>
    <n v="87"/>
    <n v="231"/>
    <n v="318"/>
    <s v="Elite Rebounder"/>
    <n v="116"/>
    <x v="1"/>
    <n v="152"/>
    <n v="48"/>
    <x v="0"/>
    <n v="13"/>
    <x v="1"/>
    <n v="162"/>
    <n v="1889"/>
    <n v="0"/>
    <n v="0"/>
    <n v="-179"/>
  </r>
  <r>
    <x v="50"/>
    <s v="PG"/>
    <s v="Point Guard"/>
    <s v="DEN"/>
    <n v="26"/>
    <n v="65"/>
    <n v="43"/>
    <n v="22"/>
    <b v="1"/>
    <n v="2133"/>
    <n v="1298"/>
    <x v="0"/>
    <n v="473"/>
    <n v="1041"/>
    <n v="45.4"/>
    <x v="1"/>
    <n v="172"/>
    <n v="432"/>
    <n v="39.799999999999997"/>
    <s v="Sharpshooter"/>
    <n v="180"/>
    <n v="216"/>
    <n v="83.3"/>
    <x v="0"/>
    <n v="48"/>
    <n v="209"/>
    <n v="257"/>
    <s v="Elite Rebounder"/>
    <n v="400"/>
    <x v="0"/>
    <n v="145"/>
    <n v="66"/>
    <x v="0"/>
    <n v="16"/>
    <x v="1"/>
    <n v="103"/>
    <n v="2307"/>
    <n v="5"/>
    <n v="1"/>
    <n v="300"/>
  </r>
  <r>
    <x v="51"/>
    <s v="SF"/>
    <s v="Small Forward"/>
    <s v="POR"/>
    <n v="29"/>
    <n v="63"/>
    <n v="28"/>
    <n v="35"/>
    <b v="1"/>
    <n v="2246"/>
    <n v="1290"/>
    <x v="0"/>
    <n v="434"/>
    <n v="913"/>
    <n v="47.5"/>
    <x v="0"/>
    <n v="144"/>
    <n v="359"/>
    <n v="40.1"/>
    <s v="Sharpshooter"/>
    <n v="278"/>
    <n v="342"/>
    <n v="81.3"/>
    <x v="0"/>
    <n v="53"/>
    <n v="230"/>
    <n v="283"/>
    <s v="Elite Rebounder"/>
    <n v="150"/>
    <x v="0"/>
    <n v="116"/>
    <n v="51"/>
    <x v="0"/>
    <n v="53"/>
    <x v="0"/>
    <n v="152"/>
    <n v="2051"/>
    <n v="2"/>
    <n v="0"/>
    <n v="-35"/>
  </r>
  <r>
    <x v="52"/>
    <s v="PG"/>
    <s v="Point Guard"/>
    <s v="MIL"/>
    <n v="32"/>
    <n v="67"/>
    <n v="50"/>
    <n v="17"/>
    <b v="1"/>
    <n v="2183"/>
    <n v="1290"/>
    <x v="0"/>
    <n v="490"/>
    <n v="1023"/>
    <n v="47.9"/>
    <x v="0"/>
    <n v="158"/>
    <n v="411"/>
    <n v="38.4"/>
    <s v="Sharpshooter"/>
    <n v="152"/>
    <n v="177"/>
    <n v="85.9"/>
    <x v="0"/>
    <n v="79"/>
    <n v="262"/>
    <n v="341"/>
    <s v="Elite Rebounder"/>
    <n v="495"/>
    <x v="0"/>
    <n v="197"/>
    <n v="79"/>
    <x v="0"/>
    <n v="25"/>
    <x v="0"/>
    <n v="116"/>
    <n v="2557"/>
    <n v="16"/>
    <n v="0"/>
    <n v="481"/>
  </r>
  <r>
    <x v="53"/>
    <s v="PF"/>
    <s v="Power Forward"/>
    <s v="CLE"/>
    <n v="21"/>
    <n v="79"/>
    <n v="48"/>
    <n v="31"/>
    <b v="1"/>
    <n v="2715"/>
    <n v="1277"/>
    <x v="0"/>
    <n v="525"/>
    <n v="947"/>
    <n v="55.4"/>
    <x v="0"/>
    <n v="22"/>
    <n v="102"/>
    <n v="21.6"/>
    <s v="Regular Shooter"/>
    <n v="205"/>
    <n v="304"/>
    <n v="67.400000000000006"/>
    <x v="1"/>
    <n v="187"/>
    <n v="524"/>
    <n v="711"/>
    <s v="Elite Rebounder"/>
    <n v="224"/>
    <x v="0"/>
    <n v="146"/>
    <n v="60"/>
    <x v="0"/>
    <n v="119"/>
    <x v="0"/>
    <n v="218"/>
    <n v="2857"/>
    <n v="24"/>
    <n v="0"/>
    <n v="339"/>
  </r>
  <r>
    <x v="54"/>
    <s v="SF"/>
    <s v="Small Forward"/>
    <s v="DET"/>
    <n v="34"/>
    <n v="59"/>
    <n v="15"/>
    <n v="44"/>
    <b v="1"/>
    <n v="1893"/>
    <n v="1273"/>
    <x v="0"/>
    <n v="430"/>
    <n v="882"/>
    <n v="48.8"/>
    <x v="0"/>
    <n v="145"/>
    <n v="353"/>
    <n v="41.1"/>
    <s v="Sharpshooter"/>
    <n v="268"/>
    <n v="303"/>
    <n v="88.4"/>
    <x v="0"/>
    <n v="36"/>
    <n v="187"/>
    <n v="223"/>
    <s v="Elite Rebounder"/>
    <n v="152"/>
    <x v="0"/>
    <n v="135"/>
    <n v="34"/>
    <x v="0"/>
    <n v="8"/>
    <x v="1"/>
    <n v="113"/>
    <n v="1760"/>
    <n v="0"/>
    <n v="0"/>
    <n v="-330"/>
  </r>
  <r>
    <x v="55"/>
    <s v="PG"/>
    <s v="Point Guard"/>
    <s v="UTA"/>
    <n v="30"/>
    <n v="61"/>
    <n v="30"/>
    <n v="31"/>
    <b v="1"/>
    <n v="1988"/>
    <n v="1271"/>
    <x v="0"/>
    <n v="458"/>
    <n v="1031"/>
    <n v="44.4"/>
    <x v="1"/>
    <n v="155"/>
    <n v="459"/>
    <n v="33.799999999999997"/>
    <s v="Solid Shooter"/>
    <n v="200"/>
    <n v="245"/>
    <n v="81.599999999999994"/>
    <x v="0"/>
    <n v="72"/>
    <n v="174"/>
    <n v="246"/>
    <s v="Elite Rebounder"/>
    <n v="270"/>
    <x v="0"/>
    <n v="186"/>
    <n v="33"/>
    <x v="1"/>
    <n v="13"/>
    <x v="1"/>
    <n v="120"/>
    <n v="1923"/>
    <n v="3"/>
    <n v="0"/>
    <n v="35"/>
  </r>
  <r>
    <x v="56"/>
    <s v="PG"/>
    <s v="Point Guard"/>
    <s v="LAL"/>
    <n v="27"/>
    <n v="71"/>
    <n v="39"/>
    <n v="32"/>
    <b v="1"/>
    <n v="2304"/>
    <n v="1263"/>
    <x v="0"/>
    <n v="445"/>
    <n v="948"/>
    <n v="46.9"/>
    <x v="0"/>
    <n v="194"/>
    <n v="490"/>
    <n v="39.6"/>
    <s v="Sharpshooter"/>
    <n v="179"/>
    <n v="216"/>
    <n v="82.9"/>
    <x v="0"/>
    <n v="35"/>
    <n v="180"/>
    <n v="215"/>
    <s v="Elite Rebounder"/>
    <n v="437"/>
    <x v="0"/>
    <n v="186"/>
    <n v="70"/>
    <x v="0"/>
    <n v="29"/>
    <x v="0"/>
    <n v="140"/>
    <n v="2288"/>
    <n v="9"/>
    <n v="0"/>
    <n v="85"/>
  </r>
  <r>
    <x v="57"/>
    <s v="SG"/>
    <s v="Shooting Guard"/>
    <s v="OKC"/>
    <n v="20"/>
    <n v="76"/>
    <n v="34"/>
    <n v="42"/>
    <b v="1"/>
    <n v="2367"/>
    <n v="1260"/>
    <x v="0"/>
    <n v="539"/>
    <n v="1118"/>
    <n v="48.2"/>
    <x v="0"/>
    <n v="76"/>
    <n v="234"/>
    <n v="32.5"/>
    <s v="Solid Shooter"/>
    <n v="106"/>
    <n v="145"/>
    <n v="73.099999999999994"/>
    <x v="0"/>
    <n v="148"/>
    <n v="451"/>
    <n v="599"/>
    <s v="Elite Rebounder"/>
    <n v="469"/>
    <x v="0"/>
    <n v="211"/>
    <n v="57"/>
    <x v="0"/>
    <n v="31"/>
    <x v="0"/>
    <n v="143"/>
    <n v="2735"/>
    <n v="28"/>
    <n v="4"/>
    <n v="-105"/>
  </r>
  <r>
    <x v="58"/>
    <s v="SG"/>
    <s v="Shooting Guard"/>
    <s v="MEM"/>
    <n v="24"/>
    <n v="58"/>
    <n v="38"/>
    <n v="20"/>
    <b v="1"/>
    <n v="1842"/>
    <n v="1247"/>
    <x v="0"/>
    <n v="450"/>
    <n v="939"/>
    <n v="47.9"/>
    <x v="0"/>
    <n v="166"/>
    <n v="407"/>
    <n v="40.799999999999997"/>
    <s v="Sharpshooter"/>
    <n v="181"/>
    <n v="205"/>
    <n v="88.3"/>
    <x v="0"/>
    <n v="43"/>
    <n v="248"/>
    <n v="291"/>
    <s v="Elite Rebounder"/>
    <n v="254"/>
    <x v="0"/>
    <n v="126"/>
    <n v="56"/>
    <x v="0"/>
    <n v="22"/>
    <x v="0"/>
    <n v="150"/>
    <n v="2085"/>
    <n v="1"/>
    <n v="0"/>
    <n v="356"/>
  </r>
  <r>
    <x v="59"/>
    <s v="C"/>
    <s v="Center"/>
    <s v="MIL"/>
    <n v="35"/>
    <n v="78"/>
    <n v="57"/>
    <n v="21"/>
    <b v="1"/>
    <n v="2373"/>
    <n v="1239"/>
    <x v="0"/>
    <n v="477"/>
    <n v="899"/>
    <n v="53.1"/>
    <x v="0"/>
    <n v="136"/>
    <n v="364"/>
    <n v="37.4"/>
    <s v="Sharpshooter"/>
    <n v="149"/>
    <n v="190"/>
    <n v="78.400000000000006"/>
    <x v="0"/>
    <n v="157"/>
    <n v="363"/>
    <n v="520"/>
    <s v="Elite Rebounder"/>
    <n v="99"/>
    <x v="2"/>
    <n v="107"/>
    <n v="37"/>
    <x v="0"/>
    <n v="193"/>
    <x v="0"/>
    <n v="203"/>
    <n v="2595"/>
    <n v="11"/>
    <n v="0"/>
    <n v="398"/>
  </r>
  <r>
    <x v="60"/>
    <s v="SF"/>
    <s v="Small Forward"/>
    <s v="LAC"/>
    <n v="31"/>
    <n v="52"/>
    <n v="33"/>
    <n v="19"/>
    <b v="1"/>
    <n v="1748"/>
    <n v="1239"/>
    <x v="0"/>
    <n v="446"/>
    <n v="871"/>
    <n v="51.2"/>
    <x v="0"/>
    <n v="104"/>
    <n v="250"/>
    <n v="41.6"/>
    <s v="Sharpshooter"/>
    <n v="243"/>
    <n v="279"/>
    <n v="87.1"/>
    <x v="0"/>
    <n v="57"/>
    <n v="281"/>
    <n v="338"/>
    <s v="Elite Rebounder"/>
    <n v="204"/>
    <x v="0"/>
    <n v="88"/>
    <n v="72"/>
    <x v="0"/>
    <n v="28"/>
    <x v="0"/>
    <n v="84"/>
    <n v="2163"/>
    <n v="4"/>
    <n v="0"/>
    <n v="220"/>
  </r>
  <r>
    <x v="61"/>
    <s v="SF"/>
    <s v="Small Forward"/>
    <s v="SAC"/>
    <n v="30"/>
    <n v="82"/>
    <n v="48"/>
    <n v="34"/>
    <b v="1"/>
    <n v="2662"/>
    <n v="1230"/>
    <x v="0"/>
    <n v="374"/>
    <n v="791"/>
    <n v="47.3"/>
    <x v="0"/>
    <n v="132"/>
    <n v="353"/>
    <n v="37.4"/>
    <s v="Sharpshooter"/>
    <n v="350"/>
    <n v="413"/>
    <n v="84.7"/>
    <x v="0"/>
    <n v="87"/>
    <n v="279"/>
    <n v="366"/>
    <s v="Elite Rebounder"/>
    <n v="128"/>
    <x v="0"/>
    <n v="86"/>
    <n v="57"/>
    <x v="0"/>
    <n v="10"/>
    <x v="1"/>
    <n v="103"/>
    <n v="1976"/>
    <n v="0"/>
    <n v="0"/>
    <n v="255"/>
  </r>
  <r>
    <x v="62"/>
    <s v="PG"/>
    <s v="Point Guard"/>
    <s v="PHI"/>
    <n v="22"/>
    <n v="60"/>
    <n v="39"/>
    <n v="21"/>
    <b v="1"/>
    <n v="2016"/>
    <n v="1218"/>
    <x v="0"/>
    <n v="439"/>
    <n v="913"/>
    <n v="48.1"/>
    <x v="0"/>
    <n v="160"/>
    <n v="369"/>
    <n v="43.4"/>
    <s v="Sharpshooter"/>
    <n v="180"/>
    <n v="213"/>
    <n v="84.5"/>
    <x v="0"/>
    <n v="23"/>
    <n v="153"/>
    <n v="176"/>
    <s v="Occasional Rebounder"/>
    <n v="212"/>
    <x v="0"/>
    <n v="80"/>
    <n v="49"/>
    <x v="0"/>
    <n v="8"/>
    <x v="1"/>
    <n v="132"/>
    <n v="1838"/>
    <n v="0"/>
    <n v="0"/>
    <n v="241"/>
  </r>
  <r>
    <x v="63"/>
    <s v="SG"/>
    <s v="Shooting Guard"/>
    <s v="PHI"/>
    <n v="33"/>
    <n v="58"/>
    <n v="39"/>
    <n v="19"/>
    <b v="1"/>
    <n v="2135"/>
    <n v="1216"/>
    <x v="0"/>
    <n v="371"/>
    <n v="842"/>
    <n v="44.1"/>
    <x v="1"/>
    <n v="161"/>
    <n v="418"/>
    <n v="38.5"/>
    <s v="Sharpshooter"/>
    <n v="313"/>
    <n v="361"/>
    <n v="86.7"/>
    <x v="0"/>
    <n v="40"/>
    <n v="314"/>
    <n v="354"/>
    <s v="Elite Rebounder"/>
    <n v="618"/>
    <x v="0"/>
    <n v="195"/>
    <n v="71"/>
    <x v="0"/>
    <n v="31"/>
    <x v="0"/>
    <n v="112"/>
    <n v="2679"/>
    <n v="36"/>
    <n v="5"/>
    <n v="277"/>
  </r>
  <r>
    <x v="64"/>
    <s v="SG"/>
    <s v="Shooting Guard"/>
    <s v="NYK"/>
    <n v="23"/>
    <n v="81"/>
    <n v="47"/>
    <n v="34"/>
    <b v="1"/>
    <n v="2344"/>
    <n v="1209"/>
    <x v="0"/>
    <n v="419"/>
    <n v="936"/>
    <n v="44.8"/>
    <x v="1"/>
    <n v="168"/>
    <n v="454"/>
    <n v="37"/>
    <s v="Sharpshooter"/>
    <n v="203"/>
    <n v="248"/>
    <n v="81.900000000000006"/>
    <x v="0"/>
    <n v="58"/>
    <n v="279"/>
    <n v="337"/>
    <s v="Elite Rebounder"/>
    <n v="279"/>
    <x v="0"/>
    <n v="100"/>
    <n v="80"/>
    <x v="0"/>
    <n v="14"/>
    <x v="1"/>
    <n v="166"/>
    <n v="2214"/>
    <n v="4"/>
    <n v="0"/>
    <n v="318"/>
  </r>
  <r>
    <x v="65"/>
    <s v="PG"/>
    <s v="Point Guard"/>
    <s v="DET"/>
    <n v="21"/>
    <n v="74"/>
    <n v="16"/>
    <n v="58"/>
    <b v="1"/>
    <n v="2304"/>
    <n v="1204"/>
    <x v="0"/>
    <n v="409"/>
    <n v="983"/>
    <n v="41.6"/>
    <x v="1"/>
    <n v="120"/>
    <n v="350"/>
    <n v="34.299999999999997"/>
    <s v="Solid Shooter"/>
    <n v="266"/>
    <n v="356"/>
    <n v="74.7"/>
    <x v="0"/>
    <n v="73"/>
    <n v="215"/>
    <n v="288"/>
    <s v="Elite Rebounder"/>
    <n v="387"/>
    <x v="0"/>
    <n v="237"/>
    <n v="61"/>
    <x v="0"/>
    <n v="17"/>
    <x v="1"/>
    <n v="242"/>
    <n v="2127"/>
    <n v="8"/>
    <n v="0"/>
    <n v="-642"/>
  </r>
  <r>
    <x v="66"/>
    <s v="C"/>
    <s v="Center"/>
    <s v="PHX"/>
    <n v="24"/>
    <n v="67"/>
    <n v="36"/>
    <n v="31"/>
    <b v="1"/>
    <n v="2035"/>
    <n v="1203"/>
    <x v="0"/>
    <n v="522"/>
    <n v="887"/>
    <n v="58.9"/>
    <x v="0"/>
    <n v="7"/>
    <n v="24"/>
    <n v="29.2"/>
    <s v="Regular Shooter"/>
    <n v="152"/>
    <n v="200"/>
    <n v="76"/>
    <x v="0"/>
    <n v="172"/>
    <n v="495"/>
    <n v="667"/>
    <s v="Elite Rebounder"/>
    <n v="115"/>
    <x v="1"/>
    <n v="120"/>
    <n v="37"/>
    <x v="0"/>
    <n v="53"/>
    <x v="0"/>
    <n v="190"/>
    <n v="2326"/>
    <n v="36"/>
    <n v="0"/>
    <n v="-7"/>
  </r>
  <r>
    <x v="67"/>
    <s v="SF"/>
    <s v="Small Forward"/>
    <s v="TOR"/>
    <n v="21"/>
    <n v="77"/>
    <n v="38"/>
    <n v="39"/>
    <b v="1"/>
    <n v="2678"/>
    <n v="1179"/>
    <x v="0"/>
    <n v="463"/>
    <n v="1016"/>
    <n v="45.6"/>
    <x v="1"/>
    <n v="63"/>
    <n v="224"/>
    <n v="28.1"/>
    <s v="Regular Shooter"/>
    <n v="190"/>
    <n v="246"/>
    <n v="77.2"/>
    <x v="0"/>
    <n v="179"/>
    <n v="333"/>
    <n v="512"/>
    <s v="Elite Rebounder"/>
    <n v="371"/>
    <x v="0"/>
    <n v="154"/>
    <n v="83"/>
    <x v="0"/>
    <n v="61"/>
    <x v="0"/>
    <n v="170"/>
    <n v="2628"/>
    <n v="15"/>
    <n v="1"/>
    <n v="175"/>
  </r>
  <r>
    <x v="68"/>
    <s v="PF"/>
    <s v="Power Forward"/>
    <s v="MEM"/>
    <n v="23"/>
    <n v="63"/>
    <n v="41"/>
    <n v="22"/>
    <b v="1"/>
    <n v="1788"/>
    <n v="1173"/>
    <x v="0"/>
    <n v="416"/>
    <n v="822"/>
    <n v="50.6"/>
    <x v="0"/>
    <n v="100"/>
    <n v="282"/>
    <n v="35.5"/>
    <s v="Solid Shooter"/>
    <n v="241"/>
    <n v="306"/>
    <n v="78.8"/>
    <x v="0"/>
    <n v="108"/>
    <n v="318"/>
    <n v="426"/>
    <s v="Elite Rebounder"/>
    <n v="60"/>
    <x v="2"/>
    <n v="107"/>
    <n v="65"/>
    <x v="0"/>
    <n v="189"/>
    <x v="0"/>
    <n v="227"/>
    <n v="2429"/>
    <n v="7"/>
    <n v="0"/>
    <n v="366"/>
  </r>
  <r>
    <x v="69"/>
    <s v="SG"/>
    <s v="Shooting Guard"/>
    <s v="WAS"/>
    <n v="29"/>
    <n v="50"/>
    <n v="24"/>
    <n v="26"/>
    <b v="1"/>
    <n v="1673"/>
    <n v="1160"/>
    <x v="0"/>
    <n v="444"/>
    <n v="878"/>
    <n v="50.6"/>
    <x v="0"/>
    <n v="80"/>
    <n v="219"/>
    <n v="36.5"/>
    <s v="Sharpshooter"/>
    <n v="192"/>
    <n v="228"/>
    <n v="84.2"/>
    <x v="0"/>
    <n v="41"/>
    <n v="155"/>
    <n v="196"/>
    <s v="Occasional Rebounder"/>
    <n v="271"/>
    <x v="0"/>
    <n v="145"/>
    <n v="45"/>
    <x v="0"/>
    <n v="33"/>
    <x v="0"/>
    <n v="107"/>
    <n v="1891"/>
    <n v="2"/>
    <n v="0"/>
    <n v="42"/>
  </r>
  <r>
    <x v="70"/>
    <s v="PG"/>
    <s v="Point Guard"/>
    <s v="IND"/>
    <n v="23"/>
    <n v="56"/>
    <n v="28"/>
    <n v="28"/>
    <b v="1"/>
    <n v="1883"/>
    <n v="1160"/>
    <x v="0"/>
    <n v="412"/>
    <n v="841"/>
    <n v="49"/>
    <x v="0"/>
    <n v="161"/>
    <n v="402"/>
    <n v="40"/>
    <s v="Sharpshooter"/>
    <n v="175"/>
    <n v="201"/>
    <n v="87.1"/>
    <x v="0"/>
    <n v="33"/>
    <n v="172"/>
    <n v="205"/>
    <s v="Elite Rebounder"/>
    <n v="585"/>
    <x v="0"/>
    <n v="141"/>
    <n v="91"/>
    <x v="0"/>
    <n v="25"/>
    <x v="0"/>
    <n v="69"/>
    <n v="2491"/>
    <n v="32"/>
    <n v="0"/>
    <n v="-35"/>
  </r>
  <r>
    <x v="71"/>
    <s v="PG"/>
    <s v="Point Guard"/>
    <s v="LAC"/>
    <n v="34"/>
    <n v="73"/>
    <n v="36"/>
    <n v="37"/>
    <b v="1"/>
    <n v="2126"/>
    <n v="1159"/>
    <x v="0"/>
    <n v="432"/>
    <n v="991"/>
    <n v="43.6"/>
    <x v="1"/>
    <n v="89"/>
    <n v="286"/>
    <n v="31.1"/>
    <s v="Solid Shooter"/>
    <n v="206"/>
    <n v="314"/>
    <n v="65.599999999999994"/>
    <x v="1"/>
    <n v="89"/>
    <n v="334"/>
    <n v="423"/>
    <s v="Elite Rebounder"/>
    <n v="551"/>
    <x v="0"/>
    <n v="255"/>
    <n v="76"/>
    <x v="0"/>
    <n v="33"/>
    <x v="0"/>
    <n v="162"/>
    <n v="2565"/>
    <n v="24"/>
    <n v="4"/>
    <n v="-21"/>
  </r>
  <r>
    <x v="72"/>
    <s v="SG"/>
    <s v="Shooting Guard"/>
    <s v="TOR"/>
    <n v="24"/>
    <n v="66"/>
    <n v="31"/>
    <n v="35"/>
    <b v="1"/>
    <n v="2118"/>
    <n v="1148"/>
    <x v="0"/>
    <n v="405"/>
    <n v="935"/>
    <n v="43.3"/>
    <x v="1"/>
    <n v="166"/>
    <n v="450"/>
    <n v="36.9"/>
    <s v="Sharpshooter"/>
    <n v="172"/>
    <n v="205"/>
    <n v="83.9"/>
    <x v="0"/>
    <n v="30"/>
    <n v="143"/>
    <n v="173"/>
    <s v="Occasional Rebounder"/>
    <n v="106"/>
    <x v="1"/>
    <n v="55"/>
    <n v="104"/>
    <x v="0"/>
    <n v="14"/>
    <x v="1"/>
    <n v="102"/>
    <n v="1814"/>
    <n v="0"/>
    <n v="0"/>
    <n v="-52"/>
  </r>
  <r>
    <x v="73"/>
    <s v="SG"/>
    <s v="Shooting Guard"/>
    <s v="NOP"/>
    <n v="22"/>
    <n v="79"/>
    <n v="39"/>
    <n v="40"/>
    <b v="1"/>
    <n v="2448"/>
    <n v="1148"/>
    <x v="0"/>
    <n v="387"/>
    <n v="800"/>
    <n v="48.4"/>
    <x v="0"/>
    <n v="202"/>
    <n v="497"/>
    <n v="40.6"/>
    <s v="Sharpshooter"/>
    <n v="172"/>
    <n v="190"/>
    <n v="90.5"/>
    <x v="0"/>
    <n v="59"/>
    <n v="222"/>
    <n v="281"/>
    <s v="Elite Rebounder"/>
    <n v="112"/>
    <x v="1"/>
    <n v="61"/>
    <n v="89"/>
    <x v="0"/>
    <n v="43"/>
    <x v="0"/>
    <n v="155"/>
    <n v="1988"/>
    <n v="1"/>
    <n v="0"/>
    <n v="38"/>
  </r>
  <r>
    <x v="74"/>
    <s v="PF"/>
    <s v="Power Forward"/>
    <s v="CHA"/>
    <n v="24"/>
    <n v="73"/>
    <n v="24"/>
    <n v="49"/>
    <b v="1"/>
    <n v="2380"/>
    <n v="1144"/>
    <x v="0"/>
    <n v="434"/>
    <n v="978"/>
    <n v="44.4"/>
    <x v="1"/>
    <n v="149"/>
    <n v="428"/>
    <n v="34.799999999999997"/>
    <s v="Solid Shooter"/>
    <n v="127"/>
    <n v="174"/>
    <n v="73"/>
    <x v="0"/>
    <n v="73"/>
    <n v="285"/>
    <n v="358"/>
    <s v="Elite Rebounder"/>
    <n v="175"/>
    <x v="0"/>
    <n v="110"/>
    <n v="66"/>
    <x v="0"/>
    <n v="79"/>
    <x v="0"/>
    <n v="193"/>
    <n v="2161"/>
    <n v="3"/>
    <n v="0"/>
    <n v="-375"/>
  </r>
  <r>
    <x v="75"/>
    <s v="SG"/>
    <s v="Shooting Guard"/>
    <s v="SAC"/>
    <n v="24"/>
    <n v="75"/>
    <n v="44"/>
    <n v="31"/>
    <b v="1"/>
    <n v="2203"/>
    <n v="1140"/>
    <x v="0"/>
    <n v="420"/>
    <n v="866"/>
    <n v="48.5"/>
    <x v="0"/>
    <n v="205"/>
    <n v="510"/>
    <n v="40.200000000000003"/>
    <s v="Sharpshooter"/>
    <n v="95"/>
    <n v="131"/>
    <n v="72.5"/>
    <x v="0"/>
    <n v="42"/>
    <n v="209"/>
    <n v="251"/>
    <s v="Elite Rebounder"/>
    <n v="221"/>
    <x v="0"/>
    <n v="97"/>
    <n v="80"/>
    <x v="0"/>
    <n v="24"/>
    <x v="0"/>
    <n v="181"/>
    <n v="1988"/>
    <n v="0"/>
    <n v="0"/>
    <n v="222"/>
  </r>
  <r>
    <x v="76"/>
    <s v="SG"/>
    <s v="Shooting Guard"/>
    <s v="HOU"/>
    <n v="22"/>
    <n v="59"/>
    <n v="18"/>
    <n v="41"/>
    <b v="1"/>
    <n v="2024"/>
    <n v="1130"/>
    <x v="0"/>
    <n v="391"/>
    <n v="884"/>
    <n v="44.2"/>
    <x v="1"/>
    <n v="141"/>
    <n v="385"/>
    <n v="36.6"/>
    <s v="Sharpshooter"/>
    <n v="207"/>
    <n v="264"/>
    <n v="78.400000000000006"/>
    <x v="0"/>
    <n v="76"/>
    <n v="238"/>
    <n v="314"/>
    <s v="Elite Rebounder"/>
    <n v="338"/>
    <x v="0"/>
    <n v="188"/>
    <n v="82"/>
    <x v="0"/>
    <n v="17"/>
    <x v="1"/>
    <n v="156"/>
    <n v="2123"/>
    <n v="9"/>
    <n v="1"/>
    <n v="-343"/>
  </r>
  <r>
    <x v="77"/>
    <s v="SF"/>
    <s v="Small Forward"/>
    <s v="TOR"/>
    <n v="25"/>
    <n v="67"/>
    <n v="33"/>
    <n v="34"/>
    <b v="1"/>
    <n v="2386"/>
    <n v="1124"/>
    <x v="0"/>
    <n v="421"/>
    <n v="885"/>
    <n v="47.6"/>
    <x v="0"/>
    <n v="142"/>
    <n v="367"/>
    <n v="38.700000000000003"/>
    <s v="Sharpshooter"/>
    <n v="140"/>
    <n v="167"/>
    <n v="83.8"/>
    <x v="0"/>
    <n v="95"/>
    <n v="237"/>
    <n v="332"/>
    <s v="Elite Rebounder"/>
    <n v="131"/>
    <x v="0"/>
    <n v="132"/>
    <n v="128"/>
    <x v="0"/>
    <n v="50"/>
    <x v="0"/>
    <n v="200"/>
    <n v="2121"/>
    <n v="2"/>
    <n v="0"/>
    <n v="132"/>
  </r>
  <r>
    <x v="78"/>
    <s v="C"/>
    <s v="Center"/>
    <s v="NOP"/>
    <n v="30"/>
    <n v="79"/>
    <n v="40"/>
    <n v="39"/>
    <b v="1"/>
    <n v="1968"/>
    <n v="1115"/>
    <x v="0"/>
    <n v="446"/>
    <n v="816"/>
    <n v="54.7"/>
    <x v="0"/>
    <n v="38"/>
    <n v="109"/>
    <n v="34.9"/>
    <s v="Solid Shooter"/>
    <n v="185"/>
    <n v="224"/>
    <n v="82.6"/>
    <x v="0"/>
    <n v="225"/>
    <n v="579"/>
    <n v="804"/>
    <s v="Elite Rebounder"/>
    <n v="140"/>
    <x v="0"/>
    <n v="159"/>
    <n v="20"/>
    <x v="2"/>
    <n v="52"/>
    <x v="0"/>
    <n v="245"/>
    <n v="2347"/>
    <n v="43"/>
    <n v="0"/>
    <n v="-10"/>
  </r>
  <r>
    <x v="79"/>
    <s v="F"/>
    <s v="Forward"/>
    <s v="DAL"/>
    <n v="27"/>
    <n v="67"/>
    <n v="33"/>
    <n v="34"/>
    <b v="1"/>
    <n v="1738"/>
    <n v="1114"/>
    <x v="0"/>
    <n v="396"/>
    <n v="769"/>
    <n v="51.5"/>
    <x v="0"/>
    <n v="105"/>
    <n v="279"/>
    <n v="37.6"/>
    <s v="Sharpshooter"/>
    <n v="217"/>
    <n v="281"/>
    <n v="77.2"/>
    <x v="0"/>
    <n v="87"/>
    <n v="404"/>
    <n v="491"/>
    <s v="Elite Rebounder"/>
    <n v="121"/>
    <x v="0"/>
    <n v="121"/>
    <n v="30"/>
    <x v="1"/>
    <n v="72"/>
    <x v="0"/>
    <n v="169"/>
    <n v="2070"/>
    <n v="12"/>
    <n v="0"/>
    <n v="-46"/>
  </r>
  <r>
    <x v="80"/>
    <s v="C"/>
    <s v="Center"/>
    <s v="IND"/>
    <n v="27"/>
    <n v="62"/>
    <n v="29"/>
    <n v="33"/>
    <b v="1"/>
    <n v="1825"/>
    <n v="1113"/>
    <x v="0"/>
    <n v="402"/>
    <n v="733"/>
    <n v="54.8"/>
    <x v="0"/>
    <n v="93"/>
    <n v="249"/>
    <n v="37.299999999999997"/>
    <s v="Sharpshooter"/>
    <n v="216"/>
    <n v="276"/>
    <n v="78.3"/>
    <x v="0"/>
    <n v="88"/>
    <n v="378"/>
    <n v="466"/>
    <s v="Elite Rebounder"/>
    <n v="89"/>
    <x v="2"/>
    <n v="103"/>
    <n v="36"/>
    <x v="0"/>
    <n v="140"/>
    <x v="0"/>
    <n v="215"/>
    <n v="2231"/>
    <n v="18"/>
    <n v="0"/>
    <n v="-47"/>
  </r>
  <r>
    <x v="81"/>
    <s v="SF"/>
    <s v="Small Forward"/>
    <s v="NOP"/>
    <n v="25"/>
    <n v="45"/>
    <n v="23"/>
    <n v="22"/>
    <b v="1"/>
    <n v="1538"/>
    <n v="1112"/>
    <x v="0"/>
    <n v="404"/>
    <n v="835"/>
    <n v="48.4"/>
    <x v="0"/>
    <n v="64"/>
    <n v="164"/>
    <n v="39"/>
    <s v="Sharpshooter"/>
    <n v="240"/>
    <n v="272"/>
    <n v="88.2"/>
    <x v="0"/>
    <n v="23"/>
    <n v="223"/>
    <n v="246"/>
    <s v="Elite Rebounder"/>
    <n v="262"/>
    <x v="0"/>
    <n v="148"/>
    <n v="32"/>
    <x v="1"/>
    <n v="19"/>
    <x v="2"/>
    <n v="116"/>
    <n v="1805"/>
    <n v="6"/>
    <n v="2"/>
    <n v="96"/>
  </r>
  <r>
    <x v="82"/>
    <s v="PF"/>
    <s v="Power Forward"/>
    <s v="DEN"/>
    <n v="27"/>
    <n v="68"/>
    <n v="45"/>
    <n v="23"/>
    <b v="1"/>
    <n v="2055"/>
    <n v="1109"/>
    <x v="0"/>
    <n v="429"/>
    <n v="761"/>
    <n v="56.4"/>
    <x v="0"/>
    <n v="60"/>
    <n v="173"/>
    <n v="34.700000000000003"/>
    <s v="Solid Shooter"/>
    <n v="191"/>
    <n v="314"/>
    <n v="60.8"/>
    <x v="1"/>
    <n v="164"/>
    <n v="282"/>
    <n v="446"/>
    <s v="Elite Rebounder"/>
    <n v="203"/>
    <x v="0"/>
    <n v="98"/>
    <n v="54"/>
    <x v="0"/>
    <n v="51"/>
    <x v="0"/>
    <n v="129"/>
    <n v="2166"/>
    <n v="11"/>
    <n v="0"/>
    <n v="518"/>
  </r>
  <r>
    <x v="83"/>
    <s v="C"/>
    <s v="Center"/>
    <s v="HOU"/>
    <n v="20"/>
    <n v="75"/>
    <n v="18"/>
    <n v="57"/>
    <b v="1"/>
    <n v="2171"/>
    <n v="1109"/>
    <x v="0"/>
    <n v="442"/>
    <n v="799"/>
    <n v="55.3"/>
    <x v="0"/>
    <n v="19"/>
    <n v="57"/>
    <n v="33.299999999999997"/>
    <s v="Solid Shooter"/>
    <n v="206"/>
    <n v="288"/>
    <n v="71.5"/>
    <x v="2"/>
    <n v="242"/>
    <n v="436"/>
    <n v="678"/>
    <s v="Elite Rebounder"/>
    <n v="291"/>
    <x v="0"/>
    <n v="193"/>
    <n v="70"/>
    <x v="0"/>
    <n v="70"/>
    <x v="0"/>
    <n v="258"/>
    <n v="2586"/>
    <n v="29"/>
    <n v="2"/>
    <n v="-283"/>
  </r>
  <r>
    <x v="84"/>
    <s v="PF"/>
    <s v="Power Forward"/>
    <s v="PHI"/>
    <n v="30"/>
    <n v="74"/>
    <n v="47"/>
    <n v="27"/>
    <b v="1"/>
    <n v="2436"/>
    <n v="1085"/>
    <x v="0"/>
    <n v="423"/>
    <n v="845"/>
    <n v="50.1"/>
    <x v="0"/>
    <n v="126"/>
    <n v="324"/>
    <n v="38.9"/>
    <s v="Sharpshooter"/>
    <n v="113"/>
    <n v="129"/>
    <n v="87.6"/>
    <x v="0"/>
    <n v="67"/>
    <n v="357"/>
    <n v="424"/>
    <s v="Elite Rebounder"/>
    <n v="186"/>
    <x v="0"/>
    <n v="89"/>
    <n v="68"/>
    <x v="0"/>
    <n v="40"/>
    <x v="0"/>
    <n v="149"/>
    <n v="2108"/>
    <n v="7"/>
    <n v="0"/>
    <n v="296"/>
  </r>
  <r>
    <x v="85"/>
    <s v="SF"/>
    <s v="Small Forward"/>
    <s v="DEN"/>
    <n v="24"/>
    <n v="62"/>
    <n v="41"/>
    <n v="21"/>
    <b v="1"/>
    <n v="1798"/>
    <n v="1080"/>
    <x v="0"/>
    <n v="398"/>
    <n v="817"/>
    <n v="48.7"/>
    <x v="0"/>
    <n v="188"/>
    <n v="454"/>
    <n v="41.4"/>
    <s v="Sharpshooter"/>
    <n v="96"/>
    <n v="120"/>
    <n v="80"/>
    <x v="0"/>
    <n v="64"/>
    <n v="277"/>
    <n v="341"/>
    <s v="Elite Rebounder"/>
    <n v="65"/>
    <x v="2"/>
    <n v="68"/>
    <n v="37"/>
    <x v="0"/>
    <n v="29"/>
    <x v="0"/>
    <n v="119"/>
    <n v="1717"/>
    <n v="3"/>
    <n v="0"/>
    <n v="418"/>
  </r>
  <r>
    <x v="86"/>
    <s v="SF"/>
    <s v="Small Forward"/>
    <s v="ATL"/>
    <n v="24"/>
    <n v="77"/>
    <n v="24"/>
    <n v="53"/>
    <b v="1"/>
    <n v="2129"/>
    <n v="1062"/>
    <x v="0"/>
    <n v="353"/>
    <n v="836"/>
    <n v="42.2"/>
    <x v="1"/>
    <n v="151"/>
    <n v="418"/>
    <n v="36.1"/>
    <s v="Sharpshooter"/>
    <n v="205"/>
    <n v="238"/>
    <n v="86.1"/>
    <x v="0"/>
    <n v="98"/>
    <n v="264"/>
    <n v="362"/>
    <s v="Elite Rebounder"/>
    <n v="118"/>
    <x v="0"/>
    <n v="71"/>
    <n v="70"/>
    <x v="0"/>
    <n v="13"/>
    <x v="1"/>
    <n v="123"/>
    <n v="1851"/>
    <n v="4"/>
    <n v="0"/>
    <n v="-147"/>
  </r>
  <r>
    <x v="87"/>
    <s v="F"/>
    <s v="Forward"/>
    <s v="OKC"/>
    <n v="22"/>
    <n v="75"/>
    <n v="36"/>
    <n v="39"/>
    <b v="1"/>
    <n v="2276"/>
    <n v="1056"/>
    <x v="0"/>
    <n v="414"/>
    <n v="794"/>
    <n v="52.1"/>
    <x v="0"/>
    <n v="73"/>
    <n v="205"/>
    <n v="35.6"/>
    <s v="Solid Shooter"/>
    <n v="155"/>
    <n v="191"/>
    <n v="81.2"/>
    <x v="0"/>
    <n v="84"/>
    <n v="253"/>
    <n v="337"/>
    <s v="Elite Rebounder"/>
    <n v="248"/>
    <x v="0"/>
    <n v="123"/>
    <n v="103"/>
    <x v="0"/>
    <n v="35"/>
    <x v="0"/>
    <n v="191"/>
    <n v="2123"/>
    <n v="3"/>
    <n v="0"/>
    <n v="-53"/>
  </r>
  <r>
    <x v="88"/>
    <s v="SF"/>
    <s v="Small Forward"/>
    <s v="MEM"/>
    <n v="27"/>
    <n v="73"/>
    <n v="46"/>
    <n v="27"/>
    <b v="1"/>
    <n v="2214"/>
    <n v="1047"/>
    <x v="0"/>
    <n v="392"/>
    <n v="991"/>
    <n v="39.6"/>
    <x v="1"/>
    <n v="143"/>
    <n v="439"/>
    <n v="32.6"/>
    <s v="Solid Shooter"/>
    <n v="120"/>
    <n v="154"/>
    <n v="77.900000000000006"/>
    <x v="0"/>
    <n v="45"/>
    <n v="199"/>
    <n v="244"/>
    <s v="Elite Rebounder"/>
    <n v="189"/>
    <x v="0"/>
    <n v="104"/>
    <n v="65"/>
    <x v="0"/>
    <n v="16"/>
    <x v="1"/>
    <n v="240"/>
    <n v="1762"/>
    <n v="0"/>
    <n v="0"/>
    <n v="205"/>
  </r>
  <r>
    <x v="89"/>
    <s v="SG"/>
    <s v="Shooting Guard"/>
    <s v="SAC"/>
    <n v="25"/>
    <n v="77"/>
    <n v="47"/>
    <n v="30"/>
    <b v="1"/>
    <n v="1719"/>
    <n v="1041"/>
    <x v="0"/>
    <n v="357"/>
    <n v="796"/>
    <n v="44.8"/>
    <x v="1"/>
    <n v="143"/>
    <n v="398"/>
    <n v="35.9"/>
    <s v="Solid Shooter"/>
    <n v="184"/>
    <n v="207"/>
    <n v="88.9"/>
    <x v="0"/>
    <n v="32"/>
    <n v="171"/>
    <n v="203"/>
    <s v="Elite Rebounder"/>
    <n v="298"/>
    <x v="0"/>
    <n v="146"/>
    <n v="49"/>
    <x v="0"/>
    <n v="20"/>
    <x v="2"/>
    <n v="125"/>
    <n v="1793"/>
    <n v="0"/>
    <n v="0"/>
    <n v="68"/>
  </r>
  <r>
    <x v="90"/>
    <s v="F"/>
    <s v="Forward"/>
    <s v="HOU"/>
    <n v="22"/>
    <n v="82"/>
    <n v="22"/>
    <n v="60"/>
    <b v="1"/>
    <n v="2292"/>
    <n v="1039"/>
    <x v="0"/>
    <n v="410"/>
    <n v="720"/>
    <n v="56.9"/>
    <x v="0"/>
    <n v="68"/>
    <n v="216"/>
    <n v="31.5"/>
    <s v="Solid Shooter"/>
    <n v="151"/>
    <n v="222"/>
    <n v="68"/>
    <x v="1"/>
    <n v="126"/>
    <n v="326"/>
    <n v="452"/>
    <s v="Elite Rebounder"/>
    <n v="123"/>
    <x v="0"/>
    <n v="91"/>
    <n v="41"/>
    <x v="0"/>
    <n v="30"/>
    <x v="0"/>
    <n v="147"/>
    <n v="1888"/>
    <n v="5"/>
    <n v="0"/>
    <n v="-368"/>
  </r>
  <r>
    <x v="91"/>
    <s v="SF"/>
    <s v="Small Forward"/>
    <s v="ATL"/>
    <n v="25"/>
    <n v="67"/>
    <n v="35"/>
    <n v="32"/>
    <b v="1"/>
    <n v="2126"/>
    <n v="1029"/>
    <x v="0"/>
    <n v="379"/>
    <n v="822"/>
    <n v="46.1"/>
    <x v="0"/>
    <n v="100"/>
    <n v="286"/>
    <n v="35"/>
    <s v="Solid Shooter"/>
    <n v="171"/>
    <n v="207"/>
    <n v="82.6"/>
    <x v="0"/>
    <n v="46"/>
    <n v="238"/>
    <n v="284"/>
    <s v="Elite Rebounder"/>
    <n v="94"/>
    <x v="2"/>
    <n v="82"/>
    <n v="35"/>
    <x v="0"/>
    <n v="17"/>
    <x v="1"/>
    <n v="199"/>
    <n v="1585"/>
    <n v="1"/>
    <n v="0"/>
    <n v="-18"/>
  </r>
  <r>
    <x v="92"/>
    <s v="SG"/>
    <s v="Shooting Guard"/>
    <s v="LAL"/>
    <n v="26"/>
    <n v="81"/>
    <n v="45"/>
    <n v="36"/>
    <b v="1"/>
    <n v="2093"/>
    <n v="1025"/>
    <x v="0"/>
    <n v="370"/>
    <n v="937"/>
    <n v="39.5"/>
    <x v="1"/>
    <n v="235"/>
    <n v="658"/>
    <n v="35.700000000000003"/>
    <s v="Solid Shooter"/>
    <n v="50"/>
    <n v="65"/>
    <n v="76.900000000000006"/>
    <x v="0"/>
    <n v="35"/>
    <n v="248"/>
    <n v="283"/>
    <s v="Elite Rebounder"/>
    <n v="124"/>
    <x v="0"/>
    <n v="90"/>
    <n v="65"/>
    <x v="0"/>
    <n v="9"/>
    <x v="1"/>
    <n v="107"/>
    <n v="1683"/>
    <n v="1"/>
    <n v="0"/>
    <n v="-87"/>
  </r>
  <r>
    <x v="93"/>
    <s v="G"/>
    <s v="Guard"/>
    <s v="LAC"/>
    <n v="29"/>
    <n v="60"/>
    <n v="31"/>
    <n v="29"/>
    <b v="1"/>
    <n v="1567"/>
    <n v="1019"/>
    <x v="0"/>
    <n v="340"/>
    <n v="710"/>
    <n v="47.9"/>
    <x v="0"/>
    <n v="114"/>
    <n v="287"/>
    <n v="39.700000000000003"/>
    <s v="Sharpshooter"/>
    <n v="225"/>
    <n v="277"/>
    <n v="81.2"/>
    <x v="0"/>
    <n v="24"/>
    <n v="151"/>
    <n v="175"/>
    <s v="Occasional Rebounder"/>
    <n v="109"/>
    <x v="1"/>
    <n v="101"/>
    <n v="50"/>
    <x v="0"/>
    <n v="18"/>
    <x v="2"/>
    <n v="125"/>
    <n v="1496"/>
    <n v="0"/>
    <n v="0"/>
    <n v="-124"/>
  </r>
  <r>
    <x v="94"/>
    <s v="SF"/>
    <s v="Small Forward"/>
    <s v="DAL"/>
    <n v="31"/>
    <n v="71"/>
    <n v="37"/>
    <n v="34"/>
    <b v="1"/>
    <n v="2152"/>
    <n v="1019"/>
    <x v="0"/>
    <n v="340"/>
    <n v="847"/>
    <n v="40.1"/>
    <x v="1"/>
    <n v="212"/>
    <n v="550"/>
    <n v="38.5"/>
    <s v="Sharpshooter"/>
    <n v="127"/>
    <n v="165"/>
    <n v="77"/>
    <x v="0"/>
    <n v="21"/>
    <n v="230"/>
    <n v="251"/>
    <s v="Elite Rebounder"/>
    <n v="129"/>
    <x v="0"/>
    <n v="60"/>
    <n v="49"/>
    <x v="0"/>
    <n v="12"/>
    <x v="1"/>
    <n v="120"/>
    <n v="1637"/>
    <n v="0"/>
    <n v="0"/>
    <n v="160"/>
  </r>
  <r>
    <x v="95"/>
    <s v="PG"/>
    <s v="Point Guard"/>
    <s v="BOS"/>
    <n v="28"/>
    <n v="82"/>
    <n v="57"/>
    <n v="25"/>
    <b v="1"/>
    <n v="2319"/>
    <n v="1017"/>
    <x v="0"/>
    <n v="350"/>
    <n v="758"/>
    <n v="46.2"/>
    <x v="0"/>
    <n v="149"/>
    <n v="391"/>
    <n v="38.1"/>
    <s v="Sharpshooter"/>
    <n v="168"/>
    <n v="192"/>
    <n v="87.5"/>
    <x v="0"/>
    <n v="52"/>
    <n v="241"/>
    <n v="293"/>
    <s v="Elite Rebounder"/>
    <n v="321"/>
    <x v="0"/>
    <n v="95"/>
    <n v="54"/>
    <x v="0"/>
    <n v="76"/>
    <x v="0"/>
    <n v="177"/>
    <n v="2145"/>
    <n v="7"/>
    <n v="0"/>
    <n v="488"/>
  </r>
  <r>
    <x v="96"/>
    <s v="G"/>
    <s v="Guard"/>
    <s v="OKC"/>
    <n v="24"/>
    <n v="74"/>
    <n v="36"/>
    <n v="38"/>
    <b v="1"/>
    <n v="2272"/>
    <n v="1013"/>
    <x v="0"/>
    <n v="339"/>
    <n v="873"/>
    <n v="38.799999999999997"/>
    <x v="1"/>
    <n v="135"/>
    <n v="409"/>
    <n v="33"/>
    <s v="Solid Shooter"/>
    <n v="200"/>
    <n v="259"/>
    <n v="77.2"/>
    <x v="0"/>
    <n v="128"/>
    <n v="216"/>
    <n v="344"/>
    <s v="Elite Rebounder"/>
    <n v="154"/>
    <x v="0"/>
    <n v="92"/>
    <n v="75"/>
    <x v="0"/>
    <n v="23"/>
    <x v="0"/>
    <n v="243"/>
    <n v="1859"/>
    <n v="5"/>
    <n v="0"/>
    <n v="34"/>
  </r>
  <r>
    <x v="97"/>
    <s v="PF"/>
    <s v="Power Forward"/>
    <s v="HOU"/>
    <n v="19"/>
    <n v="79"/>
    <n v="21"/>
    <n v="58"/>
    <b v="1"/>
    <n v="2451"/>
    <n v="1010"/>
    <x v="0"/>
    <n v="364"/>
    <n v="892"/>
    <n v="40.799999999999997"/>
    <x v="1"/>
    <n v="120"/>
    <n v="391"/>
    <n v="30.7"/>
    <s v="Solid Shooter"/>
    <n v="162"/>
    <n v="206"/>
    <n v="78.599999999999994"/>
    <x v="0"/>
    <n v="122"/>
    <n v="447"/>
    <n v="569"/>
    <s v="Elite Rebounder"/>
    <n v="101"/>
    <x v="1"/>
    <n v="104"/>
    <n v="43"/>
    <x v="0"/>
    <n v="74"/>
    <x v="0"/>
    <n v="227"/>
    <n v="2091"/>
    <n v="16"/>
    <n v="0"/>
    <n v="-555"/>
  </r>
  <r>
    <x v="98"/>
    <s v="PG"/>
    <s v="Point Guard"/>
    <s v="BOS"/>
    <n v="30"/>
    <n v="67"/>
    <n v="46"/>
    <n v="21"/>
    <b v="1"/>
    <n v="1744"/>
    <n v="1000"/>
    <x v="0"/>
    <n v="354"/>
    <n v="732"/>
    <n v="48.4"/>
    <x v="0"/>
    <n v="132"/>
    <n v="297"/>
    <n v="44.4"/>
    <s v="Sharpshooter"/>
    <n v="160"/>
    <n v="184"/>
    <n v="87"/>
    <x v="0"/>
    <n v="42"/>
    <n v="238"/>
    <n v="280"/>
    <s v="Elite Rebounder"/>
    <n v="248"/>
    <x v="0"/>
    <n v="98"/>
    <n v="45"/>
    <x v="0"/>
    <n v="18"/>
    <x v="2"/>
    <n v="109"/>
    <n v="1799"/>
    <n v="0"/>
    <n v="0"/>
    <n v="182"/>
  </r>
  <r>
    <x v="99"/>
    <s v="F"/>
    <s v="Forward"/>
    <s v="MIL"/>
    <n v="28"/>
    <n v="70"/>
    <n v="47"/>
    <n v="23"/>
    <b v="1"/>
    <n v="1818"/>
    <n v="987"/>
    <x v="1"/>
    <n v="398"/>
    <n v="803"/>
    <n v="49.6"/>
    <x v="0"/>
    <n v="95"/>
    <n v="257"/>
    <n v="37"/>
    <s v="Sharpshooter"/>
    <n v="96"/>
    <n v="125"/>
    <n v="76.8"/>
    <x v="0"/>
    <n v="154"/>
    <n v="518"/>
    <n v="672"/>
    <s v="Elite Rebounder"/>
    <n v="105"/>
    <x v="1"/>
    <n v="81"/>
    <n v="29"/>
    <x v="1"/>
    <n v="16"/>
    <x v="1"/>
    <n v="115"/>
    <n v="2005"/>
    <n v="38"/>
    <n v="0"/>
    <n v="17"/>
  </r>
  <r>
    <x v="100"/>
    <s v="SF"/>
    <s v="Small Forward"/>
    <s v="SAC"/>
    <n v="22"/>
    <n v="80"/>
    <n v="47"/>
    <n v="33"/>
    <b v="1"/>
    <n v="2382"/>
    <n v="976"/>
    <x v="1"/>
    <n v="354"/>
    <n v="782"/>
    <n v="45.3"/>
    <x v="1"/>
    <n v="206"/>
    <n v="501"/>
    <n v="41.1"/>
    <s v="Sharpshooter"/>
    <n v="62"/>
    <n v="81"/>
    <n v="76.5"/>
    <x v="0"/>
    <n v="89"/>
    <n v="282"/>
    <n v="371"/>
    <s v="Elite Rebounder"/>
    <n v="98"/>
    <x v="2"/>
    <n v="60"/>
    <n v="61"/>
    <x v="0"/>
    <n v="42"/>
    <x v="0"/>
    <n v="162"/>
    <n v="1817"/>
    <n v="4"/>
    <n v="0"/>
    <n v="99"/>
  </r>
  <r>
    <x v="101"/>
    <s v="SG"/>
    <s v="Shooting Guard"/>
    <s v="CHA"/>
    <n v="27"/>
    <n v="48"/>
    <n v="16"/>
    <n v="32"/>
    <b v="1"/>
    <n v="1548"/>
    <n v="972"/>
    <x v="1"/>
    <n v="353"/>
    <n v="819"/>
    <n v="43.1"/>
    <x v="1"/>
    <n v="108"/>
    <n v="339"/>
    <n v="31.9"/>
    <s v="Solid Shooter"/>
    <n v="158"/>
    <n v="208"/>
    <n v="76"/>
    <x v="0"/>
    <n v="65"/>
    <n v="184"/>
    <n v="249"/>
    <s v="Elite Rebounder"/>
    <n v="54"/>
    <x v="2"/>
    <n v="64"/>
    <n v="68"/>
    <x v="0"/>
    <n v="18"/>
    <x v="2"/>
    <n v="141"/>
    <n v="1546"/>
    <n v="3"/>
    <n v="0"/>
    <n v="-278"/>
  </r>
  <r>
    <x v="102"/>
    <s v="C"/>
    <s v="Center"/>
    <s v="CLE"/>
    <n v="25"/>
    <n v="68"/>
    <n v="44"/>
    <n v="24"/>
    <b v="1"/>
    <n v="2220"/>
    <n v="969"/>
    <x v="1"/>
    <n v="403"/>
    <n v="626"/>
    <n v="64.400000000000006"/>
    <x v="0"/>
    <n v="1"/>
    <n v="10"/>
    <n v="10"/>
    <s v="Regular Shooter"/>
    <n v="162"/>
    <n v="221"/>
    <n v="73.3"/>
    <x v="0"/>
    <n v="221"/>
    <n v="445"/>
    <n v="666"/>
    <s v="Elite Rebounder"/>
    <n v="113"/>
    <x v="1"/>
    <n v="93"/>
    <n v="54"/>
    <x v="0"/>
    <n v="84"/>
    <x v="0"/>
    <n v="153"/>
    <n v="2259"/>
    <n v="32"/>
    <n v="0"/>
    <n v="345"/>
  </r>
  <r>
    <x v="103"/>
    <s v="C"/>
    <s v="Center"/>
    <s v="BKN"/>
    <n v="24"/>
    <n v="76"/>
    <n v="41"/>
    <n v="35"/>
    <b v="1"/>
    <n v="2271"/>
    <n v="961"/>
    <x v="1"/>
    <n v="414"/>
    <n v="587"/>
    <n v="70.5"/>
    <x v="0"/>
    <n v="0"/>
    <n v="2"/>
    <n v="0"/>
    <s v="Regular Shooter"/>
    <n v="133"/>
    <n v="246"/>
    <n v="54.1"/>
    <x v="1"/>
    <n v="184"/>
    <n v="518"/>
    <n v="702"/>
    <s v="Elite Rebounder"/>
    <n v="144"/>
    <x v="0"/>
    <n v="96"/>
    <n v="65"/>
    <x v="0"/>
    <n v="189"/>
    <x v="0"/>
    <n v="212"/>
    <n v="2685"/>
    <n v="28"/>
    <n v="0"/>
    <n v="119"/>
  </r>
  <r>
    <x v="104"/>
    <s v="PF"/>
    <s v="Power Forward"/>
    <s v="MIN"/>
    <n v="22"/>
    <n v="79"/>
    <n v="41"/>
    <n v="38"/>
    <b v="1"/>
    <n v="2417"/>
    <n v="953"/>
    <x v="1"/>
    <n v="370"/>
    <n v="716"/>
    <n v="51.7"/>
    <x v="0"/>
    <n v="107"/>
    <n v="269"/>
    <n v="39.799999999999997"/>
    <s v="Sharpshooter"/>
    <n v="106"/>
    <n v="144"/>
    <n v="73.599999999999994"/>
    <x v="0"/>
    <n v="92"/>
    <n v="215"/>
    <n v="307"/>
    <s v="Elite Rebounder"/>
    <n v="148"/>
    <x v="0"/>
    <n v="112"/>
    <n v="74"/>
    <x v="0"/>
    <n v="76"/>
    <x v="0"/>
    <n v="272"/>
    <n v="1881"/>
    <n v="0"/>
    <n v="0"/>
    <n v="70"/>
  </r>
  <r>
    <x v="105"/>
    <s v="C"/>
    <s v="Center"/>
    <s v="MIN"/>
    <n v="30"/>
    <n v="70"/>
    <n v="34"/>
    <n v="36"/>
    <b v="1"/>
    <n v="2149"/>
    <n v="939"/>
    <x v="1"/>
    <n v="360"/>
    <n v="546"/>
    <n v="65.900000000000006"/>
    <x v="0"/>
    <n v="0"/>
    <n v="3"/>
    <n v="0"/>
    <s v="Regular Shooter"/>
    <n v="219"/>
    <n v="340"/>
    <n v="64.400000000000006"/>
    <x v="1"/>
    <n v="231"/>
    <n v="583"/>
    <n v="814"/>
    <s v="Elite Rebounder"/>
    <n v="87"/>
    <x v="2"/>
    <n v="122"/>
    <n v="56"/>
    <x v="0"/>
    <n v="95"/>
    <x v="0"/>
    <n v="210"/>
    <n v="2377"/>
    <n v="35"/>
    <n v="0"/>
    <n v="-7"/>
  </r>
  <r>
    <x v="106"/>
    <s v="PF"/>
    <s v="Power Forward"/>
    <s v="ATL"/>
    <n v="25"/>
    <n v="71"/>
    <n v="37"/>
    <n v="34"/>
    <b v="1"/>
    <n v="2130"/>
    <n v="931"/>
    <x v="1"/>
    <n v="359"/>
    <n v="707"/>
    <n v="50.8"/>
    <x v="0"/>
    <n v="70"/>
    <n v="240"/>
    <n v="29.2"/>
    <s v="Regular Shooter"/>
    <n v="143"/>
    <n v="178"/>
    <n v="80.3"/>
    <x v="0"/>
    <n v="77"/>
    <n v="385"/>
    <n v="462"/>
    <s v="Elite Rebounder"/>
    <n v="85"/>
    <x v="2"/>
    <n v="79"/>
    <n v="42"/>
    <x v="0"/>
    <n v="73"/>
    <x v="0"/>
    <n v="220"/>
    <n v="1879"/>
    <n v="11"/>
    <n v="0"/>
    <n v="-21"/>
  </r>
  <r>
    <x v="107"/>
    <s v="SF"/>
    <s v="Small Forward"/>
    <s v="DEN"/>
    <n v="26"/>
    <n v="80"/>
    <n v="53"/>
    <n v="27"/>
    <b v="1"/>
    <n v="2280"/>
    <n v="923"/>
    <x v="1"/>
    <n v="358"/>
    <n v="741"/>
    <n v="48.3"/>
    <x v="0"/>
    <n v="91"/>
    <n v="254"/>
    <n v="35.799999999999997"/>
    <s v="Solid Shooter"/>
    <n v="116"/>
    <n v="153"/>
    <n v="75.8"/>
    <x v="0"/>
    <n v="63"/>
    <n v="265"/>
    <n v="328"/>
    <s v="Elite Rebounder"/>
    <n v="268"/>
    <x v="0"/>
    <n v="123"/>
    <n v="87"/>
    <x v="0"/>
    <n v="51"/>
    <x v="0"/>
    <n v="190"/>
    <n v="2010"/>
    <n v="3"/>
    <n v="1"/>
    <n v="31"/>
  </r>
  <r>
    <x v="108"/>
    <s v="SG"/>
    <s v="Shooting Guard"/>
    <s v="MIA"/>
    <n v="27"/>
    <n v="80"/>
    <n v="42"/>
    <n v="38"/>
    <b v="1"/>
    <n v="2272"/>
    <n v="923"/>
    <x v="1"/>
    <n v="324"/>
    <n v="790"/>
    <n v="41"/>
    <x v="1"/>
    <n v="197"/>
    <n v="563"/>
    <n v="35"/>
    <s v="Solid Shooter"/>
    <n v="78"/>
    <n v="89"/>
    <n v="87.6"/>
    <x v="0"/>
    <n v="49"/>
    <n v="209"/>
    <n v="258"/>
    <s v="Elite Rebounder"/>
    <n v="171"/>
    <x v="0"/>
    <n v="69"/>
    <n v="42"/>
    <x v="0"/>
    <n v="12"/>
    <x v="1"/>
    <n v="166"/>
    <n v="1582"/>
    <n v="2"/>
    <n v="0"/>
    <n v="-145"/>
  </r>
  <r>
    <x v="109"/>
    <s v="SG"/>
    <s v="Shooting Guard"/>
    <s v="CLE"/>
    <n v="28"/>
    <n v="74"/>
    <n v="45"/>
    <n v="29"/>
    <b v="1"/>
    <n v="2237"/>
    <n v="897"/>
    <x v="1"/>
    <n v="320"/>
    <n v="742"/>
    <n v="43.1"/>
    <x v="1"/>
    <n v="127"/>
    <n v="324"/>
    <n v="39.200000000000003"/>
    <s v="Sharpshooter"/>
    <n v="130"/>
    <n v="180"/>
    <n v="72.2"/>
    <x v="0"/>
    <n v="53"/>
    <n v="229"/>
    <n v="282"/>
    <s v="Elite Rebounder"/>
    <n v="287"/>
    <x v="0"/>
    <n v="116"/>
    <n v="72"/>
    <x v="0"/>
    <n v="24"/>
    <x v="0"/>
    <n v="170"/>
    <n v="1838"/>
    <n v="1"/>
    <n v="0"/>
    <n v="194"/>
  </r>
  <r>
    <x v="110"/>
    <s v="C"/>
    <s v="Center"/>
    <s v="TOR"/>
    <n v="27"/>
    <n v="72"/>
    <n v="26"/>
    <n v="46"/>
    <b v="1"/>
    <n v="1906"/>
    <n v="897"/>
    <x v="1"/>
    <n v="389"/>
    <n v="618"/>
    <n v="62.9"/>
    <x v="0"/>
    <n v="0"/>
    <n v="1"/>
    <n v="0"/>
    <s v="Regular Shooter"/>
    <n v="119"/>
    <n v="201"/>
    <n v="59.2"/>
    <x v="1"/>
    <n v="236"/>
    <n v="417"/>
    <n v="653"/>
    <s v="Elite Rebounder"/>
    <n v="197"/>
    <x v="0"/>
    <n v="125"/>
    <n v="66"/>
    <x v="0"/>
    <n v="86"/>
    <x v="0"/>
    <n v="195"/>
    <n v="2307"/>
    <n v="19"/>
    <n v="0"/>
    <n v="-146"/>
  </r>
  <r>
    <x v="111"/>
    <s v="PG"/>
    <s v="Point Guard"/>
    <s v="SAS"/>
    <n v="23"/>
    <n v="68"/>
    <n v="20"/>
    <n v="48"/>
    <b v="1"/>
    <n v="1984"/>
    <n v="875"/>
    <x v="1"/>
    <n v="341"/>
    <n v="743"/>
    <n v="45.9"/>
    <x v="1"/>
    <n v="45"/>
    <n v="158"/>
    <n v="28.5"/>
    <s v="Regular Shooter"/>
    <n v="148"/>
    <n v="172"/>
    <n v="86"/>
    <x v="0"/>
    <n v="56"/>
    <n v="189"/>
    <n v="245"/>
    <s v="Elite Rebounder"/>
    <n v="448"/>
    <x v="0"/>
    <n v="110"/>
    <n v="89"/>
    <x v="0"/>
    <n v="9"/>
    <x v="1"/>
    <n v="98"/>
    <n v="2025"/>
    <n v="6"/>
    <n v="2"/>
    <n v="-325"/>
  </r>
  <r>
    <x v="112"/>
    <s v="C"/>
    <s v="Center"/>
    <s v="ORL"/>
    <n v="24"/>
    <n v="57"/>
    <n v="26"/>
    <n v="31"/>
    <b v="1"/>
    <n v="1690"/>
    <n v="868"/>
    <x v="1"/>
    <n v="322"/>
    <n v="613"/>
    <n v="52.5"/>
    <x v="0"/>
    <n v="80"/>
    <n v="225"/>
    <n v="35.6"/>
    <s v="Solid Shooter"/>
    <n v="144"/>
    <n v="195"/>
    <n v="73.8"/>
    <x v="0"/>
    <n v="120"/>
    <n v="377"/>
    <n v="497"/>
    <s v="Elite Rebounder"/>
    <n v="132"/>
    <x v="0"/>
    <n v="106"/>
    <n v="30"/>
    <x v="1"/>
    <n v="33"/>
    <x v="0"/>
    <n v="159"/>
    <n v="1745"/>
    <n v="21"/>
    <n v="0"/>
    <n v="-41"/>
  </r>
  <r>
    <x v="113"/>
    <s v="C"/>
    <s v="Center"/>
    <s v="LAC"/>
    <n v="33"/>
    <n v="79"/>
    <n v="28"/>
    <n v="51"/>
    <b v="1"/>
    <n v="2053"/>
    <n v="857"/>
    <x v="1"/>
    <n v="329"/>
    <n v="484"/>
    <n v="68"/>
    <x v="0"/>
    <n v="0"/>
    <n v="0"/>
    <n v="0"/>
    <s v="Regular Shooter"/>
    <n v="199"/>
    <n v="313"/>
    <n v="63.6"/>
    <x v="1"/>
    <n v="229"/>
    <n v="471"/>
    <n v="700"/>
    <s v="Elite Rebounder"/>
    <n v="245"/>
    <x v="0"/>
    <n v="117"/>
    <n v="46"/>
    <x v="0"/>
    <n v="47"/>
    <x v="0"/>
    <n v="217"/>
    <n v="2227"/>
    <n v="23"/>
    <n v="0"/>
    <n v="-269"/>
  </r>
  <r>
    <x v="114"/>
    <s v="SG"/>
    <s v="Shooting Guard"/>
    <s v="LAC"/>
    <n v="34"/>
    <n v="69"/>
    <n v="25"/>
    <n v="44"/>
    <b v="1"/>
    <n v="1966"/>
    <n v="856"/>
    <x v="1"/>
    <n v="291"/>
    <n v="653"/>
    <n v="44.6"/>
    <x v="1"/>
    <n v="132"/>
    <n v="356"/>
    <n v="37.1"/>
    <s v="Sharpshooter"/>
    <n v="142"/>
    <n v="173"/>
    <n v="82.1"/>
    <x v="0"/>
    <n v="16"/>
    <n v="118"/>
    <n v="134"/>
    <s v="Occasional Rebounder"/>
    <n v="183"/>
    <x v="0"/>
    <n v="104"/>
    <n v="43"/>
    <x v="0"/>
    <n v="25"/>
    <x v="0"/>
    <n v="78"/>
    <n v="1391"/>
    <n v="0"/>
    <n v="0"/>
    <n v="-210"/>
  </r>
  <r>
    <x v="115"/>
    <s v="PF"/>
    <s v="Power Forward"/>
    <s v="UTA"/>
    <n v="32"/>
    <n v="68"/>
    <n v="28"/>
    <n v="40"/>
    <b v="1"/>
    <n v="1942"/>
    <n v="847"/>
    <x v="1"/>
    <n v="278"/>
    <n v="557"/>
    <n v="49.9"/>
    <x v="0"/>
    <n v="93"/>
    <n v="236"/>
    <n v="39.4"/>
    <s v="Sharpshooter"/>
    <n v="198"/>
    <n v="232"/>
    <n v="85.3"/>
    <x v="0"/>
    <n v="82"/>
    <n v="338"/>
    <n v="420"/>
    <s v="Elite Rebounder"/>
    <n v="252"/>
    <x v="0"/>
    <n v="168"/>
    <n v="60"/>
    <x v="0"/>
    <n v="37"/>
    <x v="0"/>
    <n v="232"/>
    <n v="1852"/>
    <n v="9"/>
    <n v="0"/>
    <n v="14"/>
  </r>
  <r>
    <x v="116"/>
    <s v="PG"/>
    <s v="Point Guard"/>
    <s v="CHA"/>
    <n v="21"/>
    <n v="36"/>
    <n v="13"/>
    <n v="23"/>
    <b v="1"/>
    <n v="1268"/>
    <n v="838"/>
    <x v="1"/>
    <n v="296"/>
    <n v="721"/>
    <n v="41.1"/>
    <x v="1"/>
    <n v="144"/>
    <n v="383"/>
    <n v="37.6"/>
    <s v="Sharpshooter"/>
    <n v="102"/>
    <n v="121"/>
    <n v="84.3"/>
    <x v="0"/>
    <n v="42"/>
    <n v="189"/>
    <n v="231"/>
    <s v="Elite Rebounder"/>
    <n v="304"/>
    <x v="0"/>
    <n v="129"/>
    <n v="46"/>
    <x v="0"/>
    <n v="11"/>
    <x v="1"/>
    <n v="118"/>
    <n v="1613"/>
    <n v="17"/>
    <n v="3"/>
    <n v="-150"/>
  </r>
  <r>
    <x v="117"/>
    <s v="PG"/>
    <s v="Point Guard"/>
    <s v="ORL"/>
    <n v="24"/>
    <n v="60"/>
    <n v="29"/>
    <n v="31"/>
    <b v="1"/>
    <n v="1778"/>
    <n v="837"/>
    <x v="1"/>
    <n v="349"/>
    <n v="679"/>
    <n v="51.4"/>
    <x v="0"/>
    <n v="27"/>
    <n v="87"/>
    <n v="31"/>
    <s v="Solid Shooter"/>
    <n v="112"/>
    <n v="143"/>
    <n v="78.3"/>
    <x v="0"/>
    <n v="69"/>
    <n v="165"/>
    <n v="234"/>
    <s v="Elite Rebounder"/>
    <n v="341"/>
    <x v="0"/>
    <n v="139"/>
    <n v="87"/>
    <x v="0"/>
    <n v="26"/>
    <x v="0"/>
    <n v="131"/>
    <n v="1829"/>
    <n v="3"/>
    <n v="0"/>
    <n v="-130"/>
  </r>
  <r>
    <x v="118"/>
    <s v="SG"/>
    <s v="Shooting Guard"/>
    <s v="LAL"/>
    <n v="24"/>
    <n v="64"/>
    <n v="35"/>
    <n v="29"/>
    <b v="1"/>
    <n v="1843"/>
    <n v="833"/>
    <x v="1"/>
    <n v="259"/>
    <n v="490"/>
    <n v="52.9"/>
    <x v="0"/>
    <n v="86"/>
    <n v="216"/>
    <n v="39.799999999999997"/>
    <s v="Sharpshooter"/>
    <n v="229"/>
    <n v="265"/>
    <n v="86.4"/>
    <x v="0"/>
    <n v="33"/>
    <n v="160"/>
    <n v="193"/>
    <s v="Occasional Rebounder"/>
    <n v="215"/>
    <x v="0"/>
    <n v="99"/>
    <n v="33"/>
    <x v="1"/>
    <n v="19"/>
    <x v="2"/>
    <n v="108"/>
    <n v="1444"/>
    <n v="1"/>
    <n v="0"/>
    <n v="214"/>
  </r>
  <r>
    <x v="119"/>
    <s v="PF"/>
    <s v="Power Forward"/>
    <s v="CHI"/>
    <n v="21"/>
    <n v="82"/>
    <n v="40"/>
    <n v="42"/>
    <b v="1"/>
    <n v="2323"/>
    <n v="833"/>
    <x v="1"/>
    <n v="314"/>
    <n v="677"/>
    <n v="46.4"/>
    <x v="0"/>
    <n v="115"/>
    <n v="277"/>
    <n v="41.5"/>
    <s v="Sharpshooter"/>
    <n v="90"/>
    <n v="105"/>
    <n v="85.7"/>
    <x v="0"/>
    <n v="78"/>
    <n v="249"/>
    <n v="327"/>
    <s v="Elite Rebounder"/>
    <n v="100"/>
    <x v="1"/>
    <n v="101"/>
    <n v="72"/>
    <x v="0"/>
    <n v="70"/>
    <x v="0"/>
    <n v="147"/>
    <n v="1700"/>
    <n v="1"/>
    <n v="0"/>
    <n v="-142"/>
  </r>
  <r>
    <x v="120"/>
    <s v="PG"/>
    <s v="Point Guard"/>
    <s v="LAL"/>
    <n v="29"/>
    <n v="66"/>
    <n v="37"/>
    <n v="29"/>
    <b v="1"/>
    <n v="1986"/>
    <n v="830"/>
    <x v="1"/>
    <n v="270"/>
    <n v="650"/>
    <n v="41.5"/>
    <x v="1"/>
    <n v="74"/>
    <n v="225"/>
    <n v="32.9"/>
    <s v="Solid Shooter"/>
    <n v="216"/>
    <n v="252"/>
    <n v="85.7"/>
    <x v="0"/>
    <n v="21"/>
    <n v="144"/>
    <n v="165"/>
    <s v="Occasional Rebounder"/>
    <n v="298"/>
    <x v="0"/>
    <n v="112"/>
    <n v="50"/>
    <x v="0"/>
    <n v="10"/>
    <x v="1"/>
    <n v="145"/>
    <n v="1543"/>
    <n v="2"/>
    <n v="0"/>
    <n v="125"/>
  </r>
  <r>
    <x v="121"/>
    <s v="SG"/>
    <s v="Shooting Guard"/>
    <s v="DEN"/>
    <n v="30"/>
    <n v="76"/>
    <n v="51"/>
    <n v="25"/>
    <b v="1"/>
    <n v="2381"/>
    <n v="822"/>
    <x v="1"/>
    <n v="292"/>
    <n v="632"/>
    <n v="46.2"/>
    <x v="0"/>
    <n v="135"/>
    <n v="319"/>
    <n v="42.3"/>
    <s v="Sharpshooter"/>
    <n v="103"/>
    <n v="125"/>
    <n v="82.4"/>
    <x v="0"/>
    <n v="35"/>
    <n v="173"/>
    <n v="208"/>
    <s v="Elite Rebounder"/>
    <n v="183"/>
    <x v="0"/>
    <n v="86"/>
    <n v="112"/>
    <x v="0"/>
    <n v="35"/>
    <x v="0"/>
    <n v="145"/>
    <n v="1701"/>
    <n v="0"/>
    <n v="0"/>
    <n v="493"/>
  </r>
  <r>
    <x v="122"/>
    <s v="PG"/>
    <s v="Point Guard"/>
    <s v="MEM"/>
    <n v="26"/>
    <n v="80"/>
    <n v="51"/>
    <n v="29"/>
    <b v="1"/>
    <n v="1939"/>
    <n v="822"/>
    <x v="1"/>
    <n v="311"/>
    <n v="710"/>
    <n v="43.8"/>
    <x v="1"/>
    <n v="121"/>
    <n v="326"/>
    <n v="37.1"/>
    <s v="Sharpshooter"/>
    <n v="79"/>
    <n v="98"/>
    <n v="80.599999999999994"/>
    <x v="0"/>
    <n v="28"/>
    <n v="172"/>
    <n v="200"/>
    <s v="Elite Rebounder"/>
    <n v="417"/>
    <x v="0"/>
    <n v="74"/>
    <n v="83"/>
    <x v="0"/>
    <n v="6"/>
    <x v="1"/>
    <n v="32"/>
    <n v="1881"/>
    <n v="9"/>
    <n v="1"/>
    <n v="95"/>
  </r>
  <r>
    <x v="123"/>
    <s v="SF"/>
    <s v="Small Forward"/>
    <s v="WAS"/>
    <n v="24"/>
    <n v="74"/>
    <n v="31"/>
    <n v="43"/>
    <b v="1"/>
    <n v="2093"/>
    <n v="820"/>
    <x v="1"/>
    <n v="291"/>
    <n v="585"/>
    <n v="49.7"/>
    <x v="0"/>
    <n v="163"/>
    <n v="384"/>
    <n v="42.4"/>
    <s v="Sharpshooter"/>
    <n v="75"/>
    <n v="88"/>
    <n v="85.2"/>
    <x v="0"/>
    <n v="33"/>
    <n v="174"/>
    <n v="207"/>
    <s v="Elite Rebounder"/>
    <n v="87"/>
    <x v="2"/>
    <n v="55"/>
    <n v="32"/>
    <x v="1"/>
    <n v="9"/>
    <x v="1"/>
    <n v="97"/>
    <n v="1267"/>
    <n v="0"/>
    <n v="0"/>
    <n v="-124"/>
  </r>
  <r>
    <x v="124"/>
    <s v="PG"/>
    <s v="Point Guard"/>
    <s v="PHX"/>
    <n v="37"/>
    <n v="59"/>
    <n v="33"/>
    <n v="26"/>
    <b v="1"/>
    <n v="1889"/>
    <n v="819"/>
    <x v="1"/>
    <n v="294"/>
    <n v="668"/>
    <n v="44"/>
    <x v="1"/>
    <n v="98"/>
    <n v="261"/>
    <n v="37.5"/>
    <s v="Sharpshooter"/>
    <n v="133"/>
    <n v="160"/>
    <n v="83.1"/>
    <x v="0"/>
    <n v="27"/>
    <n v="224"/>
    <n v="251"/>
    <s v="Elite Rebounder"/>
    <n v="524"/>
    <x v="0"/>
    <n v="114"/>
    <n v="91"/>
    <x v="0"/>
    <n v="22"/>
    <x v="0"/>
    <n v="126"/>
    <n v="2131"/>
    <n v="17"/>
    <n v="0"/>
    <n v="84"/>
  </r>
  <r>
    <x v="125"/>
    <s v="C"/>
    <s v="Center"/>
    <s v="LAC"/>
    <n v="26"/>
    <n v="76"/>
    <n v="43"/>
    <n v="33"/>
    <b v="1"/>
    <n v="2169"/>
    <n v="818"/>
    <x v="1"/>
    <n v="326"/>
    <n v="514"/>
    <n v="63.4"/>
    <x v="0"/>
    <n v="0"/>
    <n v="2"/>
    <n v="0"/>
    <s v="Regular Shooter"/>
    <n v="166"/>
    <n v="238"/>
    <n v="69.7"/>
    <x v="1"/>
    <n v="236"/>
    <n v="520"/>
    <n v="756"/>
    <s v="Elite Rebounder"/>
    <n v="77"/>
    <x v="2"/>
    <n v="117"/>
    <n v="29"/>
    <x v="1"/>
    <n v="98"/>
    <x v="0"/>
    <n v="219"/>
    <n v="2105"/>
    <n v="27"/>
    <n v="0"/>
    <n v="-33"/>
  </r>
  <r>
    <x v="126"/>
    <s v="SG"/>
    <s v="Shooting Guard"/>
    <s v="NYK"/>
    <n v="22"/>
    <n v="71"/>
    <n v="41"/>
    <n v="30"/>
    <b v="1"/>
    <n v="2121"/>
    <n v="799"/>
    <x v="1"/>
    <n v="282"/>
    <n v="602"/>
    <n v="46.8"/>
    <x v="0"/>
    <n v="157"/>
    <n v="407"/>
    <n v="38.6"/>
    <s v="Sharpshooter"/>
    <n v="78"/>
    <n v="98"/>
    <n v="79.599999999999994"/>
    <x v="0"/>
    <n v="49"/>
    <n v="180"/>
    <n v="229"/>
    <s v="Elite Rebounder"/>
    <n v="150"/>
    <x v="0"/>
    <n v="69"/>
    <n v="47"/>
    <x v="0"/>
    <n v="26"/>
    <x v="0"/>
    <n v="177"/>
    <n v="1449"/>
    <n v="0"/>
    <n v="0"/>
    <n v="186"/>
  </r>
  <r>
    <x v="127"/>
    <s v="PG"/>
    <s v="Point Guard"/>
    <s v="MIN"/>
    <n v="35"/>
    <n v="67"/>
    <n v="34"/>
    <n v="33"/>
    <b v="1"/>
    <n v="2028"/>
    <n v="798"/>
    <x v="1"/>
    <n v="261"/>
    <n v="610"/>
    <n v="42.8"/>
    <x v="1"/>
    <n v="135"/>
    <n v="351"/>
    <n v="38.5"/>
    <s v="Sharpshooter"/>
    <n v="141"/>
    <n v="169"/>
    <n v="83.4"/>
    <x v="0"/>
    <n v="33"/>
    <n v="149"/>
    <n v="182"/>
    <s v="Occasional Rebounder"/>
    <n v="450"/>
    <x v="0"/>
    <n v="103"/>
    <n v="73"/>
    <x v="0"/>
    <n v="14"/>
    <x v="1"/>
    <n v="139"/>
    <n v="1849"/>
    <n v="6"/>
    <n v="0"/>
    <n v="60"/>
  </r>
  <r>
    <x v="128"/>
    <s v="PF"/>
    <s v="Power Forward"/>
    <s v="ATL"/>
    <n v="22"/>
    <n v="80"/>
    <n v="41"/>
    <n v="39"/>
    <b v="1"/>
    <n v="1849"/>
    <n v="791"/>
    <x v="1"/>
    <n v="317"/>
    <n v="497"/>
    <n v="63.8"/>
    <x v="0"/>
    <n v="4"/>
    <n v="13"/>
    <n v="30.8"/>
    <s v="Solid Shooter"/>
    <n v="153"/>
    <n v="196"/>
    <n v="78.099999999999994"/>
    <x v="0"/>
    <n v="217"/>
    <n v="359"/>
    <n v="576"/>
    <s v="Elite Rebounder"/>
    <n v="81"/>
    <x v="2"/>
    <n v="81"/>
    <n v="56"/>
    <x v="0"/>
    <n v="107"/>
    <x v="0"/>
    <n v="251"/>
    <n v="2012"/>
    <n v="12"/>
    <n v="0"/>
    <n v="63"/>
  </r>
  <r>
    <x v="129"/>
    <s v="SG"/>
    <s v="Shooting Guard"/>
    <s v="POR"/>
    <n v="19"/>
    <n v="80"/>
    <n v="32"/>
    <n v="48"/>
    <b v="1"/>
    <n v="1779"/>
    <n v="789"/>
    <x v="1"/>
    <n v="306"/>
    <n v="648"/>
    <n v="47.2"/>
    <x v="0"/>
    <n v="102"/>
    <n v="283"/>
    <n v="36"/>
    <s v="Solid Shooter"/>
    <n v="75"/>
    <n v="105"/>
    <n v="71.400000000000006"/>
    <x v="2"/>
    <n v="63"/>
    <n v="173"/>
    <n v="236"/>
    <s v="Elite Rebounder"/>
    <n v="94"/>
    <x v="2"/>
    <n v="83"/>
    <n v="38"/>
    <x v="0"/>
    <n v="24"/>
    <x v="0"/>
    <n v="136"/>
    <n v="1316"/>
    <n v="0"/>
    <n v="0"/>
    <n v="-297"/>
  </r>
  <r>
    <x v="130"/>
    <s v="PG"/>
    <s v="Point Guard"/>
    <s v="DET"/>
    <n v="21"/>
    <n v="76"/>
    <n v="16"/>
    <n v="60"/>
    <b v="1"/>
    <n v="2154"/>
    <n v="786"/>
    <x v="1"/>
    <n v="307"/>
    <n v="815"/>
    <n v="37.700000000000003"/>
    <x v="1"/>
    <n v="80"/>
    <n v="286"/>
    <n v="28"/>
    <s v="Regular Shooter"/>
    <n v="92"/>
    <n v="112"/>
    <n v="82.1"/>
    <x v="0"/>
    <n v="28"/>
    <n v="193"/>
    <n v="221"/>
    <s v="Elite Rebounder"/>
    <n v="470"/>
    <x v="0"/>
    <n v="173"/>
    <n v="104"/>
    <x v="0"/>
    <n v="28"/>
    <x v="0"/>
    <n v="219"/>
    <n v="1979"/>
    <n v="6"/>
    <n v="0"/>
    <n v="-500"/>
  </r>
  <r>
    <x v="131"/>
    <s v="PG"/>
    <s v="Point Guard"/>
    <s v="ORL"/>
    <n v="22"/>
    <n v="60"/>
    <n v="28"/>
    <n v="32"/>
    <b v="1"/>
    <n v="1552"/>
    <n v="781"/>
    <x v="1"/>
    <n v="277"/>
    <n v="610"/>
    <n v="45.4"/>
    <x v="1"/>
    <n v="75"/>
    <n v="206"/>
    <n v="36.4"/>
    <s v="Sharpshooter"/>
    <n v="152"/>
    <n v="170"/>
    <n v="89.4"/>
    <x v="0"/>
    <n v="47"/>
    <n v="241"/>
    <n v="288"/>
    <s v="Elite Rebounder"/>
    <n v="235"/>
    <x v="0"/>
    <n v="91"/>
    <n v="37"/>
    <x v="0"/>
    <n v="31"/>
    <x v="0"/>
    <n v="158"/>
    <n v="1592"/>
    <n v="1"/>
    <n v="0"/>
    <n v="-26"/>
  </r>
  <r>
    <x v="132"/>
    <s v="C"/>
    <s v="Center"/>
    <s v="MIN"/>
    <n v="23"/>
    <n v="68"/>
    <n v="32"/>
    <n v="36"/>
    <b v="1"/>
    <n v="1251"/>
    <n v="781"/>
    <x v="1"/>
    <n v="310"/>
    <n v="577"/>
    <n v="53.7"/>
    <x v="0"/>
    <n v="75"/>
    <n v="217"/>
    <n v="34.6"/>
    <s v="Solid Shooter"/>
    <n v="86"/>
    <n v="127"/>
    <n v="67.7"/>
    <x v="1"/>
    <n v="73"/>
    <n v="260"/>
    <n v="333"/>
    <s v="Elite Rebounder"/>
    <n v="77"/>
    <x v="2"/>
    <n v="92"/>
    <n v="42"/>
    <x v="0"/>
    <n v="53"/>
    <x v="0"/>
    <n v="176"/>
    <n v="1489"/>
    <n v="4"/>
    <n v="0"/>
    <n v="-128"/>
  </r>
  <r>
    <x v="133"/>
    <s v="SG"/>
    <s v="Shooting Guard"/>
    <s v="PHI"/>
    <n v="24"/>
    <n v="77"/>
    <n v="50"/>
    <n v="27"/>
    <b v="1"/>
    <n v="2150"/>
    <n v="780"/>
    <x v="1"/>
    <n v="277"/>
    <n v="651"/>
    <n v="42.5"/>
    <x v="1"/>
    <n v="157"/>
    <n v="403"/>
    <n v="39"/>
    <s v="Sharpshooter"/>
    <n v="69"/>
    <n v="87"/>
    <n v="79.3"/>
    <x v="0"/>
    <n v="69"/>
    <n v="243"/>
    <n v="312"/>
    <s v="Elite Rebounder"/>
    <n v="197"/>
    <x v="0"/>
    <n v="102"/>
    <n v="126"/>
    <x v="0"/>
    <n v="41"/>
    <x v="0"/>
    <n v="191"/>
    <n v="1849"/>
    <n v="0"/>
    <n v="0"/>
    <n v="102"/>
  </r>
  <r>
    <x v="134"/>
    <s v="C"/>
    <s v="Center"/>
    <s v="ATL"/>
    <n v="28"/>
    <n v="65"/>
    <n v="35"/>
    <n v="30"/>
    <b v="1"/>
    <n v="1730"/>
    <n v="779"/>
    <x v="1"/>
    <n v="350"/>
    <n v="536"/>
    <n v="65.3"/>
    <x v="0"/>
    <n v="0"/>
    <n v="1"/>
    <n v="0"/>
    <s v="Regular Shooter"/>
    <n v="79"/>
    <n v="131"/>
    <n v="60.3"/>
    <x v="1"/>
    <n v="258"/>
    <n v="459"/>
    <n v="717"/>
    <s v="Elite Rebounder"/>
    <n v="58"/>
    <x v="2"/>
    <n v="54"/>
    <n v="45"/>
    <x v="0"/>
    <n v="79"/>
    <x v="0"/>
    <n v="139"/>
    <n v="2044"/>
    <n v="35"/>
    <n v="0"/>
    <n v="-30"/>
  </r>
  <r>
    <x v="135"/>
    <s v="F"/>
    <s v="Forward"/>
    <s v="HOU"/>
    <n v="21"/>
    <n v="82"/>
    <n v="22"/>
    <n v="60"/>
    <b v="1"/>
    <n v="1767"/>
    <n v="760"/>
    <x v="1"/>
    <n v="296"/>
    <n v="660"/>
    <n v="44.8"/>
    <x v="1"/>
    <n v="59"/>
    <n v="172"/>
    <n v="34.299999999999997"/>
    <s v="Solid Shooter"/>
    <n v="109"/>
    <n v="145"/>
    <n v="75.2"/>
    <x v="0"/>
    <n v="195"/>
    <n v="301"/>
    <n v="496"/>
    <s v="Elite Rebounder"/>
    <n v="88"/>
    <x v="2"/>
    <n v="101"/>
    <n v="96"/>
    <x v="0"/>
    <n v="47"/>
    <x v="0"/>
    <n v="189"/>
    <n v="1815"/>
    <n v="7"/>
    <n v="0"/>
    <n v="-157"/>
  </r>
  <r>
    <x v="136"/>
    <s v="SG"/>
    <s v="Shooting Guard"/>
    <s v="ATL"/>
    <n v="30"/>
    <n v="54"/>
    <n v="27"/>
    <n v="27"/>
    <b v="1"/>
    <n v="1509"/>
    <n v="756"/>
    <x v="1"/>
    <n v="273"/>
    <n v="611"/>
    <n v="44.7"/>
    <x v="1"/>
    <n v="146"/>
    <n v="360"/>
    <n v="40.6"/>
    <s v="Sharpshooter"/>
    <n v="64"/>
    <n v="77"/>
    <n v="83.1"/>
    <x v="0"/>
    <n v="23"/>
    <n v="142"/>
    <n v="165"/>
    <s v="Occasional Rebounder"/>
    <n v="150"/>
    <x v="0"/>
    <n v="65"/>
    <n v="43"/>
    <x v="0"/>
    <n v="18"/>
    <x v="2"/>
    <n v="86"/>
    <n v="1297"/>
    <n v="0"/>
    <n v="0"/>
    <n v="64"/>
  </r>
  <r>
    <x v="137"/>
    <s v="PF"/>
    <s v="Power Forward"/>
    <s v="PHI"/>
    <n v="25"/>
    <n v="80"/>
    <n v="31"/>
    <n v="49"/>
    <b v="1"/>
    <n v="1913"/>
    <n v="755"/>
    <x v="1"/>
    <n v="281"/>
    <n v="617"/>
    <n v="45.5"/>
    <x v="1"/>
    <n v="77"/>
    <n v="232"/>
    <n v="33.200000000000003"/>
    <s v="Solid Shooter"/>
    <n v="116"/>
    <n v="138"/>
    <n v="84.1"/>
    <x v="0"/>
    <n v="63"/>
    <n v="283"/>
    <n v="346"/>
    <s v="Elite Rebounder"/>
    <n v="130"/>
    <x v="0"/>
    <n v="93"/>
    <n v="83"/>
    <x v="0"/>
    <n v="34"/>
    <x v="0"/>
    <n v="209"/>
    <n v="1623"/>
    <n v="3"/>
    <n v="0"/>
    <n v="-149"/>
  </r>
  <r>
    <x v="138"/>
    <s v="PF"/>
    <s v="Power Forward"/>
    <s v="NOP"/>
    <n v="22"/>
    <n v="29"/>
    <n v="17"/>
    <n v="12"/>
    <b v="1"/>
    <n v="956"/>
    <n v="754"/>
    <x v="1"/>
    <n v="285"/>
    <n v="469"/>
    <n v="60.8"/>
    <x v="0"/>
    <n v="7"/>
    <n v="19"/>
    <n v="36.799999999999997"/>
    <s v="Sharpshooter"/>
    <n v="177"/>
    <n v="248"/>
    <n v="71.400000000000006"/>
    <x v="2"/>
    <n v="58"/>
    <n v="144"/>
    <n v="202"/>
    <s v="Elite Rebounder"/>
    <n v="133"/>
    <x v="0"/>
    <n v="99"/>
    <n v="32"/>
    <x v="1"/>
    <n v="16"/>
    <x v="1"/>
    <n v="65"/>
    <n v="1241"/>
    <n v="5"/>
    <n v="0"/>
    <n v="149"/>
  </r>
  <r>
    <x v="139"/>
    <s v="SG"/>
    <s v="Shooting Guard"/>
    <s v="MIL"/>
    <n v="27"/>
    <n v="72"/>
    <n v="53"/>
    <n v="19"/>
    <b v="1"/>
    <n v="1972"/>
    <n v="750"/>
    <x v="1"/>
    <n v="245"/>
    <n v="557"/>
    <n v="44"/>
    <x v="1"/>
    <n v="146"/>
    <n v="366"/>
    <n v="39.9"/>
    <s v="Sharpshooter"/>
    <n v="114"/>
    <n v="126"/>
    <n v="90.5"/>
    <x v="0"/>
    <n v="61"/>
    <n v="176"/>
    <n v="237"/>
    <s v="Elite Rebounder"/>
    <n v="163"/>
    <x v="0"/>
    <n v="72"/>
    <n v="62"/>
    <x v="0"/>
    <n v="14"/>
    <x v="1"/>
    <n v="117"/>
    <n v="1435"/>
    <n v="0"/>
    <n v="0"/>
    <n v="227"/>
  </r>
  <r>
    <x v="140"/>
    <s v="SG"/>
    <s v="Shooting Guard"/>
    <s v="NYK"/>
    <n v="28"/>
    <n v="76"/>
    <n v="42"/>
    <n v="34"/>
    <b v="1"/>
    <n v="2454"/>
    <n v="743"/>
    <x v="1"/>
    <n v="275"/>
    <n v="520"/>
    <n v="52.9"/>
    <x v="0"/>
    <n v="61"/>
    <n v="164"/>
    <n v="37.200000000000003"/>
    <s v="Sharpshooter"/>
    <n v="132"/>
    <n v="176"/>
    <n v="75"/>
    <x v="0"/>
    <n v="142"/>
    <n v="451"/>
    <n v="593"/>
    <s v="Elite Rebounder"/>
    <n v="290"/>
    <x v="0"/>
    <n v="117"/>
    <n v="88"/>
    <x v="0"/>
    <n v="21"/>
    <x v="0"/>
    <n v="195"/>
    <n v="2100"/>
    <n v="10"/>
    <n v="0"/>
    <n v="315"/>
  </r>
  <r>
    <x v="141"/>
    <s v="SF"/>
    <s v="Small Forward"/>
    <s v="IND"/>
    <n v="23"/>
    <n v="73"/>
    <n v="30"/>
    <n v="43"/>
    <b v="1"/>
    <n v="1816"/>
    <n v="738"/>
    <x v="1"/>
    <n v="252"/>
    <n v="590"/>
    <n v="42.7"/>
    <x v="1"/>
    <n v="115"/>
    <n v="314"/>
    <n v="36.6"/>
    <s v="Sharpshooter"/>
    <n v="119"/>
    <n v="142"/>
    <n v="83.8"/>
    <x v="0"/>
    <n v="62"/>
    <n v="215"/>
    <n v="277"/>
    <s v="Elite Rebounder"/>
    <n v="98"/>
    <x v="2"/>
    <n v="75"/>
    <n v="55"/>
    <x v="0"/>
    <n v="34"/>
    <x v="0"/>
    <n v="235"/>
    <n v="1409"/>
    <n v="1"/>
    <n v="0"/>
    <n v="-211"/>
  </r>
  <r>
    <x v="142"/>
    <s v="SF"/>
    <s v="Small Forward"/>
    <s v="CHA"/>
    <n v="33"/>
    <n v="50"/>
    <n v="20"/>
    <n v="30"/>
    <b v="1"/>
    <n v="1577"/>
    <n v="733"/>
    <x v="1"/>
    <n v="276"/>
    <n v="581"/>
    <n v="47.5"/>
    <x v="0"/>
    <n v="52"/>
    <n v="160"/>
    <n v="32.5"/>
    <s v="Solid Shooter"/>
    <n v="129"/>
    <n v="159"/>
    <n v="81.099999999999994"/>
    <x v="0"/>
    <n v="33"/>
    <n v="182"/>
    <n v="215"/>
    <s v="Elite Rebounder"/>
    <n v="206"/>
    <x v="0"/>
    <n v="99"/>
    <n v="42"/>
    <x v="0"/>
    <n v="12"/>
    <x v="1"/>
    <n v="70"/>
    <n v="1363"/>
    <n v="2"/>
    <n v="0"/>
    <n v="-108"/>
  </r>
  <r>
    <x v="143"/>
    <s v="PF"/>
    <s v="Power Forward"/>
    <s v="SAS"/>
    <n v="25"/>
    <n v="63"/>
    <n v="20"/>
    <n v="43"/>
    <b v="1"/>
    <n v="1441"/>
    <n v="731"/>
    <x v="1"/>
    <n v="284"/>
    <n v="548"/>
    <n v="51.8"/>
    <x v="0"/>
    <n v="55"/>
    <n v="147"/>
    <n v="37.4"/>
    <s v="Sharpshooter"/>
    <n v="108"/>
    <n v="142"/>
    <n v="76.099999999999994"/>
    <x v="0"/>
    <n v="116"/>
    <n v="286"/>
    <n v="402"/>
    <s v="Elite Rebounder"/>
    <n v="180"/>
    <x v="0"/>
    <n v="129"/>
    <n v="37"/>
    <x v="0"/>
    <n v="49"/>
    <x v="0"/>
    <n v="199"/>
    <n v="1612"/>
    <n v="9"/>
    <n v="0"/>
    <n v="-239"/>
  </r>
  <r>
    <x v="144"/>
    <s v="SF"/>
    <s v="Small Forward"/>
    <s v="LAC"/>
    <n v="33"/>
    <n v="65"/>
    <n v="35"/>
    <n v="30"/>
    <b v="1"/>
    <n v="1825"/>
    <n v="728"/>
    <x v="1"/>
    <n v="274"/>
    <n v="643"/>
    <n v="42.6"/>
    <x v="1"/>
    <n v="112"/>
    <n v="307"/>
    <n v="36.5"/>
    <s v="Sharpshooter"/>
    <n v="68"/>
    <n v="87"/>
    <n v="78.2"/>
    <x v="0"/>
    <n v="29"/>
    <n v="229"/>
    <n v="258"/>
    <s v="Elite Rebounder"/>
    <n v="114"/>
    <x v="1"/>
    <n v="56"/>
    <n v="42"/>
    <x v="0"/>
    <n v="21"/>
    <x v="0"/>
    <n v="136"/>
    <n v="1342"/>
    <n v="2"/>
    <n v="0"/>
    <n v="-16"/>
  </r>
  <r>
    <x v="145"/>
    <s v="PG"/>
    <s v="Point Guard"/>
    <s v="CHI"/>
    <n v="23"/>
    <n v="74"/>
    <n v="37"/>
    <n v="37"/>
    <b v="1"/>
    <n v="1730"/>
    <n v="715"/>
    <x v="1"/>
    <n v="263"/>
    <n v="594"/>
    <n v="44.3"/>
    <x v="1"/>
    <n v="128"/>
    <n v="344"/>
    <n v="37.200000000000003"/>
    <s v="Sharpshooter"/>
    <n v="61"/>
    <n v="70"/>
    <n v="87.1"/>
    <x v="0"/>
    <n v="16"/>
    <n v="196"/>
    <n v="212"/>
    <s v="Elite Rebounder"/>
    <n v="204"/>
    <x v="0"/>
    <n v="74"/>
    <n v="54"/>
    <x v="0"/>
    <n v="6"/>
    <x v="1"/>
    <n v="122"/>
    <n v="1381"/>
    <n v="1"/>
    <n v="0"/>
    <n v="143"/>
  </r>
  <r>
    <x v="146"/>
    <s v="SG"/>
    <s v="Shooting Guard"/>
    <s v="LAC"/>
    <n v="26"/>
    <n v="81"/>
    <n v="44"/>
    <n v="37"/>
    <b v="1"/>
    <n v="1872"/>
    <n v="713"/>
    <x v="1"/>
    <n v="272"/>
    <n v="524"/>
    <n v="51.9"/>
    <x v="0"/>
    <n v="77"/>
    <n v="198"/>
    <n v="38.9"/>
    <s v="Sharpshooter"/>
    <n v="92"/>
    <n v="118"/>
    <n v="78"/>
    <x v="0"/>
    <n v="77"/>
    <n v="199"/>
    <n v="276"/>
    <s v="Elite Rebounder"/>
    <n v="184"/>
    <x v="0"/>
    <n v="80"/>
    <n v="42"/>
    <x v="0"/>
    <n v="22"/>
    <x v="0"/>
    <n v="149"/>
    <n v="1432"/>
    <n v="1"/>
    <n v="0"/>
    <n v="2"/>
  </r>
  <r>
    <x v="147"/>
    <s v="PF"/>
    <s v="Power Forward"/>
    <s v="TOR"/>
    <n v="30"/>
    <n v="76"/>
    <n v="39"/>
    <n v="37"/>
    <b v="1"/>
    <n v="1524"/>
    <n v="712"/>
    <x v="1"/>
    <n v="261"/>
    <n v="529"/>
    <n v="49.3"/>
    <x v="0"/>
    <n v="62"/>
    <n v="189"/>
    <n v="32.799999999999997"/>
    <s v="Solid Shooter"/>
    <n v="128"/>
    <n v="168"/>
    <n v="76.2"/>
    <x v="0"/>
    <n v="157"/>
    <n v="264"/>
    <n v="421"/>
    <s v="Elite Rebounder"/>
    <n v="29"/>
    <x v="2"/>
    <n v="41"/>
    <n v="47"/>
    <x v="0"/>
    <n v="64"/>
    <x v="0"/>
    <n v="143"/>
    <n v="1553"/>
    <n v="9"/>
    <n v="0"/>
    <n v="-18"/>
  </r>
  <r>
    <x v="148"/>
    <s v="PG"/>
    <s v="Point Guard"/>
    <s v="IND"/>
    <n v="23"/>
    <n v="75"/>
    <n v="32"/>
    <n v="43"/>
    <b v="1"/>
    <n v="2074"/>
    <n v="709"/>
    <x v="1"/>
    <n v="284"/>
    <n v="644"/>
    <n v="44.1"/>
    <x v="1"/>
    <n v="92"/>
    <n v="263"/>
    <n v="35"/>
    <s v="Solid Shooter"/>
    <n v="49"/>
    <n v="62"/>
    <n v="79"/>
    <x v="0"/>
    <n v="35"/>
    <n v="164"/>
    <n v="199"/>
    <s v="Solid Rebounder"/>
    <n v="341"/>
    <x v="0"/>
    <n v="126"/>
    <n v="70"/>
    <x v="0"/>
    <n v="13"/>
    <x v="1"/>
    <n v="179"/>
    <n v="1582"/>
    <n v="5"/>
    <n v="0"/>
    <n v="-263"/>
  </r>
  <r>
    <x v="149"/>
    <s v="PF"/>
    <s v="Power Forward"/>
    <s v="LAL"/>
    <n v="25"/>
    <n v="63"/>
    <n v="38"/>
    <n v="25"/>
    <b v="1"/>
    <n v="1466"/>
    <n v="707"/>
    <x v="1"/>
    <n v="284"/>
    <n v="584"/>
    <n v="48.6"/>
    <x v="0"/>
    <n v="51"/>
    <n v="160"/>
    <n v="31.9"/>
    <s v="Solid Shooter"/>
    <n v="88"/>
    <n v="119"/>
    <n v="73.900000000000006"/>
    <x v="0"/>
    <n v="53"/>
    <n v="230"/>
    <n v="283"/>
    <s v="Elite Rebounder"/>
    <n v="58"/>
    <x v="2"/>
    <n v="53"/>
    <n v="19"/>
    <x v="2"/>
    <n v="26"/>
    <x v="0"/>
    <n v="72"/>
    <n v="1216"/>
    <n v="2"/>
    <n v="0"/>
    <n v="-28"/>
  </r>
  <r>
    <x v="150"/>
    <s v="C"/>
    <s v="Center"/>
    <s v="WAS"/>
    <n v="24"/>
    <n v="78"/>
    <n v="32"/>
    <n v="46"/>
    <b v="1"/>
    <n v="1604"/>
    <n v="705"/>
    <x v="1"/>
    <n v="289"/>
    <n v="395"/>
    <n v="73.2"/>
    <x v="0"/>
    <n v="0"/>
    <n v="0"/>
    <n v="0"/>
    <s v="Regular Shooter"/>
    <n v="127"/>
    <n v="187"/>
    <n v="67.900000000000006"/>
    <x v="1"/>
    <n v="163"/>
    <n v="270"/>
    <n v="433"/>
    <s v="Elite Rebounder"/>
    <n v="84"/>
    <x v="2"/>
    <n v="85"/>
    <n v="33"/>
    <x v="1"/>
    <n v="99"/>
    <x v="0"/>
    <n v="187"/>
    <n v="1662"/>
    <n v="10"/>
    <n v="0"/>
    <n v="-89"/>
  </r>
  <r>
    <x v="151"/>
    <s v="SG"/>
    <s v="Shooting Guard"/>
    <s v="MIN"/>
    <n v="23"/>
    <n v="65"/>
    <n v="34"/>
    <n v="31"/>
    <b v="1"/>
    <n v="1252"/>
    <n v="704"/>
    <x v="1"/>
    <n v="280"/>
    <n v="625"/>
    <n v="44.8"/>
    <x v="1"/>
    <n v="67"/>
    <n v="232"/>
    <n v="28.9"/>
    <s v="Regular Shooter"/>
    <n v="77"/>
    <n v="99"/>
    <n v="77.8"/>
    <x v="0"/>
    <n v="36"/>
    <n v="134"/>
    <n v="170"/>
    <s v="Occasional Rebounder"/>
    <n v="132"/>
    <x v="0"/>
    <n v="65"/>
    <n v="42"/>
    <x v="0"/>
    <n v="5"/>
    <x v="1"/>
    <n v="101"/>
    <n v="1182"/>
    <n v="0"/>
    <n v="0"/>
    <n v="-8"/>
  </r>
  <r>
    <x v="152"/>
    <s v="SG"/>
    <s v="Shooting Guard"/>
    <s v="SAS"/>
    <n v="22"/>
    <n v="38"/>
    <n v="12"/>
    <n v="26"/>
    <b v="1"/>
    <n v="1178"/>
    <n v="703"/>
    <x v="1"/>
    <n v="261"/>
    <n v="595"/>
    <n v="43.9"/>
    <x v="1"/>
    <n v="103"/>
    <n v="266"/>
    <n v="38.700000000000003"/>
    <s v="Sharpshooter"/>
    <n v="78"/>
    <n v="100"/>
    <n v="78"/>
    <x v="0"/>
    <n v="8"/>
    <n v="140"/>
    <n v="148"/>
    <s v="Occasional Rebounder"/>
    <n v="136"/>
    <x v="0"/>
    <n v="57"/>
    <n v="43"/>
    <x v="0"/>
    <n v="17"/>
    <x v="1"/>
    <n v="57"/>
    <n v="1208"/>
    <n v="0"/>
    <n v="0"/>
    <n v="-295"/>
  </r>
  <r>
    <x v="153"/>
    <s v="PG"/>
    <s v="Point Guard"/>
    <s v="BOS"/>
    <n v="29"/>
    <n v="61"/>
    <n v="43"/>
    <n v="18"/>
    <b v="1"/>
    <n v="1957"/>
    <n v="703"/>
    <x v="1"/>
    <n v="250"/>
    <n v="602"/>
    <n v="41.5"/>
    <x v="1"/>
    <n v="115"/>
    <n v="342"/>
    <n v="33.6"/>
    <s v="Solid Shooter"/>
    <n v="88"/>
    <n v="118"/>
    <n v="74.599999999999994"/>
    <x v="0"/>
    <n v="46"/>
    <n v="145"/>
    <n v="191"/>
    <s v="Occasional Rebounder"/>
    <n v="382"/>
    <x v="0"/>
    <n v="143"/>
    <n v="93"/>
    <x v="0"/>
    <n v="23"/>
    <x v="0"/>
    <n v="172"/>
    <n v="1710"/>
    <n v="6"/>
    <n v="0"/>
    <n v="240"/>
  </r>
  <r>
    <x v="154"/>
    <s v="SF"/>
    <s v="Small Forward"/>
    <s v="NOP"/>
    <n v="25"/>
    <n v="77"/>
    <n v="40"/>
    <n v="37"/>
    <b v="1"/>
    <n v="1792"/>
    <n v="698"/>
    <x v="1"/>
    <n v="247"/>
    <n v="571"/>
    <n v="43.3"/>
    <x v="1"/>
    <n v="66"/>
    <n v="218"/>
    <n v="30.3"/>
    <s v="Solid Shooter"/>
    <n v="138"/>
    <n v="175"/>
    <n v="78.900000000000006"/>
    <x v="0"/>
    <n v="48"/>
    <n v="231"/>
    <n v="279"/>
    <s v="Elite Rebounder"/>
    <n v="189"/>
    <x v="0"/>
    <n v="97"/>
    <n v="54"/>
    <x v="0"/>
    <n v="14"/>
    <x v="1"/>
    <n v="113"/>
    <n v="1423"/>
    <n v="0"/>
    <n v="0"/>
    <n v="6"/>
  </r>
  <r>
    <x v="155"/>
    <s v="SG"/>
    <s v="Shooting Guard"/>
    <s v="UTA"/>
    <n v="22"/>
    <n v="65"/>
    <n v="30"/>
    <n v="35"/>
    <b v="1"/>
    <n v="1313"/>
    <n v="698"/>
    <x v="1"/>
    <n v="257"/>
    <n v="613"/>
    <n v="41.9"/>
    <x v="1"/>
    <n v="58"/>
    <n v="203"/>
    <n v="28.6"/>
    <s v="Regular Shooter"/>
    <n v="126"/>
    <n v="168"/>
    <n v="75"/>
    <x v="0"/>
    <n v="41"/>
    <n v="169"/>
    <n v="210"/>
    <s v="Elite Rebounder"/>
    <n v="246"/>
    <x v="0"/>
    <n v="126"/>
    <n v="41"/>
    <x v="0"/>
    <n v="29"/>
    <x v="0"/>
    <n v="108"/>
    <n v="1403"/>
    <n v="2"/>
    <n v="0"/>
    <n v="-8"/>
  </r>
  <r>
    <x v="156"/>
    <s v="SF"/>
    <s v="Small Forward"/>
    <s v="WAS"/>
    <n v="22"/>
    <n v="76"/>
    <n v="33"/>
    <n v="43"/>
    <b v="1"/>
    <n v="2020"/>
    <n v="697"/>
    <x v="1"/>
    <n v="253"/>
    <n v="579"/>
    <n v="43.7"/>
    <x v="1"/>
    <n v="69"/>
    <n v="232"/>
    <n v="29.7"/>
    <s v="Regular Shooter"/>
    <n v="122"/>
    <n v="165"/>
    <n v="73.900000000000006"/>
    <x v="0"/>
    <n v="74"/>
    <n v="413"/>
    <n v="487"/>
    <s v="Elite Rebounder"/>
    <n v="211"/>
    <x v="0"/>
    <n v="123"/>
    <n v="65"/>
    <x v="0"/>
    <n v="29"/>
    <x v="0"/>
    <n v="209"/>
    <n v="1757"/>
    <n v="11"/>
    <n v="0"/>
    <n v="-51"/>
  </r>
  <r>
    <x v="157"/>
    <s v="PF"/>
    <s v="Power Forward"/>
    <s v="MEM"/>
    <n v="22"/>
    <n v="77"/>
    <n v="47"/>
    <n v="30"/>
    <b v="1"/>
    <n v="1682"/>
    <n v="696"/>
    <x v="1"/>
    <n v="247"/>
    <n v="525"/>
    <n v="47"/>
    <x v="0"/>
    <n v="94"/>
    <n v="266"/>
    <n v="35.299999999999997"/>
    <s v="Solid Shooter"/>
    <n v="108"/>
    <n v="144"/>
    <n v="75"/>
    <x v="0"/>
    <n v="85"/>
    <n v="286"/>
    <n v="371"/>
    <s v="Elite Rebounder"/>
    <n v="97"/>
    <x v="2"/>
    <n v="60"/>
    <n v="45"/>
    <x v="0"/>
    <n v="48"/>
    <x v="0"/>
    <n v="143"/>
    <n v="1506"/>
    <n v="4"/>
    <n v="0"/>
    <n v="91"/>
  </r>
  <r>
    <x v="158"/>
    <s v="C"/>
    <s v="Center"/>
    <s v="POR"/>
    <n v="28"/>
    <n v="52"/>
    <n v="24"/>
    <n v="28"/>
    <b v="1"/>
    <n v="1391"/>
    <n v="694"/>
    <x v="1"/>
    <n v="262"/>
    <n v="505"/>
    <n v="51.9"/>
    <x v="0"/>
    <n v="43"/>
    <n v="119"/>
    <n v="36.1"/>
    <s v="Sharpshooter"/>
    <n v="127"/>
    <n v="192"/>
    <n v="66.099999999999994"/>
    <x v="1"/>
    <n v="114"/>
    <n v="357"/>
    <n v="471"/>
    <s v="Elite Rebounder"/>
    <n v="149"/>
    <x v="0"/>
    <n v="119"/>
    <n v="43"/>
    <x v="0"/>
    <n v="44"/>
    <x v="0"/>
    <n v="185"/>
    <n v="1625"/>
    <n v="18"/>
    <n v="0"/>
    <n v="9"/>
  </r>
  <r>
    <x v="159"/>
    <s v="PG"/>
    <s v="Point Guard"/>
    <s v="DEN"/>
    <n v="33"/>
    <n v="68"/>
    <n v="36"/>
    <n v="32"/>
    <b v="1"/>
    <n v="1657"/>
    <n v="693"/>
    <x v="1"/>
    <n v="263"/>
    <n v="640"/>
    <n v="41.1"/>
    <x v="1"/>
    <n v="96"/>
    <n v="288"/>
    <n v="33.299999999999997"/>
    <s v="Solid Shooter"/>
    <n v="71"/>
    <n v="78"/>
    <n v="91"/>
    <x v="0"/>
    <n v="25"/>
    <n v="119"/>
    <n v="144"/>
    <s v="Occasional Rebounder"/>
    <n v="233"/>
    <x v="0"/>
    <n v="115"/>
    <n v="47"/>
    <x v="0"/>
    <n v="6"/>
    <x v="1"/>
    <n v="114"/>
    <n v="1259"/>
    <n v="1"/>
    <n v="0"/>
    <n v="-79"/>
  </r>
  <r>
    <x v="160"/>
    <s v="SG"/>
    <s v="Shooting Guard"/>
    <s v="OKC"/>
    <n v="23"/>
    <n v="73"/>
    <n v="36"/>
    <n v="37"/>
    <b v="1"/>
    <n v="1395"/>
    <n v="691"/>
    <x v="1"/>
    <n v="224"/>
    <n v="508"/>
    <n v="44.1"/>
    <x v="1"/>
    <n v="161"/>
    <n v="394"/>
    <n v="40.9"/>
    <s v="Sharpshooter"/>
    <n v="82"/>
    <n v="100"/>
    <n v="82"/>
    <x v="0"/>
    <n v="27"/>
    <n v="148"/>
    <n v="175"/>
    <s v="Occasional Rebounder"/>
    <n v="88"/>
    <x v="2"/>
    <n v="39"/>
    <n v="48"/>
    <x v="0"/>
    <n v="8"/>
    <x v="1"/>
    <n v="105"/>
    <n v="1162"/>
    <n v="0"/>
    <n v="0"/>
    <n v="213"/>
  </r>
  <r>
    <x v="161"/>
    <s v="SG"/>
    <s v="Shooting Guard"/>
    <s v="CHI"/>
    <n v="23"/>
    <n v="80"/>
    <n v="40"/>
    <n v="40"/>
    <b v="1"/>
    <n v="2098"/>
    <n v="687"/>
    <x v="1"/>
    <n v="281"/>
    <n v="570"/>
    <n v="49.3"/>
    <x v="0"/>
    <n v="59"/>
    <n v="189"/>
    <n v="31.2"/>
    <s v="Solid Shooter"/>
    <n v="66"/>
    <n v="82"/>
    <n v="80.5"/>
    <x v="0"/>
    <n v="45"/>
    <n v="175"/>
    <n v="220"/>
    <s v="Elite Rebounder"/>
    <n v="206"/>
    <x v="0"/>
    <n v="99"/>
    <n v="62"/>
    <x v="0"/>
    <n v="26"/>
    <x v="0"/>
    <n v="182"/>
    <n v="1425"/>
    <n v="0"/>
    <n v="0"/>
    <n v="-77"/>
  </r>
  <r>
    <x v="162"/>
    <s v="PG"/>
    <s v="Point Guard"/>
    <s v="UTA"/>
    <n v="24"/>
    <n v="48"/>
    <n v="24"/>
    <n v="24"/>
    <b v="1"/>
    <n v="1145"/>
    <n v="685"/>
    <x v="1"/>
    <n v="237"/>
    <n v="468"/>
    <n v="50.6"/>
    <x v="0"/>
    <n v="48"/>
    <n v="122"/>
    <n v="39.299999999999997"/>
    <s v="Sharpshooter"/>
    <n v="163"/>
    <n v="199"/>
    <n v="81.900000000000006"/>
    <x v="0"/>
    <n v="37"/>
    <n v="68"/>
    <n v="105"/>
    <s v="Occasional Rebounder"/>
    <n v="138"/>
    <x v="0"/>
    <n v="85"/>
    <n v="27"/>
    <x v="1"/>
    <n v="6"/>
    <x v="1"/>
    <n v="112"/>
    <n v="1032"/>
    <n v="1"/>
    <n v="0"/>
    <n v="-28"/>
  </r>
  <r>
    <x v="163"/>
    <s v="SF"/>
    <s v="Small Forward"/>
    <s v="MIA"/>
    <n v="27"/>
    <n v="71"/>
    <n v="38"/>
    <n v="33"/>
    <b v="1"/>
    <n v="2078"/>
    <n v="683"/>
    <x v="1"/>
    <n v="254"/>
    <n v="548"/>
    <n v="46.4"/>
    <x v="0"/>
    <n v="84"/>
    <n v="236"/>
    <n v="35.6"/>
    <s v="Solid Shooter"/>
    <n v="91"/>
    <n v="113"/>
    <n v="80.5"/>
    <x v="0"/>
    <n v="88"/>
    <n v="256"/>
    <n v="344"/>
    <s v="Elite Rebounder"/>
    <n v="117"/>
    <x v="0"/>
    <n v="79"/>
    <n v="71"/>
    <x v="0"/>
    <n v="31"/>
    <x v="0"/>
    <n v="145"/>
    <n v="1498"/>
    <n v="2"/>
    <n v="0"/>
    <n v="-9"/>
  </r>
  <r>
    <x v="164"/>
    <s v="C"/>
    <s v="Center"/>
    <s v="UTA"/>
    <n v="21"/>
    <n v="74"/>
    <n v="34"/>
    <n v="40"/>
    <b v="1"/>
    <n v="1703"/>
    <n v="679"/>
    <x v="1"/>
    <n v="298"/>
    <n v="414"/>
    <n v="72"/>
    <x v="0"/>
    <n v="1"/>
    <n v="3"/>
    <n v="33.299999999999997"/>
    <s v="Solid Shooter"/>
    <n v="82"/>
    <n v="159"/>
    <n v="51.6"/>
    <x v="1"/>
    <n v="231"/>
    <n v="389"/>
    <n v="620"/>
    <s v="Elite Rebounder"/>
    <n v="69"/>
    <x v="2"/>
    <n v="58"/>
    <n v="26"/>
    <x v="1"/>
    <n v="173"/>
    <x v="0"/>
    <n v="169"/>
    <n v="2066"/>
    <n v="20"/>
    <n v="0"/>
    <n v="72"/>
  </r>
  <r>
    <x v="165"/>
    <s v="SG"/>
    <s v="Shooting Guard"/>
    <s v="GSW"/>
    <n v="26"/>
    <n v="72"/>
    <n v="42"/>
    <n v="30"/>
    <b v="1"/>
    <n v="1894"/>
    <n v="678"/>
    <x v="1"/>
    <n v="235"/>
    <n v="540"/>
    <n v="43.5"/>
    <x v="1"/>
    <n v="150"/>
    <n v="378"/>
    <n v="39.700000000000003"/>
    <s v="Sharpshooter"/>
    <n v="58"/>
    <n v="71"/>
    <n v="81.7"/>
    <x v="0"/>
    <n v="80"/>
    <n v="245"/>
    <n v="325"/>
    <s v="Elite Rebounder"/>
    <n v="252"/>
    <x v="0"/>
    <n v="112"/>
    <n v="97"/>
    <x v="0"/>
    <n v="10"/>
    <x v="1"/>
    <n v="133"/>
    <n v="1655"/>
    <n v="4"/>
    <n v="0"/>
    <n v="124"/>
  </r>
  <r>
    <x v="166"/>
    <s v="G"/>
    <s v="Guard"/>
    <s v="SAS"/>
    <n v="19"/>
    <n v="66"/>
    <n v="15"/>
    <n v="51"/>
    <b v="1"/>
    <n v="1550"/>
    <n v="673"/>
    <x v="1"/>
    <n v="269"/>
    <n v="611"/>
    <n v="44"/>
    <x v="1"/>
    <n v="77"/>
    <n v="255"/>
    <n v="30.2"/>
    <s v="Solid Shooter"/>
    <n v="58"/>
    <n v="70"/>
    <n v="82.9"/>
    <x v="0"/>
    <n v="28"/>
    <n v="153"/>
    <n v="181"/>
    <s v="Occasional Rebounder"/>
    <n v="127"/>
    <x v="0"/>
    <n v="76"/>
    <n v="33"/>
    <x v="1"/>
    <n v="7"/>
    <x v="1"/>
    <n v="115"/>
    <n v="1125"/>
    <n v="0"/>
    <n v="0"/>
    <n v="-364"/>
  </r>
  <r>
    <x v="167"/>
    <s v="PF"/>
    <s v="Power Forward"/>
    <s v="BKN"/>
    <n v="29"/>
    <n v="76"/>
    <n v="42"/>
    <n v="34"/>
    <b v="1"/>
    <n v="2409"/>
    <n v="671"/>
    <x v="1"/>
    <n v="229"/>
    <n v="593"/>
    <n v="38.6"/>
    <x v="1"/>
    <n v="163"/>
    <n v="419"/>
    <n v="38.9"/>
    <s v="Sharpshooter"/>
    <n v="50"/>
    <n v="69"/>
    <n v="72.5"/>
    <x v="0"/>
    <n v="55"/>
    <n v="329"/>
    <n v="384"/>
    <s v="Elite Rebounder"/>
    <n v="283"/>
    <x v="0"/>
    <n v="114"/>
    <n v="65"/>
    <x v="0"/>
    <n v="49"/>
    <x v="0"/>
    <n v="239"/>
    <n v="1784"/>
    <n v="4"/>
    <n v="1"/>
    <n v="78"/>
  </r>
  <r>
    <x v="168"/>
    <s v="SF"/>
    <s v="Small Forward"/>
    <s v="CLE"/>
    <n v="28"/>
    <n v="77"/>
    <n v="48"/>
    <n v="29"/>
    <b v="1"/>
    <n v="1548"/>
    <n v="669"/>
    <x v="1"/>
    <n v="239"/>
    <n v="530"/>
    <n v="45.1"/>
    <x v="1"/>
    <n v="116"/>
    <n v="312"/>
    <n v="37.200000000000003"/>
    <s v="Sharpshooter"/>
    <n v="75"/>
    <n v="108"/>
    <n v="69.400000000000006"/>
    <x v="1"/>
    <n v="25"/>
    <n v="151"/>
    <n v="176"/>
    <s v="Occasional Rebounder"/>
    <n v="115"/>
    <x v="1"/>
    <n v="52"/>
    <n v="35"/>
    <x v="0"/>
    <n v="11"/>
    <x v="1"/>
    <n v="122"/>
    <n v="1139"/>
    <n v="1"/>
    <n v="0"/>
    <n v="228"/>
  </r>
  <r>
    <x v="169"/>
    <s v="PF"/>
    <s v="Power Forward"/>
    <s v="GSW"/>
    <n v="20"/>
    <n v="67"/>
    <n v="38"/>
    <n v="29"/>
    <b v="1"/>
    <n v="1394"/>
    <n v="666"/>
    <x v="1"/>
    <n v="261"/>
    <n v="497"/>
    <n v="52.5"/>
    <x v="0"/>
    <n v="54"/>
    <n v="146"/>
    <n v="37"/>
    <s v="Sharpshooter"/>
    <n v="90"/>
    <n v="138"/>
    <n v="65.2"/>
    <x v="1"/>
    <n v="70"/>
    <n v="161"/>
    <n v="231"/>
    <s v="Elite Rebounder"/>
    <n v="125"/>
    <x v="0"/>
    <n v="95"/>
    <n v="41"/>
    <x v="0"/>
    <n v="31"/>
    <x v="0"/>
    <n v="157"/>
    <n v="1252"/>
    <n v="1"/>
    <n v="0"/>
    <n v="-53"/>
  </r>
  <r>
    <x v="170"/>
    <s v="PG"/>
    <s v="Point Guard"/>
    <s v="LAC"/>
    <n v="22"/>
    <n v="56"/>
    <n v="36"/>
    <n v="20"/>
    <b v="1"/>
    <n v="1086"/>
    <n v="659"/>
    <x v="1"/>
    <n v="228"/>
    <n v="571"/>
    <n v="39.9"/>
    <x v="1"/>
    <n v="117"/>
    <n v="315"/>
    <n v="37.1"/>
    <s v="Sharpshooter"/>
    <n v="86"/>
    <n v="102"/>
    <n v="84.3"/>
    <x v="0"/>
    <n v="20"/>
    <n v="115"/>
    <n v="135"/>
    <s v="Occasional Rebounder"/>
    <n v="172"/>
    <x v="0"/>
    <n v="82"/>
    <n v="39"/>
    <x v="0"/>
    <n v="15"/>
    <x v="1"/>
    <n v="96"/>
    <n v="1159"/>
    <n v="1"/>
    <n v="0"/>
    <n v="-129"/>
  </r>
  <r>
    <x v="171"/>
    <s v="SF"/>
    <s v="Small Forward"/>
    <s v="SAS"/>
    <n v="31"/>
    <n v="64"/>
    <n v="19"/>
    <n v="45"/>
    <b v="1"/>
    <n v="1314"/>
    <n v="654"/>
    <x v="1"/>
    <n v="239"/>
    <n v="523"/>
    <n v="45.7"/>
    <x v="1"/>
    <n v="123"/>
    <n v="298"/>
    <n v="41.3"/>
    <s v="Sharpshooter"/>
    <n v="53"/>
    <n v="70"/>
    <n v="75.7"/>
    <x v="0"/>
    <n v="23"/>
    <n v="115"/>
    <n v="138"/>
    <s v="Occasional Rebounder"/>
    <n v="91"/>
    <x v="2"/>
    <n v="58"/>
    <n v="13"/>
    <x v="2"/>
    <n v="6"/>
    <x v="1"/>
    <n v="118"/>
    <n v="955"/>
    <n v="0"/>
    <n v="0"/>
    <n v="-237"/>
  </r>
  <r>
    <x v="172"/>
    <s v="SG"/>
    <s v="Shooting Guard"/>
    <s v="NOP"/>
    <n v="29"/>
    <n v="65"/>
    <n v="24"/>
    <n v="41"/>
    <b v="1"/>
    <n v="1530"/>
    <n v="654"/>
    <x v="1"/>
    <n v="239"/>
    <n v="554"/>
    <n v="43.1"/>
    <x v="1"/>
    <n v="107"/>
    <n v="293"/>
    <n v="36.5"/>
    <s v="Sharpshooter"/>
    <n v="69"/>
    <n v="81"/>
    <n v="85.2"/>
    <x v="0"/>
    <n v="41"/>
    <n v="134"/>
    <n v="175"/>
    <s v="Occasional Rebounder"/>
    <n v="174"/>
    <x v="0"/>
    <n v="86"/>
    <n v="69"/>
    <x v="0"/>
    <n v="20"/>
    <x v="2"/>
    <n v="117"/>
    <n v="1306"/>
    <n v="1"/>
    <n v="0"/>
    <n v="-161"/>
  </r>
  <r>
    <x v="173"/>
    <s v="G"/>
    <s v="Guard"/>
    <s v="LAL"/>
    <n v="24"/>
    <n v="56"/>
    <n v="27"/>
    <n v="29"/>
    <b v="1"/>
    <n v="1297"/>
    <n v="654"/>
    <x v="1"/>
    <n v="236"/>
    <n v="527"/>
    <n v="44.8"/>
    <x v="1"/>
    <n v="91"/>
    <n v="249"/>
    <n v="36.5"/>
    <s v="Sharpshooter"/>
    <n v="91"/>
    <n v="106"/>
    <n v="85.8"/>
    <x v="0"/>
    <n v="14"/>
    <n v="95"/>
    <n v="109"/>
    <s v="Occasional Rebounder"/>
    <n v="64"/>
    <x v="2"/>
    <n v="46"/>
    <n v="30"/>
    <x v="1"/>
    <n v="17"/>
    <x v="1"/>
    <n v="71"/>
    <n v="976"/>
    <n v="0"/>
    <n v="0"/>
    <n v="-207"/>
  </r>
  <r>
    <x v="174"/>
    <s v="SG"/>
    <s v="Shooting Guard"/>
    <s v="DET"/>
    <n v="31"/>
    <n v="51"/>
    <n v="12"/>
    <n v="39"/>
    <b v="1"/>
    <n v="1122"/>
    <n v="652"/>
    <x v="1"/>
    <n v="200"/>
    <n v="459"/>
    <n v="43.6"/>
    <x v="1"/>
    <n v="99"/>
    <n v="239"/>
    <n v="41.4"/>
    <s v="Sharpshooter"/>
    <n v="153"/>
    <n v="188"/>
    <n v="81.400000000000006"/>
    <x v="0"/>
    <n v="19"/>
    <n v="139"/>
    <n v="158"/>
    <s v="Occasional Rebounder"/>
    <n v="114"/>
    <x v="1"/>
    <n v="58"/>
    <n v="38"/>
    <x v="0"/>
    <n v="8"/>
    <x v="1"/>
    <n v="98"/>
    <n v="1093"/>
    <n v="0"/>
    <n v="0"/>
    <n v="-7"/>
  </r>
  <r>
    <x v="175"/>
    <s v="PG"/>
    <s v="Point Guard"/>
    <s v="MIL"/>
    <n v="27"/>
    <n v="81"/>
    <n v="57"/>
    <n v="24"/>
    <b v="1"/>
    <n v="1812"/>
    <n v="651"/>
    <x v="1"/>
    <n v="239"/>
    <n v="565"/>
    <n v="42.3"/>
    <x v="1"/>
    <n v="142"/>
    <n v="337"/>
    <n v="42.1"/>
    <s v="Sharpshooter"/>
    <n v="31"/>
    <n v="38"/>
    <n v="81.599999999999994"/>
    <x v="0"/>
    <n v="35"/>
    <n v="167"/>
    <n v="202"/>
    <s v="Elite Rebounder"/>
    <n v="197"/>
    <x v="0"/>
    <n v="78"/>
    <n v="66"/>
    <x v="0"/>
    <n v="29"/>
    <x v="0"/>
    <n v="158"/>
    <n v="1396"/>
    <n v="1"/>
    <n v="0"/>
    <n v="63"/>
  </r>
  <r>
    <x v="176"/>
    <s v="SF"/>
    <s v="Small Forward"/>
    <s v="BKN"/>
    <n v="27"/>
    <n v="42"/>
    <n v="25"/>
    <n v="17"/>
    <b v="1"/>
    <n v="1200"/>
    <n v="650"/>
    <x v="1"/>
    <n v="223"/>
    <n v="474"/>
    <n v="47"/>
    <x v="0"/>
    <n v="103"/>
    <n v="255"/>
    <n v="40.4"/>
    <s v="Sharpshooter"/>
    <n v="101"/>
    <n v="120"/>
    <n v="84.2"/>
    <x v="0"/>
    <n v="34"/>
    <n v="151"/>
    <n v="185"/>
    <s v="Occasional Rebounder"/>
    <n v="78"/>
    <x v="2"/>
    <n v="37"/>
    <n v="50"/>
    <x v="0"/>
    <n v="14"/>
    <x v="1"/>
    <n v="83"/>
    <n v="1144"/>
    <n v="1"/>
    <n v="0"/>
    <n v="155"/>
  </r>
  <r>
    <x v="177"/>
    <s v="PG"/>
    <s v="Point Guard"/>
    <s v="IND"/>
    <n v="31"/>
    <n v="75"/>
    <n v="31"/>
    <n v="44"/>
    <b v="1"/>
    <n v="1526"/>
    <n v="650"/>
    <x v="1"/>
    <n v="283"/>
    <n v="521"/>
    <n v="54.3"/>
    <x v="0"/>
    <n v="26"/>
    <n v="59"/>
    <n v="44.1"/>
    <s v="Sharpshooter"/>
    <n v="58"/>
    <n v="68"/>
    <n v="85.3"/>
    <x v="0"/>
    <n v="45"/>
    <n v="189"/>
    <n v="234"/>
    <s v="Elite Rebounder"/>
    <n v="397"/>
    <x v="0"/>
    <n v="143"/>
    <n v="81"/>
    <x v="0"/>
    <n v="10"/>
    <x v="1"/>
    <n v="105"/>
    <n v="1656"/>
    <n v="6"/>
    <n v="1"/>
    <n v="-62"/>
  </r>
  <r>
    <x v="178"/>
    <s v="SF"/>
    <s v="Small Forward"/>
    <s v="NOP"/>
    <n v="24"/>
    <n v="66"/>
    <n v="31"/>
    <n v="35"/>
    <b v="1"/>
    <n v="1951"/>
    <n v="649"/>
    <x v="1"/>
    <n v="235"/>
    <n v="501"/>
    <n v="46.9"/>
    <x v="0"/>
    <n v="56"/>
    <n v="167"/>
    <n v="33.5"/>
    <s v="Solid Shooter"/>
    <n v="123"/>
    <n v="161"/>
    <n v="76.400000000000006"/>
    <x v="0"/>
    <n v="97"/>
    <n v="172"/>
    <n v="269"/>
    <s v="Elite Rebounder"/>
    <n v="162"/>
    <x v="0"/>
    <n v="88"/>
    <n v="103"/>
    <x v="0"/>
    <n v="42"/>
    <x v="0"/>
    <n v="208"/>
    <n v="1562"/>
    <n v="0"/>
    <n v="0"/>
    <n v="150"/>
  </r>
  <r>
    <x v="179"/>
    <s v="SF"/>
    <s v="Small Forward"/>
    <s v="SAS"/>
    <n v="27"/>
    <n v="67"/>
    <n v="18"/>
    <n v="49"/>
    <b v="1"/>
    <n v="1453"/>
    <n v="647"/>
    <x v="1"/>
    <n v="236"/>
    <n v="465"/>
    <n v="50.8"/>
    <x v="0"/>
    <n v="56"/>
    <n v="142"/>
    <n v="39.4"/>
    <s v="Sharpshooter"/>
    <n v="119"/>
    <n v="150"/>
    <n v="79.3"/>
    <x v="0"/>
    <n v="65"/>
    <n v="182"/>
    <n v="247"/>
    <s v="Elite Rebounder"/>
    <n v="103"/>
    <x v="1"/>
    <n v="56"/>
    <n v="46"/>
    <x v="0"/>
    <n v="20"/>
    <x v="2"/>
    <n v="63"/>
    <n v="1240"/>
    <n v="0"/>
    <n v="0"/>
    <n v="-266"/>
  </r>
  <r>
    <x v="180"/>
    <s v="SF"/>
    <s v="Small Forward"/>
    <s v="MIN"/>
    <n v="29"/>
    <n v="69"/>
    <n v="36"/>
    <n v="33"/>
    <b v="1"/>
    <n v="1957"/>
    <n v="647"/>
    <x v="1"/>
    <n v="252"/>
    <n v="495"/>
    <n v="50.9"/>
    <x v="0"/>
    <n v="43"/>
    <n v="105"/>
    <n v="41"/>
    <s v="Sharpshooter"/>
    <n v="100"/>
    <n v="136"/>
    <n v="73.5"/>
    <x v="0"/>
    <n v="66"/>
    <n v="302"/>
    <n v="368"/>
    <s v="Elite Rebounder"/>
    <n v="335"/>
    <x v="0"/>
    <n v="103"/>
    <n v="78"/>
    <x v="0"/>
    <n v="63"/>
    <x v="0"/>
    <n v="146"/>
    <n v="1911"/>
    <n v="10"/>
    <n v="3"/>
    <n v="91"/>
  </r>
  <r>
    <x v="181"/>
    <s v="PF"/>
    <s v="Power Forward"/>
    <s v="IND"/>
    <n v="23"/>
    <n v="68"/>
    <n v="31"/>
    <n v="37"/>
    <b v="1"/>
    <n v="1279"/>
    <n v="642"/>
    <x v="1"/>
    <n v="242"/>
    <n v="508"/>
    <n v="47.6"/>
    <x v="0"/>
    <n v="54"/>
    <n v="191"/>
    <n v="28.3"/>
    <s v="Regular Shooter"/>
    <n v="104"/>
    <n v="137"/>
    <n v="75.900000000000006"/>
    <x v="0"/>
    <n v="129"/>
    <n v="265"/>
    <n v="394"/>
    <s v="Elite Rebounder"/>
    <n v="66"/>
    <x v="2"/>
    <n v="72"/>
    <n v="21"/>
    <x v="2"/>
    <n v="60"/>
    <x v="0"/>
    <n v="153"/>
    <n v="1385"/>
    <n v="7"/>
    <n v="0"/>
    <n v="-95"/>
  </r>
  <r>
    <x v="182"/>
    <s v="PG"/>
    <s v="Point Guard"/>
    <s v="MIA"/>
    <n v="26"/>
    <n v="68"/>
    <n v="37"/>
    <n v="31"/>
    <b v="1"/>
    <n v="1759"/>
    <n v="641"/>
    <x v="1"/>
    <n v="228"/>
    <n v="567"/>
    <n v="40.200000000000003"/>
    <x v="1"/>
    <n v="117"/>
    <n v="350"/>
    <n v="33.4"/>
    <s v="Solid Shooter"/>
    <n v="68"/>
    <n v="78"/>
    <n v="87.2"/>
    <x v="0"/>
    <n v="27"/>
    <n v="118"/>
    <n v="145"/>
    <s v="Occasional Rebounder"/>
    <n v="167"/>
    <x v="0"/>
    <n v="92"/>
    <n v="62"/>
    <x v="0"/>
    <n v="5"/>
    <x v="1"/>
    <n v="154"/>
    <n v="1175"/>
    <n v="0"/>
    <n v="0"/>
    <n v="-28"/>
  </r>
  <r>
    <x v="183"/>
    <s v="PF"/>
    <s v="Power Forward"/>
    <s v="BOS"/>
    <n v="24"/>
    <n v="79"/>
    <n v="55"/>
    <n v="24"/>
    <b v="1"/>
    <n v="2045"/>
    <n v="641"/>
    <x v="1"/>
    <n v="216"/>
    <n v="476"/>
    <n v="45.4"/>
    <x v="1"/>
    <n v="115"/>
    <n v="291"/>
    <n v="39.5"/>
    <s v="Sharpshooter"/>
    <n v="94"/>
    <n v="122"/>
    <n v="77"/>
    <x v="0"/>
    <n v="87"/>
    <n v="276"/>
    <n v="363"/>
    <s v="Elite Rebounder"/>
    <n v="131"/>
    <x v="0"/>
    <n v="82"/>
    <n v="41"/>
    <x v="0"/>
    <n v="31"/>
    <x v="0"/>
    <n v="192"/>
    <n v="1407"/>
    <n v="3"/>
    <n v="0"/>
    <n v="206"/>
  </r>
  <r>
    <x v="184"/>
    <s v="F"/>
    <s v="Forward"/>
    <s v="ATL"/>
    <n v="19"/>
    <n v="72"/>
    <n v="34"/>
    <n v="38"/>
    <b v="1"/>
    <n v="1401"/>
    <n v="639"/>
    <x v="1"/>
    <n v="248"/>
    <n v="533"/>
    <n v="46.5"/>
    <x v="0"/>
    <n v="101"/>
    <n v="259"/>
    <n v="39"/>
    <s v="Sharpshooter"/>
    <n v="42"/>
    <n v="47"/>
    <n v="89.4"/>
    <x v="0"/>
    <n v="37"/>
    <n v="116"/>
    <n v="153"/>
    <s v="Occasional Rebounder"/>
    <n v="73"/>
    <x v="2"/>
    <n v="42"/>
    <n v="42"/>
    <x v="0"/>
    <n v="12"/>
    <x v="1"/>
    <n v="87"/>
    <n v="1052"/>
    <n v="0"/>
    <n v="0"/>
    <n v="63"/>
  </r>
  <r>
    <x v="185"/>
    <s v="SF"/>
    <s v="Small Forward"/>
    <s v="PHI"/>
    <n v="29"/>
    <n v="78"/>
    <n v="51"/>
    <n v="27"/>
    <b v="1"/>
    <n v="1512"/>
    <n v="637"/>
    <x v="1"/>
    <n v="222"/>
    <n v="502"/>
    <n v="44.2"/>
    <x v="1"/>
    <n v="154"/>
    <n v="384"/>
    <n v="40.1"/>
    <s v="Sharpshooter"/>
    <n v="39"/>
    <n v="45"/>
    <n v="86.7"/>
    <x v="0"/>
    <n v="19"/>
    <n v="166"/>
    <n v="185"/>
    <s v="Occasional Rebounder"/>
    <n v="77"/>
    <x v="2"/>
    <n v="54"/>
    <n v="31"/>
    <x v="1"/>
    <n v="14"/>
    <x v="1"/>
    <n v="145"/>
    <n v="1056"/>
    <n v="0"/>
    <n v="0"/>
    <n v="75"/>
  </r>
  <r>
    <x v="186"/>
    <s v="SG"/>
    <s v="Shooting Guard"/>
    <s v="PHI"/>
    <n v="26"/>
    <n v="76"/>
    <n v="52"/>
    <n v="24"/>
    <b v="1"/>
    <n v="1567"/>
    <n v="637"/>
    <x v="1"/>
    <n v="241"/>
    <n v="503"/>
    <n v="47.9"/>
    <x v="0"/>
    <n v="56"/>
    <n v="148"/>
    <n v="37.799999999999997"/>
    <s v="Sharpshooter"/>
    <n v="99"/>
    <n v="116"/>
    <n v="85.3"/>
    <x v="0"/>
    <n v="39"/>
    <n v="152"/>
    <n v="191"/>
    <s v="Occasional Rebounder"/>
    <n v="240"/>
    <x v="0"/>
    <n v="94"/>
    <n v="25"/>
    <x v="1"/>
    <n v="13"/>
    <x v="1"/>
    <n v="123"/>
    <n v="1246"/>
    <n v="3"/>
    <n v="0"/>
    <n v="144"/>
  </r>
  <r>
    <x v="187"/>
    <s v="PG"/>
    <s v="Point Guard"/>
    <s v="WAS"/>
    <n v="27"/>
    <n v="62"/>
    <n v="28"/>
    <n v="34"/>
    <b v="1"/>
    <n v="1696"/>
    <n v="636"/>
    <x v="1"/>
    <n v="247"/>
    <n v="515"/>
    <n v="48"/>
    <x v="0"/>
    <n v="78"/>
    <n v="204"/>
    <n v="38.200000000000003"/>
    <s v="Sharpshooter"/>
    <n v="64"/>
    <n v="77"/>
    <n v="83.1"/>
    <x v="0"/>
    <n v="26"/>
    <n v="184"/>
    <n v="210"/>
    <s v="Elite Rebounder"/>
    <n v="326"/>
    <x v="0"/>
    <n v="60"/>
    <n v="43"/>
    <x v="0"/>
    <n v="13"/>
    <x v="1"/>
    <n v="75"/>
    <n v="1485"/>
    <n v="2"/>
    <n v="0"/>
    <n v="6"/>
  </r>
  <r>
    <x v="188"/>
    <s v="C"/>
    <s v="Center"/>
    <s v="ORL"/>
    <n v="23"/>
    <n v="70"/>
    <n v="26"/>
    <n v="44"/>
    <b v="1"/>
    <n v="1505"/>
    <n v="634"/>
    <x v="1"/>
    <n v="261"/>
    <n v="478"/>
    <n v="54.6"/>
    <x v="0"/>
    <n v="30"/>
    <n v="113"/>
    <n v="26.5"/>
    <s v="Regular Shooter"/>
    <n v="82"/>
    <n v="108"/>
    <n v="75.900000000000006"/>
    <x v="0"/>
    <n v="69"/>
    <n v="336"/>
    <n v="405"/>
    <s v="Elite Rebounder"/>
    <n v="69"/>
    <x v="2"/>
    <n v="112"/>
    <n v="30"/>
    <x v="1"/>
    <n v="85"/>
    <x v="0"/>
    <n v="92"/>
    <n v="1457"/>
    <n v="6"/>
    <n v="0"/>
    <n v="-146"/>
  </r>
  <r>
    <x v="189"/>
    <s v="SF"/>
    <s v="Small Forward"/>
    <s v="GSW"/>
    <n v="28"/>
    <n v="37"/>
    <n v="19"/>
    <n v="18"/>
    <b v="1"/>
    <n v="1190"/>
    <n v="633"/>
    <x v="1"/>
    <n v="250"/>
    <n v="529"/>
    <n v="47.3"/>
    <x v="0"/>
    <n v="89"/>
    <n v="225"/>
    <n v="39.6"/>
    <s v="Sharpshooter"/>
    <n v="44"/>
    <n v="72"/>
    <n v="61.1"/>
    <x v="1"/>
    <n v="61"/>
    <n v="125"/>
    <n v="186"/>
    <s v="Occasional Rebounder"/>
    <n v="85"/>
    <x v="2"/>
    <n v="48"/>
    <n v="45"/>
    <x v="0"/>
    <n v="28"/>
    <x v="0"/>
    <n v="107"/>
    <n v="1155"/>
    <n v="3"/>
    <n v="0"/>
    <n v="118"/>
  </r>
  <r>
    <x v="190"/>
    <s v="PF"/>
    <s v="Power Forward"/>
    <s v="LAL"/>
    <n v="24"/>
    <n v="78"/>
    <n v="43"/>
    <n v="35"/>
    <b v="1"/>
    <n v="1880"/>
    <n v="619"/>
    <x v="1"/>
    <n v="247"/>
    <n v="451"/>
    <n v="54.8"/>
    <x v="0"/>
    <n v="29"/>
    <n v="90"/>
    <n v="32.200000000000003"/>
    <s v="Solid Shooter"/>
    <n v="96"/>
    <n v="139"/>
    <n v="69.099999999999994"/>
    <x v="1"/>
    <n v="170"/>
    <n v="412"/>
    <n v="582"/>
    <s v="Elite Rebounder"/>
    <n v="184"/>
    <x v="0"/>
    <n v="97"/>
    <n v="83"/>
    <x v="0"/>
    <n v="21"/>
    <x v="0"/>
    <n v="190"/>
    <n v="1808"/>
    <n v="10"/>
    <n v="0"/>
    <n v="-101"/>
  </r>
  <r>
    <x v="191"/>
    <s v="PF"/>
    <s v="Power Forward"/>
    <s v="GSW"/>
    <n v="33"/>
    <n v="73"/>
    <n v="41"/>
    <n v="32"/>
    <b v="1"/>
    <n v="2298"/>
    <n v="617"/>
    <x v="1"/>
    <n v="250"/>
    <n v="474"/>
    <n v="52.7"/>
    <x v="0"/>
    <n v="40"/>
    <n v="131"/>
    <n v="30.5"/>
    <s v="Solid Shooter"/>
    <n v="77"/>
    <n v="108"/>
    <n v="71.3"/>
    <x v="2"/>
    <n v="66"/>
    <n v="459"/>
    <n v="525"/>
    <s v="Elite Rebounder"/>
    <n v="500"/>
    <x v="0"/>
    <n v="204"/>
    <n v="74"/>
    <x v="0"/>
    <n v="61"/>
    <x v="0"/>
    <n v="229"/>
    <n v="2198"/>
    <n v="11"/>
    <n v="0"/>
    <n v="346"/>
  </r>
  <r>
    <x v="192"/>
    <s v="C"/>
    <s v="Center"/>
    <s v="BOS"/>
    <n v="36"/>
    <n v="63"/>
    <n v="44"/>
    <n v="19"/>
    <b v="1"/>
    <n v="1921"/>
    <n v="616"/>
    <x v="1"/>
    <n v="228"/>
    <n v="479"/>
    <n v="47.6"/>
    <x v="0"/>
    <n v="145"/>
    <n v="325"/>
    <n v="44.6"/>
    <s v="Sharpshooter"/>
    <n v="15"/>
    <n v="21"/>
    <n v="71.400000000000006"/>
    <x v="2"/>
    <n v="73"/>
    <n v="317"/>
    <n v="390"/>
    <s v="Elite Rebounder"/>
    <n v="189"/>
    <x v="0"/>
    <n v="37"/>
    <n v="30"/>
    <x v="1"/>
    <n v="61"/>
    <x v="0"/>
    <n v="121"/>
    <n v="1604"/>
    <n v="7"/>
    <n v="0"/>
    <n v="309"/>
  </r>
  <r>
    <x v="193"/>
    <s v="PG"/>
    <s v="Point Guard"/>
    <s v="MIA"/>
    <n v="37"/>
    <n v="55"/>
    <n v="30"/>
    <n v="25"/>
    <b v="1"/>
    <n v="1718"/>
    <n v="615"/>
    <x v="1"/>
    <n v="196"/>
    <n v="485"/>
    <n v="40.4"/>
    <x v="1"/>
    <n v="107"/>
    <n v="310"/>
    <n v="34.5"/>
    <s v="Solid Shooter"/>
    <n v="116"/>
    <n v="135"/>
    <n v="85.9"/>
    <x v="0"/>
    <n v="43"/>
    <n v="182"/>
    <n v="225"/>
    <s v="Elite Rebounder"/>
    <n v="281"/>
    <x v="0"/>
    <n v="103"/>
    <n v="57"/>
    <x v="0"/>
    <n v="21"/>
    <x v="0"/>
    <n v="143"/>
    <n v="1438"/>
    <n v="2"/>
    <n v="1"/>
    <n v="55"/>
  </r>
  <r>
    <x v="194"/>
    <s v="F"/>
    <s v="Forward"/>
    <s v="SAS"/>
    <n v="19"/>
    <n v="56"/>
    <n v="15"/>
    <n v="41"/>
    <b v="1"/>
    <n v="1458"/>
    <n v="614"/>
    <x v="1"/>
    <n v="250"/>
    <n v="552"/>
    <n v="45.3"/>
    <x v="1"/>
    <n v="33"/>
    <n v="134"/>
    <n v="24.6"/>
    <s v="Regular Shooter"/>
    <n v="81"/>
    <n v="116"/>
    <n v="69.8"/>
    <x v="1"/>
    <n v="95"/>
    <n v="200"/>
    <n v="295"/>
    <s v="Elite Rebounder"/>
    <n v="142"/>
    <x v="0"/>
    <n v="97"/>
    <n v="43"/>
    <x v="0"/>
    <n v="23"/>
    <x v="0"/>
    <n v="138"/>
    <n v="1282"/>
    <n v="2"/>
    <n v="0"/>
    <n v="-235"/>
  </r>
  <r>
    <x v="195"/>
    <s v="C"/>
    <s v="Center"/>
    <s v="DET"/>
    <n v="19"/>
    <n v="67"/>
    <n v="16"/>
    <n v="51"/>
    <b v="1"/>
    <n v="1670"/>
    <n v="612"/>
    <x v="1"/>
    <n v="258"/>
    <n v="398"/>
    <n v="64.8"/>
    <x v="0"/>
    <n v="0"/>
    <n v="2"/>
    <n v="0"/>
    <s v="Regular Shooter"/>
    <n v="96"/>
    <n v="157"/>
    <n v="61.1"/>
    <x v="1"/>
    <n v="229"/>
    <n v="366"/>
    <n v="595"/>
    <s v="Elite Rebounder"/>
    <n v="75"/>
    <x v="2"/>
    <n v="92"/>
    <n v="44"/>
    <x v="0"/>
    <n v="59"/>
    <x v="0"/>
    <n v="182"/>
    <n v="1656"/>
    <n v="19"/>
    <n v="0"/>
    <n v="-279"/>
  </r>
  <r>
    <x v="196"/>
    <s v="SG"/>
    <s v="Shooting Guard"/>
    <s v="BKN"/>
    <n v="21"/>
    <n v="57"/>
    <n v="30"/>
    <n v="27"/>
    <b v="1"/>
    <n v="948"/>
    <n v="604"/>
    <x v="1"/>
    <n v="201"/>
    <n v="456"/>
    <n v="44.1"/>
    <x v="1"/>
    <n v="51"/>
    <n v="133"/>
    <n v="38.299999999999997"/>
    <s v="Sharpshooter"/>
    <n v="151"/>
    <n v="174"/>
    <n v="86.8"/>
    <x v="0"/>
    <n v="8"/>
    <n v="87"/>
    <n v="95"/>
    <s v="Occasional Rebounder"/>
    <n v="78"/>
    <x v="2"/>
    <n v="63"/>
    <n v="20"/>
    <x v="2"/>
    <n v="7"/>
    <x v="1"/>
    <n v="55"/>
    <n v="853"/>
    <n v="0"/>
    <n v="0"/>
    <n v="-4"/>
  </r>
  <r>
    <x v="197"/>
    <s v="SG"/>
    <s v="Shooting Guard"/>
    <s v="PHX"/>
    <n v="30"/>
    <n v="74"/>
    <n v="40"/>
    <n v="34"/>
    <b v="1"/>
    <n v="1506"/>
    <n v="604"/>
    <x v="1"/>
    <n v="200"/>
    <n v="452"/>
    <n v="44.2"/>
    <x v="1"/>
    <n v="110"/>
    <n v="247"/>
    <n v="44.5"/>
    <s v="Sharpshooter"/>
    <n v="94"/>
    <n v="104"/>
    <n v="90.4"/>
    <x v="0"/>
    <n v="39"/>
    <n v="186"/>
    <n v="225"/>
    <s v="Elite Rebounder"/>
    <n v="99"/>
    <x v="2"/>
    <n v="78"/>
    <n v="30"/>
    <x v="1"/>
    <n v="7"/>
    <x v="1"/>
    <n v="118"/>
    <n v="1056"/>
    <n v="0"/>
    <n v="0"/>
    <n v="79"/>
  </r>
  <r>
    <x v="198"/>
    <s v="C"/>
    <s v="Center"/>
    <s v="MIN"/>
    <n v="27"/>
    <n v="29"/>
    <n v="15"/>
    <n v="14"/>
    <b v="1"/>
    <n v="957"/>
    <n v="602"/>
    <x v="1"/>
    <n v="212"/>
    <n v="428"/>
    <n v="49.5"/>
    <x v="0"/>
    <n v="60"/>
    <n v="164"/>
    <n v="36.6"/>
    <s v="Sharpshooter"/>
    <n v="118"/>
    <n v="135"/>
    <n v="87.4"/>
    <x v="0"/>
    <n v="48"/>
    <n v="188"/>
    <n v="236"/>
    <s v="Elite Rebounder"/>
    <n v="140"/>
    <x v="0"/>
    <n v="86"/>
    <n v="20"/>
    <x v="2"/>
    <n v="17"/>
    <x v="1"/>
    <n v="111"/>
    <n v="1120"/>
    <n v="9"/>
    <n v="0"/>
    <n v="39"/>
  </r>
  <r>
    <x v="199"/>
    <s v="C"/>
    <s v="Center"/>
    <s v="ORL"/>
    <n v="26"/>
    <n v="57"/>
    <n v="27"/>
    <n v="30"/>
    <b v="1"/>
    <n v="1110"/>
    <n v="600"/>
    <x v="1"/>
    <n v="198"/>
    <n v="396"/>
    <n v="50"/>
    <x v="0"/>
    <n v="51"/>
    <n v="163"/>
    <n v="31.3"/>
    <s v="Solid Shooter"/>
    <n v="153"/>
    <n v="182"/>
    <n v="84.1"/>
    <x v="0"/>
    <n v="69"/>
    <n v="190"/>
    <n v="259"/>
    <s v="Elite Rebounder"/>
    <n v="84"/>
    <x v="2"/>
    <n v="68"/>
    <n v="37"/>
    <x v="0"/>
    <n v="13"/>
    <x v="1"/>
    <n v="136"/>
    <n v="1119"/>
    <n v="3"/>
    <n v="0"/>
    <n v="-27"/>
  </r>
  <r>
    <x v="200"/>
    <s v="SF"/>
    <s v="Small Forward"/>
    <s v="PHX"/>
    <n v="32"/>
    <n v="79"/>
    <n v="44"/>
    <n v="35"/>
    <b v="1"/>
    <n v="1948"/>
    <n v="588"/>
    <x v="1"/>
    <n v="228"/>
    <n v="500"/>
    <n v="45.6"/>
    <x v="1"/>
    <n v="100"/>
    <n v="253"/>
    <n v="39.5"/>
    <s v="Sharpshooter"/>
    <n v="32"/>
    <n v="45"/>
    <n v="71.099999999999994"/>
    <x v="2"/>
    <n v="145"/>
    <n v="281"/>
    <n v="426"/>
    <s v="Elite Rebounder"/>
    <n v="117"/>
    <x v="0"/>
    <n v="73"/>
    <n v="50"/>
    <x v="0"/>
    <n v="62"/>
    <x v="0"/>
    <n v="179"/>
    <n v="1538"/>
    <n v="4"/>
    <n v="0"/>
    <n v="-177"/>
  </r>
  <r>
    <x v="201"/>
    <s v="C"/>
    <s v="Center"/>
    <s v="DEN"/>
    <n v="25"/>
    <n v="59"/>
    <n v="33"/>
    <n v="26"/>
    <b v="1"/>
    <n v="1082"/>
    <n v="579"/>
    <x v="1"/>
    <n v="230"/>
    <n v="369"/>
    <n v="62.3"/>
    <x v="0"/>
    <n v="26"/>
    <n v="59"/>
    <n v="44.1"/>
    <s v="Sharpshooter"/>
    <n v="93"/>
    <n v="126"/>
    <n v="73.8"/>
    <x v="0"/>
    <n v="86"/>
    <n v="253"/>
    <n v="339"/>
    <s v="Elite Rebounder"/>
    <n v="31"/>
    <x v="2"/>
    <n v="38"/>
    <n v="16"/>
    <x v="2"/>
    <n v="30"/>
    <x v="0"/>
    <n v="102"/>
    <n v="1132"/>
    <n v="9"/>
    <n v="0"/>
    <n v="-93"/>
  </r>
  <r>
    <x v="202"/>
    <s v="F"/>
    <s v="Forward"/>
    <s v="GSW"/>
    <n v="27"/>
    <n v="82"/>
    <n v="44"/>
    <n v="38"/>
    <b v="1"/>
    <n v="1958"/>
    <n v="578"/>
    <x v="1"/>
    <n v="242"/>
    <n v="384"/>
    <n v="63"/>
    <x v="0"/>
    <n v="0"/>
    <n v="1"/>
    <n v="0"/>
    <s v="Regular Shooter"/>
    <n v="94"/>
    <n v="155"/>
    <n v="60.6"/>
    <x v="1"/>
    <n v="274"/>
    <n v="486"/>
    <n v="760"/>
    <s v="Elite Rebounder"/>
    <n v="207"/>
    <x v="0"/>
    <n v="45"/>
    <n v="52"/>
    <x v="0"/>
    <n v="50"/>
    <x v="0"/>
    <n v="224"/>
    <n v="2062"/>
    <n v="14"/>
    <n v="0"/>
    <n v="157"/>
  </r>
  <r>
    <x v="203"/>
    <s v="C"/>
    <s v="Center"/>
    <s v="DET"/>
    <n v="21"/>
    <n v="50"/>
    <n v="12"/>
    <n v="38"/>
    <b v="1"/>
    <n v="1414"/>
    <n v="567"/>
    <x v="1"/>
    <n v="195"/>
    <n v="441"/>
    <n v="44.2"/>
    <x v="1"/>
    <n v="67"/>
    <n v="205"/>
    <n v="32.700000000000003"/>
    <s v="Solid Shooter"/>
    <n v="110"/>
    <n v="149"/>
    <n v="73.8"/>
    <x v="0"/>
    <n v="115"/>
    <n v="288"/>
    <n v="403"/>
    <s v="Elite Rebounder"/>
    <n v="70"/>
    <x v="2"/>
    <n v="68"/>
    <n v="20"/>
    <x v="2"/>
    <n v="34"/>
    <x v="0"/>
    <n v="133"/>
    <n v="1250"/>
    <n v="13"/>
    <n v="0"/>
    <n v="-226"/>
  </r>
  <r>
    <x v="204"/>
    <s v="SF"/>
    <s v="Small Forward"/>
    <s v="BKN"/>
    <n v="31"/>
    <n v="74"/>
    <n v="40"/>
    <n v="34"/>
    <b v="1"/>
    <n v="1527"/>
    <n v="562"/>
    <x v="1"/>
    <n v="201"/>
    <n v="440"/>
    <n v="45.7"/>
    <x v="1"/>
    <n v="142"/>
    <n v="333"/>
    <n v="42.6"/>
    <s v="Sharpshooter"/>
    <n v="18"/>
    <n v="28"/>
    <n v="64.3"/>
    <x v="1"/>
    <n v="23"/>
    <n v="141"/>
    <n v="164"/>
    <s v="Occasional Rebounder"/>
    <n v="101"/>
    <x v="1"/>
    <n v="41"/>
    <n v="34"/>
    <x v="0"/>
    <n v="13"/>
    <x v="1"/>
    <n v="140"/>
    <n v="1010"/>
    <n v="0"/>
    <n v="0"/>
    <n v="-24"/>
  </r>
  <r>
    <x v="205"/>
    <s v="PF"/>
    <s v="Power Forward"/>
    <s v="SAC"/>
    <n v="27"/>
    <n v="74"/>
    <n v="43"/>
    <n v="31"/>
    <b v="1"/>
    <n v="1247"/>
    <n v="562"/>
    <x v="1"/>
    <n v="187"/>
    <n v="408"/>
    <n v="45.8"/>
    <x v="1"/>
    <n v="87"/>
    <n v="240"/>
    <n v="36.299999999999997"/>
    <s v="Sharpshooter"/>
    <n v="101"/>
    <n v="124"/>
    <n v="81.5"/>
    <x v="0"/>
    <n v="68"/>
    <n v="232"/>
    <n v="300"/>
    <s v="Elite Rebounder"/>
    <n v="66"/>
    <x v="2"/>
    <n v="64"/>
    <n v="27"/>
    <x v="1"/>
    <n v="31"/>
    <x v="0"/>
    <n v="97"/>
    <n v="1131"/>
    <n v="1"/>
    <n v="0"/>
    <n v="105"/>
  </r>
  <r>
    <x v="206"/>
    <s v="SF"/>
    <s v="Small Forward"/>
    <s v="DAL"/>
    <n v="32"/>
    <n v="78"/>
    <n v="37"/>
    <n v="41"/>
    <b v="1"/>
    <n v="2365"/>
    <n v="561"/>
    <x v="1"/>
    <n v="192"/>
    <n v="470"/>
    <n v="40.9"/>
    <x v="1"/>
    <n v="151"/>
    <n v="397"/>
    <n v="38"/>
    <s v="Sharpshooter"/>
    <n v="26"/>
    <n v="37"/>
    <n v="70.3"/>
    <x v="2"/>
    <n v="32"/>
    <n v="251"/>
    <n v="283"/>
    <s v="Elite Rebounder"/>
    <n v="108"/>
    <x v="1"/>
    <n v="36"/>
    <n v="54"/>
    <x v="0"/>
    <n v="13"/>
    <x v="1"/>
    <n v="166"/>
    <n v="1228"/>
    <n v="1"/>
    <n v="0"/>
    <n v="-87"/>
  </r>
  <r>
    <x v="207"/>
    <s v="SG"/>
    <s v="Shooting Guard"/>
    <s v="BKN"/>
    <n v="32"/>
    <n v="61"/>
    <n v="37"/>
    <n v="24"/>
    <b v="1"/>
    <n v="1211"/>
    <n v="561"/>
    <x v="1"/>
    <n v="208"/>
    <n v="449"/>
    <n v="46.3"/>
    <x v="0"/>
    <n v="94"/>
    <n v="232"/>
    <n v="40.5"/>
    <s v="Sharpshooter"/>
    <n v="51"/>
    <n v="55"/>
    <n v="92.7"/>
    <x v="0"/>
    <n v="13"/>
    <n v="87"/>
    <n v="100"/>
    <s v="Occasional Rebounder"/>
    <n v="99"/>
    <x v="2"/>
    <n v="51"/>
    <n v="36"/>
    <x v="0"/>
    <n v="7"/>
    <x v="1"/>
    <n v="96"/>
    <n v="908"/>
    <n v="0"/>
    <n v="0"/>
    <n v="-69"/>
  </r>
  <r>
    <x v="208"/>
    <s v="PF"/>
    <s v="Power Forward"/>
    <s v="MEM"/>
    <n v="26"/>
    <n v="56"/>
    <n v="32"/>
    <n v="24"/>
    <b v="1"/>
    <n v="1090"/>
    <n v="559"/>
    <x v="1"/>
    <n v="229"/>
    <n v="349"/>
    <n v="65.599999999999994"/>
    <x v="0"/>
    <n v="1"/>
    <n v="6"/>
    <n v="16.7"/>
    <s v="Regular Shooter"/>
    <n v="100"/>
    <n v="139"/>
    <n v="71.900000000000006"/>
    <x v="2"/>
    <n v="92"/>
    <n v="218"/>
    <n v="310"/>
    <s v="Elite Rebounder"/>
    <n v="72"/>
    <x v="2"/>
    <n v="55"/>
    <n v="34"/>
    <x v="0"/>
    <n v="37"/>
    <x v="0"/>
    <n v="131"/>
    <n v="1197"/>
    <n v="6"/>
    <n v="0"/>
    <n v="-14"/>
  </r>
  <r>
    <x v="209"/>
    <s v="PF"/>
    <s v="Power Forward"/>
    <s v="BKN"/>
    <n v="29"/>
    <n v="66"/>
    <n v="31"/>
    <n v="35"/>
    <b v="1"/>
    <n v="2009"/>
    <n v="551"/>
    <x v="1"/>
    <n v="196"/>
    <n v="501"/>
    <n v="39.1"/>
    <x v="1"/>
    <n v="114"/>
    <n v="338"/>
    <n v="33.700000000000003"/>
    <s v="Solid Shooter"/>
    <n v="45"/>
    <n v="59"/>
    <n v="76.3"/>
    <x v="0"/>
    <n v="114"/>
    <n v="202"/>
    <n v="316"/>
    <s v="Elite Rebounder"/>
    <n v="100"/>
    <x v="1"/>
    <n v="62"/>
    <n v="55"/>
    <x v="0"/>
    <n v="36"/>
    <x v="0"/>
    <n v="144"/>
    <n v="1291"/>
    <n v="2"/>
    <n v="0"/>
    <n v="-8"/>
  </r>
  <r>
    <x v="210"/>
    <s v="PG"/>
    <s v="Point Guard"/>
    <s v="NOP"/>
    <n v="25"/>
    <n v="61"/>
    <n v="30"/>
    <n v="31"/>
    <b v="1"/>
    <n v="1310"/>
    <n v="550"/>
    <x v="1"/>
    <n v="201"/>
    <n v="489"/>
    <n v="41.1"/>
    <x v="1"/>
    <n v="83"/>
    <n v="247"/>
    <n v="33.6"/>
    <s v="Solid Shooter"/>
    <n v="65"/>
    <n v="80"/>
    <n v="81.3"/>
    <x v="0"/>
    <n v="28"/>
    <n v="113"/>
    <n v="141"/>
    <s v="Occasional Rebounder"/>
    <n v="186"/>
    <x v="0"/>
    <n v="81"/>
    <n v="67"/>
    <x v="0"/>
    <n v="10"/>
    <x v="1"/>
    <n v="125"/>
    <n v="1148"/>
    <n v="0"/>
    <n v="0"/>
    <n v="103"/>
  </r>
  <r>
    <x v="211"/>
    <s v="SG"/>
    <s v="Shooting Guard"/>
    <s v="DAL"/>
    <n v="22"/>
    <n v="60"/>
    <n v="27"/>
    <n v="33"/>
    <b v="1"/>
    <n v="1539"/>
    <n v="546"/>
    <x v="1"/>
    <n v="205"/>
    <n v="382"/>
    <n v="53.7"/>
    <x v="0"/>
    <n v="68"/>
    <n v="169"/>
    <n v="40.200000000000003"/>
    <s v="Sharpshooter"/>
    <n v="68"/>
    <n v="94"/>
    <n v="72.3"/>
    <x v="0"/>
    <n v="55"/>
    <n v="127"/>
    <n v="182"/>
    <s v="Occasional Rebounder"/>
    <n v="103"/>
    <x v="1"/>
    <n v="72"/>
    <n v="42"/>
    <x v="0"/>
    <n v="5"/>
    <x v="1"/>
    <n v="156"/>
    <n v="988"/>
    <n v="1"/>
    <n v="0"/>
    <n v="77"/>
  </r>
  <r>
    <x v="212"/>
    <s v="SG"/>
    <s v="Shooting Guard"/>
    <s v="MEM"/>
    <n v="26"/>
    <n v="59"/>
    <n v="37"/>
    <n v="22"/>
    <b v="1"/>
    <n v="1315"/>
    <n v="546"/>
    <x v="1"/>
    <n v="188"/>
    <n v="382"/>
    <n v="49.2"/>
    <x v="0"/>
    <n v="133"/>
    <n v="269"/>
    <n v="49.4"/>
    <s v="Sharpshooter"/>
    <n v="37"/>
    <n v="39"/>
    <n v="94.9"/>
    <x v="0"/>
    <n v="15"/>
    <n v="143"/>
    <n v="158"/>
    <s v="Occasional Rebounder"/>
    <n v="91"/>
    <x v="2"/>
    <n v="46"/>
    <n v="32"/>
    <x v="1"/>
    <n v="5"/>
    <x v="1"/>
    <n v="82"/>
    <n v="937"/>
    <n v="0"/>
    <n v="0"/>
    <n v="211"/>
  </r>
  <r>
    <x v="213"/>
    <s v="SF"/>
    <s v="Small Forward"/>
    <s v="IND"/>
    <n v="24"/>
    <n v="62"/>
    <n v="36"/>
    <n v="26"/>
    <b v="1"/>
    <n v="1188"/>
    <n v="542"/>
    <x v="1"/>
    <n v="194"/>
    <n v="445"/>
    <n v="43.6"/>
    <x v="1"/>
    <n v="86"/>
    <n v="211"/>
    <n v="40.799999999999997"/>
    <s v="Sharpshooter"/>
    <n v="68"/>
    <n v="86"/>
    <n v="79.099999999999994"/>
    <x v="0"/>
    <n v="51"/>
    <n v="178"/>
    <n v="229"/>
    <s v="Elite Rebounder"/>
    <n v="88"/>
    <x v="2"/>
    <n v="66"/>
    <n v="24"/>
    <x v="2"/>
    <n v="14"/>
    <x v="1"/>
    <n v="74"/>
    <n v="997"/>
    <n v="1"/>
    <n v="0"/>
    <n v="-252"/>
  </r>
  <r>
    <x v="214"/>
    <s v="SF"/>
    <s v="Small Forward"/>
    <s v="LAL"/>
    <n v="23"/>
    <n v="76"/>
    <n v="40"/>
    <n v="36"/>
    <b v="1"/>
    <n v="1860"/>
    <n v="541"/>
    <x v="1"/>
    <n v="200"/>
    <n v="465"/>
    <n v="43"/>
    <x v="1"/>
    <n v="107"/>
    <n v="281"/>
    <n v="38.1"/>
    <s v="Sharpshooter"/>
    <n v="34"/>
    <n v="39"/>
    <n v="87.2"/>
    <x v="0"/>
    <n v="62"/>
    <n v="246"/>
    <n v="308"/>
    <s v="Elite Rebounder"/>
    <n v="95"/>
    <x v="2"/>
    <n v="49"/>
    <n v="59"/>
    <x v="0"/>
    <n v="16"/>
    <x v="1"/>
    <n v="120"/>
    <n v="1229"/>
    <n v="2"/>
    <n v="0"/>
    <n v="-15"/>
  </r>
  <r>
    <x v="215"/>
    <s v="PG"/>
    <s v="Point Guard"/>
    <s v="SAS"/>
    <n v="28"/>
    <n v="73"/>
    <n v="31"/>
    <n v="42"/>
    <b v="1"/>
    <n v="1338"/>
    <n v="539"/>
    <x v="1"/>
    <n v="161"/>
    <n v="431"/>
    <n v="37.4"/>
    <x v="1"/>
    <n v="119"/>
    <n v="338"/>
    <n v="35.200000000000003"/>
    <s v="Solid Shooter"/>
    <n v="98"/>
    <n v="131"/>
    <n v="74.8"/>
    <x v="0"/>
    <n v="19"/>
    <n v="103"/>
    <n v="122"/>
    <s v="Occasional Rebounder"/>
    <n v="196"/>
    <x v="0"/>
    <n v="53"/>
    <n v="45"/>
    <x v="0"/>
    <n v="16"/>
    <x v="1"/>
    <n v="79"/>
    <n v="1109"/>
    <n v="0"/>
    <n v="0"/>
    <n v="-159"/>
  </r>
  <r>
    <x v="216"/>
    <s v="C"/>
    <s v="Center"/>
    <s v="CHA"/>
    <n v="25"/>
    <n v="65"/>
    <n v="21"/>
    <n v="44"/>
    <b v="1"/>
    <n v="1218"/>
    <n v="532"/>
    <x v="1"/>
    <n v="197"/>
    <n v="313"/>
    <n v="62.9"/>
    <x v="0"/>
    <n v="1"/>
    <n v="1"/>
    <n v="100"/>
    <s v="Sharpshooter"/>
    <n v="137"/>
    <n v="183"/>
    <n v="74.900000000000006"/>
    <x v="0"/>
    <n v="147"/>
    <n v="269"/>
    <n v="416"/>
    <s v="Elite Rebounder"/>
    <n v="38"/>
    <x v="2"/>
    <n v="59"/>
    <n v="11"/>
    <x v="2"/>
    <n v="71"/>
    <x v="0"/>
    <n v="154"/>
    <n v="1275"/>
    <n v="14"/>
    <n v="0"/>
    <n v="-113"/>
  </r>
  <r>
    <x v="217"/>
    <s v="SF"/>
    <s v="Small Forward"/>
    <s v="PHX"/>
    <n v="24"/>
    <n v="72"/>
    <n v="38"/>
    <n v="34"/>
    <b v="1"/>
    <n v="1351"/>
    <n v="529"/>
    <x v="1"/>
    <n v="162"/>
    <n v="414"/>
    <n v="39.1"/>
    <x v="1"/>
    <n v="66"/>
    <n v="197"/>
    <n v="33.5"/>
    <s v="Solid Shooter"/>
    <n v="139"/>
    <n v="192"/>
    <n v="72.400000000000006"/>
    <x v="0"/>
    <n v="109"/>
    <n v="142"/>
    <n v="251"/>
    <s v="Elite Rebounder"/>
    <n v="105"/>
    <x v="1"/>
    <n v="63"/>
    <n v="56"/>
    <x v="0"/>
    <n v="34"/>
    <x v="0"/>
    <n v="114"/>
    <n v="1195"/>
    <n v="2"/>
    <n v="0"/>
    <n v="106"/>
  </r>
  <r>
    <x v="218"/>
    <s v="SG"/>
    <s v="Shooting Guard"/>
    <s v="ORL"/>
    <n v="21"/>
    <n v="53"/>
    <n v="20"/>
    <n v="33"/>
    <b v="1"/>
    <n v="1246"/>
    <n v="524"/>
    <x v="1"/>
    <n v="186"/>
    <n v="444"/>
    <n v="41.9"/>
    <x v="1"/>
    <n v="66"/>
    <n v="202"/>
    <n v="32.700000000000003"/>
    <s v="Solid Shooter"/>
    <n v="86"/>
    <n v="119"/>
    <n v="72.3"/>
    <x v="0"/>
    <n v="55"/>
    <n v="106"/>
    <n v="161"/>
    <s v="Occasional Rebounder"/>
    <n v="155"/>
    <x v="0"/>
    <n v="94"/>
    <n v="67"/>
    <x v="0"/>
    <n v="27"/>
    <x v="0"/>
    <n v="120"/>
    <n v="1138"/>
    <n v="0"/>
    <n v="0"/>
    <n v="-40"/>
  </r>
  <r>
    <x v="219"/>
    <s v="SG"/>
    <s v="Shooting Guard"/>
    <s v="DET"/>
    <n v="24"/>
    <n v="56"/>
    <n v="12"/>
    <n v="44"/>
    <b v="1"/>
    <n v="996"/>
    <n v="522"/>
    <x v="1"/>
    <n v="215"/>
    <n v="375"/>
    <n v="57.3"/>
    <x v="0"/>
    <n v="5"/>
    <n v="21"/>
    <n v="23.8"/>
    <s v="Regular Shooter"/>
    <n v="87"/>
    <n v="148"/>
    <n v="58.8"/>
    <x v="1"/>
    <n v="57"/>
    <n v="137"/>
    <n v="194"/>
    <s v="Occasional Rebounder"/>
    <n v="55"/>
    <x v="2"/>
    <n v="71"/>
    <n v="53"/>
    <x v="0"/>
    <n v="16"/>
    <x v="1"/>
    <n v="124"/>
    <n v="973"/>
    <n v="0"/>
    <n v="0"/>
    <n v="-16"/>
  </r>
  <r>
    <x v="220"/>
    <s v="G"/>
    <s v="Guard"/>
    <s v="PHX"/>
    <n v="32"/>
    <n v="63"/>
    <n v="27"/>
    <n v="36"/>
    <b v="1"/>
    <n v="1331"/>
    <n v="522"/>
    <x v="1"/>
    <n v="200"/>
    <n v="465"/>
    <n v="43"/>
    <x v="1"/>
    <n v="95"/>
    <n v="258"/>
    <n v="36.799999999999997"/>
    <s v="Sharpshooter"/>
    <n v="27"/>
    <n v="34"/>
    <n v="79.400000000000006"/>
    <x v="0"/>
    <n v="22"/>
    <n v="132"/>
    <n v="154"/>
    <s v="Occasional Rebounder"/>
    <n v="95"/>
    <x v="2"/>
    <n v="43"/>
    <n v="35"/>
    <x v="0"/>
    <n v="10"/>
    <x v="1"/>
    <n v="97"/>
    <n v="941"/>
    <n v="0"/>
    <n v="0"/>
    <n v="-76"/>
  </r>
  <r>
    <x v="221"/>
    <s v="PF"/>
    <s v="Power Forward"/>
    <s v="POR"/>
    <n v="26"/>
    <n v="78"/>
    <n v="31"/>
    <n v="47"/>
    <b v="1"/>
    <n v="1584"/>
    <n v="518"/>
    <x v="1"/>
    <n v="214"/>
    <n v="334"/>
    <n v="64.099999999999994"/>
    <x v="0"/>
    <n v="7"/>
    <n v="18"/>
    <n v="38.9"/>
    <s v="Sharpshooter"/>
    <n v="83"/>
    <n v="125"/>
    <n v="66.400000000000006"/>
    <x v="1"/>
    <n v="132"/>
    <n v="286"/>
    <n v="418"/>
    <s v="Elite Rebounder"/>
    <n v="103"/>
    <x v="1"/>
    <n v="67"/>
    <n v="40"/>
    <x v="0"/>
    <n v="102"/>
    <x v="0"/>
    <n v="169"/>
    <n v="1533"/>
    <n v="3"/>
    <n v="0"/>
    <n v="-131"/>
  </r>
  <r>
    <x v="222"/>
    <s v="PG"/>
    <s v="Point Guard"/>
    <s v="OKC"/>
    <n v="22"/>
    <n v="67"/>
    <n v="31"/>
    <n v="36"/>
    <b v="1"/>
    <n v="1183"/>
    <n v="517"/>
    <x v="1"/>
    <n v="197"/>
    <n v="501"/>
    <n v="39.299999999999997"/>
    <x v="1"/>
    <n v="81"/>
    <n v="257"/>
    <n v="31.5"/>
    <s v="Solid Shooter"/>
    <n v="42"/>
    <n v="55"/>
    <n v="76.400000000000006"/>
    <x v="0"/>
    <n v="27"/>
    <n v="128"/>
    <n v="155"/>
    <s v="Occasional Rebounder"/>
    <n v="120"/>
    <x v="0"/>
    <n v="62"/>
    <n v="40"/>
    <x v="0"/>
    <n v="11"/>
    <x v="1"/>
    <n v="99"/>
    <n v="974"/>
    <n v="1"/>
    <n v="1"/>
    <n v="57"/>
  </r>
  <r>
    <x v="223"/>
    <s v="SF"/>
    <s v="Small Forward"/>
    <s v="BOS"/>
    <n v="25"/>
    <n v="80"/>
    <n v="55"/>
    <n v="25"/>
    <b v="1"/>
    <n v="1290"/>
    <n v="512"/>
    <x v="1"/>
    <n v="180"/>
    <n v="396"/>
    <n v="45.5"/>
    <x v="1"/>
    <n v="140"/>
    <n v="335"/>
    <n v="41.8"/>
    <s v="Sharpshooter"/>
    <n v="12"/>
    <n v="17"/>
    <n v="70.599999999999994"/>
    <x v="2"/>
    <n v="35"/>
    <n v="169"/>
    <n v="204"/>
    <s v="Elite Rebounder"/>
    <n v="71"/>
    <x v="2"/>
    <n v="30"/>
    <n v="29"/>
    <x v="1"/>
    <n v="21"/>
    <x v="0"/>
    <n v="99"/>
    <n v="983"/>
    <n v="0"/>
    <n v="0"/>
    <n v="219"/>
  </r>
  <r>
    <x v="224"/>
    <s v="PF"/>
    <s v="Power Forward"/>
    <s v="MIA"/>
    <n v="34"/>
    <n v="62"/>
    <n v="35"/>
    <n v="27"/>
    <b v="1"/>
    <n v="1240"/>
    <n v="509"/>
    <x v="1"/>
    <n v="165"/>
    <n v="424"/>
    <n v="38.9"/>
    <x v="1"/>
    <n v="99"/>
    <n v="296"/>
    <n v="33.4"/>
    <s v="Solid Shooter"/>
    <n v="80"/>
    <n v="91"/>
    <n v="87.9"/>
    <x v="0"/>
    <n v="59"/>
    <n v="340"/>
    <n v="399"/>
    <s v="Elite Rebounder"/>
    <n v="116"/>
    <x v="1"/>
    <n v="70"/>
    <n v="16"/>
    <x v="2"/>
    <n v="12"/>
    <x v="1"/>
    <n v="97"/>
    <n v="1176"/>
    <n v="6"/>
    <n v="0"/>
    <n v="109"/>
  </r>
  <r>
    <x v="225"/>
    <s v="PF"/>
    <s v="Power Forward"/>
    <s v="TOR"/>
    <n v="23"/>
    <n v="55"/>
    <n v="30"/>
    <n v="25"/>
    <b v="1"/>
    <n v="1141"/>
    <n v="508"/>
    <x v="1"/>
    <n v="196"/>
    <n v="404"/>
    <n v="48.5"/>
    <x v="0"/>
    <n v="29"/>
    <n v="108"/>
    <n v="26.9"/>
    <s v="Regular Shooter"/>
    <n v="87"/>
    <n v="124"/>
    <n v="70.2"/>
    <x v="2"/>
    <n v="100"/>
    <n v="228"/>
    <n v="328"/>
    <s v="Elite Rebounder"/>
    <n v="50"/>
    <x v="2"/>
    <n v="59"/>
    <n v="31"/>
    <x v="1"/>
    <n v="30"/>
    <x v="0"/>
    <n v="102"/>
    <n v="1101"/>
    <n v="10"/>
    <n v="0"/>
    <n v="-37"/>
  </r>
  <r>
    <x v="226"/>
    <s v="C"/>
    <s v="Center"/>
    <s v="DAL"/>
    <n v="31"/>
    <n v="76"/>
    <n v="37"/>
    <n v="39"/>
    <b v="1"/>
    <n v="1458"/>
    <n v="506"/>
    <x v="1"/>
    <n v="197"/>
    <n v="269"/>
    <n v="73.2"/>
    <x v="0"/>
    <n v="0"/>
    <n v="5"/>
    <n v="0"/>
    <s v="Regular Shooter"/>
    <n v="112"/>
    <n v="168"/>
    <n v="66.7"/>
    <x v="1"/>
    <n v="149"/>
    <n v="165"/>
    <n v="314"/>
    <s v="Elite Rebounder"/>
    <n v="69"/>
    <x v="2"/>
    <n v="65"/>
    <n v="48"/>
    <x v="0"/>
    <n v="26"/>
    <x v="0"/>
    <n v="209"/>
    <n v="1143"/>
    <n v="1"/>
    <n v="0"/>
    <n v="166"/>
  </r>
  <r>
    <x v="227"/>
    <s v="PF"/>
    <s v="Power Forward"/>
    <s v="DET"/>
    <n v="24"/>
    <n v="42"/>
    <n v="7"/>
    <n v="35"/>
    <b v="1"/>
    <n v="991"/>
    <n v="504"/>
    <x v="1"/>
    <n v="202"/>
    <n v="382"/>
    <n v="52.9"/>
    <x v="0"/>
    <n v="19"/>
    <n v="66"/>
    <n v="28.8"/>
    <s v="Regular Shooter"/>
    <n v="81"/>
    <n v="108"/>
    <n v="75"/>
    <x v="0"/>
    <n v="94"/>
    <n v="175"/>
    <n v="269"/>
    <s v="Elite Rebounder"/>
    <n v="36"/>
    <x v="2"/>
    <n v="46"/>
    <n v="19"/>
    <x v="2"/>
    <n v="30"/>
    <x v="0"/>
    <n v="81"/>
    <n v="982"/>
    <n v="8"/>
    <n v="0"/>
    <n v="-229"/>
  </r>
  <r>
    <x v="228"/>
    <s v="SF"/>
    <s v="Small Forward"/>
    <s v="MIL"/>
    <n v="31"/>
    <n v="33"/>
    <n v="25"/>
    <n v="8"/>
    <b v="1"/>
    <n v="801"/>
    <n v="497"/>
    <x v="1"/>
    <n v="177"/>
    <n v="406"/>
    <n v="43.6"/>
    <x v="1"/>
    <n v="51"/>
    <n v="162"/>
    <n v="31.5"/>
    <s v="Solid Shooter"/>
    <n v="92"/>
    <n v="102"/>
    <n v="90.2"/>
    <x v="0"/>
    <n v="28"/>
    <n v="112"/>
    <n v="140"/>
    <s v="Occasional Rebounder"/>
    <n v="163"/>
    <x v="0"/>
    <n v="71"/>
    <n v="23"/>
    <x v="2"/>
    <n v="5"/>
    <x v="1"/>
    <n v="68"/>
    <n v="923"/>
    <n v="4"/>
    <n v="0"/>
    <n v="132"/>
  </r>
  <r>
    <x v="229"/>
    <s v="PF"/>
    <s v="Power Forward"/>
    <s v="NYK"/>
    <n v="25"/>
    <n v="67"/>
    <n v="37"/>
    <n v="30"/>
    <b v="1"/>
    <n v="1051"/>
    <n v="497"/>
    <x v="1"/>
    <n v="187"/>
    <n v="419"/>
    <n v="44.6"/>
    <x v="1"/>
    <n v="85"/>
    <n v="247"/>
    <n v="34.4"/>
    <s v="Solid Shooter"/>
    <n v="38"/>
    <n v="47"/>
    <n v="80.900000000000006"/>
    <x v="0"/>
    <n v="29"/>
    <n v="158"/>
    <n v="187"/>
    <s v="Occasional Rebounder"/>
    <n v="66"/>
    <x v="2"/>
    <n v="38"/>
    <n v="23"/>
    <x v="2"/>
    <n v="12"/>
    <x v="1"/>
    <n v="68"/>
    <n v="887"/>
    <n v="0"/>
    <n v="0"/>
    <n v="57"/>
  </r>
  <r>
    <x v="230"/>
    <s v="G"/>
    <s v="Guard"/>
    <s v="WAS"/>
    <n v="27"/>
    <n v="70"/>
    <n v="30"/>
    <n v="40"/>
    <b v="1"/>
    <n v="963"/>
    <n v="496"/>
    <x v="1"/>
    <n v="191"/>
    <n v="450"/>
    <n v="42.4"/>
    <x v="1"/>
    <n v="79"/>
    <n v="223"/>
    <n v="35.4"/>
    <s v="Solid Shooter"/>
    <n v="35"/>
    <n v="41"/>
    <n v="85.4"/>
    <x v="0"/>
    <n v="15"/>
    <n v="94"/>
    <n v="109"/>
    <s v="Occasional Rebounder"/>
    <n v="90"/>
    <x v="2"/>
    <n v="66"/>
    <n v="28"/>
    <x v="1"/>
    <n v="7"/>
    <x v="1"/>
    <n v="66"/>
    <n v="801"/>
    <n v="0"/>
    <n v="0"/>
    <n v="-54"/>
  </r>
  <r>
    <x v="231"/>
    <s v="PG"/>
    <s v="Point Guard"/>
    <s v="PHX"/>
    <n v="28"/>
    <n v="48"/>
    <n v="27"/>
    <n v="21"/>
    <b v="1"/>
    <n v="968"/>
    <n v="493"/>
    <x v="1"/>
    <n v="188"/>
    <n v="453"/>
    <n v="41.5"/>
    <x v="1"/>
    <n v="68"/>
    <n v="185"/>
    <n v="36.799999999999997"/>
    <s v="Sharpshooter"/>
    <n v="49"/>
    <n v="64"/>
    <n v="76.599999999999994"/>
    <x v="0"/>
    <n v="12"/>
    <n v="94"/>
    <n v="106"/>
    <s v="Occasional Rebounder"/>
    <n v="214"/>
    <x v="0"/>
    <n v="81"/>
    <n v="33"/>
    <x v="1"/>
    <n v="8"/>
    <x v="1"/>
    <n v="88"/>
    <n v="983"/>
    <n v="3"/>
    <n v="0"/>
    <n v="77"/>
  </r>
  <r>
    <x v="232"/>
    <s v="PF"/>
    <s v="Power Forward"/>
    <s v="MIN"/>
    <n v="29"/>
    <n v="54"/>
    <n v="31"/>
    <n v="23"/>
    <b v="1"/>
    <n v="1193"/>
    <n v="493"/>
    <x v="1"/>
    <n v="177"/>
    <n v="379"/>
    <n v="46.7"/>
    <x v="0"/>
    <n v="74"/>
    <n v="194"/>
    <n v="38.1"/>
    <s v="Sharpshooter"/>
    <n v="65"/>
    <n v="77"/>
    <n v="84.4"/>
    <x v="0"/>
    <n v="15"/>
    <n v="117"/>
    <n v="132"/>
    <s v="Occasional Rebounder"/>
    <n v="84"/>
    <x v="2"/>
    <n v="69"/>
    <n v="28"/>
    <x v="1"/>
    <n v="15"/>
    <x v="1"/>
    <n v="123"/>
    <n v="837"/>
    <n v="0"/>
    <n v="0"/>
    <n v="0"/>
  </r>
  <r>
    <x v="233"/>
    <s v="SF"/>
    <s v="Small Forward"/>
    <s v="CLE"/>
    <n v="22"/>
    <n v="76"/>
    <n v="48"/>
    <n v="28"/>
    <b v="1"/>
    <n v="1653"/>
    <n v="490"/>
    <x v="1"/>
    <n v="175"/>
    <n v="354"/>
    <n v="49.4"/>
    <x v="0"/>
    <n v="62"/>
    <n v="171"/>
    <n v="36.299999999999997"/>
    <s v="Sharpshooter"/>
    <n v="78"/>
    <n v="103"/>
    <n v="75.7"/>
    <x v="0"/>
    <n v="52"/>
    <n v="135"/>
    <n v="187"/>
    <s v="Occasional Rebounder"/>
    <n v="87"/>
    <x v="2"/>
    <n v="42"/>
    <n v="56"/>
    <x v="0"/>
    <n v="30"/>
    <x v="0"/>
    <n v="158"/>
    <n v="1061"/>
    <n v="0"/>
    <n v="0"/>
    <n v="126"/>
  </r>
  <r>
    <x v="234"/>
    <s v="SG"/>
    <s v="Shooting Guard"/>
    <s v="OKC"/>
    <n v="24"/>
    <n v="70"/>
    <n v="37"/>
    <n v="33"/>
    <b v="1"/>
    <n v="1297"/>
    <n v="479"/>
    <x v="1"/>
    <n v="186"/>
    <n v="363"/>
    <n v="51.2"/>
    <x v="0"/>
    <n v="48"/>
    <n v="122"/>
    <n v="39.299999999999997"/>
    <s v="Sharpshooter"/>
    <n v="59"/>
    <n v="71"/>
    <n v="83.1"/>
    <x v="0"/>
    <n v="68"/>
    <n v="143"/>
    <n v="211"/>
    <s v="Elite Rebounder"/>
    <n v="80"/>
    <x v="2"/>
    <n v="56"/>
    <n v="39"/>
    <x v="0"/>
    <n v="15"/>
    <x v="1"/>
    <n v="110"/>
    <n v="958"/>
    <n v="1"/>
    <n v="0"/>
    <n v="9"/>
  </r>
  <r>
    <x v="235"/>
    <s v="PF"/>
    <s v="Power Forward"/>
    <s v="LAC"/>
    <n v="34"/>
    <n v="78"/>
    <n v="44"/>
    <n v="34"/>
    <b v="1"/>
    <n v="1710"/>
    <n v="478"/>
    <x v="1"/>
    <n v="160"/>
    <n v="381"/>
    <n v="42"/>
    <x v="1"/>
    <n v="124"/>
    <n v="317"/>
    <n v="39.1"/>
    <s v="Sharpshooter"/>
    <n v="34"/>
    <n v="48"/>
    <n v="70.8"/>
    <x v="2"/>
    <n v="62"/>
    <n v="237"/>
    <n v="299"/>
    <s v="Elite Rebounder"/>
    <n v="121"/>
    <x v="0"/>
    <n v="50"/>
    <n v="54"/>
    <x v="0"/>
    <n v="44"/>
    <x v="0"/>
    <n v="149"/>
    <n v="1262"/>
    <n v="0"/>
    <n v="0"/>
    <n v="165"/>
  </r>
  <r>
    <x v="236"/>
    <s v="PG"/>
    <s v="Point Guard"/>
    <s v="CHA"/>
    <n v="25"/>
    <n v="54"/>
    <n v="19"/>
    <n v="35"/>
    <b v="1"/>
    <n v="1390"/>
    <n v="474"/>
    <x v="1"/>
    <n v="186"/>
    <n v="452"/>
    <n v="41.2"/>
    <x v="1"/>
    <n v="24"/>
    <n v="111"/>
    <n v="21.6"/>
    <s v="Regular Shooter"/>
    <n v="78"/>
    <n v="106"/>
    <n v="73.599999999999994"/>
    <x v="0"/>
    <n v="27"/>
    <n v="140"/>
    <n v="167"/>
    <s v="Occasional Rebounder"/>
    <n v="261"/>
    <x v="0"/>
    <n v="82"/>
    <n v="75"/>
    <x v="0"/>
    <n v="25"/>
    <x v="0"/>
    <n v="122"/>
    <n v="1284"/>
    <n v="1"/>
    <n v="0"/>
    <n v="-70"/>
  </r>
  <r>
    <x v="237"/>
    <s v="G"/>
    <s v="Guard"/>
    <s v="UTA"/>
    <n v="23"/>
    <n v="59"/>
    <n v="29"/>
    <n v="30"/>
    <b v="1"/>
    <n v="1209"/>
    <n v="467"/>
    <x v="1"/>
    <n v="165"/>
    <n v="386"/>
    <n v="42.7"/>
    <x v="1"/>
    <n v="81"/>
    <n v="228"/>
    <n v="35.5"/>
    <s v="Solid Shooter"/>
    <n v="56"/>
    <n v="69"/>
    <n v="81.2"/>
    <x v="0"/>
    <n v="43"/>
    <n v="78"/>
    <n v="121"/>
    <s v="Occasional Rebounder"/>
    <n v="67"/>
    <x v="2"/>
    <n v="41"/>
    <n v="16"/>
    <x v="2"/>
    <n v="15"/>
    <x v="1"/>
    <n v="99"/>
    <n v="765"/>
    <n v="0"/>
    <n v="0"/>
    <n v="-19"/>
  </r>
  <r>
    <x v="238"/>
    <s v="F"/>
    <s v="Forward"/>
    <s v="MEM"/>
    <n v="22"/>
    <n v="70"/>
    <n v="44"/>
    <n v="26"/>
    <b v="1"/>
    <n v="1259"/>
    <n v="466"/>
    <x v="1"/>
    <n v="180"/>
    <n v="420"/>
    <n v="42.9"/>
    <x v="1"/>
    <n v="65"/>
    <n v="212"/>
    <n v="30.7"/>
    <s v="Solid Shooter"/>
    <n v="41"/>
    <n v="65"/>
    <n v="63.1"/>
    <x v="1"/>
    <n v="50"/>
    <n v="143"/>
    <n v="193"/>
    <s v="Occasional Rebounder"/>
    <n v="59"/>
    <x v="2"/>
    <n v="57"/>
    <n v="29"/>
    <x v="1"/>
    <n v="19"/>
    <x v="2"/>
    <n v="107"/>
    <n v="873"/>
    <n v="0"/>
    <n v="0"/>
    <n v="-61"/>
  </r>
  <r>
    <x v="239"/>
    <s v="SG"/>
    <s v="Shooting Guard"/>
    <s v="MIL"/>
    <n v="30"/>
    <n v="61"/>
    <n v="43"/>
    <n v="18"/>
    <b v="1"/>
    <n v="1443"/>
    <n v="466"/>
    <x v="1"/>
    <n v="165"/>
    <n v="421"/>
    <n v="39.200000000000003"/>
    <x v="1"/>
    <n v="109"/>
    <n v="322"/>
    <n v="33.9"/>
    <s v="Solid Shooter"/>
    <n v="27"/>
    <n v="41"/>
    <n v="65.900000000000006"/>
    <x v="1"/>
    <n v="50"/>
    <n v="233"/>
    <n v="283"/>
    <s v="Elite Rebounder"/>
    <n v="77"/>
    <x v="2"/>
    <n v="33"/>
    <n v="37"/>
    <x v="0"/>
    <n v="11"/>
    <x v="1"/>
    <n v="69"/>
    <n v="1032"/>
    <n v="2"/>
    <n v="0"/>
    <n v="134"/>
  </r>
  <r>
    <x v="240"/>
    <s v="PF"/>
    <s v="Power Forward"/>
    <s v="POR"/>
    <n v="22"/>
    <n v="62"/>
    <n v="26"/>
    <n v="36"/>
    <b v="1"/>
    <n v="1182"/>
    <n v="459"/>
    <x v="1"/>
    <n v="181"/>
    <n v="323"/>
    <n v="56"/>
    <x v="0"/>
    <n v="25"/>
    <n v="64"/>
    <n v="39.1"/>
    <s v="Sharpshooter"/>
    <n v="72"/>
    <n v="100"/>
    <n v="72"/>
    <x v="2"/>
    <n v="42"/>
    <n v="196"/>
    <n v="238"/>
    <s v="Elite Rebounder"/>
    <n v="130"/>
    <x v="0"/>
    <n v="71"/>
    <n v="32"/>
    <x v="1"/>
    <n v="12"/>
    <x v="1"/>
    <n v="118"/>
    <n v="1001"/>
    <n v="3"/>
    <n v="0"/>
    <n v="-181"/>
  </r>
  <r>
    <x v="241"/>
    <s v="C"/>
    <s v="Center"/>
    <s v="PHX"/>
    <n v="27"/>
    <n v="69"/>
    <n v="35"/>
    <n v="34"/>
    <b v="1"/>
    <n v="979"/>
    <n v="456"/>
    <x v="1"/>
    <n v="178"/>
    <n v="337"/>
    <n v="52.8"/>
    <x v="0"/>
    <n v="21"/>
    <n v="84"/>
    <n v="25"/>
    <s v="Regular Shooter"/>
    <n v="79"/>
    <n v="105"/>
    <n v="75.2"/>
    <x v="0"/>
    <n v="119"/>
    <n v="161"/>
    <n v="280"/>
    <s v="Elite Rebounder"/>
    <n v="68"/>
    <x v="2"/>
    <n v="59"/>
    <n v="16"/>
    <x v="2"/>
    <n v="30"/>
    <x v="0"/>
    <n v="126"/>
    <n v="973"/>
    <n v="3"/>
    <n v="0"/>
    <n v="141"/>
  </r>
  <r>
    <x v="242"/>
    <s v="SF"/>
    <s v="Small Forward"/>
    <s v="IND"/>
    <n v="21"/>
    <n v="63"/>
    <n v="24"/>
    <n v="39"/>
    <b v="1"/>
    <n v="1042"/>
    <n v="455"/>
    <x v="1"/>
    <n v="179"/>
    <n v="318"/>
    <n v="56.3"/>
    <x v="0"/>
    <n v="2"/>
    <n v="14"/>
    <n v="14.3"/>
    <s v="Regular Shooter"/>
    <n v="95"/>
    <n v="146"/>
    <n v="65.099999999999994"/>
    <x v="1"/>
    <n v="113"/>
    <n v="169"/>
    <n v="282"/>
    <s v="Elite Rebounder"/>
    <n v="51"/>
    <x v="2"/>
    <n v="51"/>
    <n v="31"/>
    <x v="1"/>
    <n v="93"/>
    <x v="0"/>
    <n v="154"/>
    <n v="1191"/>
    <n v="5"/>
    <n v="0"/>
    <n v="-124"/>
  </r>
  <r>
    <x v="243"/>
    <s v="PG"/>
    <s v="Point Guard"/>
    <s v="SAC"/>
    <n v="24"/>
    <n v="80"/>
    <n v="47"/>
    <n v="33"/>
    <b v="1"/>
    <n v="1447"/>
    <n v="450"/>
    <x v="1"/>
    <n v="181"/>
    <n v="399"/>
    <n v="45.4"/>
    <x v="1"/>
    <n v="63"/>
    <n v="197"/>
    <n v="32"/>
    <s v="Solid Shooter"/>
    <n v="25"/>
    <n v="31"/>
    <n v="80.599999999999994"/>
    <x v="0"/>
    <n v="16"/>
    <n v="89"/>
    <n v="105"/>
    <s v="Occasional Rebounder"/>
    <n v="185"/>
    <x v="0"/>
    <n v="62"/>
    <n v="44"/>
    <x v="0"/>
    <n v="15"/>
    <x v="1"/>
    <n v="112"/>
    <n v="969"/>
    <n v="0"/>
    <n v="0"/>
    <n v="1"/>
  </r>
  <r>
    <x v="244"/>
    <s v="C"/>
    <s v="Center"/>
    <s v="DET"/>
    <n v="22"/>
    <n v="45"/>
    <n v="11"/>
    <n v="34"/>
    <b v="1"/>
    <n v="867"/>
    <n v="450"/>
    <x v="1"/>
    <n v="189"/>
    <n v="339"/>
    <n v="55.8"/>
    <x v="0"/>
    <n v="4"/>
    <n v="20"/>
    <n v="20"/>
    <s v="Regular Shooter"/>
    <n v="68"/>
    <n v="97"/>
    <n v="70.099999999999994"/>
    <x v="2"/>
    <n v="73"/>
    <n v="194"/>
    <n v="267"/>
    <s v="Elite Rebounder"/>
    <n v="30"/>
    <x v="2"/>
    <n v="51"/>
    <n v="7"/>
    <x v="2"/>
    <n v="27"/>
    <x v="0"/>
    <n v="108"/>
    <n v="866"/>
    <n v="8"/>
    <n v="0"/>
    <n v="-327"/>
  </r>
  <r>
    <x v="245"/>
    <s v="SG"/>
    <s v="Shooting Guard"/>
    <s v="MIA"/>
    <n v="30"/>
    <n v="42"/>
    <n v="23"/>
    <n v="19"/>
    <b v="1"/>
    <n v="1106"/>
    <n v="449"/>
    <x v="1"/>
    <n v="160"/>
    <n v="403"/>
    <n v="39.700000000000003"/>
    <x v="1"/>
    <n v="70"/>
    <n v="212"/>
    <n v="33"/>
    <s v="Solid Shooter"/>
    <n v="59"/>
    <n v="79"/>
    <n v="74.7"/>
    <x v="0"/>
    <n v="16"/>
    <n v="112"/>
    <n v="128"/>
    <s v="Occasional Rebounder"/>
    <n v="146"/>
    <x v="0"/>
    <n v="87"/>
    <n v="57"/>
    <x v="0"/>
    <n v="12"/>
    <x v="1"/>
    <n v="99"/>
    <n v="942"/>
    <n v="0"/>
    <n v="0"/>
    <n v="-35"/>
  </r>
  <r>
    <x v="246"/>
    <s v="PF"/>
    <s v="Power Forward"/>
    <s v="NOP"/>
    <n v="30"/>
    <n v="65"/>
    <n v="34"/>
    <n v="31"/>
    <b v="1"/>
    <n v="1381"/>
    <n v="441"/>
    <x v="1"/>
    <n v="186"/>
    <n v="305"/>
    <n v="61"/>
    <x v="0"/>
    <n v="14"/>
    <n v="42"/>
    <n v="33.299999999999997"/>
    <s v="Solid Shooter"/>
    <n v="55"/>
    <n v="79"/>
    <n v="69.599999999999994"/>
    <x v="1"/>
    <n v="106"/>
    <n v="248"/>
    <n v="354"/>
    <s v="Elite Rebounder"/>
    <n v="119"/>
    <x v="0"/>
    <n v="42"/>
    <n v="56"/>
    <x v="0"/>
    <n v="37"/>
    <x v="0"/>
    <n v="133"/>
    <n v="1281"/>
    <n v="3"/>
    <n v="0"/>
    <n v="185"/>
  </r>
  <r>
    <x v="247"/>
    <s v="PF"/>
    <s v="Power Forward"/>
    <s v="DEN"/>
    <n v="36"/>
    <n v="56"/>
    <n v="33"/>
    <n v="23"/>
    <b v="1"/>
    <n v="1091"/>
    <n v="437"/>
    <x v="1"/>
    <n v="160"/>
    <n v="328"/>
    <n v="48.8"/>
    <x v="0"/>
    <n v="30"/>
    <n v="104"/>
    <n v="28.8"/>
    <s v="Regular Shooter"/>
    <n v="87"/>
    <n v="117"/>
    <n v="74.400000000000006"/>
    <x v="0"/>
    <n v="38"/>
    <n v="106"/>
    <n v="144"/>
    <s v="Occasional Rebounder"/>
    <n v="69"/>
    <x v="2"/>
    <n v="46"/>
    <n v="18"/>
    <x v="2"/>
    <n v="17"/>
    <x v="1"/>
    <n v="99"/>
    <n v="772"/>
    <n v="0"/>
    <n v="0"/>
    <n v="-193"/>
  </r>
  <r>
    <x v="248"/>
    <s v="C"/>
    <s v="Center"/>
    <s v="NYK"/>
    <n v="25"/>
    <n v="59"/>
    <n v="35"/>
    <n v="24"/>
    <b v="1"/>
    <n v="1589"/>
    <n v="435"/>
    <x v="1"/>
    <n v="188"/>
    <n v="280"/>
    <n v="67.099999999999994"/>
    <x v="0"/>
    <n v="0"/>
    <n v="0"/>
    <n v="0"/>
    <s v="Regular Shooter"/>
    <n v="59"/>
    <n v="122"/>
    <n v="48.4"/>
    <x v="1"/>
    <n v="267"/>
    <n v="288"/>
    <n v="555"/>
    <s v="Elite Rebounder"/>
    <n v="53"/>
    <x v="2"/>
    <n v="41"/>
    <n v="56"/>
    <x v="0"/>
    <n v="109"/>
    <x v="0"/>
    <n v="160"/>
    <n v="1635"/>
    <n v="13"/>
    <n v="0"/>
    <n v="185"/>
  </r>
  <r>
    <x v="249"/>
    <s v="SG"/>
    <s v="Shooting Guard"/>
    <s v="SAC"/>
    <n v="25"/>
    <n v="64"/>
    <n v="38"/>
    <n v="26"/>
    <b v="1"/>
    <n v="841"/>
    <n v="431"/>
    <x v="1"/>
    <n v="154"/>
    <n v="364"/>
    <n v="42.3"/>
    <x v="1"/>
    <n v="89"/>
    <n v="243"/>
    <n v="36.6"/>
    <s v="Sharpshooter"/>
    <n v="34"/>
    <n v="43"/>
    <n v="79.099999999999994"/>
    <x v="0"/>
    <n v="20"/>
    <n v="119"/>
    <n v="139"/>
    <s v="Occasional Rebounder"/>
    <n v="67"/>
    <x v="2"/>
    <n v="53"/>
    <n v="43"/>
    <x v="0"/>
    <n v="12"/>
    <x v="1"/>
    <n v="104"/>
    <n v="810"/>
    <n v="0"/>
    <n v="0"/>
    <n v="47"/>
  </r>
  <r>
    <x v="250"/>
    <s v="F"/>
    <s v="Forward"/>
    <s v="MEM"/>
    <n v="24"/>
    <n v="61"/>
    <n v="40"/>
    <n v="21"/>
    <b v="1"/>
    <n v="1180"/>
    <n v="429"/>
    <x v="1"/>
    <n v="188"/>
    <n v="306"/>
    <n v="61.4"/>
    <x v="0"/>
    <n v="4"/>
    <n v="15"/>
    <n v="26.7"/>
    <s v="Regular Shooter"/>
    <n v="49"/>
    <n v="89"/>
    <n v="55.1"/>
    <x v="1"/>
    <n v="121"/>
    <n v="186"/>
    <n v="307"/>
    <s v="Elite Rebounder"/>
    <n v="96"/>
    <x v="2"/>
    <n v="44"/>
    <n v="58"/>
    <x v="0"/>
    <n v="29"/>
    <x v="0"/>
    <n v="97"/>
    <n v="1158"/>
    <n v="4"/>
    <n v="0"/>
    <n v="-1"/>
  </r>
  <r>
    <x v="251"/>
    <s v="PG"/>
    <s v="Point Guard"/>
    <s v="DET"/>
    <n v="31"/>
    <n v="62"/>
    <n v="12"/>
    <n v="50"/>
    <b v="1"/>
    <n v="1227"/>
    <n v="427"/>
    <x v="1"/>
    <n v="150"/>
    <n v="351"/>
    <n v="42.7"/>
    <x v="1"/>
    <n v="70"/>
    <n v="180"/>
    <n v="38.9"/>
    <s v="Sharpshooter"/>
    <n v="57"/>
    <n v="72"/>
    <n v="79.2"/>
    <x v="0"/>
    <n v="21"/>
    <n v="85"/>
    <n v="106"/>
    <s v="Occasional Rebounder"/>
    <n v="217"/>
    <x v="0"/>
    <n v="56"/>
    <n v="34"/>
    <x v="0"/>
    <n v="9"/>
    <x v="1"/>
    <n v="88"/>
    <n v="953"/>
    <n v="0"/>
    <n v="0"/>
    <n v="-110"/>
  </r>
  <r>
    <x v="252"/>
    <s v="SF"/>
    <s v="Small Forward"/>
    <s v="OKC"/>
    <n v="28"/>
    <n v="53"/>
    <n v="26"/>
    <n v="27"/>
    <b v="1"/>
    <n v="1206"/>
    <n v="425"/>
    <x v="1"/>
    <n v="179"/>
    <n v="346"/>
    <n v="51.7"/>
    <x v="0"/>
    <n v="50"/>
    <n v="134"/>
    <n v="37.299999999999997"/>
    <s v="Sharpshooter"/>
    <n v="17"/>
    <n v="39"/>
    <n v="43.6"/>
    <x v="1"/>
    <n v="97"/>
    <n v="164"/>
    <n v="261"/>
    <s v="Elite Rebounder"/>
    <n v="105"/>
    <x v="1"/>
    <n v="32"/>
    <n v="45"/>
    <x v="0"/>
    <n v="14"/>
    <x v="1"/>
    <n v="112"/>
    <n v="1041"/>
    <n v="2"/>
    <n v="0"/>
    <n v="75"/>
  </r>
  <r>
    <x v="253"/>
    <s v="G"/>
    <s v="Guard"/>
    <s v="DAL"/>
    <n v="20"/>
    <n v="48"/>
    <n v="20"/>
    <n v="28"/>
    <b v="1"/>
    <n v="708"/>
    <n v="420"/>
    <x v="1"/>
    <n v="146"/>
    <n v="333"/>
    <n v="43.8"/>
    <x v="1"/>
    <n v="63"/>
    <n v="156"/>
    <n v="40.4"/>
    <s v="Sharpshooter"/>
    <n v="65"/>
    <n v="79"/>
    <n v="82.3"/>
    <x v="0"/>
    <n v="11"/>
    <n v="78"/>
    <n v="89"/>
    <s v="Occasional Rebounder"/>
    <n v="65"/>
    <x v="2"/>
    <n v="46"/>
    <n v="17"/>
    <x v="2"/>
    <n v="7"/>
    <x v="1"/>
    <n v="64"/>
    <n v="650"/>
    <n v="0"/>
    <n v="0"/>
    <n v="-32"/>
  </r>
  <r>
    <x v="254"/>
    <s v="F"/>
    <s v="Forward"/>
    <s v="GSW"/>
    <n v="25"/>
    <n v="62"/>
    <n v="36"/>
    <n v="26"/>
    <b v="1"/>
    <n v="1195"/>
    <n v="415"/>
    <x v="1"/>
    <n v="148"/>
    <n v="314"/>
    <n v="47.1"/>
    <x v="0"/>
    <n v="73"/>
    <n v="199"/>
    <n v="36.700000000000003"/>
    <s v="Sharpshooter"/>
    <n v="46"/>
    <n v="60"/>
    <n v="76.7"/>
    <x v="0"/>
    <n v="56"/>
    <n v="159"/>
    <n v="215"/>
    <s v="Elite Rebounder"/>
    <n v="96"/>
    <x v="2"/>
    <n v="54"/>
    <n v="28"/>
    <x v="1"/>
    <n v="20"/>
    <x v="2"/>
    <n v="134"/>
    <n v="907"/>
    <n v="0"/>
    <n v="0"/>
    <n v="32"/>
  </r>
  <r>
    <x v="255"/>
    <s v="SF"/>
    <s v="Small Forward"/>
    <s v="POR"/>
    <n v="23"/>
    <n v="63"/>
    <n v="12"/>
    <n v="51"/>
    <b v="1"/>
    <n v="952"/>
    <n v="415"/>
    <x v="1"/>
    <n v="152"/>
    <n v="332"/>
    <n v="45.8"/>
    <x v="1"/>
    <n v="65"/>
    <n v="186"/>
    <n v="34.9"/>
    <s v="Solid Shooter"/>
    <n v="46"/>
    <n v="60"/>
    <n v="76.7"/>
    <x v="0"/>
    <n v="34"/>
    <n v="143"/>
    <n v="177"/>
    <s v="Occasional Rebounder"/>
    <n v="33"/>
    <x v="2"/>
    <n v="50"/>
    <n v="24"/>
    <x v="2"/>
    <n v="12"/>
    <x v="1"/>
    <n v="95"/>
    <n v="735"/>
    <n v="2"/>
    <n v="0"/>
    <n v="-226"/>
  </r>
  <r>
    <x v="256"/>
    <s v="PG"/>
    <s v="Point Guard"/>
    <s v="CHI"/>
    <n v="34"/>
    <n v="67"/>
    <n v="34"/>
    <n v="33"/>
    <b v="1"/>
    <n v="1817"/>
    <n v="415"/>
    <x v="1"/>
    <n v="144"/>
    <n v="360"/>
    <n v="40"/>
    <x v="1"/>
    <n v="80"/>
    <n v="239"/>
    <n v="33.5"/>
    <s v="Solid Shooter"/>
    <n v="47"/>
    <n v="65"/>
    <n v="72.3"/>
    <x v="0"/>
    <n v="44"/>
    <n v="203"/>
    <n v="247"/>
    <s v="Elite Rebounder"/>
    <n v="194"/>
    <x v="0"/>
    <n v="60"/>
    <n v="63"/>
    <x v="0"/>
    <n v="41"/>
    <x v="0"/>
    <n v="187"/>
    <n v="1254"/>
    <n v="2"/>
    <n v="0"/>
    <n v="-80"/>
  </r>
  <r>
    <x v="257"/>
    <s v="G"/>
    <s v="Guard"/>
    <s v="WAS"/>
    <n v="24"/>
    <n v="62"/>
    <n v="22"/>
    <n v="40"/>
    <b v="1"/>
    <n v="1105"/>
    <n v="407"/>
    <x v="1"/>
    <n v="158"/>
    <n v="353"/>
    <n v="44.8"/>
    <x v="1"/>
    <n v="38"/>
    <n v="118"/>
    <n v="32.200000000000003"/>
    <s v="Solid Shooter"/>
    <n v="53"/>
    <n v="69"/>
    <n v="76.8"/>
    <x v="0"/>
    <n v="57"/>
    <n v="148"/>
    <n v="205"/>
    <s v="Elite Rebounder"/>
    <n v="168"/>
    <x v="0"/>
    <n v="57"/>
    <n v="58"/>
    <x v="0"/>
    <n v="26"/>
    <x v="0"/>
    <n v="95"/>
    <n v="1100"/>
    <n v="0"/>
    <n v="0"/>
    <n v="-117"/>
  </r>
  <r>
    <x v="258"/>
    <s v="C"/>
    <s v="Center"/>
    <s v="NYK"/>
    <n v="24"/>
    <n v="82"/>
    <n v="47"/>
    <n v="35"/>
    <b v="1"/>
    <n v="1628"/>
    <n v="406"/>
    <x v="1"/>
    <n v="175"/>
    <n v="327"/>
    <n v="53.5"/>
    <x v="0"/>
    <n v="8"/>
    <n v="37"/>
    <n v="21.6"/>
    <s v="Regular Shooter"/>
    <n v="48"/>
    <n v="71"/>
    <n v="67.599999999999994"/>
    <x v="1"/>
    <n v="209"/>
    <n v="327"/>
    <n v="536"/>
    <s v="Elite Rebounder"/>
    <n v="102"/>
    <x v="1"/>
    <n v="66"/>
    <n v="53"/>
    <x v="0"/>
    <n v="64"/>
    <x v="0"/>
    <n v="213"/>
    <n v="1487"/>
    <n v="2"/>
    <n v="0"/>
    <n v="151"/>
  </r>
  <r>
    <x v="259"/>
    <s v="C"/>
    <s v="Center"/>
    <s v="CHI"/>
    <n v="29"/>
    <n v="67"/>
    <n v="32"/>
    <n v="35"/>
    <b v="1"/>
    <n v="849"/>
    <n v="399"/>
    <x v="1"/>
    <n v="166"/>
    <n v="274"/>
    <n v="60.6"/>
    <x v="0"/>
    <n v="0"/>
    <n v="3"/>
    <n v="0"/>
    <s v="Regular Shooter"/>
    <n v="67"/>
    <n v="125"/>
    <n v="53.6"/>
    <x v="1"/>
    <n v="138"/>
    <n v="306"/>
    <n v="444"/>
    <s v="Elite Rebounder"/>
    <n v="33"/>
    <x v="2"/>
    <n v="75"/>
    <n v="45"/>
    <x v="0"/>
    <n v="27"/>
    <x v="0"/>
    <n v="117"/>
    <n v="1122"/>
    <n v="8"/>
    <n v="0"/>
    <n v="25"/>
  </r>
  <r>
    <x v="260"/>
    <s v="SF"/>
    <s v="Small Forward"/>
    <s v="IND"/>
    <n v="24"/>
    <n v="65"/>
    <n v="27"/>
    <n v="38"/>
    <b v="1"/>
    <n v="1083"/>
    <n v="398"/>
    <x v="1"/>
    <n v="123"/>
    <n v="319"/>
    <n v="38.6"/>
    <x v="1"/>
    <n v="48"/>
    <n v="155"/>
    <n v="31"/>
    <s v="Solid Shooter"/>
    <n v="104"/>
    <n v="145"/>
    <n v="71.7"/>
    <x v="2"/>
    <n v="62"/>
    <n v="156"/>
    <n v="218"/>
    <s v="Elite Rebounder"/>
    <n v="44"/>
    <x v="2"/>
    <n v="34"/>
    <n v="33"/>
    <x v="1"/>
    <n v="13"/>
    <x v="1"/>
    <n v="79"/>
    <n v="830"/>
    <n v="1"/>
    <n v="0"/>
    <n v="22"/>
  </r>
  <r>
    <x v="261"/>
    <s v="SG"/>
    <s v="Shooting Guard"/>
    <s v="ORL"/>
    <n v="28"/>
    <n v="48"/>
    <n v="22"/>
    <n v="26"/>
    <b v="1"/>
    <n v="1184"/>
    <n v="397"/>
    <x v="1"/>
    <n v="138"/>
    <n v="307"/>
    <n v="45"/>
    <x v="1"/>
    <n v="94"/>
    <n v="218"/>
    <n v="43.1"/>
    <s v="Sharpshooter"/>
    <n v="27"/>
    <n v="30"/>
    <n v="90"/>
    <x v="0"/>
    <n v="21"/>
    <n v="77"/>
    <n v="98"/>
    <s v="Occasional Rebounder"/>
    <n v="59"/>
    <x v="2"/>
    <n v="28"/>
    <n v="45"/>
    <x v="0"/>
    <n v="12"/>
    <x v="1"/>
    <n v="93"/>
    <n v="746"/>
    <n v="0"/>
    <n v="0"/>
    <n v="-84"/>
  </r>
  <r>
    <x v="262"/>
    <s v="SF"/>
    <s v="Small Forward"/>
    <s v="ATL"/>
    <n v="21"/>
    <n v="70"/>
    <n v="35"/>
    <n v="35"/>
    <b v="1"/>
    <n v="1042"/>
    <n v="395"/>
    <x v="1"/>
    <n v="158"/>
    <n v="322"/>
    <n v="49.1"/>
    <x v="0"/>
    <n v="30"/>
    <n v="104"/>
    <n v="28.8"/>
    <s v="Regular Shooter"/>
    <n v="49"/>
    <n v="78"/>
    <n v="62.8"/>
    <x v="1"/>
    <n v="51"/>
    <n v="231"/>
    <n v="282"/>
    <s v="Elite Rebounder"/>
    <n v="83"/>
    <x v="2"/>
    <n v="41"/>
    <n v="38"/>
    <x v="0"/>
    <n v="34"/>
    <x v="0"/>
    <n v="113"/>
    <n v="1033"/>
    <n v="1"/>
    <n v="0"/>
    <n v="-10"/>
  </r>
  <r>
    <x v="263"/>
    <s v="SF"/>
    <s v="Small Forward"/>
    <s v="POR"/>
    <n v="23"/>
    <n v="40"/>
    <n v="14"/>
    <n v="26"/>
    <b v="1"/>
    <n v="990"/>
    <n v="387"/>
    <x v="1"/>
    <n v="139"/>
    <n v="312"/>
    <n v="44.6"/>
    <x v="1"/>
    <n v="45"/>
    <n v="144"/>
    <n v="31.3"/>
    <s v="Solid Shooter"/>
    <n v="64"/>
    <n v="75"/>
    <n v="85.3"/>
    <x v="0"/>
    <n v="18"/>
    <n v="70"/>
    <n v="88"/>
    <s v="Occasional Rebounder"/>
    <n v="57"/>
    <x v="2"/>
    <n v="47"/>
    <n v="39"/>
    <x v="0"/>
    <n v="14"/>
    <x v="1"/>
    <n v="72"/>
    <n v="690"/>
    <n v="0"/>
    <n v="0"/>
    <n v="-193"/>
  </r>
  <r>
    <x v="264"/>
    <s v="C"/>
    <s v="Center"/>
    <s v="CHA"/>
    <n v="21"/>
    <n v="43"/>
    <n v="18"/>
    <n v="25"/>
    <b v="1"/>
    <n v="828"/>
    <n v="387"/>
    <x v="1"/>
    <n v="160"/>
    <n v="251"/>
    <n v="63.7"/>
    <x v="0"/>
    <n v="0"/>
    <n v="0"/>
    <n v="0"/>
    <s v="Regular Shooter"/>
    <n v="67"/>
    <n v="97"/>
    <n v="69.099999999999994"/>
    <x v="1"/>
    <n v="93"/>
    <n v="211"/>
    <n v="304"/>
    <s v="Elite Rebounder"/>
    <n v="18"/>
    <x v="2"/>
    <n v="40"/>
    <n v="28"/>
    <x v="1"/>
    <n v="45"/>
    <x v="0"/>
    <n v="94"/>
    <n v="958"/>
    <n v="11"/>
    <n v="0"/>
    <n v="-79"/>
  </r>
  <r>
    <x v="265"/>
    <s v="PG"/>
    <s v="Point Guard"/>
    <s v="LAC"/>
    <n v="32"/>
    <n v="34"/>
    <n v="15"/>
    <n v="19"/>
    <b v="1"/>
    <n v="755"/>
    <n v="386"/>
    <x v="1"/>
    <n v="138"/>
    <n v="339"/>
    <n v="40.700000000000003"/>
    <x v="1"/>
    <n v="33"/>
    <n v="109"/>
    <n v="30.3"/>
    <s v="Solid Shooter"/>
    <n v="77"/>
    <n v="113"/>
    <n v="68.099999999999994"/>
    <x v="1"/>
    <n v="14"/>
    <n v="78"/>
    <n v="92"/>
    <s v="Occasional Rebounder"/>
    <n v="178"/>
    <x v="0"/>
    <n v="80"/>
    <n v="27"/>
    <x v="1"/>
    <n v="12"/>
    <x v="1"/>
    <n v="59"/>
    <n v="800"/>
    <n v="1"/>
    <n v="0"/>
    <n v="-106"/>
  </r>
  <r>
    <x v="266"/>
    <s v="C"/>
    <s v="Center"/>
    <s v="BOS"/>
    <n v="31"/>
    <n v="63"/>
    <n v="32"/>
    <n v="31"/>
    <b v="1"/>
    <n v="945"/>
    <n v="383"/>
    <x v="1"/>
    <n v="131"/>
    <n v="292"/>
    <n v="44.9"/>
    <x v="1"/>
    <n v="81"/>
    <n v="207"/>
    <n v="39.1"/>
    <s v="Sharpshooter"/>
    <n v="40"/>
    <n v="52"/>
    <n v="76.900000000000006"/>
    <x v="0"/>
    <n v="37"/>
    <n v="166"/>
    <n v="203"/>
    <s v="Elite Rebounder"/>
    <n v="50"/>
    <x v="2"/>
    <n v="23"/>
    <n v="15"/>
    <x v="2"/>
    <n v="24"/>
    <x v="0"/>
    <n v="98"/>
    <n v="796"/>
    <n v="0"/>
    <n v="0"/>
    <n v="204"/>
  </r>
  <r>
    <x v="267"/>
    <s v="G"/>
    <s v="Guard"/>
    <s v="TOR"/>
    <n v="32"/>
    <n v="56"/>
    <n v="27"/>
    <n v="29"/>
    <b v="1"/>
    <n v="993"/>
    <n v="379"/>
    <x v="1"/>
    <n v="138"/>
    <n v="364"/>
    <n v="37.9"/>
    <x v="1"/>
    <n v="66"/>
    <n v="180"/>
    <n v="36.700000000000003"/>
    <s v="Sharpshooter"/>
    <n v="37"/>
    <n v="47"/>
    <n v="78.7"/>
    <x v="0"/>
    <n v="15"/>
    <n v="122"/>
    <n v="137"/>
    <s v="Occasional Rebounder"/>
    <n v="112"/>
    <x v="1"/>
    <n v="48"/>
    <n v="28"/>
    <x v="1"/>
    <n v="13"/>
    <x v="1"/>
    <n v="56"/>
    <n v="786"/>
    <n v="0"/>
    <n v="0"/>
    <n v="-168"/>
  </r>
  <r>
    <x v="268"/>
    <s v="PG"/>
    <s v="Point Guard"/>
    <s v="BKN"/>
    <n v="27"/>
    <n v="53"/>
    <n v="33"/>
    <n v="20"/>
    <b v="1"/>
    <n v="736"/>
    <n v="378"/>
    <x v="1"/>
    <n v="124"/>
    <n v="269"/>
    <n v="46.1"/>
    <x v="0"/>
    <n v="31"/>
    <n v="87"/>
    <n v="35.6"/>
    <s v="Solid Shooter"/>
    <n v="99"/>
    <n v="108"/>
    <n v="91.7"/>
    <x v="0"/>
    <n v="13"/>
    <n v="66"/>
    <n v="79"/>
    <s v="Occasional Rebounder"/>
    <n v="68"/>
    <x v="2"/>
    <n v="50"/>
    <n v="31"/>
    <x v="1"/>
    <n v="10"/>
    <x v="1"/>
    <n v="83"/>
    <n v="648"/>
    <n v="0"/>
    <n v="0"/>
    <n v="25"/>
  </r>
  <r>
    <x v="269"/>
    <s v="SG"/>
    <s v="Shooting Guard"/>
    <s v="CHI"/>
    <n v="29"/>
    <n v="67"/>
    <n v="33"/>
    <n v="34"/>
    <b v="1"/>
    <n v="1575"/>
    <n v="374"/>
    <x v="1"/>
    <n v="130"/>
    <n v="286"/>
    <n v="45.5"/>
    <x v="1"/>
    <n v="55"/>
    <n v="151"/>
    <n v="36.4"/>
    <s v="Sharpshooter"/>
    <n v="59"/>
    <n v="73"/>
    <n v="80.8"/>
    <x v="0"/>
    <n v="42"/>
    <n v="154"/>
    <n v="196"/>
    <s v="Occasional Rebounder"/>
    <n v="193"/>
    <x v="0"/>
    <n v="77"/>
    <n v="98"/>
    <x v="0"/>
    <n v="46"/>
    <x v="0"/>
    <n v="159"/>
    <n v="1254"/>
    <n v="1"/>
    <n v="0"/>
    <n v="199"/>
  </r>
  <r>
    <x v="270"/>
    <s v="SG"/>
    <s v="Shooting Guard"/>
    <s v="HOU"/>
    <n v="21"/>
    <n v="64"/>
    <n v="16"/>
    <n v="48"/>
    <b v="1"/>
    <n v="786"/>
    <n v="372"/>
    <x v="1"/>
    <n v="153"/>
    <n v="329"/>
    <n v="46.5"/>
    <x v="0"/>
    <n v="21"/>
    <n v="89"/>
    <n v="23.6"/>
    <s v="Regular Shooter"/>
    <n v="45"/>
    <n v="60"/>
    <n v="75"/>
    <x v="0"/>
    <n v="20"/>
    <n v="51"/>
    <n v="71"/>
    <s v="Occasional Rebounder"/>
    <n v="73"/>
    <x v="2"/>
    <n v="60"/>
    <n v="33"/>
    <x v="1"/>
    <n v="15"/>
    <x v="1"/>
    <n v="59"/>
    <n v="651"/>
    <n v="0"/>
    <n v="0"/>
    <n v="-225"/>
  </r>
  <r>
    <x v="271"/>
    <s v="F"/>
    <s v="Forward"/>
    <s v="LAL"/>
    <n v="26"/>
    <n v="68"/>
    <n v="37"/>
    <n v="31"/>
    <b v="1"/>
    <n v="1024"/>
    <n v="372"/>
    <x v="1"/>
    <n v="155"/>
    <n v="260"/>
    <n v="59.6"/>
    <x v="0"/>
    <n v="10"/>
    <n v="36"/>
    <n v="27.8"/>
    <s v="Regular Shooter"/>
    <n v="52"/>
    <n v="84"/>
    <n v="61.9"/>
    <x v="1"/>
    <n v="116"/>
    <n v="170"/>
    <n v="286"/>
    <s v="Elite Rebounder"/>
    <n v="36"/>
    <x v="2"/>
    <n v="46"/>
    <n v="26"/>
    <x v="1"/>
    <n v="35"/>
    <x v="0"/>
    <n v="144"/>
    <n v="906"/>
    <n v="0"/>
    <n v="0"/>
    <n v="-32"/>
  </r>
  <r>
    <x v="272"/>
    <s v="SG"/>
    <s v="Shooting Guard"/>
    <s v="WAS"/>
    <n v="31"/>
    <n v="50"/>
    <n v="26"/>
    <n v="24"/>
    <b v="1"/>
    <n v="1221"/>
    <n v="369"/>
    <x v="1"/>
    <n v="138"/>
    <n v="291"/>
    <n v="47.4"/>
    <x v="0"/>
    <n v="41"/>
    <n v="119"/>
    <n v="34.5"/>
    <s v="Solid Shooter"/>
    <n v="52"/>
    <n v="60"/>
    <n v="86.7"/>
    <x v="0"/>
    <n v="58"/>
    <n v="122"/>
    <n v="180"/>
    <s v="Occasional Rebounder"/>
    <n v="194"/>
    <x v="0"/>
    <n v="44"/>
    <n v="92"/>
    <x v="0"/>
    <n v="17"/>
    <x v="1"/>
    <n v="59"/>
    <n v="1159"/>
    <n v="0"/>
    <n v="0"/>
    <n v="69"/>
  </r>
  <r>
    <x v="273"/>
    <s v="F"/>
    <s v="Forward"/>
    <s v="GSW"/>
    <n v="32"/>
    <n v="57"/>
    <n v="30"/>
    <n v="27"/>
    <b v="1"/>
    <n v="797"/>
    <n v="366"/>
    <x v="1"/>
    <n v="136"/>
    <n v="252"/>
    <n v="54"/>
    <x v="0"/>
    <n v="42"/>
    <n v="111"/>
    <n v="37.799999999999997"/>
    <s v="Sharpshooter"/>
    <n v="52"/>
    <n v="67"/>
    <n v="77.599999999999994"/>
    <x v="0"/>
    <n v="72"/>
    <n v="133"/>
    <n v="205"/>
    <s v="Elite Rebounder"/>
    <n v="51"/>
    <x v="2"/>
    <n v="52"/>
    <n v="25"/>
    <x v="1"/>
    <n v="23"/>
    <x v="0"/>
    <n v="105"/>
    <n v="781"/>
    <n v="0"/>
    <n v="0"/>
    <n v="-156"/>
  </r>
  <r>
    <x v="274"/>
    <s v="PG"/>
    <s v="Point Guard"/>
    <s v="MIL"/>
    <n v="36"/>
    <n v="58"/>
    <n v="27"/>
    <n v="31"/>
    <b v="1"/>
    <n v="870"/>
    <n v="365"/>
    <x v="1"/>
    <n v="141"/>
    <n v="335"/>
    <n v="42.1"/>
    <x v="1"/>
    <n v="52"/>
    <n v="145"/>
    <n v="35.9"/>
    <s v="Solid Shooter"/>
    <n v="31"/>
    <n v="45"/>
    <n v="68.900000000000006"/>
    <x v="1"/>
    <n v="16"/>
    <n v="65"/>
    <n v="81"/>
    <s v="Occasional Rebounder"/>
    <n v="151"/>
    <x v="0"/>
    <n v="63"/>
    <n v="13"/>
    <x v="2"/>
    <n v="4"/>
    <x v="1"/>
    <n v="65"/>
    <n v="677"/>
    <n v="0"/>
    <n v="0"/>
    <n v="5"/>
  </r>
  <r>
    <x v="275"/>
    <s v="SG"/>
    <s v="Shooting Guard"/>
    <s v="MEM"/>
    <n v="27"/>
    <n v="72"/>
    <n v="45"/>
    <n v="27"/>
    <b v="1"/>
    <n v="1494"/>
    <n v="364"/>
    <x v="1"/>
    <n v="138"/>
    <n v="320"/>
    <n v="43.1"/>
    <x v="1"/>
    <n v="60"/>
    <n v="177"/>
    <n v="33.9"/>
    <s v="Solid Shooter"/>
    <n v="28"/>
    <n v="36"/>
    <n v="77.8"/>
    <x v="0"/>
    <n v="64"/>
    <n v="246"/>
    <n v="310"/>
    <s v="Elite Rebounder"/>
    <n v="100"/>
    <x v="1"/>
    <n v="37"/>
    <n v="77"/>
    <x v="0"/>
    <n v="25"/>
    <x v="0"/>
    <n v="112"/>
    <n v="1155"/>
    <n v="2"/>
    <n v="0"/>
    <n v="209"/>
  </r>
  <r>
    <x v="276"/>
    <s v="SG"/>
    <s v="Shooting Guard"/>
    <s v="MIN"/>
    <n v="24"/>
    <n v="59"/>
    <n v="29"/>
    <n v="30"/>
    <b v="1"/>
    <n v="884"/>
    <n v="363"/>
    <x v="1"/>
    <n v="131"/>
    <n v="295"/>
    <n v="44.4"/>
    <x v="1"/>
    <n v="61"/>
    <n v="159"/>
    <n v="38.4"/>
    <s v="Sharpshooter"/>
    <n v="40"/>
    <n v="60"/>
    <n v="66.7"/>
    <x v="1"/>
    <n v="15"/>
    <n v="86"/>
    <n v="101"/>
    <s v="Occasional Rebounder"/>
    <n v="108"/>
    <x v="1"/>
    <n v="55"/>
    <n v="32"/>
    <x v="1"/>
    <n v="21"/>
    <x v="0"/>
    <n v="88"/>
    <n v="750"/>
    <n v="0"/>
    <n v="0"/>
    <n v="-51"/>
  </r>
  <r>
    <x v="277"/>
    <s v="SG"/>
    <s v="Shooting Guard"/>
    <s v="IND"/>
    <n v="25"/>
    <n v="46"/>
    <n v="19"/>
    <n v="27"/>
    <b v="1"/>
    <n v="897"/>
    <n v="362"/>
    <x v="1"/>
    <n v="123"/>
    <n v="333"/>
    <n v="36.9"/>
    <x v="1"/>
    <n v="55"/>
    <n v="174"/>
    <n v="31.6"/>
    <s v="Solid Shooter"/>
    <n v="61"/>
    <n v="72"/>
    <n v="84.7"/>
    <x v="0"/>
    <n v="19"/>
    <n v="96"/>
    <n v="115"/>
    <s v="Occasional Rebounder"/>
    <n v="64"/>
    <x v="2"/>
    <n v="41"/>
    <n v="25"/>
    <x v="1"/>
    <n v="9"/>
    <x v="1"/>
    <n v="65"/>
    <n v="657"/>
    <n v="0"/>
    <n v="0"/>
    <n v="-114"/>
  </r>
  <r>
    <x v="278"/>
    <s v="PF"/>
    <s v="Power Forward"/>
    <s v="OKC"/>
    <n v="29"/>
    <n v="57"/>
    <n v="26"/>
    <n v="31"/>
    <b v="1"/>
    <n v="806"/>
    <n v="362"/>
    <x v="1"/>
    <n v="127"/>
    <n v="277"/>
    <n v="45.8"/>
    <x v="1"/>
    <n v="45"/>
    <n v="115"/>
    <n v="39.1"/>
    <s v="Sharpshooter"/>
    <n v="63"/>
    <n v="76"/>
    <n v="82.9"/>
    <x v="0"/>
    <n v="53"/>
    <n v="154"/>
    <n v="207"/>
    <s v="Elite Rebounder"/>
    <n v="74"/>
    <x v="2"/>
    <n v="55"/>
    <n v="20"/>
    <x v="2"/>
    <n v="7"/>
    <x v="1"/>
    <n v="99"/>
    <n v="747"/>
    <n v="2"/>
    <n v="0"/>
    <n v="37"/>
  </r>
  <r>
    <x v="279"/>
    <s v="C"/>
    <s v="Center"/>
    <s v="MEM"/>
    <n v="29"/>
    <n v="42"/>
    <n v="28"/>
    <n v="14"/>
    <b v="1"/>
    <n v="1133"/>
    <n v="361"/>
    <x v="1"/>
    <n v="157"/>
    <n v="263"/>
    <n v="59.7"/>
    <x v="0"/>
    <n v="0"/>
    <n v="1"/>
    <n v="0"/>
    <s v="Regular Shooter"/>
    <n v="47"/>
    <n v="129"/>
    <n v="36.4"/>
    <x v="1"/>
    <n v="214"/>
    <n v="271"/>
    <n v="485"/>
    <s v="Elite Rebounder"/>
    <n v="97"/>
    <x v="2"/>
    <n v="79"/>
    <n v="36"/>
    <x v="0"/>
    <n v="46"/>
    <x v="0"/>
    <n v="98"/>
    <n v="1256"/>
    <n v="15"/>
    <n v="0"/>
    <n v="243"/>
  </r>
  <r>
    <x v="280"/>
    <s v="G"/>
    <s v="Guard"/>
    <s v="DEN"/>
    <n v="22"/>
    <n v="76"/>
    <n v="49"/>
    <n v="27"/>
    <b v="1"/>
    <n v="1181"/>
    <n v="360"/>
    <x v="1"/>
    <n v="143"/>
    <n v="289"/>
    <n v="49.5"/>
    <x v="0"/>
    <n v="34"/>
    <n v="96"/>
    <n v="35.4"/>
    <s v="Solid Shooter"/>
    <n v="40"/>
    <n v="64"/>
    <n v="62.5"/>
    <x v="1"/>
    <n v="48"/>
    <n v="133"/>
    <n v="181"/>
    <s v="Occasional Rebounder"/>
    <n v="59"/>
    <x v="2"/>
    <n v="35"/>
    <n v="41"/>
    <x v="0"/>
    <n v="17"/>
    <x v="1"/>
    <n v="101"/>
    <n v="805"/>
    <n v="0"/>
    <n v="0"/>
    <n v="-114"/>
  </r>
  <r>
    <x v="281"/>
    <s v="SF"/>
    <s v="Small Forward"/>
    <s v="POR"/>
    <n v="23"/>
    <n v="54"/>
    <n v="22"/>
    <n v="32"/>
    <b v="1"/>
    <n v="976"/>
    <n v="359"/>
    <x v="1"/>
    <n v="134"/>
    <n v="303"/>
    <n v="44.2"/>
    <x v="1"/>
    <n v="58"/>
    <n v="158"/>
    <n v="36.700000000000003"/>
    <s v="Sharpshooter"/>
    <n v="33"/>
    <n v="46"/>
    <n v="71.7"/>
    <x v="2"/>
    <n v="27"/>
    <n v="114"/>
    <n v="141"/>
    <s v="Occasional Rebounder"/>
    <n v="50"/>
    <x v="2"/>
    <n v="36"/>
    <n v="20"/>
    <x v="2"/>
    <n v="20"/>
    <x v="2"/>
    <n v="66"/>
    <n v="687"/>
    <n v="0"/>
    <n v="0"/>
    <n v="-190"/>
  </r>
  <r>
    <x v="282"/>
    <s v="PF"/>
    <s v="Power Forward"/>
    <s v="DET"/>
    <n v="24"/>
    <n v="52"/>
    <n v="10"/>
    <n v="42"/>
    <b v="1"/>
    <n v="1199"/>
    <n v="346"/>
    <x v="1"/>
    <n v="120"/>
    <n v="288"/>
    <n v="41.7"/>
    <x v="1"/>
    <n v="74"/>
    <n v="203"/>
    <n v="36.5"/>
    <s v="Sharpshooter"/>
    <n v="32"/>
    <n v="39"/>
    <n v="82.1"/>
    <x v="0"/>
    <n v="28"/>
    <n v="115"/>
    <n v="143"/>
    <s v="Occasional Rebounder"/>
    <n v="41"/>
    <x v="2"/>
    <n v="30"/>
    <n v="28"/>
    <x v="1"/>
    <n v="28"/>
    <x v="0"/>
    <n v="103"/>
    <n v="717"/>
    <n v="1"/>
    <n v="0"/>
    <n v="-202"/>
  </r>
  <r>
    <x v="283"/>
    <s v="SG"/>
    <s v="Shooting Guard"/>
    <s v="PHX"/>
    <n v="26"/>
    <n v="40"/>
    <n v="19"/>
    <n v="21"/>
    <b v="1"/>
    <n v="807"/>
    <n v="346"/>
    <x v="1"/>
    <n v="113"/>
    <n v="300"/>
    <n v="37.700000000000003"/>
    <x v="1"/>
    <n v="75"/>
    <n v="199"/>
    <n v="37.700000000000003"/>
    <s v="Sharpshooter"/>
    <n v="45"/>
    <n v="51"/>
    <n v="88.2"/>
    <x v="0"/>
    <n v="11"/>
    <n v="56"/>
    <n v="67"/>
    <s v="Occasional Rebounder"/>
    <n v="93"/>
    <x v="2"/>
    <n v="36"/>
    <n v="26"/>
    <x v="1"/>
    <n v="5"/>
    <x v="1"/>
    <n v="61"/>
    <n v="623"/>
    <n v="0"/>
    <n v="0"/>
    <n v="38"/>
  </r>
  <r>
    <x v="284"/>
    <s v="F"/>
    <s v="Forward"/>
    <s v="CLE"/>
    <n v="25"/>
    <n v="62"/>
    <n v="39"/>
    <n v="23"/>
    <b v="1"/>
    <n v="1121"/>
    <n v="328"/>
    <x v="1"/>
    <n v="129"/>
    <n v="288"/>
    <n v="44.8"/>
    <x v="1"/>
    <n v="30"/>
    <n v="95"/>
    <n v="31.6"/>
    <s v="Solid Shooter"/>
    <n v="40"/>
    <n v="57"/>
    <n v="70.2"/>
    <x v="2"/>
    <n v="48"/>
    <n v="159"/>
    <n v="207"/>
    <s v="Elite Rebounder"/>
    <n v="33"/>
    <x v="2"/>
    <n v="27"/>
    <n v="27"/>
    <x v="1"/>
    <n v="19"/>
    <x v="2"/>
    <n v="79"/>
    <n v="737"/>
    <n v="1"/>
    <n v="0"/>
    <n v="6"/>
  </r>
  <r>
    <x v="285"/>
    <s v="F"/>
    <s v="Forward"/>
    <s v="UTA"/>
    <n v="27"/>
    <n v="52"/>
    <n v="25"/>
    <n v="27"/>
    <b v="1"/>
    <n v="766"/>
    <n v="328"/>
    <x v="1"/>
    <n v="115"/>
    <n v="312"/>
    <n v="36.9"/>
    <x v="1"/>
    <n v="63"/>
    <n v="191"/>
    <n v="33"/>
    <s v="Solid Shooter"/>
    <n v="35"/>
    <n v="44"/>
    <n v="79.5"/>
    <x v="0"/>
    <n v="31"/>
    <n v="55"/>
    <n v="86"/>
    <s v="Occasional Rebounder"/>
    <n v="42"/>
    <x v="2"/>
    <n v="39"/>
    <n v="15"/>
    <x v="2"/>
    <n v="8"/>
    <x v="1"/>
    <n v="62"/>
    <n v="524"/>
    <n v="0"/>
    <n v="0"/>
    <n v="-205"/>
  </r>
  <r>
    <x v="286"/>
    <s v="C"/>
    <s v="Center"/>
    <s v="LAL"/>
    <n v="24"/>
    <n v="49"/>
    <n v="25"/>
    <n v="24"/>
    <b v="1"/>
    <n v="768"/>
    <n v="323"/>
    <x v="1"/>
    <n v="117"/>
    <n v="241"/>
    <n v="48.5"/>
    <x v="0"/>
    <n v="48"/>
    <n v="124"/>
    <n v="38.700000000000003"/>
    <s v="Sharpshooter"/>
    <n v="41"/>
    <n v="62"/>
    <n v="66.099999999999994"/>
    <x v="1"/>
    <n v="58"/>
    <n v="167"/>
    <n v="225"/>
    <s v="Elite Rebounder"/>
    <n v="46"/>
    <x v="2"/>
    <n v="30"/>
    <n v="13"/>
    <x v="2"/>
    <n v="43"/>
    <x v="0"/>
    <n v="105"/>
    <n v="800"/>
    <n v="2"/>
    <n v="0"/>
    <n v="8"/>
  </r>
  <r>
    <x v="287"/>
    <s v="SF"/>
    <s v="Small Forward"/>
    <s v="BKN"/>
    <n v="28"/>
    <n v="58"/>
    <n v="30"/>
    <n v="28"/>
    <b v="1"/>
    <n v="928"/>
    <n v="322"/>
    <x v="1"/>
    <n v="114"/>
    <n v="232"/>
    <n v="49.1"/>
    <x v="0"/>
    <n v="60"/>
    <n v="135"/>
    <n v="44.4"/>
    <s v="Sharpshooter"/>
    <n v="34"/>
    <n v="47"/>
    <n v="72.3"/>
    <x v="0"/>
    <n v="30"/>
    <n v="111"/>
    <n v="141"/>
    <s v="Occasional Rebounder"/>
    <n v="48"/>
    <x v="2"/>
    <n v="22"/>
    <n v="25"/>
    <x v="1"/>
    <n v="17"/>
    <x v="1"/>
    <n v="80"/>
    <n v="667"/>
    <n v="0"/>
    <n v="0"/>
    <n v="-7"/>
  </r>
  <r>
    <x v="288"/>
    <s v="PF"/>
    <s v="Power Forward"/>
    <s v="SAC"/>
    <n v="26"/>
    <n v="66"/>
    <n v="41"/>
    <n v="25"/>
    <b v="1"/>
    <n v="689"/>
    <n v="321"/>
    <x v="1"/>
    <n v="129"/>
    <n v="219"/>
    <n v="58.9"/>
    <x v="0"/>
    <n v="9"/>
    <n v="38"/>
    <n v="23.7"/>
    <s v="Regular Shooter"/>
    <n v="54"/>
    <n v="73"/>
    <n v="74"/>
    <x v="0"/>
    <n v="47"/>
    <n v="151"/>
    <n v="198"/>
    <s v="Occasional Rebounder"/>
    <n v="40"/>
    <x v="2"/>
    <n v="32"/>
    <n v="22"/>
    <x v="2"/>
    <n v="21"/>
    <x v="0"/>
    <n v="81"/>
    <n v="716"/>
    <n v="0"/>
    <n v="0"/>
    <n v="88"/>
  </r>
  <r>
    <x v="289"/>
    <s v="C"/>
    <s v="Center"/>
    <s v="PHI"/>
    <n v="29"/>
    <n v="57"/>
    <n v="35"/>
    <n v="22"/>
    <b v="1"/>
    <n v="681"/>
    <n v="320"/>
    <x v="1"/>
    <n v="125"/>
    <n v="209"/>
    <n v="59.8"/>
    <x v="0"/>
    <n v="0"/>
    <n v="6"/>
    <n v="0"/>
    <s v="Regular Shooter"/>
    <n v="70"/>
    <n v="101"/>
    <n v="69.3"/>
    <x v="1"/>
    <n v="67"/>
    <n v="92"/>
    <n v="159"/>
    <s v="Occasional Rebounder"/>
    <n v="33"/>
    <x v="2"/>
    <n v="35"/>
    <n v="17"/>
    <x v="2"/>
    <n v="25"/>
    <x v="0"/>
    <n v="75"/>
    <n v="651"/>
    <n v="1"/>
    <n v="0"/>
    <n v="19"/>
  </r>
  <r>
    <x v="290"/>
    <s v="SF"/>
    <s v="Small Forward"/>
    <s v="CHI"/>
    <n v="26"/>
    <n v="64"/>
    <n v="29"/>
    <n v="35"/>
    <b v="1"/>
    <n v="893"/>
    <n v="319"/>
    <x v="1"/>
    <n v="115"/>
    <n v="230"/>
    <n v="50"/>
    <x v="0"/>
    <n v="27"/>
    <n v="80"/>
    <n v="33.799999999999997"/>
    <s v="Solid Shooter"/>
    <n v="62"/>
    <n v="84"/>
    <n v="73.8"/>
    <x v="0"/>
    <n v="60"/>
    <n v="93"/>
    <n v="153"/>
    <s v="Occasional Rebounder"/>
    <n v="34"/>
    <x v="2"/>
    <n v="25"/>
    <n v="29"/>
    <x v="1"/>
    <n v="37"/>
    <x v="0"/>
    <n v="86"/>
    <n v="727"/>
    <n v="0"/>
    <n v="0"/>
    <n v="122"/>
  </r>
  <r>
    <x v="291"/>
    <s v="SG"/>
    <s v="Shooting Guard"/>
    <s v="MIL"/>
    <n v="35"/>
    <n v="46"/>
    <n v="32"/>
    <n v="14"/>
    <b v="1"/>
    <n v="1044"/>
    <n v="317"/>
    <x v="1"/>
    <n v="108"/>
    <n v="248"/>
    <n v="43.5"/>
    <x v="1"/>
    <n v="83"/>
    <n v="203"/>
    <n v="40.9"/>
    <s v="Sharpshooter"/>
    <n v="18"/>
    <n v="21"/>
    <n v="85.7"/>
    <x v="0"/>
    <n v="13"/>
    <n v="115"/>
    <n v="128"/>
    <s v="Occasional Rebounder"/>
    <n v="150"/>
    <x v="0"/>
    <n v="55"/>
    <n v="33"/>
    <x v="1"/>
    <n v="6"/>
    <x v="1"/>
    <n v="74"/>
    <n v="758"/>
    <n v="1"/>
    <n v="0"/>
    <n v="80"/>
  </r>
  <r>
    <x v="292"/>
    <s v="SF"/>
    <s v="Small Forward"/>
    <s v="PHX"/>
    <n v="29"/>
    <n v="42"/>
    <n v="26"/>
    <n v="16"/>
    <b v="1"/>
    <n v="687"/>
    <n v="314"/>
    <x v="1"/>
    <n v="132"/>
    <n v="270"/>
    <n v="48.9"/>
    <x v="0"/>
    <n v="22"/>
    <n v="67"/>
    <n v="32.799999999999997"/>
    <s v="Solid Shooter"/>
    <n v="28"/>
    <n v="35"/>
    <n v="80"/>
    <x v="0"/>
    <n v="26"/>
    <n v="95"/>
    <n v="121"/>
    <s v="Occasional Rebounder"/>
    <n v="40"/>
    <x v="2"/>
    <n v="20"/>
    <n v="22"/>
    <x v="2"/>
    <n v="12"/>
    <x v="1"/>
    <n v="65"/>
    <n v="601"/>
    <n v="0"/>
    <n v="0"/>
    <n v="55"/>
  </r>
  <r>
    <x v="293"/>
    <s v="SG"/>
    <s v="Shooting Guard"/>
    <s v="GSW"/>
    <n v="25"/>
    <n v="45"/>
    <n v="22"/>
    <n v="23"/>
    <b v="1"/>
    <n v="816"/>
    <n v="309"/>
    <x v="1"/>
    <n v="118"/>
    <n v="242"/>
    <n v="48.8"/>
    <x v="0"/>
    <n v="35"/>
    <n v="90"/>
    <n v="38.9"/>
    <s v="Sharpshooter"/>
    <n v="38"/>
    <n v="41"/>
    <n v="92.7"/>
    <x v="0"/>
    <n v="7"/>
    <n v="71"/>
    <n v="78"/>
    <s v="Occasional Rebounder"/>
    <n v="135"/>
    <x v="0"/>
    <n v="30"/>
    <n v="23"/>
    <x v="2"/>
    <n v="5"/>
    <x v="1"/>
    <n v="64"/>
    <n v="659"/>
    <n v="0"/>
    <n v="0"/>
    <n v="-92"/>
  </r>
  <r>
    <x v="294"/>
    <s v="SG"/>
    <s v="Shooting Guard"/>
    <s v="GSW"/>
    <n v="20"/>
    <n v="63"/>
    <n v="37"/>
    <n v="26"/>
    <b v="1"/>
    <n v="817"/>
    <n v="302"/>
    <x v="1"/>
    <n v="108"/>
    <n v="227"/>
    <n v="47.6"/>
    <x v="0"/>
    <n v="49"/>
    <n v="135"/>
    <n v="36.299999999999997"/>
    <s v="Sharpshooter"/>
    <n v="37"/>
    <n v="53"/>
    <n v="69.8"/>
    <x v="1"/>
    <n v="28"/>
    <n v="77"/>
    <n v="105"/>
    <s v="Occasional Rebounder"/>
    <n v="51"/>
    <x v="2"/>
    <n v="34"/>
    <n v="18"/>
    <x v="2"/>
    <n v="7"/>
    <x v="1"/>
    <n v="54"/>
    <n v="546"/>
    <n v="0"/>
    <n v="0"/>
    <n v="-7"/>
  </r>
  <r>
    <x v="295"/>
    <s v="PG"/>
    <s v="Point Guard"/>
    <s v="DET"/>
    <n v="22"/>
    <n v="47"/>
    <n v="9"/>
    <n v="38"/>
    <b v="1"/>
    <n v="750"/>
    <n v="302"/>
    <x v="1"/>
    <n v="102"/>
    <n v="237"/>
    <n v="43"/>
    <x v="1"/>
    <n v="41"/>
    <n v="116"/>
    <n v="35.299999999999997"/>
    <s v="Solid Shooter"/>
    <n v="57"/>
    <n v="76"/>
    <n v="75"/>
    <x v="0"/>
    <n v="18"/>
    <n v="69"/>
    <n v="87"/>
    <s v="Occasional Rebounder"/>
    <n v="54"/>
    <x v="2"/>
    <n v="42"/>
    <n v="27"/>
    <x v="1"/>
    <n v="9"/>
    <x v="1"/>
    <n v="51"/>
    <n v="553"/>
    <n v="0"/>
    <n v="0"/>
    <n v="-140"/>
  </r>
  <r>
    <x v="296"/>
    <s v="SG"/>
    <s v="Shooting Guard"/>
    <s v="SAS"/>
    <n v="23"/>
    <n v="43"/>
    <n v="14"/>
    <n v="29"/>
    <b v="1"/>
    <n v="844"/>
    <n v="297"/>
    <x v="1"/>
    <n v="121"/>
    <n v="259"/>
    <n v="46.7"/>
    <x v="0"/>
    <n v="16"/>
    <n v="61"/>
    <n v="26.2"/>
    <s v="Regular Shooter"/>
    <n v="39"/>
    <n v="56"/>
    <n v="69.599999999999994"/>
    <x v="1"/>
    <n v="57"/>
    <n v="57"/>
    <n v="114"/>
    <s v="Occasional Rebounder"/>
    <n v="50"/>
    <x v="2"/>
    <n v="30"/>
    <n v="24"/>
    <x v="2"/>
    <n v="13"/>
    <x v="1"/>
    <n v="67"/>
    <n v="590"/>
    <n v="0"/>
    <n v="0"/>
    <n v="-180"/>
  </r>
  <r>
    <x v="297"/>
    <s v="SF"/>
    <s v="Small Forward"/>
    <s v="DEN"/>
    <n v="26"/>
    <n v="60"/>
    <n v="38"/>
    <n v="22"/>
    <b v="1"/>
    <n v="889"/>
    <n v="297"/>
    <x v="1"/>
    <n v="108"/>
    <n v="227"/>
    <n v="47.6"/>
    <x v="0"/>
    <n v="43"/>
    <n v="115"/>
    <n v="37.4"/>
    <s v="Sharpshooter"/>
    <n v="38"/>
    <n v="41"/>
    <n v="92.7"/>
    <x v="0"/>
    <n v="24"/>
    <n v="104"/>
    <n v="128"/>
    <s v="Occasional Rebounder"/>
    <n v="80"/>
    <x v="2"/>
    <n v="37"/>
    <n v="22"/>
    <x v="2"/>
    <n v="14"/>
    <x v="1"/>
    <n v="84"/>
    <n v="642"/>
    <n v="1"/>
    <n v="0"/>
    <n v="-66"/>
  </r>
  <r>
    <x v="298"/>
    <s v="PG"/>
    <s v="Point Guard"/>
    <s v="CHA"/>
    <n v="21"/>
    <n v="44"/>
    <n v="14"/>
    <n v="30"/>
    <b v="1"/>
    <n v="854"/>
    <n v="295"/>
    <x v="1"/>
    <n v="102"/>
    <n v="254"/>
    <n v="40.200000000000003"/>
    <x v="1"/>
    <n v="28"/>
    <n v="95"/>
    <n v="29.5"/>
    <s v="Regular Shooter"/>
    <n v="63"/>
    <n v="74"/>
    <n v="85.1"/>
    <x v="0"/>
    <n v="14"/>
    <n v="109"/>
    <n v="123"/>
    <s v="Occasional Rebounder"/>
    <n v="152"/>
    <x v="0"/>
    <n v="59"/>
    <n v="37"/>
    <x v="0"/>
    <n v="12"/>
    <x v="1"/>
    <n v="61"/>
    <n v="759"/>
    <n v="1"/>
    <n v="0"/>
    <n v="-147"/>
  </r>
  <r>
    <x v="299"/>
    <s v="SG"/>
    <s v="Shooting Guard"/>
    <s v="POR"/>
    <n v="26"/>
    <n v="71"/>
    <n v="38"/>
    <n v="33"/>
    <b v="1"/>
    <n v="1200"/>
    <n v="293"/>
    <x v="1"/>
    <n v="110"/>
    <n v="253"/>
    <n v="43.5"/>
    <x v="1"/>
    <n v="54"/>
    <n v="148"/>
    <n v="36.5"/>
    <s v="Sharpshooter"/>
    <n v="19"/>
    <n v="28"/>
    <n v="67.900000000000006"/>
    <x v="1"/>
    <n v="40"/>
    <n v="100"/>
    <n v="140"/>
    <s v="Occasional Rebounder"/>
    <n v="53"/>
    <x v="2"/>
    <n v="24"/>
    <n v="83"/>
    <x v="0"/>
    <n v="32"/>
    <x v="0"/>
    <n v="113"/>
    <n v="862"/>
    <n v="0"/>
    <n v="0"/>
    <n v="-14"/>
  </r>
  <r>
    <x v="300"/>
    <s v="SF"/>
    <s v="Small Forward"/>
    <s v="UTA"/>
    <n v="36"/>
    <n v="56"/>
    <n v="29"/>
    <n v="27"/>
    <b v="1"/>
    <n v="816"/>
    <n v="293"/>
    <x v="1"/>
    <n v="109"/>
    <n v="288"/>
    <n v="37.799999999999997"/>
    <x v="1"/>
    <n v="33"/>
    <n v="131"/>
    <n v="25.2"/>
    <s v="Regular Shooter"/>
    <n v="42"/>
    <n v="49"/>
    <n v="85.7"/>
    <x v="0"/>
    <n v="33"/>
    <n v="130"/>
    <n v="163"/>
    <s v="Occasional Rebounder"/>
    <n v="57"/>
    <x v="2"/>
    <n v="37"/>
    <n v="19"/>
    <x v="2"/>
    <n v="18"/>
    <x v="2"/>
    <n v="68"/>
    <n v="648"/>
    <n v="0"/>
    <n v="0"/>
    <n v="57"/>
  </r>
  <r>
    <x v="301"/>
    <s v="PF"/>
    <s v="Power Forward"/>
    <s v="OKC"/>
    <n v="22"/>
    <n v="43"/>
    <n v="16"/>
    <n v="27"/>
    <b v="1"/>
    <n v="814"/>
    <n v="292"/>
    <x v="1"/>
    <n v="110"/>
    <n v="248"/>
    <n v="44.4"/>
    <x v="1"/>
    <n v="37"/>
    <n v="111"/>
    <n v="33.299999999999997"/>
    <s v="Solid Shooter"/>
    <n v="35"/>
    <n v="42"/>
    <n v="83.3"/>
    <x v="0"/>
    <n v="71"/>
    <n v="109"/>
    <n v="180"/>
    <s v="Occasional Rebounder"/>
    <n v="43"/>
    <x v="2"/>
    <n v="19"/>
    <n v="24"/>
    <x v="2"/>
    <n v="11"/>
    <x v="1"/>
    <n v="71"/>
    <n v="659"/>
    <n v="1"/>
    <n v="0"/>
    <n v="-10"/>
  </r>
  <r>
    <x v="302"/>
    <s v="PG"/>
    <s v="Point Guard"/>
    <s v="BKN"/>
    <n v="26"/>
    <n v="42"/>
    <n v="24"/>
    <n v="18"/>
    <b v="1"/>
    <n v="1105"/>
    <n v="291"/>
    <x v="1"/>
    <n v="133"/>
    <n v="235"/>
    <n v="56.6"/>
    <x v="0"/>
    <n v="0"/>
    <n v="2"/>
    <n v="0"/>
    <s v="Regular Shooter"/>
    <n v="25"/>
    <n v="57"/>
    <n v="43.9"/>
    <x v="1"/>
    <n v="40"/>
    <n v="223"/>
    <n v="263"/>
    <s v="Elite Rebounder"/>
    <n v="256"/>
    <x v="0"/>
    <n v="97"/>
    <n v="54"/>
    <x v="0"/>
    <n v="24"/>
    <x v="0"/>
    <n v="139"/>
    <n v="1128"/>
    <n v="4"/>
    <n v="1"/>
    <n v="40"/>
  </r>
  <r>
    <x v="303"/>
    <s v="G"/>
    <s v="Guard"/>
    <s v="UTA"/>
    <n v="29"/>
    <n v="22"/>
    <n v="8"/>
    <n v="14"/>
    <b v="1"/>
    <n v="568"/>
    <n v="290"/>
    <x v="1"/>
    <n v="116"/>
    <n v="216"/>
    <n v="53.7"/>
    <x v="0"/>
    <n v="17"/>
    <n v="36"/>
    <n v="47.2"/>
    <s v="Sharpshooter"/>
    <n v="41"/>
    <n v="53"/>
    <n v="77.400000000000006"/>
    <x v="0"/>
    <n v="9"/>
    <n v="91"/>
    <n v="100"/>
    <s v="Occasional Rebounder"/>
    <n v="124"/>
    <x v="0"/>
    <n v="35"/>
    <n v="25"/>
    <x v="1"/>
    <n v="10"/>
    <x v="1"/>
    <n v="58"/>
    <n v="666"/>
    <n v="3"/>
    <n v="0"/>
    <n v="-62"/>
  </r>
  <r>
    <x v="304"/>
    <s v="F"/>
    <s v="Forward"/>
    <s v="OKC"/>
    <n v="20"/>
    <n v="49"/>
    <n v="23"/>
    <n v="26"/>
    <b v="1"/>
    <n v="914"/>
    <n v="288"/>
    <x v="1"/>
    <n v="102"/>
    <n v="234"/>
    <n v="43.6"/>
    <x v="1"/>
    <n v="46"/>
    <n v="113"/>
    <n v="40.700000000000003"/>
    <s v="Sharpshooter"/>
    <n v="38"/>
    <n v="54"/>
    <n v="70.400000000000006"/>
    <x v="2"/>
    <n v="44"/>
    <n v="197"/>
    <n v="241"/>
    <s v="Elite Rebounder"/>
    <n v="76"/>
    <x v="2"/>
    <n v="37"/>
    <n v="28"/>
    <x v="1"/>
    <n v="12"/>
    <x v="1"/>
    <n v="111"/>
    <n v="774"/>
    <n v="0"/>
    <n v="0"/>
    <n v="-90"/>
  </r>
  <r>
    <x v="305"/>
    <s v="PF"/>
    <s v="Power Forward"/>
    <s v="LAC"/>
    <n v="32"/>
    <n v="48"/>
    <n v="20"/>
    <n v="28"/>
    <b v="1"/>
    <n v="779"/>
    <n v="288"/>
    <x v="1"/>
    <n v="102"/>
    <n v="229"/>
    <n v="44.5"/>
    <x v="1"/>
    <n v="54"/>
    <n v="136"/>
    <n v="39.700000000000003"/>
    <s v="Sharpshooter"/>
    <n v="30"/>
    <n v="40"/>
    <n v="75"/>
    <x v="0"/>
    <n v="31"/>
    <n v="135"/>
    <n v="166"/>
    <s v="Occasional Rebounder"/>
    <n v="57"/>
    <x v="2"/>
    <n v="32"/>
    <n v="38"/>
    <x v="0"/>
    <n v="33"/>
    <x v="0"/>
    <n v="86"/>
    <n v="754"/>
    <n v="0"/>
    <n v="0"/>
    <n v="-7"/>
  </r>
  <r>
    <x v="306"/>
    <s v="SF"/>
    <s v="Small Forward"/>
    <s v="PHI"/>
    <n v="23"/>
    <n v="69"/>
    <n v="44"/>
    <n v="25"/>
    <b v="1"/>
    <n v="755"/>
    <n v="287"/>
    <x v="1"/>
    <n v="124"/>
    <n v="209"/>
    <n v="59.3"/>
    <x v="0"/>
    <n v="1"/>
    <n v="6"/>
    <n v="16.7"/>
    <s v="Regular Shooter"/>
    <n v="38"/>
    <n v="51"/>
    <n v="74.5"/>
    <x v="0"/>
    <n v="112"/>
    <n v="150"/>
    <n v="262"/>
    <s v="Elite Rebounder"/>
    <n v="27"/>
    <x v="2"/>
    <n v="45"/>
    <n v="45"/>
    <x v="0"/>
    <n v="51"/>
    <x v="0"/>
    <n v="123"/>
    <n v="885"/>
    <n v="5"/>
    <n v="0"/>
    <n v="-17"/>
  </r>
  <r>
    <x v="307"/>
    <s v="SF"/>
    <s v="Small Forward"/>
    <s v="HOU"/>
    <n v="27"/>
    <n v="31"/>
    <n v="7"/>
    <n v="24"/>
    <b v="1"/>
    <n v="678"/>
    <n v="283"/>
    <x v="1"/>
    <n v="110"/>
    <n v="229"/>
    <n v="48"/>
    <x v="0"/>
    <n v="13"/>
    <n v="46"/>
    <n v="28.3"/>
    <s v="Regular Shooter"/>
    <n v="50"/>
    <n v="69"/>
    <n v="72.5"/>
    <x v="0"/>
    <n v="41"/>
    <n v="77"/>
    <n v="118"/>
    <s v="Occasional Rebounder"/>
    <n v="84"/>
    <x v="2"/>
    <n v="47"/>
    <n v="21"/>
    <x v="2"/>
    <n v="7"/>
    <x v="1"/>
    <n v="106"/>
    <n v="588"/>
    <n v="0"/>
    <n v="0"/>
    <n v="-94"/>
  </r>
  <r>
    <x v="308"/>
    <s v="C"/>
    <s v="Center"/>
    <s v="BOS"/>
    <n v="25"/>
    <n v="35"/>
    <n v="24"/>
    <n v="11"/>
    <b v="1"/>
    <n v="824"/>
    <n v="279"/>
    <x v="1"/>
    <n v="127"/>
    <n v="170"/>
    <n v="74.7"/>
    <x v="0"/>
    <n v="0"/>
    <n v="1"/>
    <n v="0"/>
    <s v="Regular Shooter"/>
    <n v="25"/>
    <n v="41"/>
    <n v="61"/>
    <x v="1"/>
    <n v="104"/>
    <n v="188"/>
    <n v="292"/>
    <s v="Elite Rebounder"/>
    <n v="50"/>
    <x v="2"/>
    <n v="34"/>
    <n v="22"/>
    <x v="2"/>
    <n v="48"/>
    <x v="0"/>
    <n v="68"/>
    <n v="880"/>
    <n v="6"/>
    <n v="0"/>
    <n v="173"/>
  </r>
  <r>
    <x v="309"/>
    <s v="F"/>
    <s v="Forward"/>
    <s v="DET"/>
    <n v="26"/>
    <n v="40"/>
    <n v="10"/>
    <n v="30"/>
    <b v="1"/>
    <n v="645"/>
    <n v="278"/>
    <x v="1"/>
    <n v="101"/>
    <n v="228"/>
    <n v="44.3"/>
    <x v="1"/>
    <n v="25"/>
    <n v="89"/>
    <n v="28.1"/>
    <s v="Regular Shooter"/>
    <n v="51"/>
    <n v="75"/>
    <n v="68"/>
    <x v="1"/>
    <n v="43"/>
    <n v="68"/>
    <n v="111"/>
    <s v="Occasional Rebounder"/>
    <n v="28"/>
    <x v="2"/>
    <n v="34"/>
    <n v="28"/>
    <x v="1"/>
    <n v="3"/>
    <x v="1"/>
    <n v="91"/>
    <n v="512"/>
    <n v="0"/>
    <n v="0"/>
    <n v="-41"/>
  </r>
  <r>
    <x v="310"/>
    <s v="PF"/>
    <s v="Power Forward"/>
    <s v="DEN"/>
    <n v="22"/>
    <n v="53"/>
    <n v="34"/>
    <n v="19"/>
    <b v="1"/>
    <n v="728"/>
    <n v="277"/>
    <x v="1"/>
    <n v="110"/>
    <n v="196"/>
    <n v="56.1"/>
    <x v="0"/>
    <n v="17"/>
    <n v="65"/>
    <n v="26.2"/>
    <s v="Regular Shooter"/>
    <n v="40"/>
    <n v="62"/>
    <n v="64.5"/>
    <x v="1"/>
    <n v="65"/>
    <n v="73"/>
    <n v="138"/>
    <s v="Occasional Rebounder"/>
    <n v="18"/>
    <x v="2"/>
    <n v="31"/>
    <n v="17"/>
    <x v="2"/>
    <n v="23"/>
    <x v="0"/>
    <n v="105"/>
    <n v="559"/>
    <n v="1"/>
    <n v="0"/>
    <n v="-97"/>
  </r>
  <r>
    <x v="311"/>
    <s v="F"/>
    <s v="Forward"/>
    <s v="OKC"/>
    <n v="21"/>
    <n v="34"/>
    <n v="16"/>
    <n v="18"/>
    <b v="1"/>
    <n v="701"/>
    <n v="276"/>
    <x v="1"/>
    <n v="108"/>
    <n v="249"/>
    <n v="43.4"/>
    <x v="1"/>
    <n v="38"/>
    <n v="104"/>
    <n v="36.5"/>
    <s v="Sharpshooter"/>
    <n v="22"/>
    <n v="35"/>
    <n v="62.9"/>
    <x v="1"/>
    <n v="45"/>
    <n v="114"/>
    <n v="159"/>
    <s v="Occasional Rebounder"/>
    <n v="64"/>
    <x v="2"/>
    <n v="43"/>
    <n v="20"/>
    <x v="2"/>
    <n v="43"/>
    <x v="0"/>
    <n v="58"/>
    <n v="709"/>
    <n v="3"/>
    <n v="0"/>
    <n v="-196"/>
  </r>
  <r>
    <x v="312"/>
    <s v="PG"/>
    <s v="Point Guard"/>
    <s v="BOS"/>
    <n v="25"/>
    <n v="48"/>
    <n v="32"/>
    <n v="16"/>
    <b v="1"/>
    <n v="643"/>
    <n v="270"/>
    <x v="1"/>
    <n v="101"/>
    <n v="245"/>
    <n v="41.2"/>
    <x v="1"/>
    <n v="56"/>
    <n v="154"/>
    <n v="36.4"/>
    <s v="Sharpshooter"/>
    <n v="12"/>
    <n v="16"/>
    <n v="75"/>
    <x v="0"/>
    <n v="25"/>
    <n v="63"/>
    <n v="88"/>
    <s v="Occasional Rebounder"/>
    <n v="64"/>
    <x v="2"/>
    <n v="40"/>
    <n v="14"/>
    <x v="2"/>
    <n v="1"/>
    <x v="1"/>
    <n v="37"/>
    <n v="477"/>
    <n v="1"/>
    <n v="1"/>
    <n v="12"/>
  </r>
  <r>
    <x v="313"/>
    <s v="SF"/>
    <s v="Small Forward"/>
    <s v="PHI"/>
    <n v="29"/>
    <n v="56"/>
    <n v="38"/>
    <n v="18"/>
    <b v="1"/>
    <n v="807"/>
    <n v="268"/>
    <x v="1"/>
    <n v="93"/>
    <n v="197"/>
    <n v="47.2"/>
    <x v="0"/>
    <n v="37"/>
    <n v="110"/>
    <n v="33.6"/>
    <s v="Solid Shooter"/>
    <n v="45"/>
    <n v="60"/>
    <n v="75"/>
    <x v="0"/>
    <n v="9"/>
    <n v="85"/>
    <n v="94"/>
    <s v="Occasional Rebounder"/>
    <n v="44"/>
    <x v="2"/>
    <n v="26"/>
    <n v="14"/>
    <x v="2"/>
    <n v="9"/>
    <x v="1"/>
    <n v="69"/>
    <n v="490"/>
    <n v="0"/>
    <n v="0"/>
    <n v="-16"/>
  </r>
  <r>
    <x v="314"/>
    <s v="F"/>
    <s v="Forward"/>
    <s v="MIA"/>
    <n v="29"/>
    <n v="42"/>
    <n v="19"/>
    <n v="23"/>
    <b v="1"/>
    <n v="691"/>
    <n v="268"/>
    <x v="1"/>
    <n v="88"/>
    <n v="237"/>
    <n v="37.1"/>
    <x v="1"/>
    <n v="63"/>
    <n v="192"/>
    <n v="32.799999999999997"/>
    <s v="Solid Shooter"/>
    <n v="29"/>
    <n v="32"/>
    <n v="90.6"/>
    <x v="0"/>
    <n v="8"/>
    <n v="61"/>
    <n v="69"/>
    <s v="Occasional Rebounder"/>
    <n v="46"/>
    <x v="2"/>
    <n v="28"/>
    <n v="14"/>
    <x v="2"/>
    <n v="0"/>
    <x v="1"/>
    <n v="77"/>
    <n v="434"/>
    <n v="0"/>
    <n v="0"/>
    <n v="-56"/>
  </r>
  <r>
    <x v="315"/>
    <s v="F"/>
    <s v="Forward"/>
    <s v="MIL"/>
    <n v="22"/>
    <n v="52"/>
    <n v="34"/>
    <n v="18"/>
    <b v="1"/>
    <n v="701"/>
    <n v="266"/>
    <x v="1"/>
    <n v="96"/>
    <n v="243"/>
    <n v="39.5"/>
    <x v="1"/>
    <n v="47"/>
    <n v="142"/>
    <n v="33.1"/>
    <s v="Solid Shooter"/>
    <n v="27"/>
    <n v="37"/>
    <n v="73"/>
    <x v="0"/>
    <n v="38"/>
    <n v="77"/>
    <n v="115"/>
    <s v="Occasional Rebounder"/>
    <n v="35"/>
    <x v="2"/>
    <n v="45"/>
    <n v="21"/>
    <x v="2"/>
    <n v="7"/>
    <x v="1"/>
    <n v="70"/>
    <n v="496"/>
    <n v="0"/>
    <n v="0"/>
    <n v="-99"/>
  </r>
  <r>
    <x v="316"/>
    <s v="PF"/>
    <s v="Power Forward"/>
    <s v="PHI"/>
    <n v="37"/>
    <n v="75"/>
    <n v="48"/>
    <n v="27"/>
    <b v="1"/>
    <n v="1920"/>
    <n v="266"/>
    <x v="1"/>
    <n v="96"/>
    <n v="225"/>
    <n v="42.7"/>
    <x v="1"/>
    <n v="55"/>
    <n v="140"/>
    <n v="39.299999999999997"/>
    <s v="Sharpshooter"/>
    <n v="19"/>
    <n v="23"/>
    <n v="82.6"/>
    <x v="0"/>
    <n v="95"/>
    <n v="200"/>
    <n v="295"/>
    <s v="Elite Rebounder"/>
    <n v="60"/>
    <x v="2"/>
    <n v="44"/>
    <n v="39"/>
    <x v="0"/>
    <n v="15"/>
    <x v="1"/>
    <n v="180"/>
    <n v="828"/>
    <n v="0"/>
    <n v="0"/>
    <n v="135"/>
  </r>
  <r>
    <x v="317"/>
    <s v="C"/>
    <s v="Center"/>
    <s v="PHX"/>
    <n v="30"/>
    <n v="61"/>
    <n v="33"/>
    <n v="28"/>
    <b v="1"/>
    <n v="874"/>
    <n v="263"/>
    <x v="1"/>
    <n v="119"/>
    <n v="206"/>
    <n v="57.8"/>
    <x v="0"/>
    <n v="0"/>
    <n v="0"/>
    <n v="0"/>
    <s v="Regular Shooter"/>
    <n v="25"/>
    <n v="70"/>
    <n v="35.700000000000003"/>
    <x v="1"/>
    <n v="89"/>
    <n v="171"/>
    <n v="260"/>
    <s v="Elite Rebounder"/>
    <n v="56"/>
    <x v="2"/>
    <n v="51"/>
    <n v="18"/>
    <x v="2"/>
    <n v="88"/>
    <x v="0"/>
    <n v="114"/>
    <n v="926"/>
    <n v="3"/>
    <n v="0"/>
    <n v="48"/>
  </r>
  <r>
    <x v="318"/>
    <s v="PF"/>
    <s v="Power Forward"/>
    <s v="SAS"/>
    <n v="23"/>
    <n v="43"/>
    <n v="23"/>
    <n v="20"/>
    <b v="1"/>
    <n v="660"/>
    <n v="263"/>
    <x v="1"/>
    <n v="97"/>
    <n v="230"/>
    <n v="42.2"/>
    <x v="1"/>
    <n v="30"/>
    <n v="99"/>
    <n v="30.3"/>
    <s v="Solid Shooter"/>
    <n v="39"/>
    <n v="57"/>
    <n v="68.400000000000006"/>
    <x v="1"/>
    <n v="70"/>
    <n v="115"/>
    <n v="185"/>
    <s v="Occasional Rebounder"/>
    <n v="62"/>
    <x v="2"/>
    <n v="35"/>
    <n v="14"/>
    <x v="2"/>
    <n v="12"/>
    <x v="1"/>
    <n v="52"/>
    <n v="621"/>
    <n v="2"/>
    <n v="0"/>
    <n v="-114"/>
  </r>
  <r>
    <x v="319"/>
    <s v="F"/>
    <s v="Forward"/>
    <s v="CHA"/>
    <n v="20"/>
    <n v="69"/>
    <n v="22"/>
    <n v="47"/>
    <b v="1"/>
    <n v="969"/>
    <n v="262"/>
    <x v="1"/>
    <n v="95"/>
    <n v="238"/>
    <n v="39.9"/>
    <x v="1"/>
    <n v="39"/>
    <n v="123"/>
    <n v="31.7"/>
    <s v="Solid Shooter"/>
    <n v="33"/>
    <n v="47"/>
    <n v="70.2"/>
    <x v="2"/>
    <n v="36"/>
    <n v="116"/>
    <n v="152"/>
    <s v="Occasional Rebounder"/>
    <n v="36"/>
    <x v="2"/>
    <n v="44"/>
    <n v="22"/>
    <x v="2"/>
    <n v="23"/>
    <x v="0"/>
    <n v="66"/>
    <n v="589"/>
    <n v="0"/>
    <n v="0"/>
    <n v="-163"/>
  </r>
  <r>
    <x v="320"/>
    <s v="C"/>
    <s v="Center"/>
    <s v="NOP"/>
    <n v="28"/>
    <n v="38"/>
    <n v="23"/>
    <n v="15"/>
    <b v="1"/>
    <n v="458"/>
    <n v="262"/>
    <x v="1"/>
    <n v="89"/>
    <n v="169"/>
    <n v="52.7"/>
    <x v="0"/>
    <n v="3"/>
    <n v="11"/>
    <n v="27.3"/>
    <s v="Regular Shooter"/>
    <n v="81"/>
    <n v="104"/>
    <n v="77.900000000000006"/>
    <x v="0"/>
    <n v="58"/>
    <n v="122"/>
    <n v="180"/>
    <s v="Occasional Rebounder"/>
    <n v="33"/>
    <x v="2"/>
    <n v="39"/>
    <n v="17"/>
    <x v="2"/>
    <n v="13"/>
    <x v="1"/>
    <n v="64"/>
    <n v="579"/>
    <n v="2"/>
    <n v="0"/>
    <n v="19"/>
  </r>
  <r>
    <x v="321"/>
    <s v="C"/>
    <s v="Center"/>
    <s v="BOS"/>
    <n v="27"/>
    <n v="69"/>
    <n v="45"/>
    <n v="24"/>
    <b v="1"/>
    <n v="804"/>
    <n v="261"/>
    <x v="1"/>
    <n v="113"/>
    <n v="170"/>
    <n v="66.5"/>
    <x v="0"/>
    <n v="3"/>
    <n v="13"/>
    <n v="23.1"/>
    <s v="Regular Shooter"/>
    <n v="32"/>
    <n v="39"/>
    <n v="82.1"/>
    <x v="0"/>
    <n v="86"/>
    <n v="111"/>
    <n v="197"/>
    <s v="Occasional Rebounder"/>
    <n v="53"/>
    <x v="2"/>
    <n v="25"/>
    <n v="11"/>
    <x v="2"/>
    <n v="46"/>
    <x v="0"/>
    <n v="81"/>
    <n v="723"/>
    <n v="0"/>
    <n v="0"/>
    <n v="61"/>
  </r>
  <r>
    <x v="322"/>
    <s v="SG"/>
    <s v="Shooting Guard"/>
    <s v="ATL"/>
    <n v="26"/>
    <n v="54"/>
    <n v="16"/>
    <n v="38"/>
    <b v="1"/>
    <n v="686"/>
    <n v="257"/>
    <x v="1"/>
    <n v="73"/>
    <n v="201"/>
    <n v="36.299999999999997"/>
    <x v="1"/>
    <n v="63"/>
    <n v="180"/>
    <n v="35"/>
    <s v="Solid Shooter"/>
    <n v="48"/>
    <n v="53"/>
    <n v="90.6"/>
    <x v="0"/>
    <n v="11"/>
    <n v="62"/>
    <n v="73"/>
    <s v="Occasional Rebounder"/>
    <n v="26"/>
    <x v="2"/>
    <n v="19"/>
    <n v="24"/>
    <x v="2"/>
    <n v="5"/>
    <x v="1"/>
    <n v="62"/>
    <n v="452"/>
    <n v="0"/>
    <n v="0"/>
    <n v="-87"/>
  </r>
  <r>
    <x v="323"/>
    <s v="SG"/>
    <s v="Shooting Guard"/>
    <s v="MIN"/>
    <n v="30"/>
    <n v="52"/>
    <n v="25"/>
    <n v="27"/>
    <b v="1"/>
    <n v="1016"/>
    <n v="255"/>
    <x v="1"/>
    <n v="91"/>
    <n v="209"/>
    <n v="43.5"/>
    <x v="1"/>
    <n v="43"/>
    <n v="123"/>
    <n v="35"/>
    <s v="Solid Shooter"/>
    <n v="30"/>
    <n v="39"/>
    <n v="76.900000000000006"/>
    <x v="0"/>
    <n v="5"/>
    <n v="78"/>
    <n v="83"/>
    <s v="Occasional Rebounder"/>
    <n v="75"/>
    <x v="2"/>
    <n v="23"/>
    <n v="28"/>
    <x v="1"/>
    <n v="4"/>
    <x v="1"/>
    <n v="80"/>
    <n v="540"/>
    <n v="0"/>
    <n v="0"/>
    <n v="-142"/>
  </r>
  <r>
    <x v="324"/>
    <s v="F"/>
    <s v="Forward"/>
    <s v="PHX"/>
    <n v="28"/>
    <n v="60"/>
    <n v="33"/>
    <n v="27"/>
    <b v="1"/>
    <n v="915"/>
    <n v="251"/>
    <x v="1"/>
    <n v="84"/>
    <n v="227"/>
    <n v="37"/>
    <x v="1"/>
    <n v="57"/>
    <n v="173"/>
    <n v="32.9"/>
    <s v="Solid Shooter"/>
    <n v="26"/>
    <n v="31"/>
    <n v="83.9"/>
    <x v="0"/>
    <n v="45"/>
    <n v="94"/>
    <n v="139"/>
    <s v="Occasional Rebounder"/>
    <n v="53"/>
    <x v="2"/>
    <n v="22"/>
    <n v="38"/>
    <x v="0"/>
    <n v="22"/>
    <x v="0"/>
    <n v="117"/>
    <n v="655"/>
    <n v="0"/>
    <n v="0"/>
    <n v="92"/>
  </r>
  <r>
    <x v="325"/>
    <s v="G"/>
    <s v="Guard"/>
    <s v="ATL"/>
    <n v="26"/>
    <n v="63"/>
    <n v="32"/>
    <n v="31"/>
    <b v="1"/>
    <n v="845"/>
    <n v="247"/>
    <x v="1"/>
    <n v="92"/>
    <n v="220"/>
    <n v="41.8"/>
    <x v="1"/>
    <n v="36"/>
    <n v="88"/>
    <n v="40.9"/>
    <s v="Sharpshooter"/>
    <n v="27"/>
    <n v="32"/>
    <n v="84.4"/>
    <x v="0"/>
    <n v="25"/>
    <n v="49"/>
    <n v="74"/>
    <s v="Occasional Rebounder"/>
    <n v="89"/>
    <x v="2"/>
    <n v="36"/>
    <n v="37"/>
    <x v="0"/>
    <n v="12"/>
    <x v="1"/>
    <n v="79"/>
    <n v="580"/>
    <n v="0"/>
    <n v="0"/>
    <n v="17"/>
  </r>
  <r>
    <x v="326"/>
    <s v="G"/>
    <s v="Guard"/>
    <s v="CHA"/>
    <n v="20"/>
    <n v="46"/>
    <n v="16"/>
    <n v="30"/>
    <b v="1"/>
    <n v="787"/>
    <n v="246"/>
    <x v="1"/>
    <n v="80"/>
    <n v="202"/>
    <n v="39.6"/>
    <x v="1"/>
    <n v="26"/>
    <n v="80"/>
    <n v="32.5"/>
    <s v="Solid Shooter"/>
    <n v="60"/>
    <n v="80"/>
    <n v="75"/>
    <x v="0"/>
    <n v="20"/>
    <n v="73"/>
    <n v="93"/>
    <s v="Occasional Rebounder"/>
    <n v="54"/>
    <x v="2"/>
    <n v="43"/>
    <n v="15"/>
    <x v="2"/>
    <n v="6"/>
    <x v="1"/>
    <n v="48"/>
    <n v="459"/>
    <n v="0"/>
    <n v="0"/>
    <n v="-150"/>
  </r>
  <r>
    <x v="327"/>
    <s v="PG"/>
    <s v="Point Guard"/>
    <s v="TOR"/>
    <n v="24"/>
    <n v="53"/>
    <n v="29"/>
    <n v="24"/>
    <b v="1"/>
    <n v="691"/>
    <n v="246"/>
    <x v="1"/>
    <n v="87"/>
    <n v="242"/>
    <n v="36"/>
    <x v="1"/>
    <n v="47"/>
    <n v="133"/>
    <n v="35.299999999999997"/>
    <s v="Solid Shooter"/>
    <n v="25"/>
    <n v="33"/>
    <n v="75.8"/>
    <x v="0"/>
    <n v="15"/>
    <n v="61"/>
    <n v="76"/>
    <s v="Occasional Rebounder"/>
    <n v="70"/>
    <x v="2"/>
    <n v="25"/>
    <n v="21"/>
    <x v="2"/>
    <n v="4"/>
    <x v="1"/>
    <n v="65"/>
    <n v="492"/>
    <n v="0"/>
    <n v="0"/>
    <n v="-40"/>
  </r>
  <r>
    <x v="328"/>
    <s v="PG"/>
    <s v="Point Guard"/>
    <s v="BKN"/>
    <n v="34"/>
    <n v="40"/>
    <n v="18"/>
    <n v="22"/>
    <b v="1"/>
    <n v="567"/>
    <n v="246"/>
    <x v="1"/>
    <n v="86"/>
    <n v="209"/>
    <n v="41.1"/>
    <x v="1"/>
    <n v="49"/>
    <n v="134"/>
    <n v="36.6"/>
    <s v="Sharpshooter"/>
    <n v="25"/>
    <n v="30"/>
    <n v="83.3"/>
    <x v="0"/>
    <n v="8"/>
    <n v="36"/>
    <n v="44"/>
    <s v="Occasional Rebounder"/>
    <n v="56"/>
    <x v="2"/>
    <n v="30"/>
    <n v="15"/>
    <x v="2"/>
    <n v="3"/>
    <x v="1"/>
    <n v="32"/>
    <n v="407"/>
    <n v="0"/>
    <n v="0"/>
    <n v="-66"/>
  </r>
  <r>
    <x v="329"/>
    <s v="PG"/>
    <s v="Point Guard"/>
    <s v="NYK"/>
    <n v="23"/>
    <n v="31"/>
    <n v="17"/>
    <n v="14"/>
    <b v="1"/>
    <n v="394"/>
    <n v="244"/>
    <x v="1"/>
    <n v="94"/>
    <n v="256"/>
    <n v="36.700000000000003"/>
    <x v="1"/>
    <n v="40"/>
    <n v="111"/>
    <n v="36"/>
    <s v="Solid Shooter"/>
    <n v="16"/>
    <n v="24"/>
    <n v="66.7"/>
    <x v="1"/>
    <n v="2"/>
    <n v="34"/>
    <n v="36"/>
    <s v="Occasional Rebounder"/>
    <n v="63"/>
    <x v="2"/>
    <n v="34"/>
    <n v="6"/>
    <x v="2"/>
    <n v="4"/>
    <x v="1"/>
    <n v="23"/>
    <n v="378"/>
    <n v="0"/>
    <n v="0"/>
    <n v="-6"/>
  </r>
  <r>
    <x v="330"/>
    <s v="PF"/>
    <s v="Power Forward"/>
    <s v="TOR"/>
    <n v="34"/>
    <n v="54"/>
    <n v="23"/>
    <n v="31"/>
    <b v="1"/>
    <n v="796"/>
    <n v="240"/>
    <x v="1"/>
    <n v="108"/>
    <n v="198"/>
    <n v="54.5"/>
    <x v="0"/>
    <n v="6"/>
    <n v="34"/>
    <n v="17.600000000000001"/>
    <s v="Regular Shooter"/>
    <n v="18"/>
    <n v="26"/>
    <n v="69.2"/>
    <x v="1"/>
    <n v="71"/>
    <n v="95"/>
    <n v="166"/>
    <s v="Occasional Rebounder"/>
    <n v="75"/>
    <x v="2"/>
    <n v="42"/>
    <n v="54"/>
    <x v="0"/>
    <n v="5"/>
    <x v="1"/>
    <n v="88"/>
    <n v="687"/>
    <n v="0"/>
    <n v="0"/>
    <n v="-92"/>
  </r>
  <r>
    <x v="331"/>
    <s v="PG"/>
    <s v="Point Guard"/>
    <s v="DET"/>
    <n v="21"/>
    <n v="12"/>
    <n v="3"/>
    <n v="9"/>
    <b v="1"/>
    <n v="400"/>
    <n v="239"/>
    <x v="1"/>
    <n v="93"/>
    <n v="224"/>
    <n v="41.5"/>
    <x v="1"/>
    <n v="17"/>
    <n v="61"/>
    <n v="27.9"/>
    <s v="Regular Shooter"/>
    <n v="36"/>
    <n v="43"/>
    <n v="83.7"/>
    <x v="0"/>
    <n v="12"/>
    <n v="62"/>
    <n v="74"/>
    <s v="Occasional Rebounder"/>
    <n v="72"/>
    <x v="2"/>
    <n v="39"/>
    <n v="10"/>
    <x v="2"/>
    <n v="7"/>
    <x v="1"/>
    <n v="34"/>
    <n v="448"/>
    <n v="3"/>
    <n v="0"/>
    <n v="-60"/>
  </r>
  <r>
    <x v="332"/>
    <s v="F"/>
    <s v="Forward"/>
    <s v="MIA"/>
    <n v="26"/>
    <n v="54"/>
    <n v="28"/>
    <n v="26"/>
    <b v="1"/>
    <n v="969"/>
    <n v="236"/>
    <x v="1"/>
    <n v="93"/>
    <n v="216"/>
    <n v="43.1"/>
    <x v="1"/>
    <n v="37"/>
    <n v="109"/>
    <n v="33.9"/>
    <s v="Solid Shooter"/>
    <n v="13"/>
    <n v="28"/>
    <n v="46.4"/>
    <x v="1"/>
    <n v="57"/>
    <n v="131"/>
    <n v="188"/>
    <s v="Occasional Rebounder"/>
    <n v="43"/>
    <x v="2"/>
    <n v="45"/>
    <n v="36"/>
    <x v="0"/>
    <n v="17"/>
    <x v="1"/>
    <n v="82"/>
    <n v="640"/>
    <n v="2"/>
    <n v="0"/>
    <n v="-103"/>
  </r>
  <r>
    <x v="333"/>
    <s v="C"/>
    <s v="Center"/>
    <s v="NOP"/>
    <n v="22"/>
    <n v="47"/>
    <n v="22"/>
    <n v="25"/>
    <b v="1"/>
    <n v="610"/>
    <n v="233"/>
    <x v="1"/>
    <n v="86"/>
    <n v="156"/>
    <n v="55.1"/>
    <x v="0"/>
    <n v="3"/>
    <n v="29"/>
    <n v="10.3"/>
    <s v="Regular Shooter"/>
    <n v="58"/>
    <n v="83"/>
    <n v="69.900000000000006"/>
    <x v="1"/>
    <n v="39"/>
    <n v="93"/>
    <n v="132"/>
    <s v="Occasional Rebounder"/>
    <n v="34"/>
    <x v="2"/>
    <n v="31"/>
    <n v="20"/>
    <x v="2"/>
    <n v="19"/>
    <x v="2"/>
    <n v="67"/>
    <n v="528"/>
    <n v="0"/>
    <n v="0"/>
    <n v="-70"/>
  </r>
  <r>
    <x v="334"/>
    <s v="PG"/>
    <s v="Point Guard"/>
    <s v="IND"/>
    <n v="36"/>
    <n v="46"/>
    <n v="27"/>
    <n v="19"/>
    <b v="1"/>
    <n v="833"/>
    <n v="232"/>
    <x v="1"/>
    <n v="78"/>
    <n v="166"/>
    <n v="47"/>
    <x v="0"/>
    <n v="34"/>
    <n v="95"/>
    <n v="35.799999999999997"/>
    <s v="Solid Shooter"/>
    <n v="42"/>
    <n v="55"/>
    <n v="76.400000000000006"/>
    <x v="0"/>
    <n v="15"/>
    <n v="70"/>
    <n v="85"/>
    <s v="Occasional Rebounder"/>
    <n v="110"/>
    <x v="1"/>
    <n v="34"/>
    <n v="26"/>
    <x v="1"/>
    <n v="6"/>
    <x v="1"/>
    <n v="55"/>
    <n v="561"/>
    <n v="0"/>
    <n v="0"/>
    <n v="41"/>
  </r>
  <r>
    <x v="335"/>
    <s v="C"/>
    <s v="Center"/>
    <s v="BKN"/>
    <n v="21"/>
    <n v="48"/>
    <n v="22"/>
    <n v="26"/>
    <b v="1"/>
    <n v="553"/>
    <n v="227"/>
    <x v="1"/>
    <n v="93"/>
    <n v="171"/>
    <n v="54.4"/>
    <x v="0"/>
    <n v="6"/>
    <n v="11"/>
    <n v="54.5"/>
    <s v="Sharpshooter"/>
    <n v="35"/>
    <n v="55"/>
    <n v="63.6"/>
    <x v="1"/>
    <n v="99"/>
    <n v="101"/>
    <n v="200"/>
    <s v="Elite Rebounder"/>
    <n v="37"/>
    <x v="2"/>
    <n v="42"/>
    <n v="15"/>
    <x v="2"/>
    <n v="32"/>
    <x v="0"/>
    <n v="89"/>
    <n v="622"/>
    <n v="2"/>
    <n v="0"/>
    <n v="-101"/>
  </r>
  <r>
    <x v="336"/>
    <s v="G"/>
    <s v="Guard"/>
    <s v="NOP"/>
    <n v="20"/>
    <n v="59"/>
    <n v="33"/>
    <n v="26"/>
    <b v="1"/>
    <n v="1042"/>
    <n v="227"/>
    <x v="1"/>
    <n v="87"/>
    <n v="208"/>
    <n v="41.8"/>
    <x v="1"/>
    <n v="27"/>
    <n v="86"/>
    <n v="31.4"/>
    <s v="Solid Shooter"/>
    <n v="26"/>
    <n v="40"/>
    <n v="65"/>
    <x v="1"/>
    <n v="36"/>
    <n v="152"/>
    <n v="188"/>
    <s v="Occasional Rebounder"/>
    <n v="134"/>
    <x v="0"/>
    <n v="57"/>
    <n v="43"/>
    <x v="0"/>
    <n v="11"/>
    <x v="1"/>
    <n v="99"/>
    <n v="759"/>
    <n v="0"/>
    <n v="0"/>
    <n v="-7"/>
  </r>
  <r>
    <x v="337"/>
    <s v="SG"/>
    <s v="Shooting Guard"/>
    <s v="HOU"/>
    <n v="21"/>
    <n v="57"/>
    <n v="15"/>
    <n v="42"/>
    <b v="1"/>
    <n v="914"/>
    <n v="226"/>
    <x v="1"/>
    <n v="81"/>
    <n v="237"/>
    <n v="34.200000000000003"/>
    <x v="1"/>
    <n v="40"/>
    <n v="140"/>
    <n v="28.6"/>
    <s v="Regular Shooter"/>
    <n v="24"/>
    <n v="36"/>
    <n v="66.7"/>
    <x v="1"/>
    <n v="18"/>
    <n v="80"/>
    <n v="98"/>
    <s v="Occasional Rebounder"/>
    <n v="132"/>
    <x v="0"/>
    <n v="86"/>
    <n v="31"/>
    <x v="1"/>
    <n v="7"/>
    <x v="1"/>
    <n v="59"/>
    <n v="570"/>
    <n v="0"/>
    <n v="0"/>
    <n v="-151"/>
  </r>
  <r>
    <x v="338"/>
    <s v="PF"/>
    <s v="Power Forward"/>
    <s v="HOU"/>
    <n v="21"/>
    <n v="75"/>
    <n v="21"/>
    <n v="54"/>
    <b v="1"/>
    <n v="970"/>
    <n v="225"/>
    <x v="1"/>
    <n v="86"/>
    <n v="177"/>
    <n v="48.6"/>
    <x v="0"/>
    <n v="24"/>
    <n v="59"/>
    <n v="40.700000000000003"/>
    <s v="Sharpshooter"/>
    <n v="29"/>
    <n v="47"/>
    <n v="61.7"/>
    <x v="1"/>
    <n v="120"/>
    <n v="187"/>
    <n v="307"/>
    <s v="Elite Rebounder"/>
    <n v="64"/>
    <x v="2"/>
    <n v="47"/>
    <n v="44"/>
    <x v="0"/>
    <n v="29"/>
    <x v="0"/>
    <n v="135"/>
    <n v="861"/>
    <n v="0"/>
    <n v="0"/>
    <n v="-253"/>
  </r>
  <r>
    <x v="339"/>
    <s v="PF"/>
    <s v="Power Forward"/>
    <s v="PHX"/>
    <n v="22"/>
    <n v="43"/>
    <n v="19"/>
    <n v="24"/>
    <b v="1"/>
    <n v="616"/>
    <n v="224"/>
    <x v="1"/>
    <n v="83"/>
    <n v="183"/>
    <n v="45.4"/>
    <x v="1"/>
    <n v="20"/>
    <n v="53"/>
    <n v="37.700000000000003"/>
    <s v="Sharpshooter"/>
    <n v="38"/>
    <n v="70"/>
    <n v="54.3"/>
    <x v="1"/>
    <n v="34"/>
    <n v="104"/>
    <n v="138"/>
    <s v="Occasional Rebounder"/>
    <n v="38"/>
    <x v="2"/>
    <n v="27"/>
    <n v="22"/>
    <x v="2"/>
    <n v="34"/>
    <x v="0"/>
    <n v="44"/>
    <n v="588"/>
    <n v="0"/>
    <n v="0"/>
    <n v="-70"/>
  </r>
  <r>
    <x v="340"/>
    <s v="PG"/>
    <s v="Point Guard"/>
    <s v="NYK"/>
    <n v="22"/>
    <n v="64"/>
    <n v="36"/>
    <n v="28"/>
    <b v="1"/>
    <n v="760"/>
    <n v="222"/>
    <x v="1"/>
    <n v="77"/>
    <n v="215"/>
    <n v="35.799999999999997"/>
    <x v="1"/>
    <n v="40"/>
    <n v="134"/>
    <n v="29.9"/>
    <s v="Regular Shooter"/>
    <n v="28"/>
    <n v="42"/>
    <n v="66.7"/>
    <x v="1"/>
    <n v="13"/>
    <n v="37"/>
    <n v="50"/>
    <s v="Occasional Rebounder"/>
    <n v="72"/>
    <x v="2"/>
    <n v="25"/>
    <n v="37"/>
    <x v="0"/>
    <n v="8"/>
    <x v="1"/>
    <n v="60"/>
    <n v="500"/>
    <n v="0"/>
    <n v="0"/>
    <n v="53"/>
  </r>
  <r>
    <x v="341"/>
    <s v="SG"/>
    <s v="Shooting Guard"/>
    <s v="CHA"/>
    <n v="25"/>
    <n v="32"/>
    <n v="16"/>
    <n v="16"/>
    <b v="1"/>
    <n v="468"/>
    <n v="222"/>
    <x v="1"/>
    <n v="77"/>
    <n v="173"/>
    <n v="44.5"/>
    <x v="1"/>
    <n v="42"/>
    <n v="99"/>
    <n v="42.4"/>
    <s v="Sharpshooter"/>
    <n v="26"/>
    <n v="39"/>
    <n v="66.7"/>
    <x v="1"/>
    <n v="15"/>
    <n v="38"/>
    <n v="53"/>
    <s v="Occasional Rebounder"/>
    <n v="53"/>
    <x v="2"/>
    <n v="24"/>
    <n v="15"/>
    <x v="2"/>
    <n v="4"/>
    <x v="1"/>
    <n v="23"/>
    <n v="398"/>
    <n v="0"/>
    <n v="0"/>
    <n v="20"/>
  </r>
  <r>
    <x v="342"/>
    <s v="PF"/>
    <s v="Power Forward"/>
    <s v="DAL"/>
    <n v="31"/>
    <n v="37"/>
    <n v="18"/>
    <n v="19"/>
    <b v="1"/>
    <n v="930"/>
    <n v="220"/>
    <x v="1"/>
    <n v="77"/>
    <n v="169"/>
    <n v="45.6"/>
    <x v="1"/>
    <n v="39"/>
    <n v="112"/>
    <n v="34.799999999999997"/>
    <s v="Solid Shooter"/>
    <n v="27"/>
    <n v="38"/>
    <n v="71.099999999999994"/>
    <x v="2"/>
    <n v="30"/>
    <n v="105"/>
    <n v="135"/>
    <s v="Occasional Rebounder"/>
    <n v="52"/>
    <x v="2"/>
    <n v="27"/>
    <n v="12"/>
    <x v="2"/>
    <n v="30"/>
    <x v="0"/>
    <n v="85"/>
    <n v="559"/>
    <n v="0"/>
    <n v="0"/>
    <n v="-43"/>
  </r>
  <r>
    <x v="343"/>
    <s v="F"/>
    <s v="Forward"/>
    <s v="POR"/>
    <n v="20"/>
    <n v="56"/>
    <n v="21"/>
    <n v="35"/>
    <b v="1"/>
    <n v="619"/>
    <n v="216"/>
    <x v="1"/>
    <n v="83"/>
    <n v="198"/>
    <n v="41.9"/>
    <x v="1"/>
    <n v="16"/>
    <n v="56"/>
    <n v="28.6"/>
    <s v="Regular Shooter"/>
    <n v="34"/>
    <n v="45"/>
    <n v="75.599999999999994"/>
    <x v="0"/>
    <n v="48"/>
    <n v="83"/>
    <n v="131"/>
    <s v="Occasional Rebounder"/>
    <n v="34"/>
    <x v="2"/>
    <n v="29"/>
    <n v="10"/>
    <x v="2"/>
    <n v="13"/>
    <x v="1"/>
    <n v="69"/>
    <n v="464"/>
    <n v="0"/>
    <n v="0"/>
    <n v="-115"/>
  </r>
  <r>
    <x v="344"/>
    <s v="F"/>
    <s v="Forward"/>
    <s v="OKC"/>
    <n v="25"/>
    <n v="41"/>
    <n v="20"/>
    <n v="21"/>
    <b v="1"/>
    <n v="531"/>
    <n v="214"/>
    <x v="1"/>
    <n v="70"/>
    <n v="178"/>
    <n v="39.299999999999997"/>
    <x v="1"/>
    <n v="58"/>
    <n v="162"/>
    <n v="35.799999999999997"/>
    <s v="Solid Shooter"/>
    <n v="16"/>
    <n v="20"/>
    <n v="80"/>
    <x v="0"/>
    <n v="16"/>
    <n v="59"/>
    <n v="75"/>
    <s v="Occasional Rebounder"/>
    <n v="28"/>
    <x v="2"/>
    <n v="10"/>
    <n v="14"/>
    <x v="2"/>
    <n v="11"/>
    <x v="1"/>
    <n v="42"/>
    <n v="411"/>
    <n v="0"/>
    <n v="0"/>
    <n v="136"/>
  </r>
  <r>
    <x v="345"/>
    <s v="F"/>
    <s v="Forward"/>
    <s v="MEM"/>
    <n v="21"/>
    <n v="37"/>
    <n v="21"/>
    <n v="16"/>
    <b v="1"/>
    <n v="561"/>
    <n v="210"/>
    <x v="1"/>
    <n v="84"/>
    <n v="196"/>
    <n v="42.9"/>
    <x v="1"/>
    <n v="25"/>
    <n v="97"/>
    <n v="25.8"/>
    <s v="Regular Shooter"/>
    <n v="17"/>
    <n v="22"/>
    <n v="77.3"/>
    <x v="0"/>
    <n v="16"/>
    <n v="63"/>
    <n v="79"/>
    <s v="Occasional Rebounder"/>
    <n v="35"/>
    <x v="2"/>
    <n v="37"/>
    <n v="14"/>
    <x v="2"/>
    <n v="6"/>
    <x v="1"/>
    <n v="58"/>
    <n v="380"/>
    <n v="0"/>
    <n v="0"/>
    <n v="-76"/>
  </r>
  <r>
    <x v="346"/>
    <s v="SF"/>
    <s v="Small Forward"/>
    <s v="DAL"/>
    <n v="30"/>
    <n v="45"/>
    <n v="20"/>
    <n v="25"/>
    <b v="1"/>
    <n v="492"/>
    <n v="206"/>
    <x v="1"/>
    <n v="69"/>
    <n v="160"/>
    <n v="43.1"/>
    <x v="1"/>
    <n v="55"/>
    <n v="141"/>
    <n v="39"/>
    <s v="Sharpshooter"/>
    <n v="13"/>
    <n v="15"/>
    <n v="86.7"/>
    <x v="0"/>
    <n v="10"/>
    <n v="43"/>
    <n v="53"/>
    <s v="Occasional Rebounder"/>
    <n v="21"/>
    <x v="2"/>
    <n v="10"/>
    <n v="11"/>
    <x v="2"/>
    <n v="8"/>
    <x v="1"/>
    <n v="53"/>
    <n v="348"/>
    <n v="0"/>
    <n v="0"/>
    <n v="-37"/>
  </r>
  <r>
    <x v="347"/>
    <s v="PF"/>
    <s v="Power Forward"/>
    <s v="CLE"/>
    <n v="26"/>
    <n v="44"/>
    <n v="30"/>
    <n v="14"/>
    <b v="1"/>
    <n v="892"/>
    <n v="206"/>
    <x v="1"/>
    <n v="73"/>
    <n v="177"/>
    <n v="41.2"/>
    <x v="1"/>
    <n v="45"/>
    <n v="127"/>
    <n v="35.4"/>
    <s v="Solid Shooter"/>
    <n v="15"/>
    <n v="23"/>
    <n v="65.2"/>
    <x v="1"/>
    <n v="20"/>
    <n v="130"/>
    <n v="150"/>
    <s v="Occasional Rebounder"/>
    <n v="37"/>
    <x v="2"/>
    <n v="17"/>
    <n v="28"/>
    <x v="1"/>
    <n v="21"/>
    <x v="0"/>
    <n v="89"/>
    <n v="572"/>
    <n v="0"/>
    <n v="0"/>
    <n v="108"/>
  </r>
  <r>
    <x v="348"/>
    <s v="SF"/>
    <s v="Small Forward"/>
    <s v="DAL"/>
    <n v="34"/>
    <n v="46"/>
    <n v="18"/>
    <n v="28"/>
    <b v="1"/>
    <n v="706"/>
    <n v="205"/>
    <x v="1"/>
    <n v="77"/>
    <n v="204"/>
    <n v="37.700000000000003"/>
    <x v="1"/>
    <n v="46"/>
    <n v="143"/>
    <n v="32.200000000000003"/>
    <s v="Solid Shooter"/>
    <n v="5"/>
    <n v="8"/>
    <n v="62.5"/>
    <x v="1"/>
    <n v="5"/>
    <n v="50"/>
    <n v="55"/>
    <s v="Occasional Rebounder"/>
    <n v="41"/>
    <x v="2"/>
    <n v="22"/>
    <n v="19"/>
    <x v="2"/>
    <n v="19"/>
    <x v="2"/>
    <n v="68"/>
    <n v="425"/>
    <n v="0"/>
    <n v="0"/>
    <n v="-129"/>
  </r>
  <r>
    <x v="349"/>
    <s v="C"/>
    <s v="Center"/>
    <s v="SAS"/>
    <n v="22"/>
    <n v="35"/>
    <n v="9"/>
    <n v="26"/>
    <b v="1"/>
    <n v="508"/>
    <n v="199"/>
    <x v="1"/>
    <n v="87"/>
    <n v="135"/>
    <n v="64.400000000000006"/>
    <x v="0"/>
    <n v="3"/>
    <n v="8"/>
    <n v="37.5"/>
    <s v="Sharpshooter"/>
    <n v="22"/>
    <n v="37"/>
    <n v="59.5"/>
    <x v="1"/>
    <n v="75"/>
    <n v="118"/>
    <n v="193"/>
    <s v="Occasional Rebounder"/>
    <n v="48"/>
    <x v="2"/>
    <n v="41"/>
    <n v="16"/>
    <x v="2"/>
    <n v="33"/>
    <x v="0"/>
    <n v="74"/>
    <n v="609"/>
    <n v="0"/>
    <n v="0"/>
    <n v="-32"/>
  </r>
  <r>
    <x v="350"/>
    <s v="C"/>
    <s v="Center"/>
    <s v="DEN"/>
    <n v="34"/>
    <n v="39"/>
    <n v="23"/>
    <n v="16"/>
    <b v="1"/>
    <n v="586"/>
    <n v="199"/>
    <x v="1"/>
    <n v="88"/>
    <n v="115"/>
    <n v="76.5"/>
    <x v="0"/>
    <n v="1"/>
    <n v="1"/>
    <n v="100"/>
    <s v="Sharpshooter"/>
    <n v="22"/>
    <n v="48"/>
    <n v="45.8"/>
    <x v="1"/>
    <n v="52"/>
    <n v="150"/>
    <n v="202"/>
    <s v="Elite Rebounder"/>
    <n v="34"/>
    <x v="2"/>
    <n v="48"/>
    <n v="12"/>
    <x v="2"/>
    <n v="23"/>
    <x v="0"/>
    <n v="71"/>
    <n v="549"/>
    <n v="2"/>
    <n v="0"/>
    <n v="-119"/>
  </r>
  <r>
    <x v="351"/>
    <s v="C"/>
    <s v="Center"/>
    <s v="PHI"/>
    <n v="33"/>
    <n v="38"/>
    <n v="23"/>
    <n v="15"/>
    <b v="1"/>
    <n v="426"/>
    <n v="199"/>
    <x v="1"/>
    <n v="77"/>
    <n v="151"/>
    <n v="51"/>
    <x v="0"/>
    <n v="12"/>
    <n v="39"/>
    <n v="30.8"/>
    <s v="Solid Shooter"/>
    <n v="33"/>
    <n v="49"/>
    <n v="67.3"/>
    <x v="1"/>
    <n v="34"/>
    <n v="100"/>
    <n v="134"/>
    <s v="Occasional Rebounder"/>
    <n v="26"/>
    <x v="2"/>
    <n v="25"/>
    <n v="9"/>
    <x v="2"/>
    <n v="19"/>
    <x v="2"/>
    <n v="75"/>
    <n v="458"/>
    <n v="0"/>
    <n v="0"/>
    <n v="-124"/>
  </r>
  <r>
    <x v="352"/>
    <s v="PF"/>
    <s v="Power Forward"/>
    <s v="POR"/>
    <n v="27"/>
    <n v="29"/>
    <n v="15"/>
    <n v="14"/>
    <b v="1"/>
    <n v="776"/>
    <n v="196"/>
    <x v="1"/>
    <n v="81"/>
    <n v="198"/>
    <n v="40.9"/>
    <x v="1"/>
    <n v="14"/>
    <n v="45"/>
    <n v="31.1"/>
    <s v="Solid Shooter"/>
    <n v="20"/>
    <n v="28"/>
    <n v="71.400000000000006"/>
    <x v="2"/>
    <n v="49"/>
    <n v="96"/>
    <n v="145"/>
    <s v="Occasional Rebounder"/>
    <n v="98"/>
    <x v="2"/>
    <n v="43"/>
    <n v="30"/>
    <x v="1"/>
    <n v="11"/>
    <x v="1"/>
    <n v="89"/>
    <n v="597"/>
    <n v="1"/>
    <n v="0"/>
    <n v="-38"/>
  </r>
  <r>
    <x v="353"/>
    <s v="PF"/>
    <s v="Power Forward"/>
    <s v="WAS"/>
    <n v="30"/>
    <n v="59"/>
    <n v="21"/>
    <n v="38"/>
    <b v="1"/>
    <n v="625"/>
    <n v="195"/>
    <x v="1"/>
    <n v="71"/>
    <n v="132"/>
    <n v="53.8"/>
    <x v="0"/>
    <n v="4"/>
    <n v="29"/>
    <n v="13.8"/>
    <s v="Regular Shooter"/>
    <n v="49"/>
    <n v="67"/>
    <n v="73.099999999999994"/>
    <x v="0"/>
    <n v="37"/>
    <n v="62"/>
    <n v="99"/>
    <s v="Occasional Rebounder"/>
    <n v="34"/>
    <x v="2"/>
    <n v="15"/>
    <n v="7"/>
    <x v="2"/>
    <n v="12"/>
    <x v="1"/>
    <n v="70"/>
    <n v="407"/>
    <n v="0"/>
    <n v="0"/>
    <n v="-12"/>
  </r>
  <r>
    <x v="354"/>
    <s v="G"/>
    <s v="Guard"/>
    <s v="ORL"/>
    <n v="20"/>
    <n v="51"/>
    <n v="20"/>
    <n v="31"/>
    <b v="1"/>
    <n v="812"/>
    <n v="193"/>
    <x v="1"/>
    <n v="66"/>
    <n v="182"/>
    <n v="36.299999999999997"/>
    <x v="1"/>
    <n v="46"/>
    <n v="136"/>
    <n v="33.799999999999997"/>
    <s v="Solid Shooter"/>
    <n v="15"/>
    <n v="18"/>
    <n v="83.3"/>
    <x v="0"/>
    <n v="34"/>
    <n v="65"/>
    <n v="99"/>
    <s v="Occasional Rebounder"/>
    <n v="30"/>
    <x v="2"/>
    <n v="18"/>
    <n v="12"/>
    <x v="2"/>
    <n v="7"/>
    <x v="1"/>
    <n v="63"/>
    <n v="396"/>
    <n v="0"/>
    <n v="0"/>
    <n v="-84"/>
  </r>
  <r>
    <x v="355"/>
    <s v="F"/>
    <s v="Forward"/>
    <s v="OKC"/>
    <n v="19"/>
    <n v="39"/>
    <n v="20"/>
    <n v="19"/>
    <b v="1"/>
    <n v="569"/>
    <n v="193"/>
    <x v="1"/>
    <n v="76"/>
    <n v="181"/>
    <n v="42"/>
    <x v="1"/>
    <n v="26"/>
    <n v="98"/>
    <n v="26.5"/>
    <s v="Regular Shooter"/>
    <n v="15"/>
    <n v="23"/>
    <n v="65.2"/>
    <x v="1"/>
    <n v="19"/>
    <n v="86"/>
    <n v="105"/>
    <s v="Occasional Rebounder"/>
    <n v="46"/>
    <x v="2"/>
    <n v="26"/>
    <n v="14"/>
    <x v="2"/>
    <n v="7"/>
    <x v="1"/>
    <n v="42"/>
    <n v="425"/>
    <n v="0"/>
    <n v="0"/>
    <n v="39"/>
  </r>
  <r>
    <x v="356"/>
    <s v="SG"/>
    <s v="Shooting Guard"/>
    <s v="CHA"/>
    <n v="22"/>
    <n v="34"/>
    <n v="9"/>
    <n v="25"/>
    <b v="1"/>
    <n v="516"/>
    <n v="191"/>
    <x v="1"/>
    <n v="69"/>
    <n v="193"/>
    <n v="35.799999999999997"/>
    <x v="1"/>
    <n v="33"/>
    <n v="109"/>
    <n v="30.3"/>
    <s v="Solid Shooter"/>
    <n v="20"/>
    <n v="30"/>
    <n v="66.7"/>
    <x v="1"/>
    <n v="8"/>
    <n v="64"/>
    <n v="72"/>
    <s v="Occasional Rebounder"/>
    <n v="41"/>
    <x v="2"/>
    <n v="32"/>
    <n v="14"/>
    <x v="2"/>
    <n v="5"/>
    <x v="1"/>
    <n v="49"/>
    <n v="364"/>
    <n v="0"/>
    <n v="0"/>
    <n v="-97"/>
  </r>
  <r>
    <x v="357"/>
    <s v="SG"/>
    <s v="Shooting Guard"/>
    <s v="POR"/>
    <n v="21"/>
    <n v="40"/>
    <n v="13"/>
    <n v="27"/>
    <b v="1"/>
    <n v="416"/>
    <n v="189"/>
    <x v="1"/>
    <n v="67"/>
    <n v="178"/>
    <n v="37.6"/>
    <x v="1"/>
    <n v="28"/>
    <n v="81"/>
    <n v="34.6"/>
    <s v="Solid Shooter"/>
    <n v="27"/>
    <n v="41"/>
    <n v="65.900000000000006"/>
    <x v="1"/>
    <n v="11"/>
    <n v="33"/>
    <n v="44"/>
    <s v="Occasional Rebounder"/>
    <n v="59"/>
    <x v="2"/>
    <n v="43"/>
    <n v="19"/>
    <x v="2"/>
    <n v="6"/>
    <x v="1"/>
    <n v="43"/>
    <n v="362"/>
    <n v="0"/>
    <n v="0"/>
    <n v="-153"/>
  </r>
  <r>
    <x v="358"/>
    <s v="C"/>
    <s v="Center"/>
    <s v="DAL"/>
    <n v="35"/>
    <n v="42"/>
    <n v="20"/>
    <n v="22"/>
    <b v="1"/>
    <n v="355"/>
    <n v="186"/>
    <x v="1"/>
    <n v="80"/>
    <n v="125"/>
    <n v="64"/>
    <x v="0"/>
    <n v="2"/>
    <n v="5"/>
    <n v="40"/>
    <s v="Sharpshooter"/>
    <n v="24"/>
    <n v="41"/>
    <n v="58.5"/>
    <x v="1"/>
    <n v="30"/>
    <n v="77"/>
    <n v="107"/>
    <s v="Occasional Rebounder"/>
    <n v="11"/>
    <x v="2"/>
    <n v="36"/>
    <n v="4"/>
    <x v="2"/>
    <n v="26"/>
    <x v="0"/>
    <n v="54"/>
    <n v="385"/>
    <n v="0"/>
    <n v="0"/>
    <n v="-57"/>
  </r>
  <r>
    <x v="359"/>
    <s v="G"/>
    <s v="Guard"/>
    <s v="SAS"/>
    <n v="20"/>
    <n v="37"/>
    <n v="9"/>
    <n v="28"/>
    <b v="1"/>
    <n v="669"/>
    <n v="184"/>
    <x v="1"/>
    <n v="69"/>
    <n v="215"/>
    <n v="32.1"/>
    <x v="1"/>
    <n v="20"/>
    <n v="52"/>
    <n v="38.5"/>
    <s v="Sharpshooter"/>
    <n v="26"/>
    <n v="44"/>
    <n v="59.1"/>
    <x v="1"/>
    <n v="12"/>
    <n v="70"/>
    <n v="82"/>
    <s v="Occasional Rebounder"/>
    <n v="98"/>
    <x v="2"/>
    <n v="65"/>
    <n v="25"/>
    <x v="1"/>
    <n v="5"/>
    <x v="1"/>
    <n v="67"/>
    <n v="454"/>
    <n v="0"/>
    <n v="0"/>
    <n v="-198"/>
  </r>
  <r>
    <x v="360"/>
    <s v="G"/>
    <s v="Guard"/>
    <s v="DET"/>
    <n v="31"/>
    <n v="32"/>
    <n v="4"/>
    <n v="28"/>
    <b v="1"/>
    <n v="524"/>
    <n v="183"/>
    <x v="1"/>
    <n v="62"/>
    <n v="152"/>
    <n v="40.799999999999997"/>
    <x v="1"/>
    <n v="41"/>
    <n v="97"/>
    <n v="42.3"/>
    <s v="Sharpshooter"/>
    <n v="18"/>
    <n v="22"/>
    <n v="81.8"/>
    <x v="0"/>
    <n v="20"/>
    <n v="54"/>
    <n v="74"/>
    <s v="Occasional Rebounder"/>
    <n v="28"/>
    <x v="2"/>
    <n v="11"/>
    <n v="16"/>
    <x v="2"/>
    <n v="1"/>
    <x v="1"/>
    <n v="39"/>
    <n v="354"/>
    <n v="0"/>
    <n v="0"/>
    <n v="-44"/>
  </r>
  <r>
    <x v="361"/>
    <s v="C"/>
    <s v="Center"/>
    <s v="TOR"/>
    <n v="22"/>
    <n v="58"/>
    <n v="29"/>
    <n v="29"/>
    <b v="1"/>
    <n v="802"/>
    <n v="182"/>
    <x v="1"/>
    <n v="72"/>
    <n v="150"/>
    <n v="48"/>
    <x v="0"/>
    <n v="1"/>
    <n v="12"/>
    <n v="8.3000000000000007"/>
    <s v="Regular Shooter"/>
    <n v="37"/>
    <n v="59"/>
    <n v="62.7"/>
    <x v="1"/>
    <n v="84"/>
    <n v="87"/>
    <n v="171"/>
    <s v="Occasional Rebounder"/>
    <n v="31"/>
    <x v="2"/>
    <n v="20"/>
    <n v="21"/>
    <x v="2"/>
    <n v="57"/>
    <x v="0"/>
    <n v="128"/>
    <n v="648"/>
    <n v="0"/>
    <n v="0"/>
    <n v="156"/>
  </r>
  <r>
    <x v="362"/>
    <s v="C"/>
    <s v="Center"/>
    <s v="MIN"/>
    <n v="24"/>
    <n v="28"/>
    <n v="15"/>
    <n v="13"/>
    <b v="1"/>
    <n v="243"/>
    <n v="181"/>
    <x v="1"/>
    <n v="63"/>
    <n v="116"/>
    <n v="54.3"/>
    <x v="0"/>
    <n v="14"/>
    <n v="39"/>
    <n v="35.9"/>
    <s v="Solid Shooter"/>
    <n v="41"/>
    <n v="52"/>
    <n v="78.8"/>
    <x v="0"/>
    <n v="33"/>
    <n v="30"/>
    <n v="63"/>
    <s v="Occasional Rebounder"/>
    <n v="18"/>
    <x v="2"/>
    <n v="14"/>
    <n v="3"/>
    <x v="2"/>
    <n v="2"/>
    <x v="1"/>
    <n v="43"/>
    <n v="285"/>
    <n v="0"/>
    <n v="0"/>
    <n v="18"/>
  </r>
  <r>
    <x v="363"/>
    <s v="SG"/>
    <s v="Shooting Guard"/>
    <s v="MIL"/>
    <n v="36"/>
    <n v="52"/>
    <n v="37"/>
    <n v="15"/>
    <b v="1"/>
    <n v="820"/>
    <n v="179"/>
    <x v="1"/>
    <n v="58"/>
    <n v="160"/>
    <n v="36.299999999999997"/>
    <x v="1"/>
    <n v="39"/>
    <n v="124"/>
    <n v="31.5"/>
    <s v="Solid Shooter"/>
    <n v="24"/>
    <n v="28"/>
    <n v="85.7"/>
    <x v="0"/>
    <n v="34"/>
    <n v="79"/>
    <n v="113"/>
    <s v="Occasional Rebounder"/>
    <n v="34"/>
    <x v="2"/>
    <n v="18"/>
    <n v="20"/>
    <x v="2"/>
    <n v="13"/>
    <x v="1"/>
    <n v="71"/>
    <n v="447"/>
    <n v="0"/>
    <n v="0"/>
    <n v="53"/>
  </r>
  <r>
    <x v="364"/>
    <s v="C"/>
    <s v="Center"/>
    <s v="NYK"/>
    <n v="24"/>
    <n v="52"/>
    <n v="31"/>
    <n v="21"/>
    <b v="1"/>
    <n v="812"/>
    <n v="178"/>
    <x v="1"/>
    <n v="83"/>
    <n v="107"/>
    <n v="77.599999999999994"/>
    <x v="0"/>
    <n v="0"/>
    <n v="1"/>
    <n v="0"/>
    <s v="Regular Shooter"/>
    <n v="12"/>
    <n v="16"/>
    <n v="75"/>
    <x v="0"/>
    <n v="99"/>
    <n v="143"/>
    <n v="242"/>
    <s v="Elite Rebounder"/>
    <n v="25"/>
    <x v="2"/>
    <n v="27"/>
    <n v="15"/>
    <x v="2"/>
    <n v="28"/>
    <x v="0"/>
    <n v="96"/>
    <n v="608"/>
    <n v="2"/>
    <n v="0"/>
    <n v="-113"/>
  </r>
  <r>
    <x v="365"/>
    <s v="SF"/>
    <s v="Small Forward"/>
    <s v="SAS"/>
    <n v="26"/>
    <n v="30"/>
    <n v="5"/>
    <n v="25"/>
    <b v="1"/>
    <n v="470"/>
    <n v="174"/>
    <x v="1"/>
    <n v="65"/>
    <n v="122"/>
    <n v="53.3"/>
    <x v="0"/>
    <n v="18"/>
    <n v="40"/>
    <n v="45"/>
    <s v="Sharpshooter"/>
    <n v="26"/>
    <n v="39"/>
    <n v="66.7"/>
    <x v="1"/>
    <n v="22"/>
    <n v="73"/>
    <n v="95"/>
    <s v="Occasional Rebounder"/>
    <n v="67"/>
    <x v="2"/>
    <n v="33"/>
    <n v="16"/>
    <x v="2"/>
    <n v="6"/>
    <x v="1"/>
    <n v="48"/>
    <n v="422"/>
    <n v="0"/>
    <n v="0"/>
    <n v="-92"/>
  </r>
  <r>
    <x v="366"/>
    <s v="SG"/>
    <s v="Shooting Guard"/>
    <s v="LAC"/>
    <n v="25"/>
    <n v="50"/>
    <n v="26"/>
    <n v="24"/>
    <b v="1"/>
    <n v="625"/>
    <n v="172"/>
    <x v="1"/>
    <n v="56"/>
    <n v="145"/>
    <n v="38.6"/>
    <x v="1"/>
    <n v="11"/>
    <n v="40"/>
    <n v="27.5"/>
    <s v="Regular Shooter"/>
    <n v="49"/>
    <n v="63"/>
    <n v="77.8"/>
    <x v="0"/>
    <n v="17"/>
    <n v="36"/>
    <n v="53"/>
    <s v="Occasional Rebounder"/>
    <n v="53"/>
    <x v="2"/>
    <n v="21"/>
    <n v="7"/>
    <x v="2"/>
    <n v="5"/>
    <x v="1"/>
    <n v="50"/>
    <n v="330"/>
    <n v="0"/>
    <n v="0"/>
    <n v="-114"/>
  </r>
  <r>
    <x v="367"/>
    <s v="F"/>
    <s v="Forward"/>
    <s v="NYK"/>
    <n v="25"/>
    <n v="42"/>
    <n v="9"/>
    <n v="33"/>
    <b v="1"/>
    <n v="474"/>
    <n v="172"/>
    <x v="1"/>
    <n v="67"/>
    <n v="155"/>
    <n v="43.2"/>
    <x v="1"/>
    <n v="18"/>
    <n v="60"/>
    <n v="30"/>
    <s v="Solid Shooter"/>
    <n v="20"/>
    <n v="41"/>
    <n v="48.8"/>
    <x v="1"/>
    <n v="21"/>
    <n v="87"/>
    <n v="108"/>
    <s v="Occasional Rebounder"/>
    <n v="38"/>
    <x v="2"/>
    <n v="31"/>
    <n v="18"/>
    <x v="2"/>
    <n v="7"/>
    <x v="1"/>
    <n v="53"/>
    <n v="403"/>
    <n v="0"/>
    <n v="0"/>
    <n v="-110"/>
  </r>
  <r>
    <x v="368"/>
    <s v="PG"/>
    <s v="Point Guard"/>
    <s v="CLE"/>
    <n v="32"/>
    <n v="33"/>
    <n v="23"/>
    <n v="10"/>
    <b v="1"/>
    <n v="566"/>
    <n v="171"/>
    <x v="1"/>
    <n v="61"/>
    <n v="178"/>
    <n v="34.299999999999997"/>
    <x v="1"/>
    <n v="21"/>
    <n v="82"/>
    <n v="25.6"/>
    <s v="Regular Shooter"/>
    <n v="28"/>
    <n v="35"/>
    <n v="80"/>
    <x v="0"/>
    <n v="9"/>
    <n v="61"/>
    <n v="70"/>
    <s v="Occasional Rebounder"/>
    <n v="115"/>
    <x v="1"/>
    <n v="31"/>
    <n v="26"/>
    <x v="1"/>
    <n v="6"/>
    <x v="1"/>
    <n v="51"/>
    <n v="493"/>
    <n v="0"/>
    <n v="0"/>
    <n v="45"/>
  </r>
  <r>
    <x v="369"/>
    <s v="PF"/>
    <s v="Power Forward"/>
    <s v="BOS"/>
    <n v="34"/>
    <n v="41"/>
    <n v="27"/>
    <n v="14"/>
    <b v="1"/>
    <n v="569"/>
    <n v="170"/>
    <x v="1"/>
    <n v="63"/>
    <n v="130"/>
    <n v="48.5"/>
    <x v="0"/>
    <n v="23"/>
    <n v="66"/>
    <n v="34.799999999999997"/>
    <s v="Solid Shooter"/>
    <n v="21"/>
    <n v="32"/>
    <n v="65.599999999999994"/>
    <x v="1"/>
    <n v="47"/>
    <n v="108"/>
    <n v="155"/>
    <s v="Occasional Rebounder"/>
    <n v="61"/>
    <x v="2"/>
    <n v="22"/>
    <n v="14"/>
    <x v="2"/>
    <n v="9"/>
    <x v="1"/>
    <n v="75"/>
    <n v="495"/>
    <n v="0"/>
    <n v="0"/>
    <n v="105"/>
  </r>
  <r>
    <x v="370"/>
    <s v="F"/>
    <s v="Forward"/>
    <s v="WAS"/>
    <n v="37"/>
    <n v="49"/>
    <n v="21"/>
    <n v="28"/>
    <b v="1"/>
    <n v="480"/>
    <n v="168"/>
    <x v="1"/>
    <n v="65"/>
    <n v="125"/>
    <n v="52"/>
    <x v="0"/>
    <n v="8"/>
    <n v="24"/>
    <n v="33.299999999999997"/>
    <s v="Solid Shooter"/>
    <n v="30"/>
    <n v="42"/>
    <n v="71.400000000000006"/>
    <x v="2"/>
    <n v="32"/>
    <n v="61"/>
    <n v="93"/>
    <s v="Occasional Rebounder"/>
    <n v="34"/>
    <x v="2"/>
    <n v="26"/>
    <n v="15"/>
    <x v="2"/>
    <n v="12"/>
    <x v="1"/>
    <n v="84"/>
    <n v="386"/>
    <n v="0"/>
    <n v="0"/>
    <n v="-4"/>
  </r>
  <r>
    <x v="371"/>
    <s v="C"/>
    <s v="Center"/>
    <s v="ORL"/>
    <n v="23"/>
    <n v="38"/>
    <n v="13"/>
    <n v="25"/>
    <b v="1"/>
    <n v="457"/>
    <n v="167"/>
    <x v="1"/>
    <n v="69"/>
    <n v="125"/>
    <n v="55.2"/>
    <x v="0"/>
    <n v="6"/>
    <n v="26"/>
    <n v="23.1"/>
    <s v="Regular Shooter"/>
    <n v="23"/>
    <n v="42"/>
    <n v="54.8"/>
    <x v="1"/>
    <n v="61"/>
    <n v="76"/>
    <n v="137"/>
    <s v="Occasional Rebounder"/>
    <n v="39"/>
    <x v="2"/>
    <n v="22"/>
    <n v="16"/>
    <x v="2"/>
    <n v="26"/>
    <x v="0"/>
    <n v="64"/>
    <n v="494"/>
    <n v="2"/>
    <n v="0"/>
    <n v="26"/>
  </r>
  <r>
    <x v="372"/>
    <s v="SG"/>
    <s v="Shooting Guard"/>
    <s v="NYK"/>
    <n v="30"/>
    <n v="27"/>
    <n v="15"/>
    <n v="12"/>
    <b v="1"/>
    <n v="459"/>
    <n v="165"/>
    <x v="1"/>
    <n v="56"/>
    <n v="166"/>
    <n v="33.700000000000003"/>
    <x v="1"/>
    <n v="35"/>
    <n v="114"/>
    <n v="30.7"/>
    <s v="Solid Shooter"/>
    <n v="18"/>
    <n v="21"/>
    <n v="85.7"/>
    <x v="0"/>
    <n v="4"/>
    <n v="45"/>
    <n v="49"/>
    <s v="Occasional Rebounder"/>
    <n v="36"/>
    <x v="2"/>
    <n v="22"/>
    <n v="16"/>
    <x v="2"/>
    <n v="3"/>
    <x v="1"/>
    <n v="46"/>
    <n v="313"/>
    <n v="0"/>
    <n v="0"/>
    <n v="-54"/>
  </r>
  <r>
    <x v="373"/>
    <s v="SF"/>
    <s v="Small Forward"/>
    <s v="CHI"/>
    <n v="29"/>
    <n v="32"/>
    <n v="13"/>
    <n v="19"/>
    <b v="1"/>
    <n v="480"/>
    <n v="165"/>
    <x v="1"/>
    <n v="61"/>
    <n v="108"/>
    <n v="56.5"/>
    <x v="0"/>
    <n v="13"/>
    <n v="35"/>
    <n v="37.1"/>
    <s v="Sharpshooter"/>
    <n v="30"/>
    <n v="45"/>
    <n v="66.7"/>
    <x v="1"/>
    <n v="27"/>
    <n v="61"/>
    <n v="88"/>
    <s v="Occasional Rebounder"/>
    <n v="23"/>
    <x v="2"/>
    <n v="20"/>
    <n v="24"/>
    <x v="2"/>
    <n v="21"/>
    <x v="0"/>
    <n v="52"/>
    <n v="420"/>
    <n v="0"/>
    <n v="0"/>
    <n v="48"/>
  </r>
  <r>
    <x v="374"/>
    <s v="F"/>
    <s v="Forward"/>
    <s v="SAS"/>
    <n v="21"/>
    <n v="17"/>
    <n v="7"/>
    <n v="10"/>
    <b v="1"/>
    <n v="320"/>
    <n v="165"/>
    <x v="1"/>
    <n v="59"/>
    <n v="130"/>
    <n v="45.4"/>
    <x v="1"/>
    <n v="33"/>
    <n v="82"/>
    <n v="40.200000000000003"/>
    <s v="Sharpshooter"/>
    <n v="14"/>
    <n v="17"/>
    <n v="82.4"/>
    <x v="0"/>
    <n v="10"/>
    <n v="50"/>
    <n v="60"/>
    <s v="Occasional Rebounder"/>
    <n v="10"/>
    <x v="2"/>
    <n v="11"/>
    <n v="6"/>
    <x v="2"/>
    <n v="5"/>
    <x v="1"/>
    <n v="26"/>
    <n v="274"/>
    <n v="1"/>
    <n v="0"/>
    <n v="-74"/>
  </r>
  <r>
    <x v="375"/>
    <s v="G"/>
    <s v="Guard"/>
    <s v="WAS"/>
    <n v="21"/>
    <n v="28"/>
    <n v="10"/>
    <n v="18"/>
    <b v="1"/>
    <n v="423"/>
    <n v="163"/>
    <x v="1"/>
    <n v="66"/>
    <n v="171"/>
    <n v="38.6"/>
    <x v="1"/>
    <n v="17"/>
    <n v="70"/>
    <n v="24.3"/>
    <s v="Regular Shooter"/>
    <n v="14"/>
    <n v="27"/>
    <n v="51.9"/>
    <x v="1"/>
    <n v="10"/>
    <n v="55"/>
    <n v="65"/>
    <s v="Occasional Rebounder"/>
    <n v="28"/>
    <x v="2"/>
    <n v="17"/>
    <n v="10"/>
    <x v="2"/>
    <n v="8"/>
    <x v="1"/>
    <n v="48"/>
    <n v="320"/>
    <n v="0"/>
    <n v="0"/>
    <n v="-54"/>
  </r>
  <r>
    <x v="376"/>
    <s v="PG"/>
    <s v="Point Guard"/>
    <s v="MIN"/>
    <n v="27"/>
    <n v="43"/>
    <n v="22"/>
    <n v="21"/>
    <b v="1"/>
    <n v="679"/>
    <n v="161"/>
    <x v="1"/>
    <n v="61"/>
    <n v="145"/>
    <n v="42.1"/>
    <x v="1"/>
    <n v="24"/>
    <n v="78"/>
    <n v="30.8"/>
    <s v="Solid Shooter"/>
    <n v="15"/>
    <n v="18"/>
    <n v="83.3"/>
    <x v="0"/>
    <n v="15"/>
    <n v="47"/>
    <n v="62"/>
    <s v="Occasional Rebounder"/>
    <n v="148"/>
    <x v="0"/>
    <n v="33"/>
    <n v="32"/>
    <x v="1"/>
    <n v="4"/>
    <x v="1"/>
    <n v="28"/>
    <n v="532"/>
    <n v="0"/>
    <n v="0"/>
    <n v="84"/>
  </r>
  <r>
    <x v="377"/>
    <s v="PF"/>
    <s v="Power Forward"/>
    <s v="CHA"/>
    <n v="22"/>
    <n v="46"/>
    <n v="13"/>
    <n v="33"/>
    <b v="1"/>
    <n v="550"/>
    <n v="157"/>
    <x v="1"/>
    <n v="67"/>
    <n v="120"/>
    <n v="55.8"/>
    <x v="0"/>
    <n v="4"/>
    <n v="19"/>
    <n v="21.1"/>
    <s v="Regular Shooter"/>
    <n v="19"/>
    <n v="26"/>
    <n v="73.099999999999994"/>
    <x v="0"/>
    <n v="37"/>
    <n v="86"/>
    <n v="123"/>
    <s v="Occasional Rebounder"/>
    <n v="15"/>
    <x v="2"/>
    <n v="31"/>
    <n v="17"/>
    <x v="2"/>
    <n v="30"/>
    <x v="0"/>
    <n v="65"/>
    <n v="437"/>
    <n v="1"/>
    <n v="0"/>
    <n v="-32"/>
  </r>
  <r>
    <x v="378"/>
    <s v="PG"/>
    <s v="Point Guard"/>
    <s v="CLE"/>
    <n v="30"/>
    <n v="48"/>
    <n v="31"/>
    <n v="17"/>
    <b v="1"/>
    <n v="505"/>
    <n v="157"/>
    <x v="1"/>
    <n v="57"/>
    <n v="110"/>
    <n v="51.8"/>
    <x v="0"/>
    <n v="12"/>
    <n v="42"/>
    <n v="28.6"/>
    <s v="Regular Shooter"/>
    <n v="31"/>
    <n v="34"/>
    <n v="91.2"/>
    <x v="0"/>
    <n v="10"/>
    <n v="36"/>
    <n v="46"/>
    <s v="Occasional Rebounder"/>
    <n v="79"/>
    <x v="2"/>
    <n v="24"/>
    <n v="17"/>
    <x v="2"/>
    <n v="4"/>
    <x v="1"/>
    <n v="49"/>
    <n v="370"/>
    <n v="0"/>
    <n v="0"/>
    <n v="11"/>
  </r>
  <r>
    <x v="379"/>
    <s v="SF"/>
    <s v="Small Forward"/>
    <s v="ORL"/>
    <n v="26"/>
    <n v="37"/>
    <n v="14"/>
    <n v="23"/>
    <b v="1"/>
    <n v="451"/>
    <n v="155"/>
    <x v="1"/>
    <n v="55"/>
    <n v="122"/>
    <n v="45.1"/>
    <x v="1"/>
    <n v="24"/>
    <n v="74"/>
    <n v="32.4"/>
    <s v="Solid Shooter"/>
    <n v="21"/>
    <n v="23"/>
    <n v="91.3"/>
    <x v="0"/>
    <n v="23"/>
    <n v="39"/>
    <n v="62"/>
    <s v="Occasional Rebounder"/>
    <n v="31"/>
    <x v="2"/>
    <n v="16"/>
    <n v="8"/>
    <x v="2"/>
    <n v="5"/>
    <x v="1"/>
    <n v="61"/>
    <n v="299"/>
    <n v="0"/>
    <n v="0"/>
    <n v="-79"/>
  </r>
  <r>
    <x v="380"/>
    <s v="SF"/>
    <s v="Small Forward"/>
    <s v="UTA"/>
    <n v="30"/>
    <n v="52"/>
    <n v="19"/>
    <n v="33"/>
    <b v="1"/>
    <n v="700"/>
    <n v="155"/>
    <x v="1"/>
    <n v="64"/>
    <n v="143"/>
    <n v="44.8"/>
    <x v="1"/>
    <n v="8"/>
    <n v="43"/>
    <n v="18.600000000000001"/>
    <s v="Regular Shooter"/>
    <n v="19"/>
    <n v="24"/>
    <n v="79.2"/>
    <x v="0"/>
    <n v="28"/>
    <n v="96"/>
    <n v="124"/>
    <s v="Occasional Rebounder"/>
    <n v="65"/>
    <x v="2"/>
    <n v="34"/>
    <n v="16"/>
    <x v="2"/>
    <n v="10"/>
    <x v="1"/>
    <n v="80"/>
    <n v="445"/>
    <n v="0"/>
    <n v="0"/>
    <n v="-147"/>
  </r>
  <r>
    <x v="381"/>
    <s v="C"/>
    <s v="Center"/>
    <s v="BKN"/>
    <n v="23"/>
    <n v="36"/>
    <n v="17"/>
    <n v="19"/>
    <b v="1"/>
    <n v="294"/>
    <n v="155"/>
    <x v="1"/>
    <n v="61"/>
    <n v="96"/>
    <n v="63.5"/>
    <x v="0"/>
    <n v="0"/>
    <n v="0"/>
    <n v="0"/>
    <s v="Regular Shooter"/>
    <n v="33"/>
    <n v="72"/>
    <n v="45.8"/>
    <x v="1"/>
    <n v="57"/>
    <n v="82"/>
    <n v="139"/>
    <s v="Occasional Rebounder"/>
    <n v="4"/>
    <x v="2"/>
    <n v="15"/>
    <n v="4"/>
    <x v="2"/>
    <n v="14"/>
    <x v="1"/>
    <n v="39"/>
    <n v="367"/>
    <n v="3"/>
    <n v="0"/>
    <n v="27"/>
  </r>
  <r>
    <x v="382"/>
    <s v="G"/>
    <s v="Guard"/>
    <s v="MIL"/>
    <n v="23"/>
    <n v="35"/>
    <n v="27"/>
    <n v="8"/>
    <b v="1"/>
    <n v="345"/>
    <n v="154"/>
    <x v="1"/>
    <n v="53"/>
    <n v="125"/>
    <n v="42.4"/>
    <x v="1"/>
    <n v="44"/>
    <n v="105"/>
    <n v="41.9"/>
    <s v="Sharpshooter"/>
    <n v="4"/>
    <n v="4"/>
    <n v="100"/>
    <x v="0"/>
    <n v="6"/>
    <n v="39"/>
    <n v="45"/>
    <s v="Occasional Rebounder"/>
    <n v="22"/>
    <x v="2"/>
    <n v="9"/>
    <n v="6"/>
    <x v="2"/>
    <n v="0"/>
    <x v="1"/>
    <n v="31"/>
    <n v="250"/>
    <n v="0"/>
    <n v="0"/>
    <n v="-26"/>
  </r>
  <r>
    <x v="383"/>
    <s v="PF"/>
    <s v="Power Forward"/>
    <s v="ATL"/>
    <n v="24"/>
    <n v="39"/>
    <n v="13"/>
    <n v="26"/>
    <b v="1"/>
    <n v="405"/>
    <n v="153"/>
    <x v="1"/>
    <n v="59"/>
    <n v="112"/>
    <n v="52.7"/>
    <x v="0"/>
    <n v="0"/>
    <n v="4"/>
    <n v="0"/>
    <s v="Regular Shooter"/>
    <n v="35"/>
    <n v="50"/>
    <n v="70"/>
    <x v="2"/>
    <n v="54"/>
    <n v="83"/>
    <n v="137"/>
    <s v="Occasional Rebounder"/>
    <n v="31"/>
    <x v="2"/>
    <n v="25"/>
    <n v="6"/>
    <x v="2"/>
    <n v="34"/>
    <x v="0"/>
    <n v="74"/>
    <n v="459"/>
    <n v="1"/>
    <n v="0"/>
    <n v="-75"/>
  </r>
  <r>
    <x v="384"/>
    <s v="PG"/>
    <s v="Point Guard"/>
    <s v="NYK"/>
    <n v="34"/>
    <n v="27"/>
    <n v="12"/>
    <n v="15"/>
    <b v="1"/>
    <n v="338"/>
    <n v="152"/>
    <x v="1"/>
    <n v="61"/>
    <n v="159"/>
    <n v="38.4"/>
    <x v="1"/>
    <n v="19"/>
    <n v="63"/>
    <n v="30.2"/>
    <s v="Solid Shooter"/>
    <n v="11"/>
    <n v="12"/>
    <n v="91.7"/>
    <x v="0"/>
    <n v="8"/>
    <n v="32"/>
    <n v="40"/>
    <s v="Occasional Rebounder"/>
    <n v="46"/>
    <x v="2"/>
    <n v="22"/>
    <n v="7"/>
    <x v="2"/>
    <n v="5"/>
    <x v="1"/>
    <n v="18"/>
    <n v="283"/>
    <n v="0"/>
    <n v="0"/>
    <n v="-29"/>
  </r>
  <r>
    <x v="385"/>
    <s v="G"/>
    <s v="Guard"/>
    <s v="PHX"/>
    <n v="23"/>
    <n v="25"/>
    <n v="15"/>
    <n v="10"/>
    <b v="1"/>
    <n v="374"/>
    <n v="151"/>
    <x v="1"/>
    <n v="49"/>
    <n v="121"/>
    <n v="40.5"/>
    <x v="1"/>
    <n v="11"/>
    <n v="30"/>
    <n v="36.700000000000003"/>
    <s v="Sharpshooter"/>
    <n v="42"/>
    <n v="57"/>
    <n v="73.7"/>
    <x v="0"/>
    <n v="13"/>
    <n v="32"/>
    <n v="45"/>
    <s v="Occasional Rebounder"/>
    <n v="67"/>
    <x v="2"/>
    <n v="24"/>
    <n v="19"/>
    <x v="2"/>
    <n v="1"/>
    <x v="1"/>
    <n v="32"/>
    <n v="342"/>
    <n v="1"/>
    <n v="0"/>
    <n v="-30"/>
  </r>
  <r>
    <x v="386"/>
    <s v="G"/>
    <s v="Guard"/>
    <s v="HOU"/>
    <n v="21"/>
    <n v="31"/>
    <n v="6"/>
    <n v="25"/>
    <b v="1"/>
    <n v="433"/>
    <n v="145"/>
    <x v="1"/>
    <n v="58"/>
    <n v="160"/>
    <n v="36.299999999999997"/>
    <x v="1"/>
    <n v="19"/>
    <n v="80"/>
    <n v="23.8"/>
    <s v="Regular Shooter"/>
    <n v="10"/>
    <n v="18"/>
    <n v="55.6"/>
    <x v="1"/>
    <n v="2"/>
    <n v="43"/>
    <n v="45"/>
    <s v="Occasional Rebounder"/>
    <n v="47"/>
    <x v="2"/>
    <n v="14"/>
    <n v="15"/>
    <x v="2"/>
    <n v="2"/>
    <x v="1"/>
    <n v="29"/>
    <n v="307"/>
    <n v="0"/>
    <n v="0"/>
    <n v="-47"/>
  </r>
  <r>
    <x v="387"/>
    <s v="SG"/>
    <s v="Shooting Guard"/>
    <s v="LAC"/>
    <n v="21"/>
    <n v="22"/>
    <n v="9"/>
    <n v="13"/>
    <b v="1"/>
    <n v="248"/>
    <n v="143"/>
    <x v="1"/>
    <n v="51"/>
    <n v="122"/>
    <n v="41.8"/>
    <x v="1"/>
    <n v="12"/>
    <n v="29"/>
    <n v="41.4"/>
    <s v="Sharpshooter"/>
    <n v="29"/>
    <n v="38"/>
    <n v="76.3"/>
    <x v="0"/>
    <n v="7"/>
    <n v="23"/>
    <n v="30"/>
    <s v="Occasional Rebounder"/>
    <n v="20"/>
    <x v="2"/>
    <n v="12"/>
    <n v="9"/>
    <x v="2"/>
    <n v="0"/>
    <x v="1"/>
    <n v="21"/>
    <n v="224"/>
    <n v="0"/>
    <n v="0"/>
    <n v="-44"/>
  </r>
  <r>
    <x v="388"/>
    <s v="PG"/>
    <s v="Point Guard"/>
    <s v="TOR"/>
    <n v="23"/>
    <n v="31"/>
    <n v="17"/>
    <n v="14"/>
    <b v="1"/>
    <n v="279"/>
    <n v="142"/>
    <x v="1"/>
    <n v="55"/>
    <n v="130"/>
    <n v="42.3"/>
    <x v="1"/>
    <n v="15"/>
    <n v="51"/>
    <n v="29.4"/>
    <s v="Regular Shooter"/>
    <n v="17"/>
    <n v="24"/>
    <n v="70.8"/>
    <x v="2"/>
    <n v="11"/>
    <n v="34"/>
    <n v="45"/>
    <s v="Occasional Rebounder"/>
    <n v="36"/>
    <x v="2"/>
    <n v="18"/>
    <n v="13"/>
    <x v="2"/>
    <n v="13"/>
    <x v="1"/>
    <n v="34"/>
    <n v="310"/>
    <n v="0"/>
    <n v="0"/>
    <n v="-34"/>
  </r>
  <r>
    <x v="389"/>
    <s v="C"/>
    <s v="Center"/>
    <s v="UTA"/>
    <n v="27"/>
    <n v="41"/>
    <n v="12"/>
    <n v="29"/>
    <b v="1"/>
    <n v="477"/>
    <n v="142"/>
    <x v="1"/>
    <n v="55"/>
    <n v="86"/>
    <n v="64"/>
    <x v="0"/>
    <n v="10"/>
    <n v="17"/>
    <n v="58.8"/>
    <s v="Sharpshooter"/>
    <n v="22"/>
    <n v="29"/>
    <n v="75.900000000000006"/>
    <x v="0"/>
    <n v="42"/>
    <n v="80"/>
    <n v="122"/>
    <s v="Occasional Rebounder"/>
    <n v="15"/>
    <x v="2"/>
    <n v="23"/>
    <n v="8"/>
    <x v="2"/>
    <n v="21"/>
    <x v="0"/>
    <n v="55"/>
    <n v="375"/>
    <n v="1"/>
    <n v="0"/>
    <n v="-83"/>
  </r>
  <r>
    <x v="390"/>
    <s v="G"/>
    <s v="Guard"/>
    <s v="ORL"/>
    <n v="25"/>
    <n v="34"/>
    <n v="12"/>
    <n v="22"/>
    <b v="1"/>
    <n v="457"/>
    <n v="141"/>
    <x v="1"/>
    <n v="47"/>
    <n v="107"/>
    <n v="43.9"/>
    <x v="1"/>
    <n v="16"/>
    <n v="43"/>
    <n v="37.200000000000003"/>
    <s v="Sharpshooter"/>
    <n v="31"/>
    <n v="41"/>
    <n v="75.599999999999994"/>
    <x v="0"/>
    <n v="28"/>
    <n v="42"/>
    <n v="70"/>
    <s v="Occasional Rebounder"/>
    <n v="16"/>
    <x v="2"/>
    <n v="21"/>
    <n v="17"/>
    <x v="2"/>
    <n v="5"/>
    <x v="1"/>
    <n v="53"/>
    <n v="294"/>
    <n v="0"/>
    <n v="0"/>
    <n v="0"/>
  </r>
  <r>
    <x v="391"/>
    <s v="SG"/>
    <s v="Shooting Guard"/>
    <s v="PHI"/>
    <n v="25"/>
    <n v="37"/>
    <n v="24"/>
    <n v="13"/>
    <b v="1"/>
    <n v="354"/>
    <n v="140"/>
    <x v="1"/>
    <n v="48"/>
    <n v="111"/>
    <n v="43.2"/>
    <x v="1"/>
    <n v="18"/>
    <n v="46"/>
    <n v="39.1"/>
    <s v="Sharpshooter"/>
    <n v="26"/>
    <n v="36"/>
    <n v="72.2"/>
    <x v="0"/>
    <n v="6"/>
    <n v="36"/>
    <n v="42"/>
    <s v="Occasional Rebounder"/>
    <n v="22"/>
    <x v="2"/>
    <n v="24"/>
    <n v="10"/>
    <x v="2"/>
    <n v="3"/>
    <x v="1"/>
    <n v="18"/>
    <n v="238"/>
    <n v="0"/>
    <n v="0"/>
    <n v="2"/>
  </r>
  <r>
    <x v="392"/>
    <s v="F"/>
    <s v="Forward"/>
    <s v="MIN"/>
    <n v="25"/>
    <n v="38"/>
    <n v="19"/>
    <n v="19"/>
    <b v="1"/>
    <n v="291"/>
    <n v="139"/>
    <x v="1"/>
    <n v="46"/>
    <n v="81"/>
    <n v="56.8"/>
    <x v="0"/>
    <n v="8"/>
    <n v="22"/>
    <n v="36.4"/>
    <s v="Sharpshooter"/>
    <n v="39"/>
    <n v="57"/>
    <n v="68.400000000000006"/>
    <x v="1"/>
    <n v="22"/>
    <n v="34"/>
    <n v="56"/>
    <s v="Occasional Rebounder"/>
    <n v="13"/>
    <x v="2"/>
    <n v="21"/>
    <n v="10"/>
    <x v="2"/>
    <n v="6"/>
    <x v="1"/>
    <n v="41"/>
    <n v="253"/>
    <n v="0"/>
    <n v="0"/>
    <n v="-9"/>
  </r>
  <r>
    <x v="393"/>
    <s v="PG"/>
    <s v="Point Guard"/>
    <s v="DAL"/>
    <n v="24"/>
    <n v="47"/>
    <n v="20"/>
    <n v="27"/>
    <b v="1"/>
    <n v="608"/>
    <n v="135"/>
    <x v="1"/>
    <n v="48"/>
    <n v="132"/>
    <n v="36.4"/>
    <x v="1"/>
    <n v="17"/>
    <n v="67"/>
    <n v="25.4"/>
    <s v="Regular Shooter"/>
    <n v="22"/>
    <n v="33"/>
    <n v="66.7"/>
    <x v="1"/>
    <n v="7"/>
    <n v="55"/>
    <n v="62"/>
    <s v="Occasional Rebounder"/>
    <n v="58"/>
    <x v="2"/>
    <n v="29"/>
    <n v="16"/>
    <x v="2"/>
    <n v="7"/>
    <x v="1"/>
    <n v="65"/>
    <n v="336"/>
    <n v="0"/>
    <n v="0"/>
    <n v="35"/>
  </r>
  <r>
    <x v="394"/>
    <s v="PF"/>
    <s v="Power Forward"/>
    <s v="DAL"/>
    <n v="33"/>
    <n v="35"/>
    <n v="17"/>
    <n v="18"/>
    <b v="1"/>
    <n v="355"/>
    <n v="132"/>
    <x v="1"/>
    <n v="47"/>
    <n v="115"/>
    <n v="40.9"/>
    <x v="1"/>
    <n v="28"/>
    <n v="71"/>
    <n v="39.4"/>
    <s v="Sharpshooter"/>
    <n v="10"/>
    <n v="10"/>
    <n v="100"/>
    <x v="0"/>
    <n v="13"/>
    <n v="58"/>
    <n v="71"/>
    <s v="Occasional Rebounder"/>
    <n v="31"/>
    <x v="2"/>
    <n v="18"/>
    <n v="9"/>
    <x v="2"/>
    <n v="5"/>
    <x v="1"/>
    <n v="48"/>
    <n v="288"/>
    <n v="1"/>
    <n v="0"/>
    <n v="10"/>
  </r>
  <r>
    <x v="395"/>
    <s v="F"/>
    <s v="Forward"/>
    <s v="SAC"/>
    <n v="29"/>
    <n v="42"/>
    <n v="22"/>
    <n v="20"/>
    <b v="1"/>
    <n v="348"/>
    <n v="130"/>
    <x v="1"/>
    <n v="55"/>
    <n v="89"/>
    <n v="61.8"/>
    <x v="0"/>
    <n v="5"/>
    <n v="8"/>
    <n v="62.5"/>
    <s v="Sharpshooter"/>
    <n v="15"/>
    <n v="19"/>
    <n v="78.900000000000006"/>
    <x v="0"/>
    <n v="29"/>
    <n v="51"/>
    <n v="80"/>
    <s v="Occasional Rebounder"/>
    <n v="9"/>
    <x v="2"/>
    <n v="14"/>
    <n v="3"/>
    <x v="2"/>
    <n v="11"/>
    <x v="1"/>
    <n v="50"/>
    <n v="268"/>
    <n v="1"/>
    <n v="0"/>
    <n v="-69"/>
  </r>
  <r>
    <x v="396"/>
    <s v="PF"/>
    <s v="Power Forward"/>
    <s v="ORL"/>
    <n v="24"/>
    <n v="27"/>
    <n v="8"/>
    <n v="19"/>
    <b v="1"/>
    <n v="518"/>
    <n v="128"/>
    <x v="1"/>
    <n v="43"/>
    <n v="122"/>
    <n v="35.200000000000003"/>
    <x v="1"/>
    <n v="26"/>
    <n v="86"/>
    <n v="30.2"/>
    <s v="Solid Shooter"/>
    <n v="16"/>
    <n v="21"/>
    <n v="76.2"/>
    <x v="0"/>
    <n v="26"/>
    <n v="70"/>
    <n v="96"/>
    <s v="Occasional Rebounder"/>
    <n v="37"/>
    <x v="2"/>
    <n v="17"/>
    <n v="19"/>
    <x v="2"/>
    <n v="11"/>
    <x v="1"/>
    <n v="40"/>
    <n v="372"/>
    <n v="0"/>
    <n v="0"/>
    <n v="-118"/>
  </r>
  <r>
    <x v="397"/>
    <s v="G"/>
    <s v="Guard"/>
    <s v="LAL"/>
    <n v="20"/>
    <n v="41"/>
    <n v="19"/>
    <n v="22"/>
    <b v="1"/>
    <n v="512"/>
    <n v="128"/>
    <x v="1"/>
    <n v="44"/>
    <n v="106"/>
    <n v="41.5"/>
    <x v="1"/>
    <n v="26"/>
    <n v="62"/>
    <n v="41.9"/>
    <s v="Sharpshooter"/>
    <n v="14"/>
    <n v="16"/>
    <n v="87.5"/>
    <x v="0"/>
    <n v="7"/>
    <n v="68"/>
    <n v="75"/>
    <s v="Occasional Rebounder"/>
    <n v="21"/>
    <x v="2"/>
    <n v="13"/>
    <n v="9"/>
    <x v="2"/>
    <n v="7"/>
    <x v="1"/>
    <n v="33"/>
    <n v="285"/>
    <n v="0"/>
    <n v="0"/>
    <n v="-77"/>
  </r>
  <r>
    <x v="398"/>
    <s v="C"/>
    <s v="Center"/>
    <s v="UTA"/>
    <n v="23"/>
    <n v="36"/>
    <n v="17"/>
    <n v="19"/>
    <b v="1"/>
    <n v="359"/>
    <n v="125"/>
    <x v="1"/>
    <n v="59"/>
    <n v="72"/>
    <n v="81.900000000000006"/>
    <x v="0"/>
    <n v="0"/>
    <n v="0"/>
    <n v="0"/>
    <s v="Regular Shooter"/>
    <n v="7"/>
    <n v="20"/>
    <n v="35"/>
    <x v="1"/>
    <n v="31"/>
    <n v="88"/>
    <n v="119"/>
    <s v="Occasional Rebounder"/>
    <n v="11"/>
    <x v="2"/>
    <n v="18"/>
    <n v="6"/>
    <x v="2"/>
    <n v="15"/>
    <x v="1"/>
    <n v="34"/>
    <n v="329"/>
    <n v="0"/>
    <n v="0"/>
    <n v="-83"/>
  </r>
  <r>
    <x v="399"/>
    <s v="PF"/>
    <s v="Power Forward"/>
    <s v="MIL"/>
    <n v="32"/>
    <n v="18"/>
    <n v="13"/>
    <n v="5"/>
    <b v="1"/>
    <n v="340"/>
    <n v="124"/>
    <x v="1"/>
    <n v="45"/>
    <n v="94"/>
    <n v="47.9"/>
    <x v="0"/>
    <n v="24"/>
    <n v="55"/>
    <n v="43.6"/>
    <s v="Sharpshooter"/>
    <n v="10"/>
    <n v="12"/>
    <n v="83.3"/>
    <x v="0"/>
    <n v="17"/>
    <n v="52"/>
    <n v="69"/>
    <s v="Occasional Rebounder"/>
    <n v="27"/>
    <x v="2"/>
    <n v="7"/>
    <n v="12"/>
    <x v="2"/>
    <n v="6"/>
    <x v="1"/>
    <n v="27"/>
    <n v="294"/>
    <n v="0"/>
    <n v="0"/>
    <n v="0"/>
  </r>
  <r>
    <x v="400"/>
    <s v="PF"/>
    <s v="Power Forward"/>
    <s v="TOR"/>
    <n v="27"/>
    <n v="42"/>
    <n v="20"/>
    <n v="22"/>
    <b v="1"/>
    <n v="614"/>
    <n v="122"/>
    <x v="1"/>
    <n v="48"/>
    <n v="114"/>
    <n v="42.1"/>
    <x v="1"/>
    <n v="17"/>
    <n v="67"/>
    <n v="25.4"/>
    <s v="Regular Shooter"/>
    <n v="9"/>
    <n v="16"/>
    <n v="56.3"/>
    <x v="1"/>
    <n v="27"/>
    <n v="96"/>
    <n v="123"/>
    <s v="Occasional Rebounder"/>
    <n v="25"/>
    <x v="2"/>
    <n v="15"/>
    <n v="16"/>
    <x v="2"/>
    <n v="6"/>
    <x v="1"/>
    <n v="43"/>
    <n v="358"/>
    <n v="1"/>
    <n v="0"/>
    <n v="13"/>
  </r>
  <r>
    <x v="401"/>
    <s v="F"/>
    <s v="Forward"/>
    <s v="MIN"/>
    <n v="26"/>
    <n v="34"/>
    <n v="15"/>
    <n v="19"/>
    <b v="1"/>
    <n v="310"/>
    <n v="122"/>
    <x v="1"/>
    <n v="40"/>
    <n v="108"/>
    <n v="37"/>
    <x v="1"/>
    <n v="32"/>
    <n v="84"/>
    <n v="38.1"/>
    <s v="Sharpshooter"/>
    <n v="10"/>
    <n v="12"/>
    <n v="83.3"/>
    <x v="0"/>
    <n v="4"/>
    <n v="22"/>
    <n v="26"/>
    <s v="Occasional Rebounder"/>
    <n v="16"/>
    <x v="2"/>
    <n v="7"/>
    <n v="5"/>
    <x v="2"/>
    <n v="1"/>
    <x v="1"/>
    <n v="27"/>
    <n v="188"/>
    <n v="0"/>
    <n v="0"/>
    <n v="21"/>
  </r>
  <r>
    <x v="402"/>
    <s v="F"/>
    <s v="Forward"/>
    <s v="GSW"/>
    <n v="20"/>
    <n v="31"/>
    <n v="15"/>
    <n v="16"/>
    <b v="1"/>
    <n v="226"/>
    <n v="122"/>
    <x v="1"/>
    <n v="43"/>
    <n v="109"/>
    <n v="39.4"/>
    <x v="1"/>
    <n v="32"/>
    <n v="84"/>
    <n v="38.1"/>
    <s v="Sharpshooter"/>
    <n v="4"/>
    <n v="6"/>
    <n v="66.7"/>
    <x v="1"/>
    <n v="1"/>
    <n v="39"/>
    <n v="40"/>
    <s v="Occasional Rebounder"/>
    <n v="11"/>
    <x v="2"/>
    <n v="11"/>
    <n v="6"/>
    <x v="2"/>
    <n v="4"/>
    <x v="1"/>
    <n v="14"/>
    <n v="206"/>
    <n v="0"/>
    <n v="0"/>
    <n v="-51"/>
  </r>
  <r>
    <x v="403"/>
    <s v="C"/>
    <s v="Center"/>
    <s v="SAS"/>
    <n v="33"/>
    <n v="31"/>
    <n v="3"/>
    <n v="28"/>
    <b v="1"/>
    <n v="358"/>
    <n v="121"/>
    <x v="1"/>
    <n v="45"/>
    <n v="117"/>
    <n v="38.5"/>
    <x v="1"/>
    <n v="21"/>
    <n v="75"/>
    <n v="28"/>
    <s v="Regular Shooter"/>
    <n v="10"/>
    <n v="13"/>
    <n v="76.900000000000006"/>
    <x v="0"/>
    <n v="27"/>
    <n v="80"/>
    <n v="107"/>
    <s v="Occasional Rebounder"/>
    <n v="53"/>
    <x v="2"/>
    <n v="32"/>
    <n v="4"/>
    <x v="2"/>
    <n v="14"/>
    <x v="1"/>
    <n v="57"/>
    <n v="351"/>
    <n v="2"/>
    <n v="0"/>
    <n v="-152"/>
  </r>
  <r>
    <x v="404"/>
    <s v="F"/>
    <s v="Forward"/>
    <s v="MEM"/>
    <n v="20"/>
    <n v="24"/>
    <n v="15"/>
    <n v="9"/>
    <b v="1"/>
    <n v="176"/>
    <n v="120"/>
    <x v="1"/>
    <n v="49"/>
    <n v="93"/>
    <n v="52.7"/>
    <x v="0"/>
    <n v="6"/>
    <n v="17"/>
    <n v="35.299999999999997"/>
    <s v="Solid Shooter"/>
    <n v="16"/>
    <n v="27"/>
    <n v="59.3"/>
    <x v="1"/>
    <n v="19"/>
    <n v="32"/>
    <n v="51"/>
    <s v="Occasional Rebounder"/>
    <n v="20"/>
    <x v="2"/>
    <n v="12"/>
    <n v="5"/>
    <x v="2"/>
    <n v="2"/>
    <x v="1"/>
    <n v="28"/>
    <n v="220"/>
    <n v="1"/>
    <n v="0"/>
    <n v="-48"/>
  </r>
  <r>
    <x v="405"/>
    <s v="C"/>
    <s v="Center"/>
    <s v="MIA"/>
    <n v="22"/>
    <n v="31"/>
    <n v="18"/>
    <n v="13"/>
    <b v="1"/>
    <n v="425"/>
    <n v="116"/>
    <x v="1"/>
    <n v="47"/>
    <n v="89"/>
    <n v="52.8"/>
    <x v="0"/>
    <n v="0"/>
    <n v="6"/>
    <n v="0"/>
    <s v="Regular Shooter"/>
    <n v="22"/>
    <n v="31"/>
    <n v="71"/>
    <x v="2"/>
    <n v="48"/>
    <n v="78"/>
    <n v="126"/>
    <s v="Occasional Rebounder"/>
    <n v="25"/>
    <x v="2"/>
    <n v="16"/>
    <n v="12"/>
    <x v="2"/>
    <n v="12"/>
    <x v="1"/>
    <n v="53"/>
    <n v="361"/>
    <n v="0"/>
    <n v="0"/>
    <n v="27"/>
  </r>
  <r>
    <x v="406"/>
    <s v="PG"/>
    <s v="Point Guard"/>
    <s v="NOP"/>
    <n v="22"/>
    <n v="25"/>
    <n v="11"/>
    <n v="14"/>
    <b v="1"/>
    <n v="235"/>
    <n v="114"/>
    <x v="1"/>
    <n v="40"/>
    <n v="88"/>
    <n v="45.5"/>
    <x v="1"/>
    <n v="15"/>
    <n v="34"/>
    <n v="44.1"/>
    <s v="Sharpshooter"/>
    <n v="19"/>
    <n v="22"/>
    <n v="86.4"/>
    <x v="0"/>
    <n v="5"/>
    <n v="28"/>
    <n v="33"/>
    <s v="Occasional Rebounder"/>
    <n v="23"/>
    <x v="2"/>
    <n v="10"/>
    <n v="10"/>
    <x v="2"/>
    <n v="2"/>
    <x v="1"/>
    <n v="24"/>
    <n v="214"/>
    <n v="0"/>
    <n v="0"/>
    <n v="62"/>
  </r>
  <r>
    <x v="407"/>
    <s v="PG"/>
    <s v="Point Guard"/>
    <s v="DAL"/>
    <n v="24"/>
    <n v="27"/>
    <n v="14"/>
    <n v="13"/>
    <b v="1"/>
    <n v="335"/>
    <n v="114"/>
    <x v="1"/>
    <n v="46"/>
    <n v="98"/>
    <n v="46.9"/>
    <x v="0"/>
    <n v="9"/>
    <n v="28"/>
    <n v="32.1"/>
    <s v="Solid Shooter"/>
    <n v="13"/>
    <n v="19"/>
    <n v="68.400000000000006"/>
    <x v="1"/>
    <n v="9"/>
    <n v="38"/>
    <n v="47"/>
    <s v="Occasional Rebounder"/>
    <n v="58"/>
    <x v="2"/>
    <n v="19"/>
    <n v="8"/>
    <x v="2"/>
    <n v="5"/>
    <x v="1"/>
    <n v="24"/>
    <n v="277"/>
    <n v="0"/>
    <n v="0"/>
    <n v="-110"/>
  </r>
  <r>
    <x v="408"/>
    <s v="C"/>
    <s v="Center"/>
    <s v="CLE"/>
    <n v="35"/>
    <n v="37"/>
    <n v="25"/>
    <n v="12"/>
    <b v="1"/>
    <n v="299"/>
    <n v="112"/>
    <x v="1"/>
    <n v="48"/>
    <n v="75"/>
    <n v="64"/>
    <x v="0"/>
    <n v="2"/>
    <n v="4"/>
    <n v="50"/>
    <s v="Sharpshooter"/>
    <n v="14"/>
    <n v="18"/>
    <n v="77.8"/>
    <x v="0"/>
    <n v="23"/>
    <n v="28"/>
    <n v="51"/>
    <s v="Occasional Rebounder"/>
    <n v="19"/>
    <x v="2"/>
    <n v="25"/>
    <n v="2"/>
    <x v="2"/>
    <n v="8"/>
    <x v="1"/>
    <n v="43"/>
    <n v="207"/>
    <n v="0"/>
    <n v="0"/>
    <n v="-58"/>
  </r>
  <r>
    <x v="409"/>
    <s v="F"/>
    <s v="Forward"/>
    <s v="SAS"/>
    <n v="19"/>
    <n v="28"/>
    <n v="5"/>
    <n v="23"/>
    <b v="1"/>
    <n v="408"/>
    <n v="110"/>
    <x v="1"/>
    <n v="46"/>
    <n v="86"/>
    <n v="53.5"/>
    <x v="0"/>
    <n v="0"/>
    <n v="4"/>
    <n v="0"/>
    <s v="Regular Shooter"/>
    <n v="18"/>
    <n v="25"/>
    <n v="72"/>
    <x v="2"/>
    <n v="46"/>
    <n v="56"/>
    <n v="102"/>
    <s v="Occasional Rebounder"/>
    <n v="24"/>
    <x v="2"/>
    <n v="15"/>
    <n v="10"/>
    <x v="2"/>
    <n v="19"/>
    <x v="2"/>
    <n v="56"/>
    <n v="340"/>
    <n v="2"/>
    <n v="0"/>
    <n v="-108"/>
  </r>
  <r>
    <x v="410"/>
    <s v="PG"/>
    <s v="Point Guard"/>
    <s v="DEN"/>
    <n v="34"/>
    <n v="43"/>
    <n v="25"/>
    <n v="18"/>
    <b v="1"/>
    <n v="398"/>
    <n v="108"/>
    <x v="1"/>
    <n v="52"/>
    <n v="131"/>
    <n v="39.700000000000003"/>
    <x v="1"/>
    <n v="2"/>
    <n v="12"/>
    <n v="16.7"/>
    <s v="Regular Shooter"/>
    <n v="2"/>
    <n v="4"/>
    <n v="50"/>
    <x v="1"/>
    <n v="5"/>
    <n v="49"/>
    <n v="54"/>
    <s v="Occasional Rebounder"/>
    <n v="100"/>
    <x v="1"/>
    <n v="44"/>
    <n v="8"/>
    <x v="2"/>
    <n v="7"/>
    <x v="1"/>
    <n v="33"/>
    <n v="324"/>
    <n v="0"/>
    <n v="0"/>
    <n v="-36"/>
  </r>
  <r>
    <x v="411"/>
    <s v="F"/>
    <s v="Forward"/>
    <s v="MEM"/>
    <n v="21"/>
    <n v="35"/>
    <n v="22"/>
    <n v="13"/>
    <b v="1"/>
    <n v="414"/>
    <n v="105"/>
    <x v="1"/>
    <n v="37"/>
    <n v="95"/>
    <n v="38.9"/>
    <x v="1"/>
    <n v="24"/>
    <n v="71"/>
    <n v="33.799999999999997"/>
    <s v="Solid Shooter"/>
    <n v="7"/>
    <n v="9"/>
    <n v="77.8"/>
    <x v="0"/>
    <n v="19"/>
    <n v="44"/>
    <n v="63"/>
    <s v="Occasional Rebounder"/>
    <n v="21"/>
    <x v="2"/>
    <n v="18"/>
    <n v="12"/>
    <x v="2"/>
    <n v="4"/>
    <x v="1"/>
    <n v="49"/>
    <n v="242"/>
    <n v="0"/>
    <n v="0"/>
    <n v="-78"/>
  </r>
  <r>
    <x v="412"/>
    <s v="C"/>
    <s v="Center"/>
    <s v="HOU"/>
    <n v="34"/>
    <n v="31"/>
    <n v="7"/>
    <n v="24"/>
    <b v="1"/>
    <n v="171"/>
    <n v="102"/>
    <x v="1"/>
    <n v="41"/>
    <n v="60"/>
    <n v="68.3"/>
    <x v="0"/>
    <n v="0"/>
    <n v="1"/>
    <n v="0"/>
    <s v="Regular Shooter"/>
    <n v="20"/>
    <n v="27"/>
    <n v="74.099999999999994"/>
    <x v="0"/>
    <n v="20"/>
    <n v="40"/>
    <n v="60"/>
    <s v="Occasional Rebounder"/>
    <n v="9"/>
    <x v="2"/>
    <n v="14"/>
    <n v="5"/>
    <x v="2"/>
    <n v="2"/>
    <x v="1"/>
    <n v="10"/>
    <n v="195"/>
    <n v="0"/>
    <n v="0"/>
    <n v="66"/>
  </r>
  <r>
    <x v="413"/>
    <s v="SG"/>
    <s v="Shooting Guard"/>
    <s v="GSW"/>
    <n v="30"/>
    <n v="22"/>
    <n v="13"/>
    <n v="9"/>
    <b v="1"/>
    <n v="368"/>
    <n v="101"/>
    <x v="1"/>
    <n v="41"/>
    <n v="69"/>
    <n v="59.4"/>
    <x v="0"/>
    <n v="13"/>
    <n v="26"/>
    <n v="50"/>
    <s v="Sharpshooter"/>
    <n v="6"/>
    <n v="7"/>
    <n v="85.7"/>
    <x v="0"/>
    <n v="24"/>
    <n v="45"/>
    <n v="69"/>
    <s v="Occasional Rebounder"/>
    <n v="30"/>
    <x v="2"/>
    <n v="16"/>
    <n v="22"/>
    <x v="2"/>
    <n v="5"/>
    <x v="1"/>
    <n v="43"/>
    <n v="294"/>
    <n v="0"/>
    <n v="0"/>
    <n v="39"/>
  </r>
  <r>
    <x v="414"/>
    <s v="SF"/>
    <s v="Small Forward"/>
    <s v="SAC"/>
    <n v="22"/>
    <n v="36"/>
    <n v="17"/>
    <n v="19"/>
    <b v="1"/>
    <n v="386"/>
    <n v="100"/>
    <x v="1"/>
    <n v="36"/>
    <n v="93"/>
    <n v="38.700000000000003"/>
    <x v="1"/>
    <n v="17"/>
    <n v="55"/>
    <n v="30.9"/>
    <s v="Solid Shooter"/>
    <n v="11"/>
    <n v="15"/>
    <n v="73.3"/>
    <x v="0"/>
    <n v="23"/>
    <n v="38"/>
    <n v="61"/>
    <s v="Occasional Rebounder"/>
    <n v="23"/>
    <x v="2"/>
    <n v="13"/>
    <n v="14"/>
    <x v="2"/>
    <n v="6"/>
    <x v="1"/>
    <n v="40"/>
    <n v="255"/>
    <n v="0"/>
    <n v="0"/>
    <n v="5"/>
  </r>
  <r>
    <x v="415"/>
    <s v="C"/>
    <s v="Center"/>
    <s v="MIA"/>
    <n v="30"/>
    <n v="15"/>
    <n v="6"/>
    <n v="9"/>
    <b v="1"/>
    <n v="217"/>
    <n v="98"/>
    <x v="1"/>
    <n v="37"/>
    <n v="59"/>
    <n v="62.7"/>
    <x v="0"/>
    <n v="0"/>
    <n v="2"/>
    <n v="0"/>
    <s v="Regular Shooter"/>
    <n v="24"/>
    <n v="35"/>
    <n v="68.599999999999994"/>
    <x v="1"/>
    <n v="25"/>
    <n v="39"/>
    <n v="64"/>
    <s v="Occasional Rebounder"/>
    <n v="10"/>
    <x v="2"/>
    <n v="14"/>
    <n v="3"/>
    <x v="2"/>
    <n v="4"/>
    <x v="1"/>
    <n v="33"/>
    <n v="197"/>
    <n v="0"/>
    <n v="0"/>
    <n v="-48"/>
  </r>
  <r>
    <x v="416"/>
    <s v="F"/>
    <s v="Forward"/>
    <s v="MIA"/>
    <n v="24"/>
    <n v="18"/>
    <n v="10"/>
    <n v="8"/>
    <b v="1"/>
    <n v="240"/>
    <n v="98"/>
    <x v="1"/>
    <n v="37"/>
    <n v="66"/>
    <n v="56.1"/>
    <x v="0"/>
    <n v="7"/>
    <n v="20"/>
    <n v="35"/>
    <s v="Solid Shooter"/>
    <n v="17"/>
    <n v="22"/>
    <n v="77.3"/>
    <x v="0"/>
    <n v="15"/>
    <n v="37"/>
    <n v="52"/>
    <s v="Occasional Rebounder"/>
    <n v="12"/>
    <x v="2"/>
    <n v="6"/>
    <n v="11"/>
    <x v="2"/>
    <n v="1"/>
    <x v="1"/>
    <n v="21"/>
    <n v="208"/>
    <n v="0"/>
    <n v="0"/>
    <n v="22"/>
  </r>
  <r>
    <x v="417"/>
    <s v="G"/>
    <s v="Guard"/>
    <s v="DAL"/>
    <n v="27"/>
    <n v="40"/>
    <n v="19"/>
    <n v="21"/>
    <b v="1"/>
    <n v="323"/>
    <n v="95"/>
    <x v="1"/>
    <n v="31"/>
    <n v="87"/>
    <n v="35.6"/>
    <x v="1"/>
    <n v="22"/>
    <n v="62"/>
    <n v="35.5"/>
    <s v="Solid Shooter"/>
    <n v="11"/>
    <n v="13"/>
    <n v="84.6"/>
    <x v="0"/>
    <n v="10"/>
    <n v="53"/>
    <n v="63"/>
    <s v="Occasional Rebounder"/>
    <n v="46"/>
    <x v="2"/>
    <n v="12"/>
    <n v="6"/>
    <x v="2"/>
    <n v="1"/>
    <x v="1"/>
    <n v="34"/>
    <n v="249"/>
    <n v="1"/>
    <n v="1"/>
    <n v="-50"/>
  </r>
  <r>
    <x v="418"/>
    <s v="SG"/>
    <s v="Shooting Guard"/>
    <s v="POR"/>
    <n v="25"/>
    <n v="6"/>
    <n v="1"/>
    <n v="5"/>
    <b v="1"/>
    <n v="189"/>
    <n v="92"/>
    <x v="1"/>
    <n v="34"/>
    <n v="68"/>
    <n v="50"/>
    <x v="0"/>
    <n v="12"/>
    <n v="26"/>
    <n v="46.2"/>
    <s v="Sharpshooter"/>
    <n v="12"/>
    <n v="13"/>
    <n v="92.3"/>
    <x v="0"/>
    <n v="2"/>
    <n v="17"/>
    <n v="19"/>
    <s v="Occasional Rebounder"/>
    <n v="50"/>
    <x v="2"/>
    <n v="10"/>
    <n v="6"/>
    <x v="2"/>
    <n v="1"/>
    <x v="1"/>
    <n v="11"/>
    <n v="201"/>
    <n v="1"/>
    <n v="0"/>
    <n v="-74"/>
  </r>
  <r>
    <x v="419"/>
    <s v="SG"/>
    <s v="Shooting Guard"/>
    <s v="MIN"/>
    <n v="29"/>
    <n v="25"/>
    <n v="9"/>
    <n v="16"/>
    <b v="1"/>
    <n v="268"/>
    <n v="89"/>
    <x v="1"/>
    <n v="30"/>
    <n v="83"/>
    <n v="36.1"/>
    <x v="1"/>
    <n v="14"/>
    <n v="46"/>
    <n v="30.4"/>
    <s v="Solid Shooter"/>
    <n v="15"/>
    <n v="15"/>
    <n v="100"/>
    <x v="0"/>
    <n v="4"/>
    <n v="11"/>
    <n v="15"/>
    <s v="Occasional Rebounder"/>
    <n v="17"/>
    <x v="2"/>
    <n v="12"/>
    <n v="7"/>
    <x v="2"/>
    <n v="2"/>
    <x v="1"/>
    <n v="22"/>
    <n v="148"/>
    <n v="0"/>
    <n v="0"/>
    <n v="-48"/>
  </r>
  <r>
    <x v="420"/>
    <s v="SG"/>
    <s v="Shooting Guard"/>
    <s v="LAL"/>
    <n v="27"/>
    <n v="43"/>
    <n v="29"/>
    <n v="14"/>
    <b v="1"/>
    <n v="343"/>
    <n v="89"/>
    <x v="1"/>
    <n v="28"/>
    <n v="84"/>
    <n v="33.299999999999997"/>
    <x v="1"/>
    <n v="17"/>
    <n v="46"/>
    <n v="37"/>
    <s v="Sharpshooter"/>
    <n v="16"/>
    <n v="24"/>
    <n v="66.7"/>
    <x v="1"/>
    <n v="10"/>
    <n v="49"/>
    <n v="59"/>
    <s v="Occasional Rebounder"/>
    <n v="23"/>
    <x v="2"/>
    <n v="20"/>
    <n v="15"/>
    <x v="2"/>
    <n v="4"/>
    <x v="1"/>
    <n v="39"/>
    <n v="231"/>
    <n v="0"/>
    <n v="0"/>
    <n v="-99"/>
  </r>
  <r>
    <x v="421"/>
    <s v="PF"/>
    <s v="Power Forward"/>
    <s v="HOU"/>
    <n v="30"/>
    <n v="36"/>
    <n v="13"/>
    <n v="23"/>
    <b v="1"/>
    <n v="235"/>
    <n v="89"/>
    <x v="1"/>
    <n v="31"/>
    <n v="63"/>
    <n v="49.2"/>
    <x v="0"/>
    <n v="13"/>
    <n v="33"/>
    <n v="39.4"/>
    <s v="Sharpshooter"/>
    <n v="14"/>
    <n v="16"/>
    <n v="87.5"/>
    <x v="0"/>
    <n v="7"/>
    <n v="45"/>
    <n v="52"/>
    <s v="Occasional Rebounder"/>
    <n v="32"/>
    <x v="2"/>
    <n v="9"/>
    <n v="6"/>
    <x v="2"/>
    <n v="4"/>
    <x v="1"/>
    <n v="22"/>
    <n v="220"/>
    <n v="0"/>
    <n v="0"/>
    <n v="-4"/>
  </r>
  <r>
    <x v="422"/>
    <s v="F"/>
    <s v="Forward"/>
    <s v="CHI"/>
    <n v="23"/>
    <n v="31"/>
    <n v="13"/>
    <n v="18"/>
    <b v="1"/>
    <n v="263"/>
    <n v="89"/>
    <x v="1"/>
    <n v="39"/>
    <n v="75"/>
    <n v="52"/>
    <x v="0"/>
    <n v="5"/>
    <n v="19"/>
    <n v="26.3"/>
    <s v="Regular Shooter"/>
    <n v="6"/>
    <n v="11"/>
    <n v="54.5"/>
    <x v="1"/>
    <n v="27"/>
    <n v="20"/>
    <n v="47"/>
    <s v="Occasional Rebounder"/>
    <n v="10"/>
    <x v="2"/>
    <n v="9"/>
    <n v="3"/>
    <x v="2"/>
    <n v="6"/>
    <x v="1"/>
    <n v="26"/>
    <n v="178"/>
    <n v="0"/>
    <n v="0"/>
    <n v="18"/>
  </r>
  <r>
    <x v="423"/>
    <s v="G"/>
    <s v="Guard"/>
    <s v="UTA"/>
    <n v="22"/>
    <n v="18"/>
    <n v="6"/>
    <n v="12"/>
    <b v="1"/>
    <n v="232"/>
    <n v="87"/>
    <x v="1"/>
    <n v="35"/>
    <n v="104"/>
    <n v="33.700000000000003"/>
    <x v="1"/>
    <n v="15"/>
    <n v="63"/>
    <n v="23.8"/>
    <s v="Regular Shooter"/>
    <n v="2"/>
    <n v="4"/>
    <n v="50"/>
    <x v="1"/>
    <n v="8"/>
    <n v="31"/>
    <n v="39"/>
    <s v="Occasional Rebounder"/>
    <n v="8"/>
    <x v="2"/>
    <n v="3"/>
    <n v="4"/>
    <x v="2"/>
    <n v="3"/>
    <x v="1"/>
    <n v="13"/>
    <n v="164"/>
    <n v="0"/>
    <n v="0"/>
    <n v="-87"/>
  </r>
  <r>
    <x v="424"/>
    <s v="F"/>
    <s v="Forward"/>
    <s v="CHI"/>
    <n v="20"/>
    <n v="38"/>
    <n v="19"/>
    <n v="19"/>
    <b v="1"/>
    <n v="214"/>
    <n v="85"/>
    <x v="1"/>
    <n v="32"/>
    <n v="72"/>
    <n v="44.4"/>
    <x v="1"/>
    <n v="7"/>
    <n v="27"/>
    <n v="25.9"/>
    <s v="Regular Shooter"/>
    <n v="14"/>
    <n v="21"/>
    <n v="66.7"/>
    <x v="1"/>
    <n v="12"/>
    <n v="25"/>
    <n v="37"/>
    <s v="Occasional Rebounder"/>
    <n v="22"/>
    <x v="2"/>
    <n v="8"/>
    <n v="11"/>
    <x v="2"/>
    <n v="5"/>
    <x v="1"/>
    <n v="24"/>
    <n v="202"/>
    <n v="0"/>
    <n v="0"/>
    <n v="12"/>
  </r>
  <r>
    <x v="425"/>
    <s v="G"/>
    <s v="Guard"/>
    <s v="BKN"/>
    <n v="23"/>
    <n v="23"/>
    <n v="10"/>
    <n v="13"/>
    <b v="1"/>
    <n v="228"/>
    <n v="85"/>
    <x v="1"/>
    <n v="36"/>
    <n v="78"/>
    <n v="46.2"/>
    <x v="0"/>
    <n v="1"/>
    <n v="12"/>
    <n v="8.3000000000000007"/>
    <s v="Regular Shooter"/>
    <n v="12"/>
    <n v="17"/>
    <n v="70.599999999999994"/>
    <x v="2"/>
    <n v="11"/>
    <n v="18"/>
    <n v="29"/>
    <s v="Occasional Rebounder"/>
    <n v="21"/>
    <x v="2"/>
    <n v="18"/>
    <n v="10"/>
    <x v="2"/>
    <n v="1"/>
    <x v="1"/>
    <n v="31"/>
    <n v="166"/>
    <n v="0"/>
    <n v="0"/>
    <n v="-35"/>
  </r>
  <r>
    <x v="426"/>
    <s v="F"/>
    <s v="Forward"/>
    <s v="MIA"/>
    <n v="19"/>
    <n v="15"/>
    <n v="7"/>
    <n v="8"/>
    <b v="1"/>
    <n v="205"/>
    <n v="82"/>
    <x v="1"/>
    <n v="28"/>
    <n v="69"/>
    <n v="40.6"/>
    <x v="1"/>
    <n v="8"/>
    <n v="35"/>
    <n v="22.9"/>
    <s v="Regular Shooter"/>
    <n v="18"/>
    <n v="19"/>
    <n v="94.7"/>
    <x v="0"/>
    <n v="9"/>
    <n v="22"/>
    <n v="31"/>
    <s v="Occasional Rebounder"/>
    <n v="10"/>
    <x v="2"/>
    <n v="10"/>
    <n v="7"/>
    <x v="2"/>
    <n v="2"/>
    <x v="1"/>
    <n v="19"/>
    <n v="151"/>
    <n v="0"/>
    <n v="0"/>
    <n v="-16"/>
  </r>
  <r>
    <x v="427"/>
    <s v="G"/>
    <s v="Guard"/>
    <s v="MEM"/>
    <n v="20"/>
    <n v="36"/>
    <n v="22"/>
    <n v="14"/>
    <b v="1"/>
    <n v="282"/>
    <n v="78"/>
    <x v="1"/>
    <n v="35"/>
    <n v="83"/>
    <n v="42.2"/>
    <x v="1"/>
    <n v="2"/>
    <n v="15"/>
    <n v="13.3"/>
    <s v="Regular Shooter"/>
    <n v="6"/>
    <n v="13"/>
    <n v="46.2"/>
    <x v="1"/>
    <n v="9"/>
    <n v="29"/>
    <n v="38"/>
    <s v="Occasional Rebounder"/>
    <n v="58"/>
    <x v="2"/>
    <n v="18"/>
    <n v="12"/>
    <x v="2"/>
    <n v="5"/>
    <x v="1"/>
    <n v="15"/>
    <n v="244"/>
    <n v="0"/>
    <n v="0"/>
    <n v="-41"/>
  </r>
  <r>
    <x v="428"/>
    <s v="F"/>
    <s v="Forward"/>
    <s v="DEN"/>
    <n v="20"/>
    <n v="23"/>
    <n v="13"/>
    <n v="10"/>
    <b v="1"/>
    <n v="186"/>
    <n v="75"/>
    <x v="1"/>
    <n v="29"/>
    <n v="59"/>
    <n v="49.2"/>
    <x v="0"/>
    <n v="6"/>
    <n v="14"/>
    <n v="42.9"/>
    <s v="Sharpshooter"/>
    <n v="11"/>
    <n v="20"/>
    <n v="55"/>
    <x v="1"/>
    <n v="8"/>
    <n v="29"/>
    <n v="37"/>
    <s v="Occasional Rebounder"/>
    <n v="11"/>
    <x v="2"/>
    <n v="8"/>
    <n v="2"/>
    <x v="2"/>
    <n v="11"/>
    <x v="1"/>
    <n v="14"/>
    <n v="167"/>
    <n v="0"/>
    <n v="0"/>
    <n v="-47"/>
  </r>
  <r>
    <x v="429"/>
    <s v="PG"/>
    <s v="Point Guard"/>
    <s v="DAL"/>
    <n v="32"/>
    <n v="9"/>
    <n v="5"/>
    <n v="4"/>
    <b v="1"/>
    <n v="144"/>
    <n v="72"/>
    <x v="1"/>
    <n v="24"/>
    <n v="57"/>
    <n v="42.1"/>
    <x v="1"/>
    <n v="7"/>
    <n v="28"/>
    <n v="25"/>
    <s v="Regular Shooter"/>
    <n v="17"/>
    <n v="21"/>
    <n v="81"/>
    <x v="0"/>
    <n v="3"/>
    <n v="13"/>
    <n v="16"/>
    <s v="Occasional Rebounder"/>
    <n v="19"/>
    <x v="2"/>
    <n v="4"/>
    <n v="2"/>
    <x v="2"/>
    <n v="2"/>
    <x v="1"/>
    <n v="11"/>
    <n v="128"/>
    <n v="0"/>
    <n v="0"/>
    <n v="-1"/>
  </r>
  <r>
    <x v="430"/>
    <s v="F"/>
    <s v="Forward"/>
    <s v="UTA"/>
    <n v="23"/>
    <n v="7"/>
    <n v="2"/>
    <n v="5"/>
    <b v="1"/>
    <n v="161"/>
    <n v="69"/>
    <x v="1"/>
    <n v="26"/>
    <n v="57"/>
    <n v="45.6"/>
    <x v="1"/>
    <n v="8"/>
    <n v="31"/>
    <n v="25.8"/>
    <s v="Regular Shooter"/>
    <n v="9"/>
    <n v="13"/>
    <n v="69.2"/>
    <x v="1"/>
    <n v="0"/>
    <n v="30"/>
    <n v="30"/>
    <s v="Occasional Rebounder"/>
    <n v="15"/>
    <x v="2"/>
    <n v="10"/>
    <n v="6"/>
    <x v="2"/>
    <n v="2"/>
    <x v="1"/>
    <n v="17"/>
    <n v="142"/>
    <n v="0"/>
    <n v="0"/>
    <n v="-6"/>
  </r>
  <r>
    <x v="431"/>
    <s v="F"/>
    <s v="Forward"/>
    <s v="MIL"/>
    <n v="33"/>
    <n v="16"/>
    <n v="11"/>
    <n v="5"/>
    <b v="1"/>
    <n v="185"/>
    <n v="66"/>
    <x v="1"/>
    <n v="26"/>
    <n v="54"/>
    <n v="48.1"/>
    <x v="0"/>
    <n v="6"/>
    <n v="18"/>
    <n v="33.299999999999997"/>
    <s v="Solid Shooter"/>
    <n v="8"/>
    <n v="13"/>
    <n v="61.5"/>
    <x v="1"/>
    <n v="15"/>
    <n v="29"/>
    <n v="44"/>
    <s v="Occasional Rebounder"/>
    <n v="4"/>
    <x v="2"/>
    <n v="11"/>
    <n v="2"/>
    <x v="2"/>
    <n v="7"/>
    <x v="1"/>
    <n v="23"/>
    <n v="141"/>
    <n v="0"/>
    <n v="0"/>
    <n v="-25"/>
  </r>
  <r>
    <x v="432"/>
    <s v="F"/>
    <s v="Forward"/>
    <s v="CLE"/>
    <n v="35"/>
    <n v="11"/>
    <n v="6"/>
    <n v="5"/>
    <b v="1"/>
    <n v="139"/>
    <n v="61"/>
    <x v="1"/>
    <n v="22"/>
    <n v="49"/>
    <n v="44.9"/>
    <x v="1"/>
    <n v="16"/>
    <n v="37"/>
    <n v="43.2"/>
    <s v="Sharpshooter"/>
    <n v="1"/>
    <n v="1"/>
    <n v="100"/>
    <x v="0"/>
    <n v="3"/>
    <n v="11"/>
    <n v="14"/>
    <s v="Occasional Rebounder"/>
    <n v="6"/>
    <x v="2"/>
    <n v="10"/>
    <n v="6"/>
    <x v="2"/>
    <n v="3"/>
    <x v="1"/>
    <n v="16"/>
    <n v="104"/>
    <n v="0"/>
    <n v="0"/>
    <n v="-17"/>
  </r>
  <r>
    <x v="433"/>
    <s v="PG"/>
    <s v="Point Guard"/>
    <s v="TOR"/>
    <n v="25"/>
    <n v="25"/>
    <n v="17"/>
    <n v="8"/>
    <b v="1"/>
    <n v="259"/>
    <n v="61"/>
    <x v="1"/>
    <n v="25"/>
    <n v="57"/>
    <n v="43.9"/>
    <x v="1"/>
    <n v="5"/>
    <n v="16"/>
    <n v="31.3"/>
    <s v="Solid Shooter"/>
    <n v="6"/>
    <n v="9"/>
    <n v="66.7"/>
    <x v="1"/>
    <n v="6"/>
    <n v="17"/>
    <n v="23"/>
    <s v="Occasional Rebounder"/>
    <n v="31"/>
    <x v="2"/>
    <n v="5"/>
    <n v="9"/>
    <x v="2"/>
    <n v="3"/>
    <x v="1"/>
    <n v="13"/>
    <n v="166"/>
    <n v="0"/>
    <n v="0"/>
    <n v="-9"/>
  </r>
  <r>
    <x v="434"/>
    <s v="F"/>
    <s v="Forward"/>
    <s v="LAC"/>
    <n v="21"/>
    <n v="22"/>
    <n v="10"/>
    <n v="12"/>
    <b v="1"/>
    <n v="196"/>
    <n v="59"/>
    <x v="1"/>
    <n v="24"/>
    <n v="47"/>
    <n v="51.1"/>
    <x v="0"/>
    <n v="1"/>
    <n v="2"/>
    <n v="50"/>
    <s v="Sharpshooter"/>
    <n v="10"/>
    <n v="16"/>
    <n v="62.5"/>
    <x v="1"/>
    <n v="31"/>
    <n v="19"/>
    <n v="50"/>
    <s v="Occasional Rebounder"/>
    <n v="4"/>
    <x v="2"/>
    <n v="9"/>
    <n v="7"/>
    <x v="2"/>
    <n v="8"/>
    <x v="1"/>
    <n v="15"/>
    <n v="161"/>
    <n v="0"/>
    <n v="0"/>
    <n v="-22"/>
  </r>
  <r>
    <x v="435"/>
    <s v="F"/>
    <s v="Forward"/>
    <s v="CLE"/>
    <n v="26"/>
    <n v="22"/>
    <n v="15"/>
    <n v="7"/>
    <b v="1"/>
    <n v="176"/>
    <n v="57"/>
    <x v="1"/>
    <n v="24"/>
    <n v="50"/>
    <n v="48"/>
    <x v="0"/>
    <n v="7"/>
    <n v="21"/>
    <n v="33.299999999999997"/>
    <s v="Solid Shooter"/>
    <n v="2"/>
    <n v="2"/>
    <n v="100"/>
    <x v="0"/>
    <n v="8"/>
    <n v="22"/>
    <n v="30"/>
    <s v="Occasional Rebounder"/>
    <n v="8"/>
    <x v="2"/>
    <n v="12"/>
    <n v="4"/>
    <x v="2"/>
    <n v="9"/>
    <x v="1"/>
    <n v="26"/>
    <n v="132"/>
    <n v="0"/>
    <n v="0"/>
    <n v="-9"/>
  </r>
  <r>
    <x v="436"/>
    <s v="G"/>
    <s v="Guard"/>
    <s v="DAL"/>
    <n v="22"/>
    <n v="15"/>
    <n v="5"/>
    <n v="10"/>
    <b v="1"/>
    <n v="108"/>
    <n v="56"/>
    <x v="1"/>
    <n v="22"/>
    <n v="44"/>
    <n v="50"/>
    <x v="0"/>
    <n v="10"/>
    <n v="25"/>
    <n v="40"/>
    <s v="Sharpshooter"/>
    <n v="2"/>
    <n v="8"/>
    <n v="25"/>
    <x v="1"/>
    <n v="6"/>
    <n v="15"/>
    <n v="21"/>
    <s v="Occasional Rebounder"/>
    <n v="2"/>
    <x v="2"/>
    <n v="3"/>
    <n v="2"/>
    <x v="2"/>
    <n v="0"/>
    <x v="1"/>
    <n v="11"/>
    <n v="87"/>
    <n v="0"/>
    <n v="0"/>
    <n v="-46"/>
  </r>
  <r>
    <x v="437"/>
    <s v="G"/>
    <s v="Guard"/>
    <s v="WAS"/>
    <n v="24"/>
    <n v="9"/>
    <n v="3"/>
    <n v="6"/>
    <b v="1"/>
    <n v="135"/>
    <n v="56"/>
    <x v="1"/>
    <n v="19"/>
    <n v="42"/>
    <n v="45.2"/>
    <x v="1"/>
    <n v="1"/>
    <n v="12"/>
    <n v="8.3000000000000007"/>
    <s v="Regular Shooter"/>
    <n v="17"/>
    <n v="22"/>
    <n v="77.3"/>
    <x v="0"/>
    <n v="2"/>
    <n v="6"/>
    <n v="8"/>
    <s v="Occasional Rebounder"/>
    <n v="15"/>
    <x v="2"/>
    <n v="4"/>
    <n v="4"/>
    <x v="2"/>
    <n v="1"/>
    <x v="1"/>
    <n v="10"/>
    <n v="99"/>
    <n v="0"/>
    <n v="0"/>
    <n v="-17"/>
  </r>
  <r>
    <x v="438"/>
    <s v="PF"/>
    <s v="Power Forward"/>
    <s v="ORL"/>
    <n v="25"/>
    <n v="11"/>
    <n v="8"/>
    <n v="3"/>
    <b v="1"/>
    <n v="124"/>
    <n v="55"/>
    <x v="1"/>
    <n v="22"/>
    <n v="53"/>
    <n v="41.5"/>
    <x v="1"/>
    <n v="6"/>
    <n v="15"/>
    <n v="40"/>
    <s v="Sharpshooter"/>
    <n v="5"/>
    <n v="9"/>
    <n v="55.6"/>
    <x v="1"/>
    <n v="15"/>
    <n v="29"/>
    <n v="44"/>
    <s v="Occasional Rebounder"/>
    <n v="6"/>
    <x v="2"/>
    <n v="4"/>
    <n v="14"/>
    <x v="2"/>
    <n v="4"/>
    <x v="1"/>
    <n v="5"/>
    <n v="167"/>
    <n v="0"/>
    <n v="0"/>
    <n v="-19"/>
  </r>
  <r>
    <x v="439"/>
    <s v="G"/>
    <s v="Guard"/>
    <s v="POR"/>
    <n v="24"/>
    <n v="5"/>
    <n v="1"/>
    <n v="4"/>
    <b v="1"/>
    <n v="127"/>
    <n v="53"/>
    <x v="1"/>
    <n v="24"/>
    <n v="39"/>
    <n v="61.5"/>
    <x v="0"/>
    <n v="3"/>
    <n v="8"/>
    <n v="37.5"/>
    <s v="Sharpshooter"/>
    <n v="2"/>
    <n v="3"/>
    <n v="66.7"/>
    <x v="1"/>
    <n v="10"/>
    <n v="5"/>
    <n v="15"/>
    <s v="Occasional Rebounder"/>
    <n v="10"/>
    <x v="2"/>
    <n v="4"/>
    <n v="3"/>
    <x v="2"/>
    <n v="2"/>
    <x v="1"/>
    <n v="13"/>
    <n v="97"/>
    <n v="0"/>
    <n v="0"/>
    <n v="-38"/>
  </r>
  <r>
    <x v="440"/>
    <s v="G"/>
    <s v="Guard"/>
    <s v="ATL"/>
    <n v="24"/>
    <n v="23"/>
    <n v="9"/>
    <n v="14"/>
    <b v="1"/>
    <n v="277"/>
    <n v="52"/>
    <x v="1"/>
    <n v="25"/>
    <n v="60"/>
    <n v="41.7"/>
    <x v="1"/>
    <n v="0"/>
    <n v="2"/>
    <n v="0"/>
    <s v="Regular Shooter"/>
    <n v="2"/>
    <n v="3"/>
    <n v="66.7"/>
    <x v="1"/>
    <n v="5"/>
    <n v="32"/>
    <n v="37"/>
    <s v="Occasional Rebounder"/>
    <n v="38"/>
    <x v="2"/>
    <n v="15"/>
    <n v="7"/>
    <x v="2"/>
    <n v="2"/>
    <x v="1"/>
    <n v="17"/>
    <n v="165"/>
    <n v="0"/>
    <n v="0"/>
    <n v="-58"/>
  </r>
  <r>
    <x v="441"/>
    <s v="PF"/>
    <s v="Power Forward"/>
    <s v="IND"/>
    <n v="36"/>
    <n v="18"/>
    <n v="7"/>
    <n v="11"/>
    <b v="1"/>
    <n v="162"/>
    <n v="51"/>
    <x v="1"/>
    <n v="22"/>
    <n v="49"/>
    <n v="44.9"/>
    <x v="1"/>
    <n v="3"/>
    <n v="15"/>
    <n v="20"/>
    <s v="Regular Shooter"/>
    <n v="4"/>
    <n v="8"/>
    <n v="50"/>
    <x v="1"/>
    <n v="4"/>
    <n v="26"/>
    <n v="30"/>
    <s v="Occasional Rebounder"/>
    <n v="15"/>
    <x v="2"/>
    <n v="8"/>
    <n v="7"/>
    <x v="2"/>
    <n v="6"/>
    <x v="1"/>
    <n v="32"/>
    <n v="141"/>
    <n v="0"/>
    <n v="0"/>
    <n v="-7"/>
  </r>
  <r>
    <x v="442"/>
    <s v="C"/>
    <s v="Center"/>
    <s v="WAS"/>
    <n v="25"/>
    <n v="7"/>
    <n v="2"/>
    <n v="5"/>
    <b v="1"/>
    <n v="95"/>
    <n v="51"/>
    <x v="1"/>
    <n v="15"/>
    <n v="25"/>
    <n v="60"/>
    <x v="0"/>
    <n v="6"/>
    <n v="12"/>
    <n v="50"/>
    <s v="Sharpshooter"/>
    <n v="15"/>
    <n v="16"/>
    <n v="93.8"/>
    <x v="0"/>
    <n v="6"/>
    <n v="15"/>
    <n v="21"/>
    <s v="Occasional Rebounder"/>
    <n v="10"/>
    <x v="2"/>
    <n v="5"/>
    <n v="3"/>
    <x v="2"/>
    <n v="4"/>
    <x v="1"/>
    <n v="15"/>
    <n v="107"/>
    <n v="0"/>
    <n v="0"/>
    <n v="-7"/>
  </r>
  <r>
    <x v="443"/>
    <s v="SF"/>
    <s v="Small Forward"/>
    <s v="MIL"/>
    <n v="30"/>
    <n v="37"/>
    <n v="25"/>
    <n v="12"/>
    <b v="1"/>
    <n v="206"/>
    <n v="51"/>
    <x v="1"/>
    <n v="20"/>
    <n v="46"/>
    <n v="43.5"/>
    <x v="1"/>
    <n v="0"/>
    <n v="8"/>
    <n v="0"/>
    <s v="Regular Shooter"/>
    <n v="11"/>
    <n v="22"/>
    <n v="50"/>
    <x v="1"/>
    <n v="15"/>
    <n v="29"/>
    <n v="44"/>
    <s v="Occasional Rebounder"/>
    <n v="15"/>
    <x v="2"/>
    <n v="12"/>
    <n v="3"/>
    <x v="2"/>
    <n v="3"/>
    <x v="1"/>
    <n v="22"/>
    <n v="132"/>
    <n v="0"/>
    <n v="0"/>
    <n v="-114"/>
  </r>
  <r>
    <x v="444"/>
    <s v="SF"/>
    <s v="Small Forward"/>
    <s v="NOP"/>
    <n v="36"/>
    <n v="25"/>
    <n v="16"/>
    <n v="9"/>
    <b v="1"/>
    <n v="162"/>
    <n v="50"/>
    <x v="1"/>
    <n v="18"/>
    <n v="45"/>
    <n v="40"/>
    <x v="1"/>
    <n v="11"/>
    <n v="26"/>
    <n v="42.3"/>
    <s v="Sharpshooter"/>
    <n v="3"/>
    <n v="4"/>
    <n v="75"/>
    <x v="0"/>
    <n v="5"/>
    <n v="12"/>
    <n v="17"/>
    <s v="Occasional Rebounder"/>
    <n v="13"/>
    <x v="2"/>
    <n v="4"/>
    <n v="9"/>
    <x v="2"/>
    <n v="2"/>
    <x v="1"/>
    <n v="15"/>
    <n v="119"/>
    <n v="0"/>
    <n v="0"/>
    <n v="-17"/>
  </r>
  <r>
    <x v="445"/>
    <s v="G"/>
    <s v="Guard"/>
    <s v="MIL"/>
    <n v="25"/>
    <n v="7"/>
    <n v="4"/>
    <n v="3"/>
    <b v="1"/>
    <n v="87"/>
    <n v="50"/>
    <x v="1"/>
    <n v="18"/>
    <n v="37"/>
    <n v="48.6"/>
    <x v="0"/>
    <n v="6"/>
    <n v="18"/>
    <n v="33.299999999999997"/>
    <s v="Solid Shooter"/>
    <n v="8"/>
    <n v="9"/>
    <n v="88.9"/>
    <x v="0"/>
    <n v="0"/>
    <n v="7"/>
    <n v="7"/>
    <s v="Occasional Rebounder"/>
    <n v="14"/>
    <x v="2"/>
    <n v="12"/>
    <n v="0"/>
    <x v="2"/>
    <n v="2"/>
    <x v="1"/>
    <n v="7"/>
    <n v="73"/>
    <n v="1"/>
    <n v="0"/>
    <n v="-39"/>
  </r>
  <r>
    <x v="446"/>
    <s v="C"/>
    <s v="Center"/>
    <s v="IND"/>
    <n v="31"/>
    <n v="7"/>
    <n v="1"/>
    <n v="6"/>
    <b v="1"/>
    <n v="109"/>
    <n v="49"/>
    <x v="1"/>
    <n v="21"/>
    <n v="44"/>
    <n v="47.7"/>
    <x v="0"/>
    <n v="2"/>
    <n v="11"/>
    <n v="18.2"/>
    <s v="Regular Shooter"/>
    <n v="5"/>
    <n v="12"/>
    <n v="41.7"/>
    <x v="1"/>
    <n v="7"/>
    <n v="15"/>
    <n v="22"/>
    <s v="Occasional Rebounder"/>
    <n v="9"/>
    <x v="2"/>
    <n v="3"/>
    <n v="2"/>
    <x v="2"/>
    <n v="6"/>
    <x v="1"/>
    <n v="7"/>
    <n v="110"/>
    <n v="0"/>
    <n v="0"/>
    <n v="-19"/>
  </r>
  <r>
    <x v="447"/>
    <s v="PG"/>
    <s v="Point Guard"/>
    <s v="SAC"/>
    <n v="32"/>
    <n v="32"/>
    <n v="19"/>
    <n v="13"/>
    <b v="1"/>
    <n v="213"/>
    <n v="47"/>
    <x v="1"/>
    <n v="17"/>
    <n v="50"/>
    <n v="34"/>
    <x v="1"/>
    <n v="9"/>
    <n v="27"/>
    <n v="33.299999999999997"/>
    <s v="Solid Shooter"/>
    <n v="4"/>
    <n v="7"/>
    <n v="57.1"/>
    <x v="1"/>
    <n v="1"/>
    <n v="12"/>
    <n v="13"/>
    <s v="Occasional Rebounder"/>
    <n v="41"/>
    <x v="2"/>
    <n v="10"/>
    <n v="7"/>
    <x v="2"/>
    <n v="0"/>
    <x v="1"/>
    <n v="20"/>
    <n v="135"/>
    <n v="0"/>
    <n v="0"/>
    <n v="-51"/>
  </r>
  <r>
    <x v="448"/>
    <s v="F"/>
    <s v="Forward"/>
    <s v="MIN"/>
    <n v="20"/>
    <n v="15"/>
    <n v="7"/>
    <n v="8"/>
    <b v="1"/>
    <n v="96"/>
    <n v="46"/>
    <x v="1"/>
    <n v="18"/>
    <n v="36"/>
    <n v="50"/>
    <x v="0"/>
    <n v="2"/>
    <n v="6"/>
    <n v="33.299999999999997"/>
    <s v="Solid Shooter"/>
    <n v="8"/>
    <n v="8"/>
    <n v="100"/>
    <x v="0"/>
    <n v="5"/>
    <n v="20"/>
    <n v="25"/>
    <s v="Occasional Rebounder"/>
    <n v="5"/>
    <x v="2"/>
    <n v="3"/>
    <n v="4"/>
    <x v="2"/>
    <n v="6"/>
    <x v="1"/>
    <n v="10"/>
    <n v="111"/>
    <n v="1"/>
    <n v="0"/>
    <n v="24"/>
  </r>
  <r>
    <x v="449"/>
    <s v="SF"/>
    <s v="Small Forward"/>
    <s v="SAC"/>
    <n v="24"/>
    <n v="35"/>
    <n v="19"/>
    <n v="16"/>
    <b v="1"/>
    <n v="248"/>
    <n v="46"/>
    <x v="1"/>
    <n v="16"/>
    <n v="38"/>
    <n v="42.1"/>
    <x v="1"/>
    <n v="7"/>
    <n v="21"/>
    <n v="33.299999999999997"/>
    <s v="Solid Shooter"/>
    <n v="7"/>
    <n v="8"/>
    <n v="87.5"/>
    <x v="0"/>
    <n v="7"/>
    <n v="27"/>
    <n v="34"/>
    <s v="Occasional Rebounder"/>
    <n v="13"/>
    <x v="2"/>
    <n v="7"/>
    <n v="7"/>
    <x v="2"/>
    <n v="7"/>
    <x v="1"/>
    <n v="39"/>
    <n v="141"/>
    <n v="0"/>
    <n v="0"/>
    <n v="-11"/>
  </r>
  <r>
    <x v="450"/>
    <s v="G"/>
    <s v="Guard"/>
    <s v="DET"/>
    <n v="23"/>
    <n v="14"/>
    <n v="2"/>
    <n v="12"/>
    <b v="1"/>
    <n v="198"/>
    <n v="45"/>
    <x v="1"/>
    <n v="17"/>
    <n v="44"/>
    <n v="38.6"/>
    <x v="1"/>
    <n v="5"/>
    <n v="20"/>
    <n v="25"/>
    <s v="Regular Shooter"/>
    <n v="6"/>
    <n v="6"/>
    <n v="100"/>
    <x v="0"/>
    <n v="11"/>
    <n v="26"/>
    <n v="37"/>
    <s v="Occasional Rebounder"/>
    <n v="4"/>
    <x v="2"/>
    <n v="3"/>
    <n v="4"/>
    <x v="2"/>
    <n v="1"/>
    <x v="1"/>
    <n v="23"/>
    <n v="107"/>
    <n v="0"/>
    <n v="0"/>
    <n v="21"/>
  </r>
  <r>
    <x v="451"/>
    <s v="F"/>
    <s v="Forward"/>
    <s v="POR"/>
    <n v="20"/>
    <n v="19"/>
    <n v="4"/>
    <n v="15"/>
    <b v="1"/>
    <n v="221"/>
    <n v="45"/>
    <x v="1"/>
    <n v="17"/>
    <n v="53"/>
    <n v="32.1"/>
    <x v="1"/>
    <n v="8"/>
    <n v="35"/>
    <n v="22.9"/>
    <s v="Regular Shooter"/>
    <n v="3"/>
    <n v="4"/>
    <n v="75"/>
    <x v="0"/>
    <n v="3"/>
    <n v="14"/>
    <n v="17"/>
    <s v="Occasional Rebounder"/>
    <n v="11"/>
    <x v="2"/>
    <n v="1"/>
    <n v="7"/>
    <x v="2"/>
    <n v="9"/>
    <x v="1"/>
    <n v="22"/>
    <n v="129"/>
    <n v="0"/>
    <n v="0"/>
    <n v="-70"/>
  </r>
  <r>
    <x v="452"/>
    <s v="G"/>
    <s v="Guard"/>
    <s v="BKN"/>
    <n v="25"/>
    <n v="15"/>
    <n v="7"/>
    <n v="8"/>
    <b v="1"/>
    <n v="158"/>
    <n v="44"/>
    <x v="1"/>
    <n v="18"/>
    <n v="45"/>
    <n v="40"/>
    <x v="1"/>
    <n v="5"/>
    <n v="19"/>
    <n v="26.3"/>
    <s v="Regular Shooter"/>
    <n v="3"/>
    <n v="3"/>
    <n v="100"/>
    <x v="0"/>
    <n v="2"/>
    <n v="22"/>
    <n v="24"/>
    <s v="Occasional Rebounder"/>
    <n v="22"/>
    <x v="2"/>
    <n v="3"/>
    <n v="10"/>
    <x v="2"/>
    <n v="4"/>
    <x v="1"/>
    <n v="23"/>
    <n v="145"/>
    <n v="0"/>
    <n v="0"/>
    <n v="-28"/>
  </r>
  <r>
    <x v="453"/>
    <s v="G"/>
    <s v="Guard"/>
    <s v="ATL"/>
    <n v="24"/>
    <n v="10"/>
    <n v="5"/>
    <n v="5"/>
    <b v="1"/>
    <n v="137"/>
    <n v="44"/>
    <x v="1"/>
    <n v="17"/>
    <n v="43"/>
    <n v="39.5"/>
    <x v="1"/>
    <n v="1"/>
    <n v="12"/>
    <n v="8.3000000000000007"/>
    <s v="Regular Shooter"/>
    <n v="9"/>
    <n v="13"/>
    <n v="69.2"/>
    <x v="1"/>
    <n v="10"/>
    <n v="28"/>
    <n v="38"/>
    <s v="Occasional Rebounder"/>
    <n v="6"/>
    <x v="2"/>
    <n v="7"/>
    <n v="6"/>
    <x v="2"/>
    <n v="2"/>
    <x v="1"/>
    <n v="14"/>
    <n v="116"/>
    <n v="0"/>
    <n v="0"/>
    <n v="-19"/>
  </r>
  <r>
    <x v="454"/>
    <s v="SF"/>
    <s v="Small Forward"/>
    <s v="TOR"/>
    <n v="29"/>
    <n v="8"/>
    <n v="4"/>
    <n v="4"/>
    <b v="1"/>
    <n v="146"/>
    <n v="44"/>
    <x v="1"/>
    <n v="15"/>
    <n v="30"/>
    <n v="50"/>
    <x v="0"/>
    <n v="6"/>
    <n v="17"/>
    <n v="35.299999999999997"/>
    <s v="Solid Shooter"/>
    <n v="8"/>
    <n v="8"/>
    <n v="100"/>
    <x v="0"/>
    <n v="6"/>
    <n v="13"/>
    <n v="19"/>
    <s v="Occasional Rebounder"/>
    <n v="8"/>
    <x v="2"/>
    <n v="4"/>
    <n v="11"/>
    <x v="2"/>
    <n v="0"/>
    <x v="1"/>
    <n v="7"/>
    <n v="108"/>
    <n v="0"/>
    <n v="0"/>
    <n v="-21"/>
  </r>
  <r>
    <x v="455"/>
    <s v="G"/>
    <s v="Guard"/>
    <s v="LAL"/>
    <n v="29"/>
    <n v="5"/>
    <n v="1"/>
    <n v="4"/>
    <b v="1"/>
    <n v="120"/>
    <n v="44"/>
    <x v="1"/>
    <n v="15"/>
    <n v="36"/>
    <n v="41.7"/>
    <x v="1"/>
    <n v="3"/>
    <n v="10"/>
    <n v="30"/>
    <s v="Solid Shooter"/>
    <n v="11"/>
    <n v="15"/>
    <n v="73.3"/>
    <x v="0"/>
    <n v="1"/>
    <n v="21"/>
    <n v="22"/>
    <s v="Occasional Rebounder"/>
    <n v="30"/>
    <x v="2"/>
    <n v="6"/>
    <n v="11"/>
    <x v="2"/>
    <n v="2"/>
    <x v="1"/>
    <n v="12"/>
    <n v="148"/>
    <n v="1"/>
    <n v="0"/>
    <n v="-1"/>
  </r>
  <r>
    <x v="456"/>
    <s v="C"/>
    <s v="Center"/>
    <s v="SAC"/>
    <n v="29"/>
    <n v="26"/>
    <n v="15"/>
    <n v="11"/>
    <b v="1"/>
    <n v="161"/>
    <n v="43"/>
    <x v="1"/>
    <n v="16"/>
    <n v="30"/>
    <n v="53.3"/>
    <x v="0"/>
    <n v="0"/>
    <n v="2"/>
    <n v="0"/>
    <s v="Regular Shooter"/>
    <n v="11"/>
    <n v="16"/>
    <n v="68.8"/>
    <x v="1"/>
    <n v="24"/>
    <n v="36"/>
    <n v="60"/>
    <s v="Occasional Rebounder"/>
    <n v="12"/>
    <x v="2"/>
    <n v="16"/>
    <n v="4"/>
    <x v="2"/>
    <n v="11"/>
    <x v="1"/>
    <n v="28"/>
    <n v="162"/>
    <n v="0"/>
    <n v="0"/>
    <n v="19"/>
  </r>
  <r>
    <x v="457"/>
    <s v="C"/>
    <s v="Center"/>
    <s v="SAS"/>
    <n v="30"/>
    <n v="20"/>
    <n v="9"/>
    <n v="11"/>
    <b v="1"/>
    <n v="162"/>
    <n v="43"/>
    <x v="1"/>
    <n v="19"/>
    <n v="32"/>
    <n v="59.4"/>
    <x v="0"/>
    <n v="1"/>
    <n v="2"/>
    <n v="50"/>
    <s v="Sharpshooter"/>
    <n v="4"/>
    <n v="5"/>
    <n v="80"/>
    <x v="0"/>
    <n v="8"/>
    <n v="17"/>
    <n v="25"/>
    <s v="Occasional Rebounder"/>
    <n v="7"/>
    <x v="2"/>
    <n v="8"/>
    <n v="5"/>
    <x v="2"/>
    <n v="5"/>
    <x v="1"/>
    <n v="24"/>
    <n v="106"/>
    <n v="0"/>
    <n v="0"/>
    <n v="6"/>
  </r>
  <r>
    <x v="458"/>
    <s v="C"/>
    <s v="Center"/>
    <s v="MIL"/>
    <n v="31"/>
    <n v="9"/>
    <n v="6"/>
    <n v="3"/>
    <b v="1"/>
    <n v="114"/>
    <n v="43"/>
    <x v="1"/>
    <n v="14"/>
    <n v="29"/>
    <n v="48.3"/>
    <x v="0"/>
    <n v="7"/>
    <n v="18"/>
    <n v="38.9"/>
    <s v="Sharpshooter"/>
    <n v="8"/>
    <n v="9"/>
    <n v="88.9"/>
    <x v="0"/>
    <n v="12"/>
    <n v="22"/>
    <n v="34"/>
    <s v="Occasional Rebounder"/>
    <n v="1"/>
    <x v="2"/>
    <n v="6"/>
    <n v="2"/>
    <x v="2"/>
    <n v="0"/>
    <x v="1"/>
    <n v="16"/>
    <n v="85"/>
    <n v="1"/>
    <n v="0"/>
    <n v="-27"/>
  </r>
  <r>
    <x v="459"/>
    <s v="G"/>
    <s v="Guard"/>
    <s v="PHI"/>
    <n v="20"/>
    <n v="16"/>
    <n v="13"/>
    <n v="3"/>
    <b v="1"/>
    <n v="89"/>
    <n v="42"/>
    <x v="1"/>
    <n v="17"/>
    <n v="35"/>
    <n v="48.6"/>
    <x v="0"/>
    <n v="2"/>
    <n v="5"/>
    <n v="40"/>
    <s v="Sharpshooter"/>
    <n v="6"/>
    <n v="8"/>
    <n v="75"/>
    <x v="0"/>
    <n v="6"/>
    <n v="8"/>
    <n v="14"/>
    <s v="Occasional Rebounder"/>
    <n v="8"/>
    <x v="2"/>
    <n v="3"/>
    <n v="7"/>
    <x v="2"/>
    <n v="3"/>
    <x v="1"/>
    <n v="15"/>
    <n v="98"/>
    <n v="0"/>
    <n v="0"/>
    <n v="-3"/>
  </r>
  <r>
    <x v="460"/>
    <s v="G"/>
    <s v="Guard"/>
    <s v="MIN"/>
    <n v="21"/>
    <n v="29"/>
    <n v="16"/>
    <n v="13"/>
    <b v="1"/>
    <n v="153"/>
    <n v="42"/>
    <x v="1"/>
    <n v="18"/>
    <n v="43"/>
    <n v="41.9"/>
    <x v="1"/>
    <n v="2"/>
    <n v="17"/>
    <n v="11.8"/>
    <s v="Regular Shooter"/>
    <n v="4"/>
    <n v="5"/>
    <n v="80"/>
    <x v="0"/>
    <n v="4"/>
    <n v="14"/>
    <n v="18"/>
    <s v="Occasional Rebounder"/>
    <n v="18"/>
    <x v="2"/>
    <n v="8"/>
    <n v="8"/>
    <x v="2"/>
    <n v="5"/>
    <x v="1"/>
    <n v="13"/>
    <n v="122"/>
    <n v="0"/>
    <n v="0"/>
    <n v="-53"/>
  </r>
  <r>
    <x v="461"/>
    <s v="PG"/>
    <s v="Point Guard"/>
    <s v="LAC"/>
    <n v="23"/>
    <n v="14"/>
    <n v="4"/>
    <n v="10"/>
    <b v="1"/>
    <n v="124"/>
    <n v="41"/>
    <x v="1"/>
    <n v="18"/>
    <n v="41"/>
    <n v="43.9"/>
    <x v="1"/>
    <n v="5"/>
    <n v="18"/>
    <n v="27.8"/>
    <s v="Regular Shooter"/>
    <n v="0"/>
    <n v="2"/>
    <n v="0"/>
    <x v="1"/>
    <n v="2"/>
    <n v="20"/>
    <n v="22"/>
    <s v="Occasional Rebounder"/>
    <n v="27"/>
    <x v="2"/>
    <n v="10"/>
    <n v="2"/>
    <x v="2"/>
    <n v="0"/>
    <x v="1"/>
    <n v="7"/>
    <n v="104"/>
    <n v="0"/>
    <n v="0"/>
    <n v="-11"/>
  </r>
  <r>
    <x v="462"/>
    <s v="C"/>
    <s v="Center"/>
    <s v="MIA"/>
    <n v="24"/>
    <n v="9"/>
    <n v="5"/>
    <n v="4"/>
    <b v="1"/>
    <n v="83"/>
    <n v="40"/>
    <x v="1"/>
    <n v="16"/>
    <n v="27"/>
    <n v="59.3"/>
    <x v="0"/>
    <n v="3"/>
    <n v="7"/>
    <n v="42.9"/>
    <s v="Sharpshooter"/>
    <n v="5"/>
    <n v="6"/>
    <n v="83.3"/>
    <x v="0"/>
    <n v="8"/>
    <n v="15"/>
    <n v="23"/>
    <s v="Occasional Rebounder"/>
    <n v="2"/>
    <x v="2"/>
    <n v="4"/>
    <n v="2"/>
    <x v="2"/>
    <n v="2"/>
    <x v="1"/>
    <n v="16"/>
    <n v="79"/>
    <n v="0"/>
    <n v="0"/>
    <n v="10"/>
  </r>
  <r>
    <x v="463"/>
    <s v="G"/>
    <s v="Guard"/>
    <s v="WAS"/>
    <n v="27"/>
    <n v="10"/>
    <n v="2"/>
    <n v="8"/>
    <b v="1"/>
    <n v="126"/>
    <n v="38"/>
    <x v="1"/>
    <n v="17"/>
    <n v="28"/>
    <n v="60.7"/>
    <x v="0"/>
    <n v="0"/>
    <n v="1"/>
    <n v="0"/>
    <s v="Regular Shooter"/>
    <n v="4"/>
    <n v="10"/>
    <n v="40"/>
    <x v="1"/>
    <n v="16"/>
    <n v="22"/>
    <n v="38"/>
    <s v="Occasional Rebounder"/>
    <n v="6"/>
    <x v="2"/>
    <n v="8"/>
    <n v="6"/>
    <x v="2"/>
    <n v="4"/>
    <x v="1"/>
    <n v="13"/>
    <n v="115"/>
    <n v="1"/>
    <n v="0"/>
    <n v="19"/>
  </r>
  <r>
    <x v="464"/>
    <s v="SG"/>
    <s v="Shooting Guard"/>
    <s v="OKC"/>
    <n v="22"/>
    <n v="6"/>
    <n v="3"/>
    <n v="3"/>
    <b v="1"/>
    <n v="77"/>
    <n v="37"/>
    <x v="1"/>
    <n v="15"/>
    <n v="32"/>
    <n v="46.9"/>
    <x v="0"/>
    <n v="7"/>
    <n v="14"/>
    <n v="50"/>
    <s v="Sharpshooter"/>
    <n v="0"/>
    <n v="0"/>
    <n v="0"/>
    <x v="1"/>
    <n v="1"/>
    <n v="3"/>
    <n v="4"/>
    <s v="Occasional Rebounder"/>
    <n v="8"/>
    <x v="2"/>
    <n v="5"/>
    <n v="5"/>
    <x v="2"/>
    <n v="0"/>
    <x v="1"/>
    <n v="5"/>
    <n v="64"/>
    <n v="0"/>
    <n v="0"/>
    <n v="-1"/>
  </r>
  <r>
    <x v="465"/>
    <s v="C"/>
    <s v="Center"/>
    <s v="OKC"/>
    <n v="24"/>
    <n v="9"/>
    <n v="5"/>
    <n v="4"/>
    <b v="1"/>
    <n v="114"/>
    <n v="36"/>
    <x v="1"/>
    <n v="15"/>
    <n v="30"/>
    <n v="50"/>
    <x v="0"/>
    <n v="1"/>
    <n v="8"/>
    <n v="12.5"/>
    <s v="Regular Shooter"/>
    <n v="5"/>
    <n v="7"/>
    <n v="71.400000000000006"/>
    <x v="2"/>
    <n v="12"/>
    <n v="19"/>
    <n v="31"/>
    <s v="Occasional Rebounder"/>
    <n v="4"/>
    <x v="2"/>
    <n v="4"/>
    <n v="1"/>
    <x v="2"/>
    <n v="5"/>
    <x v="1"/>
    <n v="17"/>
    <n v="93"/>
    <n v="1"/>
    <n v="0"/>
    <n v="14"/>
  </r>
  <r>
    <x v="466"/>
    <s v="G"/>
    <s v="Guard"/>
    <s v="ATL"/>
    <n v="22"/>
    <n v="29"/>
    <n v="15"/>
    <n v="14"/>
    <b v="1"/>
    <n v="165"/>
    <n v="36"/>
    <x v="1"/>
    <n v="15"/>
    <n v="37"/>
    <n v="40.5"/>
    <x v="1"/>
    <n v="5"/>
    <n v="21"/>
    <n v="23.8"/>
    <s v="Regular Shooter"/>
    <n v="1"/>
    <n v="2"/>
    <n v="50"/>
    <x v="1"/>
    <n v="6"/>
    <n v="20"/>
    <n v="26"/>
    <s v="Occasional Rebounder"/>
    <n v="17"/>
    <x v="2"/>
    <n v="5"/>
    <n v="5"/>
    <x v="2"/>
    <n v="1"/>
    <x v="1"/>
    <n v="17"/>
    <n v="106"/>
    <n v="0"/>
    <n v="0"/>
    <n v="-3"/>
  </r>
  <r>
    <x v="467"/>
    <s v="SF"/>
    <s v="Small Forward"/>
    <s v="CHA"/>
    <n v="27"/>
    <n v="7"/>
    <n v="2"/>
    <n v="5"/>
    <b v="1"/>
    <n v="134"/>
    <n v="35"/>
    <x v="1"/>
    <n v="14"/>
    <n v="36"/>
    <n v="38.9"/>
    <x v="1"/>
    <n v="3"/>
    <n v="14"/>
    <n v="21.4"/>
    <s v="Regular Shooter"/>
    <n v="4"/>
    <n v="7"/>
    <n v="57.1"/>
    <x v="1"/>
    <n v="8"/>
    <n v="16"/>
    <n v="24"/>
    <s v="Occasional Rebounder"/>
    <n v="11"/>
    <x v="2"/>
    <n v="2"/>
    <n v="4"/>
    <x v="2"/>
    <n v="1"/>
    <x v="1"/>
    <n v="13"/>
    <n v="93"/>
    <n v="0"/>
    <n v="0"/>
    <n v="-26"/>
  </r>
  <r>
    <x v="468"/>
    <s v="C"/>
    <s v="Center"/>
    <s v="BKN"/>
    <n v="29"/>
    <n v="17"/>
    <n v="4"/>
    <n v="13"/>
    <b v="1"/>
    <n v="195"/>
    <n v="35"/>
    <x v="1"/>
    <n v="13"/>
    <n v="36"/>
    <n v="36.1"/>
    <x v="1"/>
    <n v="1"/>
    <n v="2"/>
    <n v="50"/>
    <s v="Sharpshooter"/>
    <n v="8"/>
    <n v="12"/>
    <n v="66.7"/>
    <x v="1"/>
    <n v="10"/>
    <n v="36"/>
    <n v="46"/>
    <s v="Occasional Rebounder"/>
    <n v="10"/>
    <x v="2"/>
    <n v="13"/>
    <n v="16"/>
    <x v="2"/>
    <n v="10"/>
    <x v="1"/>
    <n v="32"/>
    <n v="170"/>
    <n v="0"/>
    <n v="0"/>
    <n v="-75"/>
  </r>
  <r>
    <x v="469"/>
    <s v="F"/>
    <s v="Forward"/>
    <s v="CLE"/>
    <n v="23"/>
    <n v="12"/>
    <n v="8"/>
    <n v="4"/>
    <b v="1"/>
    <n v="84"/>
    <n v="31"/>
    <x v="1"/>
    <n v="12"/>
    <n v="28"/>
    <n v="42.9"/>
    <x v="1"/>
    <n v="3"/>
    <n v="8"/>
    <n v="37.5"/>
    <s v="Sharpshooter"/>
    <n v="4"/>
    <n v="4"/>
    <n v="100"/>
    <x v="0"/>
    <n v="4"/>
    <n v="16"/>
    <n v="20"/>
    <s v="Occasional Rebounder"/>
    <n v="3"/>
    <x v="2"/>
    <n v="1"/>
    <n v="4"/>
    <x v="2"/>
    <n v="3"/>
    <x v="1"/>
    <n v="8"/>
    <n v="80"/>
    <n v="0"/>
    <n v="0"/>
    <n v="31"/>
  </r>
  <r>
    <x v="470"/>
    <s v="G"/>
    <s v="Guard"/>
    <s v="MEM"/>
    <n v="22"/>
    <n v="15"/>
    <n v="7"/>
    <n v="8"/>
    <b v="1"/>
    <n v="105"/>
    <n v="30"/>
    <x v="1"/>
    <n v="12"/>
    <n v="40"/>
    <n v="30"/>
    <x v="1"/>
    <n v="4"/>
    <n v="28"/>
    <n v="14.3"/>
    <s v="Regular Shooter"/>
    <n v="2"/>
    <n v="2"/>
    <n v="100"/>
    <x v="0"/>
    <n v="4"/>
    <n v="11"/>
    <n v="15"/>
    <s v="Occasional Rebounder"/>
    <n v="4"/>
    <x v="2"/>
    <n v="5"/>
    <n v="6"/>
    <x v="2"/>
    <n v="2"/>
    <x v="1"/>
    <n v="12"/>
    <n v="73"/>
    <n v="0"/>
    <n v="0"/>
    <n v="-34"/>
  </r>
  <r>
    <x v="471"/>
    <s v="PF"/>
    <s v="Power Forward"/>
    <s v="POR"/>
    <n v="21"/>
    <n v="16"/>
    <n v="10"/>
    <n v="6"/>
    <b v="1"/>
    <n v="93"/>
    <n v="28"/>
    <x v="1"/>
    <n v="11"/>
    <n v="28"/>
    <n v="39.299999999999997"/>
    <x v="1"/>
    <n v="1"/>
    <n v="7"/>
    <n v="14.3"/>
    <s v="Regular Shooter"/>
    <n v="5"/>
    <n v="12"/>
    <n v="41.7"/>
    <x v="1"/>
    <n v="2"/>
    <n v="17"/>
    <n v="19"/>
    <s v="Occasional Rebounder"/>
    <n v="3"/>
    <x v="2"/>
    <n v="6"/>
    <n v="4"/>
    <x v="2"/>
    <n v="5"/>
    <x v="1"/>
    <n v="13"/>
    <n v="76"/>
    <n v="0"/>
    <n v="0"/>
    <n v="-5"/>
  </r>
  <r>
    <x v="472"/>
    <s v="G"/>
    <s v="Guard"/>
    <s v="SAS"/>
    <n v="21"/>
    <n v="9"/>
    <n v="1"/>
    <n v="8"/>
    <b v="1"/>
    <n v="83"/>
    <n v="28"/>
    <x v="1"/>
    <n v="9"/>
    <n v="28"/>
    <n v="32.1"/>
    <x v="1"/>
    <n v="3"/>
    <n v="15"/>
    <n v="20"/>
    <s v="Regular Shooter"/>
    <n v="7"/>
    <n v="9"/>
    <n v="77.8"/>
    <x v="0"/>
    <n v="3"/>
    <n v="9"/>
    <n v="12"/>
    <s v="Occasional Rebounder"/>
    <n v="11"/>
    <x v="2"/>
    <n v="7"/>
    <n v="1"/>
    <x v="2"/>
    <n v="0"/>
    <x v="1"/>
    <n v="6"/>
    <n v="55"/>
    <n v="0"/>
    <n v="0"/>
    <n v="-24"/>
  </r>
  <r>
    <x v="473"/>
    <s v="SG"/>
    <s v="Shooting Guard"/>
    <s v="SAS"/>
    <n v="20"/>
    <n v="4"/>
    <n v="3"/>
    <n v="1"/>
    <b v="1"/>
    <n v="93"/>
    <n v="28"/>
    <x v="1"/>
    <n v="9"/>
    <n v="26"/>
    <n v="34.6"/>
    <x v="1"/>
    <n v="3"/>
    <n v="12"/>
    <n v="25"/>
    <s v="Regular Shooter"/>
    <n v="7"/>
    <n v="9"/>
    <n v="77.8"/>
    <x v="0"/>
    <n v="2"/>
    <n v="11"/>
    <n v="13"/>
    <s v="Occasional Rebounder"/>
    <n v="18"/>
    <x v="2"/>
    <n v="11"/>
    <n v="1"/>
    <x v="2"/>
    <n v="2"/>
    <x v="1"/>
    <n v="8"/>
    <n v="69"/>
    <n v="0"/>
    <n v="0"/>
    <n v="-2"/>
  </r>
  <r>
    <x v="474"/>
    <s v="PF"/>
    <s v="Power Forward"/>
    <s v="MIA"/>
    <n v="42"/>
    <n v="7"/>
    <n v="4"/>
    <n v="3"/>
    <b v="1"/>
    <n v="72"/>
    <n v="27"/>
    <x v="1"/>
    <n v="10"/>
    <n v="29"/>
    <n v="34.5"/>
    <x v="1"/>
    <n v="3"/>
    <n v="9"/>
    <n v="33.299999999999997"/>
    <s v="Solid Shooter"/>
    <n v="4"/>
    <n v="5"/>
    <n v="80"/>
    <x v="0"/>
    <n v="4"/>
    <n v="7"/>
    <n v="11"/>
    <s v="Occasional Rebounder"/>
    <n v="0"/>
    <x v="2"/>
    <n v="1"/>
    <n v="1"/>
    <x v="2"/>
    <n v="2"/>
    <x v="1"/>
    <n v="11"/>
    <n v="48"/>
    <n v="0"/>
    <n v="0"/>
    <n v="-25"/>
  </r>
  <r>
    <x v="475"/>
    <s v="G"/>
    <s v="Guard"/>
    <s v="POR"/>
    <n v="29"/>
    <n v="20"/>
    <n v="9"/>
    <n v="11"/>
    <b v="1"/>
    <n v="172"/>
    <n v="26"/>
    <x v="1"/>
    <n v="9"/>
    <n v="37"/>
    <n v="24.3"/>
    <x v="1"/>
    <n v="8"/>
    <n v="23"/>
    <n v="34.799999999999997"/>
    <s v="Solid Shooter"/>
    <n v="0"/>
    <n v="0"/>
    <n v="0"/>
    <x v="1"/>
    <n v="0"/>
    <n v="15"/>
    <n v="15"/>
    <s v="Occasional Rebounder"/>
    <n v="23"/>
    <x v="2"/>
    <n v="7"/>
    <n v="5"/>
    <x v="2"/>
    <n v="0"/>
    <x v="1"/>
    <n v="17"/>
    <n v="87"/>
    <n v="0"/>
    <n v="0"/>
    <n v="-40"/>
  </r>
  <r>
    <x v="476"/>
    <s v="SG"/>
    <s v="Shooting Guard"/>
    <s v="PHI"/>
    <n v="24"/>
    <n v="2"/>
    <n v="2"/>
    <n v="0"/>
    <b v="1"/>
    <n v="41"/>
    <n v="25"/>
    <x v="1"/>
    <n v="9"/>
    <n v="20"/>
    <n v="45"/>
    <x v="1"/>
    <n v="4"/>
    <n v="11"/>
    <n v="36.4"/>
    <s v="Sharpshooter"/>
    <n v="3"/>
    <n v="5"/>
    <n v="60"/>
    <x v="1"/>
    <n v="3"/>
    <n v="7"/>
    <n v="10"/>
    <s v="Occasional Rebounder"/>
    <n v="9"/>
    <x v="2"/>
    <n v="3"/>
    <n v="0"/>
    <x v="2"/>
    <n v="0"/>
    <x v="1"/>
    <n v="3"/>
    <n v="48"/>
    <n v="0"/>
    <n v="0"/>
    <n v="18"/>
  </r>
  <r>
    <x v="477"/>
    <s v="PF"/>
    <s v="Power Forward"/>
    <s v="BOS"/>
    <n v="27"/>
    <n v="23"/>
    <n v="17"/>
    <n v="6"/>
    <b v="1"/>
    <n v="172"/>
    <n v="25"/>
    <x v="1"/>
    <n v="11"/>
    <n v="24"/>
    <n v="45.8"/>
    <x v="1"/>
    <n v="1"/>
    <n v="4"/>
    <n v="25"/>
    <s v="Regular Shooter"/>
    <n v="2"/>
    <n v="2"/>
    <n v="100"/>
    <x v="0"/>
    <n v="18"/>
    <n v="30"/>
    <n v="48"/>
    <s v="Occasional Rebounder"/>
    <n v="7"/>
    <x v="2"/>
    <n v="11"/>
    <n v="2"/>
    <x v="2"/>
    <n v="8"/>
    <x v="1"/>
    <n v="35"/>
    <n v="112"/>
    <n v="0"/>
    <n v="0"/>
    <n v="-13"/>
  </r>
  <r>
    <x v="478"/>
    <s v="SG"/>
    <s v="Shooting Guard"/>
    <s v="CLE"/>
    <n v="26"/>
    <n v="5"/>
    <n v="4"/>
    <n v="1"/>
    <b v="1"/>
    <n v="59"/>
    <n v="25"/>
    <x v="1"/>
    <n v="9"/>
    <n v="22"/>
    <n v="40.9"/>
    <x v="1"/>
    <n v="5"/>
    <n v="18"/>
    <n v="27.8"/>
    <s v="Regular Shooter"/>
    <n v="2"/>
    <n v="2"/>
    <n v="100"/>
    <x v="0"/>
    <n v="0"/>
    <n v="9"/>
    <n v="9"/>
    <s v="Occasional Rebounder"/>
    <n v="5"/>
    <x v="2"/>
    <n v="0"/>
    <n v="4"/>
    <x v="2"/>
    <n v="0"/>
    <x v="1"/>
    <n v="3"/>
    <n v="55"/>
    <n v="0"/>
    <n v="0"/>
    <n v="-5"/>
  </r>
  <r>
    <x v="479"/>
    <s v="G"/>
    <s v="Guard"/>
    <s v="IND"/>
    <n v="29"/>
    <n v="3"/>
    <n v="1"/>
    <n v="2"/>
    <b v="1"/>
    <n v="56"/>
    <n v="24"/>
    <x v="1"/>
    <n v="8"/>
    <n v="21"/>
    <n v="38.1"/>
    <x v="1"/>
    <n v="6"/>
    <n v="18"/>
    <n v="33.299999999999997"/>
    <s v="Solid Shooter"/>
    <n v="2"/>
    <n v="2"/>
    <n v="100"/>
    <x v="0"/>
    <n v="0"/>
    <n v="6"/>
    <n v="6"/>
    <s v="Occasional Rebounder"/>
    <n v="5"/>
    <x v="2"/>
    <n v="0"/>
    <n v="2"/>
    <x v="2"/>
    <n v="0"/>
    <x v="1"/>
    <n v="5"/>
    <n v="45"/>
    <n v="0"/>
    <n v="0"/>
    <n v="24"/>
  </r>
  <r>
    <x v="480"/>
    <s v="G"/>
    <s v="Guard"/>
    <s v="SAC"/>
    <n v="23"/>
    <n v="16"/>
    <n v="7"/>
    <n v="9"/>
    <b v="1"/>
    <n v="71"/>
    <n v="24"/>
    <x v="1"/>
    <n v="7"/>
    <n v="16"/>
    <n v="43.8"/>
    <x v="1"/>
    <n v="6"/>
    <n v="12"/>
    <n v="50"/>
    <s v="Sharpshooter"/>
    <n v="4"/>
    <n v="7"/>
    <n v="57.1"/>
    <x v="1"/>
    <n v="4"/>
    <n v="4"/>
    <n v="8"/>
    <s v="Occasional Rebounder"/>
    <n v="6"/>
    <x v="2"/>
    <n v="1"/>
    <n v="5"/>
    <x v="2"/>
    <n v="1"/>
    <x v="1"/>
    <n v="10"/>
    <n v="60"/>
    <n v="0"/>
    <n v="0"/>
    <n v="-21"/>
  </r>
  <r>
    <x v="481"/>
    <s v="C"/>
    <s v="Center"/>
    <s v="UTA"/>
    <n v="25"/>
    <n v="7"/>
    <n v="4"/>
    <n v="3"/>
    <b v="1"/>
    <n v="52"/>
    <n v="24"/>
    <x v="1"/>
    <n v="10"/>
    <n v="15"/>
    <n v="66.7"/>
    <x v="0"/>
    <n v="4"/>
    <n v="7"/>
    <n v="57.1"/>
    <s v="Sharpshooter"/>
    <n v="0"/>
    <n v="0"/>
    <n v="0"/>
    <x v="1"/>
    <n v="3"/>
    <n v="13"/>
    <n v="16"/>
    <s v="Occasional Rebounder"/>
    <n v="4"/>
    <x v="2"/>
    <n v="2"/>
    <n v="1"/>
    <x v="2"/>
    <n v="0"/>
    <x v="1"/>
    <n v="5"/>
    <n v="50"/>
    <n v="1"/>
    <n v="0"/>
    <n v="-3"/>
  </r>
  <r>
    <x v="482"/>
    <s v="G"/>
    <s v="Guard"/>
    <s v="GSW"/>
    <n v="20"/>
    <n v="12"/>
    <n v="5"/>
    <n v="7"/>
    <b v="1"/>
    <n v="62"/>
    <n v="23"/>
    <x v="1"/>
    <n v="7"/>
    <n v="20"/>
    <n v="35"/>
    <x v="1"/>
    <n v="3"/>
    <n v="9"/>
    <n v="33.299999999999997"/>
    <s v="Solid Shooter"/>
    <n v="6"/>
    <n v="6"/>
    <n v="100"/>
    <x v="0"/>
    <n v="3"/>
    <n v="9"/>
    <n v="12"/>
    <s v="Occasional Rebounder"/>
    <n v="6"/>
    <x v="2"/>
    <n v="16"/>
    <n v="1"/>
    <x v="2"/>
    <n v="1"/>
    <x v="1"/>
    <n v="10"/>
    <n v="36"/>
    <n v="0"/>
    <n v="0"/>
    <n v="-47"/>
  </r>
  <r>
    <x v="483"/>
    <s v="PF"/>
    <s v="Power Forward"/>
    <s v="UTA"/>
    <n v="26"/>
    <n v="4"/>
    <n v="0"/>
    <n v="4"/>
    <b v="1"/>
    <n v="39"/>
    <n v="22"/>
    <x v="1"/>
    <n v="8"/>
    <n v="14"/>
    <n v="57.1"/>
    <x v="0"/>
    <n v="4"/>
    <n v="9"/>
    <n v="44.4"/>
    <s v="Sharpshooter"/>
    <n v="2"/>
    <n v="2"/>
    <n v="100"/>
    <x v="0"/>
    <n v="1"/>
    <n v="5"/>
    <n v="6"/>
    <s v="Occasional Rebounder"/>
    <n v="3"/>
    <x v="2"/>
    <n v="2"/>
    <n v="0"/>
    <x v="2"/>
    <n v="2"/>
    <x v="1"/>
    <n v="3"/>
    <n v="38"/>
    <n v="0"/>
    <n v="0"/>
    <n v="15"/>
  </r>
  <r>
    <x v="484"/>
    <s v="G"/>
    <s v="Guard"/>
    <s v="SAC"/>
    <n v="26"/>
    <n v="16"/>
    <n v="11"/>
    <n v="5"/>
    <b v="1"/>
    <n v="79"/>
    <n v="22"/>
    <x v="1"/>
    <n v="10"/>
    <n v="33"/>
    <n v="30.3"/>
    <x v="1"/>
    <n v="2"/>
    <n v="16"/>
    <n v="12.5"/>
    <s v="Regular Shooter"/>
    <n v="0"/>
    <n v="0"/>
    <n v="0"/>
    <x v="1"/>
    <n v="1"/>
    <n v="13"/>
    <n v="14"/>
    <s v="Occasional Rebounder"/>
    <n v="10"/>
    <x v="2"/>
    <n v="5"/>
    <n v="6"/>
    <x v="2"/>
    <n v="1"/>
    <x v="1"/>
    <n v="7"/>
    <n v="70"/>
    <n v="0"/>
    <n v="0"/>
    <n v="-23"/>
  </r>
  <r>
    <x v="485"/>
    <s v="F"/>
    <s v="Forward"/>
    <s v="DEN"/>
    <n v="25"/>
    <n v="17"/>
    <n v="13"/>
    <n v="4"/>
    <b v="1"/>
    <n v="66"/>
    <n v="21"/>
    <x v="1"/>
    <n v="8"/>
    <n v="19"/>
    <n v="42.1"/>
    <x v="1"/>
    <n v="3"/>
    <n v="9"/>
    <n v="33.299999999999997"/>
    <s v="Solid Shooter"/>
    <n v="2"/>
    <n v="3"/>
    <n v="66.7"/>
    <x v="1"/>
    <n v="6"/>
    <n v="11"/>
    <n v="17"/>
    <s v="Occasional Rebounder"/>
    <n v="4"/>
    <x v="2"/>
    <n v="2"/>
    <n v="3"/>
    <x v="2"/>
    <n v="2"/>
    <x v="1"/>
    <n v="9"/>
    <n v="60"/>
    <n v="0"/>
    <n v="0"/>
    <n v="-17"/>
  </r>
  <r>
    <x v="486"/>
    <s v="SG"/>
    <s v="Shooting Guard"/>
    <s v="IND"/>
    <n v="26"/>
    <n v="7"/>
    <n v="2"/>
    <n v="5"/>
    <b v="1"/>
    <n v="70"/>
    <n v="21"/>
    <x v="1"/>
    <n v="7"/>
    <n v="29"/>
    <n v="24.1"/>
    <x v="1"/>
    <n v="2"/>
    <n v="15"/>
    <n v="13.3"/>
    <s v="Regular Shooter"/>
    <n v="5"/>
    <n v="5"/>
    <n v="100"/>
    <x v="0"/>
    <n v="8"/>
    <n v="9"/>
    <n v="17"/>
    <s v="Occasional Rebounder"/>
    <n v="6"/>
    <x v="2"/>
    <n v="7"/>
    <n v="2"/>
    <x v="2"/>
    <n v="5"/>
    <x v="1"/>
    <n v="4"/>
    <n v="64"/>
    <n v="0"/>
    <n v="0"/>
    <n v="14"/>
  </r>
  <r>
    <x v="487"/>
    <s v="G"/>
    <s v="Guard"/>
    <s v="ATL"/>
    <n v="24"/>
    <n v="16"/>
    <n v="10"/>
    <n v="6"/>
    <b v="1"/>
    <n v="66"/>
    <n v="21"/>
    <x v="1"/>
    <n v="9"/>
    <n v="23"/>
    <n v="39.1"/>
    <x v="1"/>
    <n v="1"/>
    <n v="7"/>
    <n v="14.3"/>
    <s v="Regular Shooter"/>
    <n v="2"/>
    <n v="2"/>
    <n v="100"/>
    <x v="0"/>
    <n v="5"/>
    <n v="7"/>
    <n v="12"/>
    <s v="Occasional Rebounder"/>
    <n v="2"/>
    <x v="2"/>
    <n v="2"/>
    <n v="1"/>
    <x v="2"/>
    <n v="0"/>
    <x v="1"/>
    <n v="2"/>
    <n v="39"/>
    <n v="0"/>
    <n v="0"/>
    <n v="1"/>
  </r>
  <r>
    <x v="488"/>
    <s v="G"/>
    <s v="Guard"/>
    <s v="CHI"/>
    <n v="25"/>
    <n v="7"/>
    <n v="4"/>
    <n v="3"/>
    <b v="1"/>
    <n v="56"/>
    <n v="20"/>
    <x v="1"/>
    <n v="6"/>
    <n v="15"/>
    <n v="40"/>
    <x v="1"/>
    <n v="3"/>
    <n v="6"/>
    <n v="50"/>
    <s v="Sharpshooter"/>
    <n v="5"/>
    <n v="8"/>
    <n v="62.5"/>
    <x v="1"/>
    <n v="1"/>
    <n v="4"/>
    <n v="5"/>
    <s v="Occasional Rebounder"/>
    <n v="6"/>
    <x v="2"/>
    <n v="2"/>
    <n v="2"/>
    <x v="2"/>
    <n v="0"/>
    <x v="1"/>
    <n v="2"/>
    <n v="39"/>
    <n v="0"/>
    <n v="0"/>
    <n v="26"/>
  </r>
  <r>
    <x v="489"/>
    <s v="SF"/>
    <s v="Small Forward"/>
    <s v="BOS"/>
    <n v="28"/>
    <n v="23"/>
    <n v="15"/>
    <n v="8"/>
    <b v="1"/>
    <n v="107"/>
    <n v="20"/>
    <x v="1"/>
    <n v="7"/>
    <n v="27"/>
    <n v="25.9"/>
    <x v="1"/>
    <n v="5"/>
    <n v="20"/>
    <n v="25"/>
    <s v="Regular Shooter"/>
    <n v="1"/>
    <n v="2"/>
    <n v="50"/>
    <x v="1"/>
    <n v="2"/>
    <n v="15"/>
    <n v="17"/>
    <s v="Occasional Rebounder"/>
    <n v="9"/>
    <x v="2"/>
    <n v="2"/>
    <n v="4"/>
    <x v="2"/>
    <n v="4"/>
    <x v="1"/>
    <n v="7"/>
    <n v="76"/>
    <n v="0"/>
    <n v="0"/>
    <n v="-71"/>
  </r>
  <r>
    <x v="490"/>
    <s v="SF"/>
    <s v="Small Forward"/>
    <s v="PHI"/>
    <n v="24"/>
    <n v="1"/>
    <n v="1"/>
    <n v="0"/>
    <b v="1"/>
    <n v="29"/>
    <n v="20"/>
    <x v="1"/>
    <n v="8"/>
    <n v="13"/>
    <n v="61.5"/>
    <x v="0"/>
    <n v="4"/>
    <n v="8"/>
    <n v="50"/>
    <s v="Sharpshooter"/>
    <n v="0"/>
    <n v="1"/>
    <n v="0"/>
    <x v="1"/>
    <n v="2"/>
    <n v="2"/>
    <n v="4"/>
    <s v="Occasional Rebounder"/>
    <n v="2"/>
    <x v="2"/>
    <n v="2"/>
    <n v="1"/>
    <x v="2"/>
    <n v="0"/>
    <x v="1"/>
    <n v="4"/>
    <n v="29"/>
    <n v="0"/>
    <n v="0"/>
    <n v="2"/>
  </r>
  <r>
    <x v="491"/>
    <s v="F"/>
    <s v="Forward"/>
    <s v="TOR"/>
    <n v="23"/>
    <n v="9"/>
    <n v="6"/>
    <n v="3"/>
    <b v="1"/>
    <n v="48"/>
    <n v="20"/>
    <x v="1"/>
    <n v="8"/>
    <n v="16"/>
    <n v="50"/>
    <x v="0"/>
    <n v="3"/>
    <n v="9"/>
    <n v="33.299999999999997"/>
    <s v="Solid Shooter"/>
    <n v="1"/>
    <n v="1"/>
    <n v="100"/>
    <x v="0"/>
    <n v="3"/>
    <n v="4"/>
    <n v="7"/>
    <s v="Occasional Rebounder"/>
    <n v="4"/>
    <x v="2"/>
    <n v="0"/>
    <n v="0"/>
    <x v="2"/>
    <n v="1"/>
    <x v="1"/>
    <n v="3"/>
    <n v="37"/>
    <n v="0"/>
    <n v="0"/>
    <n v="19"/>
  </r>
  <r>
    <x v="492"/>
    <s v="SG"/>
    <s v="Shooting Guard"/>
    <s v="BOS"/>
    <n v="20"/>
    <n v="12"/>
    <n v="11"/>
    <n v="1"/>
    <b v="1"/>
    <n v="66"/>
    <n v="19"/>
    <x v="1"/>
    <n v="8"/>
    <n v="19"/>
    <n v="42.1"/>
    <x v="1"/>
    <n v="2"/>
    <n v="7"/>
    <n v="28.6"/>
    <s v="Regular Shooter"/>
    <n v="1"/>
    <n v="2"/>
    <n v="50"/>
    <x v="1"/>
    <n v="2"/>
    <n v="7"/>
    <n v="9"/>
    <s v="Occasional Rebounder"/>
    <n v="11"/>
    <x v="2"/>
    <n v="4"/>
    <n v="2"/>
    <x v="2"/>
    <n v="2"/>
    <x v="1"/>
    <n v="5"/>
    <n v="54"/>
    <n v="0"/>
    <n v="0"/>
    <n v="-6"/>
  </r>
  <r>
    <x v="493"/>
    <s v="C"/>
    <s v="Center"/>
    <s v="CHI"/>
    <n v="25"/>
    <n v="12"/>
    <n v="5"/>
    <n v="7"/>
    <b v="1"/>
    <n v="33"/>
    <n v="19"/>
    <x v="1"/>
    <n v="6"/>
    <n v="12"/>
    <n v="50"/>
    <x v="0"/>
    <n v="3"/>
    <n v="5"/>
    <n v="60"/>
    <s v="Sharpshooter"/>
    <n v="4"/>
    <n v="4"/>
    <n v="100"/>
    <x v="0"/>
    <n v="1"/>
    <n v="10"/>
    <n v="11"/>
    <s v="Occasional Rebounder"/>
    <n v="1"/>
    <x v="2"/>
    <n v="1"/>
    <n v="1"/>
    <x v="2"/>
    <n v="1"/>
    <x v="1"/>
    <n v="2"/>
    <n v="39"/>
    <n v="0"/>
    <n v="0"/>
    <n v="11"/>
  </r>
  <r>
    <x v="494"/>
    <s v="F"/>
    <s v="Forward"/>
    <s v="GSW"/>
    <n v="39"/>
    <n v="8"/>
    <n v="3"/>
    <n v="5"/>
    <b v="1"/>
    <n v="113"/>
    <n v="17"/>
    <x v="1"/>
    <n v="7"/>
    <n v="15"/>
    <n v="46.7"/>
    <x v="0"/>
    <n v="1"/>
    <n v="9"/>
    <n v="11.1"/>
    <s v="Regular Shooter"/>
    <n v="2"/>
    <n v="3"/>
    <n v="66.7"/>
    <x v="1"/>
    <n v="3"/>
    <n v="14"/>
    <n v="17"/>
    <s v="Occasional Rebounder"/>
    <n v="19"/>
    <x v="2"/>
    <n v="9"/>
    <n v="4"/>
    <x v="2"/>
    <n v="3"/>
    <x v="1"/>
    <n v="11"/>
    <n v="78"/>
    <n v="0"/>
    <n v="0"/>
    <n v="35"/>
  </r>
  <r>
    <x v="495"/>
    <s v="F"/>
    <s v="Forward"/>
    <s v="POR"/>
    <n v="24"/>
    <n v="4"/>
    <n v="0"/>
    <n v="4"/>
    <b v="1"/>
    <n v="89"/>
    <n v="17"/>
    <x v="1"/>
    <n v="7"/>
    <n v="23"/>
    <n v="30.4"/>
    <x v="1"/>
    <n v="3"/>
    <n v="12"/>
    <n v="25"/>
    <s v="Regular Shooter"/>
    <n v="0"/>
    <n v="1"/>
    <n v="0"/>
    <x v="1"/>
    <n v="3"/>
    <n v="12"/>
    <n v="15"/>
    <s v="Occasional Rebounder"/>
    <n v="4"/>
    <x v="2"/>
    <n v="4"/>
    <n v="2"/>
    <x v="2"/>
    <n v="5"/>
    <x v="1"/>
    <n v="9"/>
    <n v="58"/>
    <n v="0"/>
    <n v="0"/>
    <n v="-20"/>
  </r>
  <r>
    <x v="496"/>
    <s v="G"/>
    <s v="Guard"/>
    <s v="ORL"/>
    <n v="31"/>
    <n v="4"/>
    <n v="1"/>
    <n v="3"/>
    <b v="1"/>
    <n v="45"/>
    <n v="17"/>
    <x v="1"/>
    <n v="6"/>
    <n v="14"/>
    <n v="42.9"/>
    <x v="1"/>
    <n v="1"/>
    <n v="3"/>
    <n v="33.299999999999997"/>
    <s v="Solid Shooter"/>
    <n v="4"/>
    <n v="7"/>
    <n v="57.1"/>
    <x v="1"/>
    <n v="1"/>
    <n v="4"/>
    <n v="5"/>
    <s v="Occasional Rebounder"/>
    <n v="7"/>
    <x v="2"/>
    <n v="4"/>
    <n v="1"/>
    <x v="2"/>
    <n v="1"/>
    <x v="1"/>
    <n v="5"/>
    <n v="36"/>
    <n v="0"/>
    <n v="0"/>
    <n v="-26"/>
  </r>
  <r>
    <x v="497"/>
    <s v="F"/>
    <s v="Forward"/>
    <s v="CHA"/>
    <n v="25"/>
    <n v="4"/>
    <n v="0"/>
    <n v="4"/>
    <b v="1"/>
    <n v="48"/>
    <n v="17"/>
    <x v="1"/>
    <n v="5"/>
    <n v="10"/>
    <n v="50"/>
    <x v="0"/>
    <n v="3"/>
    <n v="6"/>
    <n v="50"/>
    <s v="Sharpshooter"/>
    <n v="4"/>
    <n v="4"/>
    <n v="100"/>
    <x v="0"/>
    <n v="0"/>
    <n v="5"/>
    <n v="5"/>
    <s v="Occasional Rebounder"/>
    <n v="5"/>
    <x v="2"/>
    <n v="3"/>
    <n v="0"/>
    <x v="2"/>
    <n v="1"/>
    <x v="1"/>
    <n v="7"/>
    <n v="31"/>
    <n v="0"/>
    <n v="0"/>
    <n v="-28"/>
  </r>
  <r>
    <x v="498"/>
    <s v="F"/>
    <s v="Forward"/>
    <s v="DET"/>
    <n v="23"/>
    <n v="10"/>
    <n v="2"/>
    <n v="8"/>
    <b v="1"/>
    <n v="90"/>
    <n v="16"/>
    <x v="1"/>
    <n v="5"/>
    <n v="27"/>
    <n v="18.5"/>
    <x v="1"/>
    <n v="4"/>
    <n v="25"/>
    <n v="16"/>
    <s v="Regular Shooter"/>
    <n v="2"/>
    <n v="2"/>
    <n v="100"/>
    <x v="0"/>
    <n v="2"/>
    <n v="4"/>
    <n v="6"/>
    <s v="Occasional Rebounder"/>
    <n v="4"/>
    <x v="2"/>
    <n v="0"/>
    <n v="2"/>
    <x v="2"/>
    <n v="0"/>
    <x v="1"/>
    <n v="6"/>
    <n v="35"/>
    <n v="0"/>
    <n v="0"/>
    <n v="3"/>
  </r>
  <r>
    <x v="499"/>
    <s v="F"/>
    <s v="Forward"/>
    <s v="BKN"/>
    <n v="23"/>
    <n v="1"/>
    <n v="0"/>
    <n v="1"/>
    <b v="1"/>
    <n v="35"/>
    <n v="16"/>
    <x v="1"/>
    <n v="6"/>
    <n v="12"/>
    <n v="50"/>
    <x v="0"/>
    <n v="2"/>
    <n v="5"/>
    <n v="40"/>
    <s v="Sharpshooter"/>
    <n v="2"/>
    <n v="2"/>
    <n v="100"/>
    <x v="0"/>
    <n v="3"/>
    <n v="6"/>
    <n v="9"/>
    <s v="Occasional Rebounder"/>
    <n v="7"/>
    <x v="2"/>
    <n v="4"/>
    <n v="0"/>
    <x v="2"/>
    <n v="1"/>
    <x v="1"/>
    <n v="5"/>
    <n v="36"/>
    <n v="0"/>
    <n v="0"/>
    <n v="-14"/>
  </r>
  <r>
    <x v="500"/>
    <s v="F"/>
    <s v="Forward"/>
    <s v="HOU"/>
    <n v="23"/>
    <n v="4"/>
    <n v="0"/>
    <n v="4"/>
    <b v="1"/>
    <n v="25"/>
    <n v="15"/>
    <x v="1"/>
    <n v="5"/>
    <n v="12"/>
    <n v="41.7"/>
    <x v="1"/>
    <n v="3"/>
    <n v="10"/>
    <n v="30"/>
    <s v="Solid Shooter"/>
    <n v="2"/>
    <n v="2"/>
    <n v="100"/>
    <x v="0"/>
    <n v="1"/>
    <n v="5"/>
    <n v="6"/>
    <s v="Occasional Rebounder"/>
    <n v="1"/>
    <x v="2"/>
    <n v="0"/>
    <n v="0"/>
    <x v="2"/>
    <n v="1"/>
    <x v="1"/>
    <n v="2"/>
    <n v="27"/>
    <n v="0"/>
    <n v="0"/>
    <n v="1"/>
  </r>
  <r>
    <x v="501"/>
    <s v="G"/>
    <s v="Guard"/>
    <s v="WAS"/>
    <n v="23"/>
    <n v="5"/>
    <n v="2"/>
    <n v="3"/>
    <b v="1"/>
    <n v="71"/>
    <n v="15"/>
    <x v="1"/>
    <n v="6"/>
    <n v="14"/>
    <n v="42.9"/>
    <x v="1"/>
    <n v="2"/>
    <n v="6"/>
    <n v="33.299999999999997"/>
    <s v="Solid Shooter"/>
    <n v="1"/>
    <n v="2"/>
    <n v="50"/>
    <x v="1"/>
    <n v="1"/>
    <n v="5"/>
    <n v="6"/>
    <s v="Occasional Rebounder"/>
    <n v="4"/>
    <x v="2"/>
    <n v="4"/>
    <n v="4"/>
    <x v="2"/>
    <n v="2"/>
    <x v="1"/>
    <n v="6"/>
    <n v="42"/>
    <n v="0"/>
    <n v="0"/>
    <n v="-17"/>
  </r>
  <r>
    <x v="502"/>
    <s v="G"/>
    <s v="Guard"/>
    <s v="LAL"/>
    <n v="22"/>
    <n v="6"/>
    <n v="1"/>
    <n v="5"/>
    <b v="1"/>
    <n v="32"/>
    <n v="14"/>
    <x v="1"/>
    <n v="4"/>
    <n v="12"/>
    <n v="33.299999999999997"/>
    <x v="1"/>
    <n v="1"/>
    <n v="3"/>
    <n v="33.299999999999997"/>
    <s v="Solid Shooter"/>
    <n v="5"/>
    <n v="9"/>
    <n v="55.6"/>
    <x v="1"/>
    <n v="2"/>
    <n v="2"/>
    <n v="4"/>
    <s v="Occasional Rebounder"/>
    <n v="2"/>
    <x v="2"/>
    <n v="2"/>
    <n v="2"/>
    <x v="2"/>
    <n v="1"/>
    <x v="1"/>
    <n v="3"/>
    <n v="29"/>
    <n v="0"/>
    <n v="0"/>
    <n v="-1"/>
  </r>
  <r>
    <x v="503"/>
    <s v="G"/>
    <s v="Guard"/>
    <s v="ORL"/>
    <n v="22"/>
    <n v="2"/>
    <n v="1"/>
    <n v="1"/>
    <b v="1"/>
    <n v="30"/>
    <n v="13"/>
    <x v="1"/>
    <n v="5"/>
    <n v="7"/>
    <n v="71.400000000000006"/>
    <x v="0"/>
    <n v="2"/>
    <n v="2"/>
    <n v="100"/>
    <s v="Sharpshooter"/>
    <n v="1"/>
    <n v="2"/>
    <n v="50"/>
    <x v="1"/>
    <n v="0"/>
    <n v="6"/>
    <n v="6"/>
    <s v="Occasional Rebounder"/>
    <n v="1"/>
    <x v="2"/>
    <n v="3"/>
    <n v="2"/>
    <x v="2"/>
    <n v="0"/>
    <x v="1"/>
    <n v="2"/>
    <n v="25"/>
    <n v="0"/>
    <n v="0"/>
    <n v="-16"/>
  </r>
  <r>
    <x v="504"/>
    <s v="C"/>
    <s v="Center"/>
    <s v="SAC"/>
    <n v="23"/>
    <n v="5"/>
    <n v="1"/>
    <n v="4"/>
    <b v="1"/>
    <n v="29"/>
    <n v="12"/>
    <x v="1"/>
    <n v="6"/>
    <n v="9"/>
    <n v="66.7"/>
    <x v="0"/>
    <n v="0"/>
    <n v="0"/>
    <n v="0"/>
    <s v="Regular Shooter"/>
    <n v="0"/>
    <n v="2"/>
    <n v="0"/>
    <x v="1"/>
    <n v="5"/>
    <n v="6"/>
    <n v="11"/>
    <s v="Occasional Rebounder"/>
    <n v="1"/>
    <x v="2"/>
    <n v="1"/>
    <n v="0"/>
    <x v="2"/>
    <n v="2"/>
    <x v="1"/>
    <n v="7"/>
    <n v="32"/>
    <n v="0"/>
    <n v="0"/>
    <n v="-30"/>
  </r>
  <r>
    <x v="505"/>
    <s v="SF"/>
    <s v="Small Forward"/>
    <s v="BOS"/>
    <n v="21"/>
    <n v="5"/>
    <n v="4"/>
    <n v="1"/>
    <b v="1"/>
    <n v="34"/>
    <n v="11"/>
    <x v="1"/>
    <n v="5"/>
    <n v="15"/>
    <n v="33.299999999999997"/>
    <x v="1"/>
    <n v="1"/>
    <n v="5"/>
    <n v="20"/>
    <s v="Regular Shooter"/>
    <n v="0"/>
    <n v="0"/>
    <n v="0"/>
    <x v="1"/>
    <n v="3"/>
    <n v="5"/>
    <n v="8"/>
    <s v="Occasional Rebounder"/>
    <n v="4"/>
    <x v="2"/>
    <n v="0"/>
    <n v="1"/>
    <x v="2"/>
    <n v="0"/>
    <x v="1"/>
    <n v="2"/>
    <n v="30"/>
    <n v="0"/>
    <n v="0"/>
    <n v="-4"/>
  </r>
  <r>
    <x v="506"/>
    <s v="G"/>
    <s v="Guard"/>
    <s v="DAL"/>
    <n v="32"/>
    <n v="8"/>
    <n v="2"/>
    <n v="6"/>
    <b v="1"/>
    <n v="52"/>
    <n v="10"/>
    <x v="1"/>
    <n v="3"/>
    <n v="13"/>
    <n v="23.1"/>
    <x v="1"/>
    <n v="3"/>
    <n v="11"/>
    <n v="27.3"/>
    <s v="Regular Shooter"/>
    <n v="1"/>
    <n v="2"/>
    <n v="50"/>
    <x v="1"/>
    <n v="0"/>
    <n v="2"/>
    <n v="2"/>
    <s v="Occasional Rebounder"/>
    <n v="9"/>
    <x v="2"/>
    <n v="3"/>
    <n v="6"/>
    <x v="2"/>
    <n v="0"/>
    <x v="1"/>
    <n v="3"/>
    <n v="41"/>
    <n v="0"/>
    <n v="0"/>
    <n v="11"/>
  </r>
  <r>
    <x v="507"/>
    <s v="G"/>
    <s v="Guard"/>
    <s v="GSW"/>
    <n v="22"/>
    <n v="4"/>
    <n v="4"/>
    <n v="0"/>
    <b v="1"/>
    <n v="18"/>
    <n v="10"/>
    <x v="1"/>
    <n v="2"/>
    <n v="5"/>
    <n v="40"/>
    <x v="1"/>
    <n v="2"/>
    <n v="4"/>
    <n v="50"/>
    <s v="Sharpshooter"/>
    <n v="4"/>
    <n v="6"/>
    <n v="66.7"/>
    <x v="1"/>
    <n v="1"/>
    <n v="2"/>
    <n v="3"/>
    <s v="Occasional Rebounder"/>
    <n v="2"/>
    <x v="2"/>
    <n v="5"/>
    <n v="1"/>
    <x v="2"/>
    <n v="0"/>
    <x v="1"/>
    <n v="0"/>
    <n v="15"/>
    <n v="0"/>
    <n v="0"/>
    <n v="6"/>
  </r>
  <r>
    <x v="508"/>
    <s v="F"/>
    <s v="Forward"/>
    <s v="LAL"/>
    <n v="23"/>
    <n v="7"/>
    <n v="2"/>
    <n v="5"/>
    <b v="1"/>
    <n v="41"/>
    <n v="9"/>
    <x v="1"/>
    <n v="3"/>
    <n v="9"/>
    <n v="33.299999999999997"/>
    <x v="1"/>
    <n v="3"/>
    <n v="8"/>
    <n v="37.5"/>
    <s v="Sharpshooter"/>
    <n v="0"/>
    <n v="0"/>
    <n v="0"/>
    <x v="1"/>
    <n v="1"/>
    <n v="6"/>
    <n v="7"/>
    <s v="Occasional Rebounder"/>
    <n v="4"/>
    <x v="2"/>
    <n v="0"/>
    <n v="0"/>
    <x v="2"/>
    <n v="0"/>
    <x v="1"/>
    <n v="3"/>
    <n v="23"/>
    <n v="0"/>
    <n v="0"/>
    <n v="3"/>
  </r>
  <r>
    <x v="509"/>
    <s v="PF"/>
    <s v="Power Forward"/>
    <s v="WAS"/>
    <n v="21"/>
    <n v="6"/>
    <n v="2"/>
    <n v="4"/>
    <b v="1"/>
    <n v="61"/>
    <n v="9"/>
    <x v="1"/>
    <n v="3"/>
    <n v="19"/>
    <n v="15.8"/>
    <x v="1"/>
    <n v="1"/>
    <n v="10"/>
    <n v="10"/>
    <s v="Regular Shooter"/>
    <n v="2"/>
    <n v="2"/>
    <n v="100"/>
    <x v="0"/>
    <n v="2"/>
    <n v="10"/>
    <n v="12"/>
    <s v="Occasional Rebounder"/>
    <n v="4"/>
    <x v="2"/>
    <n v="2"/>
    <n v="1"/>
    <x v="2"/>
    <n v="0"/>
    <x v="1"/>
    <n v="4"/>
    <n v="30"/>
    <n v="0"/>
    <n v="0"/>
    <n v="-7"/>
  </r>
  <r>
    <x v="510"/>
    <s v="SF"/>
    <s v="Small Forward"/>
    <s v="TOR"/>
    <n v="23"/>
    <n v="9"/>
    <n v="6"/>
    <n v="3"/>
    <b v="1"/>
    <n v="50"/>
    <n v="9"/>
    <x v="1"/>
    <n v="3"/>
    <n v="14"/>
    <n v="21.4"/>
    <x v="1"/>
    <n v="3"/>
    <n v="12"/>
    <n v="25"/>
    <s v="Regular Shooter"/>
    <n v="0"/>
    <n v="0"/>
    <n v="0"/>
    <x v="1"/>
    <n v="0"/>
    <n v="4"/>
    <n v="4"/>
    <s v="Occasional Rebounder"/>
    <n v="3"/>
    <x v="2"/>
    <n v="1"/>
    <n v="0"/>
    <x v="2"/>
    <n v="0"/>
    <x v="1"/>
    <n v="3"/>
    <n v="17"/>
    <n v="0"/>
    <n v="0"/>
    <n v="2"/>
  </r>
  <r>
    <x v="511"/>
    <s v="SG"/>
    <s v="Shooting Guard"/>
    <s v="IND"/>
    <n v="19"/>
    <n v="6"/>
    <n v="1"/>
    <n v="5"/>
    <b v="1"/>
    <n v="40"/>
    <n v="9"/>
    <x v="1"/>
    <n v="4"/>
    <n v="7"/>
    <n v="57.1"/>
    <x v="0"/>
    <n v="0"/>
    <n v="1"/>
    <n v="0"/>
    <s v="Regular Shooter"/>
    <n v="1"/>
    <n v="2"/>
    <n v="50"/>
    <x v="1"/>
    <n v="2"/>
    <n v="4"/>
    <n v="6"/>
    <s v="Occasional Rebounder"/>
    <n v="3"/>
    <x v="2"/>
    <n v="2"/>
    <n v="4"/>
    <x v="2"/>
    <n v="0"/>
    <x v="1"/>
    <n v="9"/>
    <n v="31"/>
    <n v="0"/>
    <n v="0"/>
    <n v="4"/>
  </r>
  <r>
    <x v="512"/>
    <s v="G"/>
    <s v="Guard"/>
    <s v="HOU"/>
    <n v="24"/>
    <n v="5"/>
    <n v="0"/>
    <n v="5"/>
    <b v="1"/>
    <n v="28"/>
    <n v="9"/>
    <x v="1"/>
    <n v="2"/>
    <n v="9"/>
    <n v="22.2"/>
    <x v="1"/>
    <n v="2"/>
    <n v="8"/>
    <n v="25"/>
    <s v="Regular Shooter"/>
    <n v="3"/>
    <n v="3"/>
    <n v="100"/>
    <x v="0"/>
    <n v="0"/>
    <n v="0"/>
    <n v="0"/>
    <s v="Occasional Rebounder"/>
    <n v="3"/>
    <x v="2"/>
    <n v="1"/>
    <n v="0"/>
    <x v="2"/>
    <n v="0"/>
    <x v="1"/>
    <n v="1"/>
    <n v="13"/>
    <n v="0"/>
    <n v="0"/>
    <n v="3"/>
  </r>
  <r>
    <x v="513"/>
    <s v="G"/>
    <s v="Guard"/>
    <s v="DAL"/>
    <n v="27"/>
    <n v="3"/>
    <n v="2"/>
    <n v="1"/>
    <b v="1"/>
    <n v="8"/>
    <n v="9"/>
    <x v="1"/>
    <n v="4"/>
    <n v="5"/>
    <n v="80"/>
    <x v="0"/>
    <n v="1"/>
    <n v="2"/>
    <n v="50"/>
    <s v="Sharpshooter"/>
    <n v="0"/>
    <n v="0"/>
    <n v="0"/>
    <x v="1"/>
    <n v="1"/>
    <n v="1"/>
    <n v="2"/>
    <s v="Occasional Rebounder"/>
    <n v="0"/>
    <x v="2"/>
    <n v="0"/>
    <n v="0"/>
    <x v="2"/>
    <n v="0"/>
    <x v="1"/>
    <n v="0"/>
    <n v="11"/>
    <n v="0"/>
    <n v="0"/>
    <n v="2"/>
  </r>
  <r>
    <x v="514"/>
    <s v="F"/>
    <s v="Forward"/>
    <s v="SAS"/>
    <n v="27"/>
    <n v="4"/>
    <n v="1"/>
    <n v="3"/>
    <b v="1"/>
    <n v="30"/>
    <n v="7"/>
    <x v="1"/>
    <n v="3"/>
    <n v="6"/>
    <n v="50"/>
    <x v="0"/>
    <n v="0"/>
    <n v="2"/>
    <n v="0"/>
    <s v="Regular Shooter"/>
    <n v="1"/>
    <n v="2"/>
    <n v="50"/>
    <x v="1"/>
    <n v="2"/>
    <n v="8"/>
    <n v="10"/>
    <s v="Occasional Rebounder"/>
    <n v="1"/>
    <x v="2"/>
    <n v="4"/>
    <n v="1"/>
    <x v="2"/>
    <n v="0"/>
    <x v="1"/>
    <n v="3"/>
    <n v="20"/>
    <n v="0"/>
    <n v="0"/>
    <n v="12"/>
  </r>
  <r>
    <x v="515"/>
    <s v="C"/>
    <s v="Center"/>
    <s v="POR"/>
    <n v="27"/>
    <n v="1"/>
    <n v="0"/>
    <n v="1"/>
    <b v="1"/>
    <n v="21"/>
    <n v="7"/>
    <x v="1"/>
    <n v="3"/>
    <n v="5"/>
    <n v="60"/>
    <x v="0"/>
    <n v="0"/>
    <n v="0"/>
    <n v="0"/>
    <s v="Regular Shooter"/>
    <n v="1"/>
    <n v="4"/>
    <n v="25"/>
    <x v="1"/>
    <n v="2"/>
    <n v="1"/>
    <n v="3"/>
    <s v="Occasional Rebounder"/>
    <n v="0"/>
    <x v="2"/>
    <n v="0"/>
    <n v="0"/>
    <x v="2"/>
    <n v="1"/>
    <x v="1"/>
    <n v="0"/>
    <n v="14"/>
    <n v="0"/>
    <n v="0"/>
    <n v="-29"/>
  </r>
  <r>
    <x v="516"/>
    <s v="PG"/>
    <s v="Point Guard"/>
    <s v="LAC"/>
    <n v="28"/>
    <n v="4"/>
    <n v="2"/>
    <n v="2"/>
    <b v="1"/>
    <n v="20"/>
    <n v="7"/>
    <x v="1"/>
    <n v="3"/>
    <n v="9"/>
    <n v="33.299999999999997"/>
    <x v="1"/>
    <n v="1"/>
    <n v="3"/>
    <n v="33.299999999999997"/>
    <s v="Solid Shooter"/>
    <n v="0"/>
    <n v="0"/>
    <n v="0"/>
    <x v="1"/>
    <n v="0"/>
    <n v="3"/>
    <n v="3"/>
    <s v="Occasional Rebounder"/>
    <n v="5"/>
    <x v="2"/>
    <n v="1"/>
    <n v="0"/>
    <x v="2"/>
    <n v="0"/>
    <x v="1"/>
    <n v="2"/>
    <n v="17"/>
    <n v="0"/>
    <n v="0"/>
    <n v="3"/>
  </r>
  <r>
    <x v="517"/>
    <s v="F"/>
    <s v="Forward"/>
    <s v="UTA"/>
    <n v="22"/>
    <n v="14"/>
    <n v="8"/>
    <n v="6"/>
    <b v="1"/>
    <n v="69"/>
    <n v="6"/>
    <x v="1"/>
    <n v="3"/>
    <n v="20"/>
    <n v="15"/>
    <x v="1"/>
    <n v="0"/>
    <n v="4"/>
    <n v="0"/>
    <s v="Regular Shooter"/>
    <n v="0"/>
    <n v="0"/>
    <n v="0"/>
    <x v="1"/>
    <n v="4"/>
    <n v="3"/>
    <n v="7"/>
    <s v="Occasional Rebounder"/>
    <n v="7"/>
    <x v="2"/>
    <n v="7"/>
    <n v="3"/>
    <x v="2"/>
    <n v="1"/>
    <x v="1"/>
    <n v="10"/>
    <n v="30"/>
    <n v="0"/>
    <n v="0"/>
    <n v="2"/>
  </r>
  <r>
    <x v="518"/>
    <s v="C"/>
    <s v="Center"/>
    <s v="CHI"/>
    <n v="23"/>
    <n v="7"/>
    <n v="3"/>
    <n v="4"/>
    <b v="1"/>
    <n v="20"/>
    <n v="6"/>
    <x v="1"/>
    <n v="2"/>
    <n v="7"/>
    <n v="28.6"/>
    <x v="1"/>
    <n v="1"/>
    <n v="4"/>
    <n v="25"/>
    <s v="Regular Shooter"/>
    <n v="1"/>
    <n v="2"/>
    <n v="50"/>
    <x v="1"/>
    <n v="1"/>
    <n v="1"/>
    <n v="2"/>
    <s v="Occasional Rebounder"/>
    <n v="0"/>
    <x v="2"/>
    <n v="0"/>
    <n v="0"/>
    <x v="2"/>
    <n v="0"/>
    <x v="1"/>
    <n v="5"/>
    <n v="8"/>
    <n v="0"/>
    <n v="0"/>
    <n v="15"/>
  </r>
  <r>
    <x v="519"/>
    <s v="C"/>
    <s v="Center"/>
    <s v="BOS"/>
    <n v="25"/>
    <n v="4"/>
    <n v="3"/>
    <n v="1"/>
    <b v="1"/>
    <n v="36"/>
    <n v="6"/>
    <x v="1"/>
    <n v="2"/>
    <n v="7"/>
    <n v="28.6"/>
    <x v="1"/>
    <n v="0"/>
    <n v="3"/>
    <n v="0"/>
    <s v="Regular Shooter"/>
    <n v="2"/>
    <n v="2"/>
    <n v="100"/>
    <x v="0"/>
    <n v="5"/>
    <n v="5"/>
    <n v="10"/>
    <s v="Occasional Rebounder"/>
    <n v="0"/>
    <x v="2"/>
    <n v="1"/>
    <n v="2"/>
    <x v="2"/>
    <n v="0"/>
    <x v="1"/>
    <n v="3"/>
    <n v="23"/>
    <n v="0"/>
    <n v="0"/>
    <n v="-5"/>
  </r>
  <r>
    <x v="520"/>
    <s v="C"/>
    <s v="Center"/>
    <s v="UTA"/>
    <n v="22"/>
    <n v="11"/>
    <n v="8"/>
    <n v="3"/>
    <b v="1"/>
    <n v="29"/>
    <n v="6"/>
    <x v="1"/>
    <n v="2"/>
    <n v="8"/>
    <n v="25"/>
    <x v="1"/>
    <n v="0"/>
    <n v="0"/>
    <n v="0"/>
    <s v="Regular Shooter"/>
    <n v="2"/>
    <n v="2"/>
    <n v="100"/>
    <x v="0"/>
    <n v="3"/>
    <n v="8"/>
    <n v="11"/>
    <s v="Occasional Rebounder"/>
    <n v="3"/>
    <x v="2"/>
    <n v="2"/>
    <n v="2"/>
    <x v="2"/>
    <n v="2"/>
    <x v="1"/>
    <n v="5"/>
    <n v="34"/>
    <n v="0"/>
    <n v="0"/>
    <n v="-10"/>
  </r>
  <r>
    <x v="521"/>
    <s v="SG"/>
    <s v="Shooting Guard"/>
    <s v="CLE"/>
    <n v="26"/>
    <n v="3"/>
    <n v="3"/>
    <n v="0"/>
    <b v="1"/>
    <n v="10"/>
    <n v="5"/>
    <x v="1"/>
    <n v="2"/>
    <n v="3"/>
    <n v="66.7"/>
    <x v="0"/>
    <n v="1"/>
    <n v="2"/>
    <n v="50"/>
    <s v="Sharpshooter"/>
    <n v="0"/>
    <n v="0"/>
    <n v="0"/>
    <x v="1"/>
    <n v="0"/>
    <n v="0"/>
    <n v="0"/>
    <s v="Occasional Rebounder"/>
    <n v="1"/>
    <x v="2"/>
    <n v="1"/>
    <n v="1"/>
    <x v="2"/>
    <n v="0"/>
    <x v="1"/>
    <n v="0"/>
    <n v="9"/>
    <n v="0"/>
    <n v="0"/>
    <n v="-1"/>
  </r>
  <r>
    <x v="522"/>
    <s v="G"/>
    <s v="Guard"/>
    <s v="CHA"/>
    <n v="25"/>
    <n v="5"/>
    <n v="1"/>
    <n v="4"/>
    <b v="1"/>
    <n v="28"/>
    <n v="5"/>
    <x v="1"/>
    <n v="1"/>
    <n v="6"/>
    <n v="16.7"/>
    <x v="1"/>
    <n v="1"/>
    <n v="5"/>
    <n v="20"/>
    <s v="Regular Shooter"/>
    <n v="2"/>
    <n v="2"/>
    <n v="100"/>
    <x v="0"/>
    <n v="1"/>
    <n v="3"/>
    <n v="4"/>
    <s v="Occasional Rebounder"/>
    <n v="5"/>
    <x v="2"/>
    <n v="1"/>
    <n v="0"/>
    <x v="2"/>
    <n v="2"/>
    <x v="1"/>
    <n v="0"/>
    <n v="22"/>
    <n v="0"/>
    <n v="0"/>
    <n v="-19"/>
  </r>
  <r>
    <x v="523"/>
    <s v="F"/>
    <s v="Forward"/>
    <s v="CHI"/>
    <n v="27"/>
    <n v="5"/>
    <n v="4"/>
    <n v="1"/>
    <b v="1"/>
    <n v="9"/>
    <n v="5"/>
    <x v="1"/>
    <n v="2"/>
    <n v="4"/>
    <n v="50"/>
    <x v="0"/>
    <n v="1"/>
    <n v="3"/>
    <n v="33.299999999999997"/>
    <s v="Solid Shooter"/>
    <n v="0"/>
    <n v="0"/>
    <n v="0"/>
    <x v="1"/>
    <n v="0"/>
    <n v="3"/>
    <n v="3"/>
    <s v="Occasional Rebounder"/>
    <n v="0"/>
    <x v="2"/>
    <n v="0"/>
    <n v="0"/>
    <x v="2"/>
    <n v="0"/>
    <x v="1"/>
    <n v="1"/>
    <n v="9"/>
    <n v="0"/>
    <n v="0"/>
    <n v="9"/>
  </r>
  <r>
    <x v="524"/>
    <s v="G"/>
    <s v="Guard"/>
    <s v="DET"/>
    <n v="26"/>
    <n v="3"/>
    <n v="0"/>
    <n v="3"/>
    <b v="1"/>
    <n v="9"/>
    <n v="4"/>
    <x v="1"/>
    <n v="1"/>
    <n v="1"/>
    <n v="100"/>
    <x v="0"/>
    <n v="0"/>
    <n v="0"/>
    <n v="0"/>
    <s v="Regular Shooter"/>
    <n v="2"/>
    <n v="2"/>
    <n v="100"/>
    <x v="0"/>
    <n v="0"/>
    <n v="1"/>
    <n v="1"/>
    <s v="Occasional Rebounder"/>
    <n v="0"/>
    <x v="2"/>
    <n v="0"/>
    <n v="0"/>
    <x v="2"/>
    <n v="0"/>
    <x v="1"/>
    <n v="0"/>
    <n v="5"/>
    <n v="0"/>
    <n v="0"/>
    <n v="-3"/>
  </r>
  <r>
    <x v="525"/>
    <s v="G"/>
    <s v="Guard"/>
    <s v="NOP"/>
    <n v="22"/>
    <n v="5"/>
    <n v="2"/>
    <n v="3"/>
    <b v="1"/>
    <n v="12"/>
    <n v="4"/>
    <x v="1"/>
    <n v="2"/>
    <n v="5"/>
    <n v="40"/>
    <x v="1"/>
    <n v="0"/>
    <n v="0"/>
    <n v="0"/>
    <s v="Regular Shooter"/>
    <n v="0"/>
    <n v="0"/>
    <n v="0"/>
    <x v="1"/>
    <n v="1"/>
    <n v="0"/>
    <n v="1"/>
    <s v="Occasional Rebounder"/>
    <n v="0"/>
    <x v="2"/>
    <n v="0"/>
    <n v="0"/>
    <x v="2"/>
    <n v="0"/>
    <x v="1"/>
    <n v="1"/>
    <n v="5"/>
    <n v="0"/>
    <n v="0"/>
    <n v="10"/>
  </r>
  <r>
    <x v="526"/>
    <s v="G"/>
    <s v="Guard"/>
    <s v="ATL"/>
    <n v="21"/>
    <n v="2"/>
    <n v="1"/>
    <n v="1"/>
    <b v="1"/>
    <n v="4"/>
    <n v="4"/>
    <x v="1"/>
    <n v="2"/>
    <n v="5"/>
    <n v="40"/>
    <x v="1"/>
    <n v="0"/>
    <n v="2"/>
    <n v="0"/>
    <s v="Regular Shooter"/>
    <n v="0"/>
    <n v="0"/>
    <n v="0"/>
    <x v="1"/>
    <n v="0"/>
    <n v="2"/>
    <n v="2"/>
    <s v="Occasional Rebounder"/>
    <n v="0"/>
    <x v="2"/>
    <n v="0"/>
    <n v="0"/>
    <x v="2"/>
    <n v="0"/>
    <x v="1"/>
    <n v="0"/>
    <n v="6"/>
    <n v="0"/>
    <n v="0"/>
    <n v="6"/>
  </r>
  <r>
    <x v="527"/>
    <s v="G"/>
    <s v="Guard"/>
    <s v="WAS"/>
    <n v="23"/>
    <n v="6"/>
    <n v="1"/>
    <n v="5"/>
    <b v="1"/>
    <n v="53"/>
    <n v="3"/>
    <x v="1"/>
    <n v="1"/>
    <n v="10"/>
    <n v="10"/>
    <x v="1"/>
    <n v="1"/>
    <n v="4"/>
    <n v="25"/>
    <s v="Regular Shooter"/>
    <n v="0"/>
    <n v="0"/>
    <n v="0"/>
    <x v="1"/>
    <n v="6"/>
    <n v="4"/>
    <n v="10"/>
    <s v="Occasional Rebounder"/>
    <n v="8"/>
    <x v="2"/>
    <n v="3"/>
    <n v="5"/>
    <x v="2"/>
    <n v="0"/>
    <x v="1"/>
    <n v="9"/>
    <n v="39"/>
    <n v="0"/>
    <n v="0"/>
    <n v="-3"/>
  </r>
  <r>
    <x v="528"/>
    <s v="G"/>
    <s v="Guard"/>
    <s v="MEM"/>
    <n v="24"/>
    <n v="1"/>
    <n v="0"/>
    <n v="1"/>
    <b v="1"/>
    <n v="41"/>
    <n v="3"/>
    <x v="1"/>
    <n v="1"/>
    <n v="3"/>
    <n v="33.299999999999997"/>
    <x v="1"/>
    <n v="1"/>
    <n v="3"/>
    <n v="33.299999999999997"/>
    <s v="Solid Shooter"/>
    <n v="0"/>
    <n v="0"/>
    <n v="0"/>
    <x v="1"/>
    <n v="0"/>
    <n v="4"/>
    <n v="4"/>
    <s v="Occasional Rebounder"/>
    <n v="7"/>
    <x v="2"/>
    <n v="2"/>
    <n v="3"/>
    <x v="2"/>
    <n v="0"/>
    <x v="1"/>
    <n v="3"/>
    <n v="25"/>
    <n v="0"/>
    <n v="0"/>
    <n v="-13"/>
  </r>
  <r>
    <x v="529"/>
    <s v="F"/>
    <s v="Forward"/>
    <s v="WAS"/>
    <n v="24"/>
    <n v="2"/>
    <n v="0"/>
    <n v="2"/>
    <b v="1"/>
    <n v="6"/>
    <n v="3"/>
    <x v="1"/>
    <n v="1"/>
    <n v="2"/>
    <n v="50"/>
    <x v="0"/>
    <n v="1"/>
    <n v="1"/>
    <n v="100"/>
    <s v="Sharpshooter"/>
    <n v="0"/>
    <n v="0"/>
    <n v="0"/>
    <x v="1"/>
    <n v="0"/>
    <n v="0"/>
    <n v="0"/>
    <s v="Occasional Rebounder"/>
    <n v="1"/>
    <x v="2"/>
    <n v="0"/>
    <n v="1"/>
    <x v="2"/>
    <n v="0"/>
    <x v="1"/>
    <n v="1"/>
    <n v="8"/>
    <n v="0"/>
    <n v="0"/>
    <n v="6"/>
  </r>
  <r>
    <x v="530"/>
    <s v="G"/>
    <s v="Guard"/>
    <s v="NYK"/>
    <n v="19"/>
    <n v="3"/>
    <n v="3"/>
    <n v="0"/>
    <b v="1"/>
    <n v="8"/>
    <n v="3"/>
    <x v="1"/>
    <n v="1"/>
    <n v="4"/>
    <n v="25"/>
    <x v="1"/>
    <n v="1"/>
    <n v="4"/>
    <n v="25"/>
    <s v="Regular Shooter"/>
    <n v="0"/>
    <n v="0"/>
    <n v="0"/>
    <x v="1"/>
    <n v="0"/>
    <n v="2"/>
    <n v="2"/>
    <s v="Occasional Rebounder"/>
    <n v="0"/>
    <x v="2"/>
    <n v="0"/>
    <n v="0"/>
    <x v="2"/>
    <n v="0"/>
    <x v="1"/>
    <n v="0"/>
    <n v="5"/>
    <n v="0"/>
    <n v="0"/>
    <n v="-18"/>
  </r>
  <r>
    <x v="531"/>
    <s v="F"/>
    <s v="Forward"/>
    <s v="SAC"/>
    <n v="27"/>
    <n v="2"/>
    <n v="1"/>
    <n v="1"/>
    <b v="1"/>
    <n v="8"/>
    <n v="2"/>
    <x v="1"/>
    <n v="1"/>
    <n v="2"/>
    <n v="50"/>
    <x v="0"/>
    <n v="0"/>
    <n v="0"/>
    <n v="0"/>
    <s v="Regular Shooter"/>
    <n v="0"/>
    <n v="2"/>
    <n v="0"/>
    <x v="1"/>
    <n v="2"/>
    <n v="0"/>
    <n v="2"/>
    <s v="Occasional Rebounder"/>
    <n v="1"/>
    <x v="2"/>
    <n v="2"/>
    <n v="0"/>
    <x v="2"/>
    <n v="0"/>
    <x v="1"/>
    <n v="2"/>
    <n v="4"/>
    <n v="0"/>
    <n v="0"/>
    <n v="-9"/>
  </r>
  <r>
    <x v="532"/>
    <s v="F"/>
    <s v="Forward"/>
    <s v="DAL"/>
    <n v="26"/>
    <n v="1"/>
    <n v="1"/>
    <n v="0"/>
    <b v="1"/>
    <n v="3"/>
    <n v="2"/>
    <x v="1"/>
    <n v="1"/>
    <n v="1"/>
    <n v="100"/>
    <x v="0"/>
    <n v="0"/>
    <n v="0"/>
    <n v="0"/>
    <s v="Regular Shooter"/>
    <n v="0"/>
    <n v="0"/>
    <n v="0"/>
    <x v="1"/>
    <n v="0"/>
    <n v="0"/>
    <n v="0"/>
    <s v="Occasional Rebounder"/>
    <n v="0"/>
    <x v="2"/>
    <n v="1"/>
    <n v="0"/>
    <x v="2"/>
    <n v="0"/>
    <x v="1"/>
    <n v="2"/>
    <n v="1"/>
    <n v="0"/>
    <n v="0"/>
    <n v="1"/>
  </r>
  <r>
    <x v="533"/>
    <s v="G"/>
    <s v="Guard"/>
    <s v="DET"/>
    <n v="24"/>
    <n v="1"/>
    <n v="0"/>
    <n v="1"/>
    <b v="1"/>
    <n v="2"/>
    <n v="2"/>
    <x v="1"/>
    <n v="0"/>
    <n v="1"/>
    <n v="0"/>
    <x v="1"/>
    <n v="0"/>
    <n v="1"/>
    <n v="0"/>
    <s v="Regular Shooter"/>
    <n v="2"/>
    <n v="2"/>
    <n v="100"/>
    <x v="0"/>
    <n v="0"/>
    <n v="0"/>
    <n v="0"/>
    <s v="Occasional Rebounder"/>
    <n v="0"/>
    <x v="2"/>
    <n v="0"/>
    <n v="1"/>
    <x v="2"/>
    <n v="1"/>
    <x v="1"/>
    <n v="0"/>
    <n v="8"/>
    <n v="0"/>
    <n v="0"/>
    <n v="3"/>
  </r>
  <r>
    <x v="534"/>
    <s v="N/A"/>
    <e v="#N/A"/>
    <s v="BKN"/>
    <n v="23"/>
    <n v="1"/>
    <n v="1"/>
    <n v="0"/>
    <b v="1"/>
    <n v="5"/>
    <n v="0"/>
    <x v="1"/>
    <n v="0"/>
    <n v="0"/>
    <n v="0"/>
    <x v="1"/>
    <n v="0"/>
    <n v="0"/>
    <n v="0"/>
    <s v="Regular Shooter"/>
    <n v="0"/>
    <n v="0"/>
    <n v="0"/>
    <x v="1"/>
    <n v="0"/>
    <n v="1"/>
    <n v="1"/>
    <s v="Occasional Rebounder"/>
    <n v="0"/>
    <x v="2"/>
    <n v="2"/>
    <n v="0"/>
    <x v="2"/>
    <n v="0"/>
    <x v="1"/>
    <n v="1"/>
    <n v="-1"/>
    <n v="0"/>
    <n v="0"/>
    <n v="-5"/>
  </r>
  <r>
    <x v="535"/>
    <s v="N/A"/>
    <e v="#N/A"/>
    <s v="SAC"/>
    <n v="29"/>
    <n v="2"/>
    <n v="1"/>
    <n v="1"/>
    <b v="1"/>
    <n v="7"/>
    <n v="0"/>
    <x v="1"/>
    <n v="0"/>
    <n v="2"/>
    <n v="0"/>
    <x v="1"/>
    <n v="0"/>
    <n v="1"/>
    <n v="0"/>
    <s v="Regular Shooter"/>
    <n v="0"/>
    <n v="0"/>
    <n v="0"/>
    <x v="1"/>
    <n v="0"/>
    <n v="0"/>
    <n v="0"/>
    <s v="Occasional Rebounder"/>
    <n v="0"/>
    <x v="2"/>
    <n v="0"/>
    <n v="0"/>
    <x v="2"/>
    <n v="0"/>
    <x v="1"/>
    <n v="0"/>
    <n v="0"/>
    <n v="0"/>
    <n v="0"/>
    <n v="5"/>
  </r>
  <r>
    <x v="536"/>
    <s v="N/A"/>
    <e v="#N/A"/>
    <s v="UTA"/>
    <n v="24"/>
    <n v="1"/>
    <n v="0"/>
    <n v="1"/>
    <b v="1"/>
    <n v="5"/>
    <n v="0"/>
    <x v="1"/>
    <n v="0"/>
    <n v="3"/>
    <n v="0"/>
    <x v="1"/>
    <n v="0"/>
    <n v="1"/>
    <n v="0"/>
    <s v="Regular Shooter"/>
    <n v="0"/>
    <n v="0"/>
    <n v="0"/>
    <x v="1"/>
    <n v="1"/>
    <n v="1"/>
    <n v="2"/>
    <s v="Occasional Rebounder"/>
    <n v="1"/>
    <x v="2"/>
    <n v="0"/>
    <n v="0"/>
    <x v="2"/>
    <n v="0"/>
    <x v="1"/>
    <n v="0"/>
    <n v="4"/>
    <n v="0"/>
    <n v="0"/>
    <n v="-2"/>
  </r>
  <r>
    <x v="537"/>
    <s v="N/A"/>
    <e v="#N/A"/>
    <s v="PHI"/>
    <n v="20"/>
    <n v="1"/>
    <n v="1"/>
    <n v="0"/>
    <b v="1"/>
    <n v="1"/>
    <n v="0"/>
    <x v="1"/>
    <n v="0"/>
    <n v="0"/>
    <n v="0"/>
    <x v="1"/>
    <n v="0"/>
    <n v="0"/>
    <n v="0"/>
    <s v="Regular Shooter"/>
    <n v="0"/>
    <n v="0"/>
    <n v="0"/>
    <x v="1"/>
    <n v="0"/>
    <n v="0"/>
    <n v="0"/>
    <s v="Occasional Rebounder"/>
    <n v="0"/>
    <x v="2"/>
    <n v="0"/>
    <n v="0"/>
    <x v="2"/>
    <n v="0"/>
    <x v="1"/>
    <n v="0"/>
    <n v="0"/>
    <n v="0"/>
    <n v="0"/>
    <n v="-2"/>
  </r>
  <r>
    <x v="538"/>
    <s v="N/A"/>
    <e v="#N/A"/>
    <s v="LAL"/>
    <n v="28"/>
    <n v="4"/>
    <n v="2"/>
    <n v="2"/>
    <b v="1"/>
    <n v="24"/>
    <n v="0"/>
    <x v="1"/>
    <n v="0"/>
    <n v="4"/>
    <n v="0"/>
    <x v="1"/>
    <n v="0"/>
    <n v="2"/>
    <n v="0"/>
    <s v="Regular Shooter"/>
    <n v="0"/>
    <n v="0"/>
    <n v="0"/>
    <x v="1"/>
    <n v="3"/>
    <n v="5"/>
    <n v="8"/>
    <s v="Occasional Rebounder"/>
    <n v="2"/>
    <x v="2"/>
    <n v="0"/>
    <n v="3"/>
    <x v="2"/>
    <n v="0"/>
    <x v="1"/>
    <n v="4"/>
    <n v="22"/>
    <n v="0"/>
    <n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21776C-CB61-46A6-B100-7922AF61BC3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J27" firstHeaderRow="0" firstDataRow="1" firstDataCol="1" rowPageCount="6" colPageCount="1"/>
  <pivotFields count="40">
    <pivotField axis="axisRow" showAll="0" measureFilter="1" sortType="descending">
      <items count="540">
        <item x="436"/>
        <item x="82"/>
        <item x="325"/>
        <item x="141"/>
        <item x="234"/>
        <item x="379"/>
        <item x="382"/>
        <item x="184"/>
        <item x="192"/>
        <item x="174"/>
        <item x="311"/>
        <item x="269"/>
        <item x="456"/>
        <item x="514"/>
        <item x="534"/>
        <item x="83"/>
        <item x="366"/>
        <item x="259"/>
        <item x="494"/>
        <item x="148"/>
        <item x="189"/>
        <item x="48"/>
        <item x="35"/>
        <item x="5"/>
        <item x="353"/>
        <item x="254"/>
        <item x="118"/>
        <item x="323"/>
        <item x="161"/>
        <item x="26"/>
        <item x="302"/>
        <item x="49"/>
        <item x="317"/>
        <item x="369"/>
        <item x="359"/>
        <item x="412"/>
        <item x="99"/>
        <item x="136"/>
        <item x="54"/>
        <item x="188"/>
        <item x="170"/>
        <item x="69"/>
        <item x="387"/>
        <item x="208"/>
        <item x="81"/>
        <item x="524"/>
        <item x="59"/>
        <item x="107"/>
        <item x="383"/>
        <item x="326"/>
        <item x="419"/>
        <item x="498"/>
        <item x="44"/>
        <item x="331"/>
        <item x="354"/>
        <item x="163"/>
        <item x="263"/>
        <item x="196"/>
        <item x="176"/>
        <item x="231"/>
        <item x="109"/>
        <item x="488"/>
        <item x="168"/>
        <item x="515"/>
        <item x="349"/>
        <item x="531"/>
        <item x="288"/>
        <item x="147"/>
        <item x="277"/>
        <item x="124"/>
        <item x="532"/>
        <item x="280"/>
        <item x="361"/>
        <item x="79"/>
        <item x="396"/>
        <item x="25"/>
        <item x="134"/>
        <item x="145"/>
        <item x="467"/>
        <item x="415"/>
        <item x="131"/>
        <item x="508"/>
        <item x="162"/>
        <item x="123"/>
        <item x="251"/>
        <item x="337"/>
        <item x="388"/>
        <item x="424"/>
        <item x="389"/>
        <item x="10"/>
        <item x="197"/>
        <item x="56"/>
        <item x="150"/>
        <item x="446"/>
        <item x="432"/>
        <item x="313"/>
        <item x="278"/>
        <item x="339"/>
        <item x="500"/>
        <item x="31"/>
        <item x="425"/>
        <item x="238"/>
        <item x="243"/>
        <item x="346"/>
        <item x="420"/>
        <item x="335"/>
        <item x="11"/>
        <item x="347"/>
        <item x="66"/>
        <item x="91"/>
        <item x="350"/>
        <item x="133"/>
        <item x="27"/>
        <item x="272"/>
        <item x="12"/>
        <item x="156"/>
        <item x="120"/>
        <item x="236"/>
        <item x="535"/>
        <item x="525"/>
        <item x="290"/>
        <item x="384"/>
        <item x="95"/>
        <item x="58"/>
        <item x="33"/>
        <item x="152"/>
        <item x="527"/>
        <item x="215"/>
        <item x="351"/>
        <item x="88"/>
        <item x="28"/>
        <item x="409"/>
        <item x="7"/>
        <item x="526"/>
        <item x="165"/>
        <item x="209"/>
        <item x="171"/>
        <item x="191"/>
        <item x="221"/>
        <item x="452"/>
        <item x="329"/>
        <item x="314"/>
        <item x="226"/>
        <item x="521"/>
        <item x="336"/>
        <item x="268"/>
        <item x="114"/>
        <item x="309"/>
        <item x="372"/>
        <item x="53"/>
        <item x="506"/>
        <item x="536"/>
        <item x="421"/>
        <item x="393"/>
        <item x="32"/>
        <item x="45"/>
        <item x="391"/>
        <item x="182"/>
        <item x="479"/>
        <item x="444"/>
        <item x="322"/>
        <item x="261"/>
        <item x="413"/>
        <item x="72"/>
        <item x="334"/>
        <item x="185"/>
        <item x="4"/>
        <item x="371"/>
        <item x="274"/>
        <item x="142"/>
        <item x="403"/>
        <item x="183"/>
        <item x="139"/>
        <item x="471"/>
        <item x="219"/>
        <item x="61"/>
        <item x="332"/>
        <item x="178"/>
        <item x="64"/>
        <item x="233"/>
        <item x="258"/>
        <item x="242"/>
        <item x="160"/>
        <item x="282"/>
        <item x="469"/>
        <item x="367"/>
        <item x="203"/>
        <item x="509"/>
        <item x="410"/>
        <item x="324"/>
        <item x="125"/>
        <item x="23"/>
        <item x="97"/>
        <item x="343"/>
        <item x="485"/>
        <item x="528"/>
        <item x="253"/>
        <item x="65"/>
        <item x="104"/>
        <item x="459"/>
        <item x="399"/>
        <item x="307"/>
        <item x="411"/>
        <item x="110"/>
        <item x="21"/>
        <item x="195"/>
        <item x="17"/>
        <item x="262"/>
        <item x="137"/>
        <item x="181"/>
        <item x="218"/>
        <item x="87"/>
        <item x="416"/>
        <item x="50"/>
        <item x="501"/>
        <item x="356"/>
        <item x="63"/>
        <item x="441"/>
        <item x="244"/>
        <item x="273"/>
        <item x="464"/>
        <item x="450"/>
        <item x="68"/>
        <item x="190"/>
        <item x="483"/>
        <item x="102"/>
        <item x="453"/>
        <item x="461"/>
        <item x="358"/>
        <item x="373"/>
        <item x="333"/>
        <item x="442"/>
        <item x="503"/>
        <item x="13"/>
        <item x="151"/>
        <item x="304"/>
        <item x="0"/>
        <item x="492"/>
        <item x="439"/>
        <item x="433"/>
        <item x="247"/>
        <item x="51"/>
        <item x="301"/>
        <item x="194"/>
        <item x="364"/>
        <item x="175"/>
        <item x="34"/>
        <item x="241"/>
        <item x="204"/>
        <item x="291"/>
        <item x="510"/>
        <item x="1"/>
        <item x="451"/>
        <item x="106"/>
        <item x="275"/>
        <item x="265"/>
        <item x="375"/>
        <item x="423"/>
        <item x="78"/>
        <item x="438"/>
        <item x="169"/>
        <item x="55"/>
        <item x="257"/>
        <item x="472"/>
        <item x="376"/>
        <item x="213"/>
        <item x="18"/>
        <item x="529"/>
        <item x="210"/>
        <item x="270"/>
        <item x="57"/>
        <item x="211"/>
        <item x="140"/>
        <item x="448"/>
        <item x="217"/>
        <item x="172"/>
        <item x="473"/>
        <item x="52"/>
        <item x="319"/>
        <item x="380"/>
        <item x="400"/>
        <item x="374"/>
        <item x="6"/>
        <item x="505"/>
        <item x="348"/>
        <item x="489"/>
        <item x="495"/>
        <item x="352"/>
        <item x="158"/>
        <item x="377"/>
        <item x="198"/>
        <item x="60"/>
        <item x="100"/>
        <item x="179"/>
        <item x="39"/>
        <item x="115"/>
        <item x="101"/>
        <item x="429"/>
        <item x="511"/>
        <item x="230"/>
        <item x="427"/>
        <item x="404"/>
        <item x="252"/>
        <item x="121"/>
        <item x="90"/>
        <item x="480"/>
        <item x="357"/>
        <item x="414"/>
        <item x="41"/>
        <item x="75"/>
        <item x="255"/>
        <item x="224"/>
        <item x="76"/>
        <item x="390"/>
        <item x="202"/>
        <item x="457"/>
        <item x="228"/>
        <item x="130"/>
        <item x="406"/>
        <item x="29"/>
        <item x="522"/>
        <item x="303"/>
        <item x="30"/>
        <item x="180"/>
        <item x="42"/>
        <item x="193"/>
        <item x="22"/>
        <item x="449"/>
        <item x="284"/>
        <item x="116"/>
        <item x="283"/>
        <item x="246"/>
        <item x="15"/>
        <item x="517"/>
        <item x="24"/>
        <item x="507"/>
        <item x="445"/>
        <item x="344"/>
        <item x="173"/>
        <item x="490"/>
        <item x="96"/>
        <item x="2"/>
        <item x="362"/>
        <item x="430"/>
        <item x="212"/>
        <item x="321"/>
        <item x="476"/>
        <item x="327"/>
        <item x="166"/>
        <item x="98"/>
        <item x="523"/>
        <item x="92"/>
        <item x="89"/>
        <item x="435"/>
        <item x="144"/>
        <item x="153"/>
        <item x="315"/>
        <item x="264"/>
        <item x="117"/>
        <item x="394"/>
        <item x="518"/>
        <item x="227"/>
        <item x="113"/>
        <item x="299"/>
        <item x="401"/>
        <item x="447"/>
        <item x="397"/>
        <item x="108"/>
        <item x="342"/>
        <item x="407"/>
        <item x="458"/>
        <item x="519"/>
        <item x="481"/>
        <item x="496"/>
        <item x="537"/>
        <item x="85"/>
        <item x="19"/>
        <item x="127"/>
        <item x="266"/>
        <item x="340"/>
        <item x="248"/>
        <item x="286"/>
        <item x="187"/>
        <item x="289"/>
        <item x="199"/>
        <item x="381"/>
        <item x="294"/>
        <item x="434"/>
        <item x="80"/>
        <item x="154"/>
        <item x="281"/>
        <item x="392"/>
        <item x="132"/>
        <item x="504"/>
        <item x="468"/>
        <item x="103"/>
        <item x="216"/>
        <item x="276"/>
        <item x="235"/>
        <item x="16"/>
        <item x="426"/>
        <item x="36"/>
        <item x="477"/>
        <item x="93"/>
        <item x="77"/>
        <item x="229"/>
        <item x="237"/>
        <item x="465"/>
        <item x="462"/>
        <item x="128"/>
        <item x="405"/>
        <item x="260"/>
        <item x="454"/>
        <item x="355"/>
        <item x="316"/>
        <item x="74"/>
        <item x="37"/>
        <item x="14"/>
        <item x="239"/>
        <item x="402"/>
        <item x="256"/>
        <item x="119"/>
        <item x="328"/>
        <item x="46"/>
        <item x="306"/>
        <item x="312"/>
        <item x="428"/>
        <item x="484"/>
        <item x="225"/>
        <item x="126"/>
        <item x="437"/>
        <item x="295"/>
        <item x="499"/>
        <item x="378"/>
        <item x="206"/>
        <item x="159"/>
        <item x="395"/>
        <item x="368"/>
        <item x="38"/>
        <item x="305"/>
        <item x="308"/>
        <item x="408"/>
        <item x="360"/>
        <item x="296"/>
        <item x="491"/>
        <item x="167"/>
        <item x="300"/>
        <item x="105"/>
        <item x="149"/>
        <item x="71"/>
        <item x="475"/>
        <item x="482"/>
        <item x="385"/>
        <item x="86"/>
        <item x="223"/>
        <item x="478"/>
        <item x="318"/>
        <item x="157"/>
        <item x="67"/>
        <item x="502"/>
        <item x="431"/>
        <item x="207"/>
        <item x="129"/>
        <item x="3"/>
        <item x="186"/>
        <item x="455"/>
        <item x="285"/>
        <item x="418"/>
        <item x="40"/>
        <item x="365"/>
        <item x="533"/>
        <item x="20"/>
        <item x="538"/>
        <item x="279"/>
        <item x="341"/>
        <item x="177"/>
        <item x="292"/>
        <item x="370"/>
        <item x="155"/>
        <item x="135"/>
        <item x="232"/>
        <item x="146"/>
        <item x="249"/>
        <item x="220"/>
        <item x="47"/>
        <item x="422"/>
        <item x="330"/>
        <item x="443"/>
        <item x="298"/>
        <item x="417"/>
        <item x="201"/>
        <item x="94"/>
        <item x="84"/>
        <item x="493"/>
        <item x="200"/>
        <item x="8"/>
        <item x="111"/>
        <item x="222"/>
        <item x="240"/>
        <item x="440"/>
        <item x="486"/>
        <item x="512"/>
        <item x="530"/>
        <item x="205"/>
        <item x="73"/>
        <item x="214"/>
        <item x="293"/>
        <item x="513"/>
        <item x="43"/>
        <item x="70"/>
        <item x="487"/>
        <item x="62"/>
        <item x="386"/>
        <item x="122"/>
        <item x="398"/>
        <item x="474"/>
        <item x="338"/>
        <item x="520"/>
        <item x="245"/>
        <item x="470"/>
        <item x="466"/>
        <item x="297"/>
        <item x="164"/>
        <item x="112"/>
        <item x="460"/>
        <item x="271"/>
        <item x="363"/>
        <item x="267"/>
        <item x="320"/>
        <item x="463"/>
        <item x="516"/>
        <item x="497"/>
        <item x="250"/>
        <item x="287"/>
        <item x="143"/>
        <item x="9"/>
        <item x="310"/>
        <item x="345"/>
        <item x="138"/>
        <item t="default"/>
      </items>
      <autoSortScope>
        <pivotArea dataOnly="0" outline="0" fieldPosition="0">
          <references count="1">
            <reference field="4294967294" count="1" selected="0">
              <x v="5"/>
            </reference>
          </references>
        </pivotArea>
      </autoSortScope>
    </pivotField>
    <pivotField showAll="0"/>
    <pivotField showAll="0"/>
    <pivotField showAll="0"/>
    <pivotField showAll="0"/>
    <pivotField showAll="0"/>
    <pivotField showAll="0"/>
    <pivotField showAll="0"/>
    <pivotField showAll="0"/>
    <pivotField showAll="0"/>
    <pivotField dataField="1" showAll="0"/>
    <pivotField axis="axisPage" multipleItemSelectionAllowed="1" showAll="0">
      <items count="3">
        <item x="0"/>
        <item x="1"/>
        <item t="default"/>
      </items>
    </pivotField>
    <pivotField showAll="0"/>
    <pivotField showAll="0"/>
    <pivotField dataField="1" showAll="0"/>
    <pivotField axis="axisPage" showAll="0">
      <items count="3">
        <item x="0"/>
        <item x="1"/>
        <item t="default"/>
      </items>
    </pivotField>
    <pivotField showAll="0"/>
    <pivotField showAll="0"/>
    <pivotField dataField="1" showAll="0"/>
    <pivotField showAll="0"/>
    <pivotField showAll="0"/>
    <pivotField showAll="0"/>
    <pivotField dataField="1" showAll="0"/>
    <pivotField axis="axisPage" multipleItemSelectionAllowed="1" showAll="0">
      <items count="4">
        <item x="0"/>
        <item x="2"/>
        <item x="1"/>
        <item t="default"/>
      </items>
    </pivotField>
    <pivotField showAll="0"/>
    <pivotField showAll="0"/>
    <pivotField dataField="1" showAll="0"/>
    <pivotField showAll="0"/>
    <pivotField dataField="1" showAll="0"/>
    <pivotField axis="axisPage" multipleItemSelectionAllowed="1" showAll="0">
      <items count="4">
        <item x="0"/>
        <item x="2"/>
        <item x="1"/>
        <item t="default"/>
      </items>
    </pivotField>
    <pivotField showAll="0"/>
    <pivotField dataField="1" showAll="0"/>
    <pivotField axis="axisPage" showAll="0">
      <items count="4">
        <item x="0"/>
        <item x="2"/>
        <item x="1"/>
        <item t="default"/>
      </items>
    </pivotField>
    <pivotField dataField="1" showAll="0"/>
    <pivotField axis="axisPage" showAll="0">
      <items count="4">
        <item x="0"/>
        <item x="1"/>
        <item x="2"/>
        <item t="default"/>
      </items>
    </pivotField>
    <pivotField showAll="0"/>
    <pivotField showAll="0"/>
    <pivotField showAll="0"/>
    <pivotField showAll="0"/>
    <pivotField showAll="0"/>
  </pivotFields>
  <rowFields count="1">
    <field x="0"/>
  </rowFields>
  <rowItems count="19">
    <i>
      <x v="46"/>
    </i>
    <i>
      <x v="222"/>
    </i>
    <i>
      <x v="395"/>
    </i>
    <i>
      <x v="522"/>
    </i>
    <i>
      <x v="388"/>
    </i>
    <i>
      <x v="149"/>
    </i>
    <i>
      <x v="22"/>
    </i>
    <i>
      <x v="251"/>
    </i>
    <i>
      <x v="380"/>
    </i>
    <i>
      <x v="409"/>
    </i>
    <i>
      <x v="138"/>
    </i>
    <i>
      <x v="322"/>
    </i>
    <i>
      <x v="92"/>
    </i>
    <i>
      <x v="190"/>
    </i>
    <i>
      <x v="447"/>
    </i>
    <i>
      <x v="181"/>
    </i>
    <i>
      <x v="32"/>
    </i>
    <i>
      <x v="203"/>
    </i>
    <i t="grand">
      <x/>
    </i>
  </rowItems>
  <colFields count="1">
    <field x="-2"/>
  </colFields>
  <colItems count="8">
    <i>
      <x/>
    </i>
    <i i="1">
      <x v="1"/>
    </i>
    <i i="2">
      <x v="2"/>
    </i>
    <i i="3">
      <x v="3"/>
    </i>
    <i i="4">
      <x v="4"/>
    </i>
    <i i="5">
      <x v="5"/>
    </i>
    <i i="6">
      <x v="6"/>
    </i>
    <i i="7">
      <x v="7"/>
    </i>
  </colItems>
  <pageFields count="6">
    <pageField fld="11" hier="-1"/>
    <pageField fld="15" item="0" hier="-1"/>
    <pageField fld="23" hier="-1"/>
    <pageField fld="29" hier="-1"/>
    <pageField fld="32" hier="-1"/>
    <pageField fld="34" hier="-1"/>
  </pageFields>
  <dataFields count="8">
    <dataField name="Sum of PTS" fld="10" baseField="0" baseItem="341"/>
    <dataField name="Sum of Field Goal %" fld="14" baseField="0" baseItem="0"/>
    <dataField name="Sum of 3P%" fld="18" baseField="0" baseItem="0"/>
    <dataField name="Sum of Free Throw %" fld="22" baseField="0" baseItem="0"/>
    <dataField name="Sum of AST" fld="28" baseField="0" baseItem="0"/>
    <dataField name="Sum of BLK" fld="33" baseField="0" baseItem="0"/>
    <dataField name="Sum of STL" fld="31" baseField="0" baseItem="0"/>
    <dataField name="Sum of REB" fld="26" baseField="0" baseItem="0"/>
  </dataFields>
  <pivotTableStyleInfo name="PivotStyleLight16" showRowHeaders="1" showColHeaders="1" showRowStripes="0" showColStripes="0" showLastColumn="1"/>
  <filters count="1">
    <filter fld="0" type="count" evalOrder="-1" id="3" iMeasureFld="5">
      <autoFilter ref="A1">
        <filterColumn colId="0">
          <top10 val="18" filterVal="1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E0E868-A62A-408F-B320-BA0996C8202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B24" firstHeaderRow="1" firstDataRow="1" firstDataCol="1"/>
  <pivotFields count="12">
    <pivotField axis="axisRow" showAll="0">
      <items count="11">
        <item x="3"/>
        <item x="4"/>
        <item x="5"/>
        <item x="7"/>
        <item x="0"/>
        <item x="1"/>
        <item x="2"/>
        <item x="9"/>
        <item x="8"/>
        <item x="6"/>
        <item t="default"/>
      </items>
    </pivotField>
    <pivotField showAll="0">
      <items count="6">
        <item x="1"/>
        <item x="2"/>
        <item x="3"/>
        <item x="4"/>
        <item x="0"/>
        <item t="default"/>
      </items>
    </pivotField>
    <pivotField dataField="1" showAll="0"/>
    <pivotField showAll="0"/>
    <pivotField showAll="0"/>
    <pivotField showAll="0"/>
    <pivotField showAll="0"/>
    <pivotField showAll="0"/>
    <pivotField showAll="0"/>
    <pivotField showAll="0"/>
    <pivotField showAll="0">
      <items count="11">
        <item x="0"/>
        <item x="5"/>
        <item x="2"/>
        <item x="9"/>
        <item x="6"/>
        <item x="7"/>
        <item x="8"/>
        <item x="1"/>
        <item x="3"/>
        <item x="4"/>
        <item t="default"/>
      </items>
    </pivotField>
    <pivotField showAll="0"/>
  </pivotFields>
  <rowFields count="1">
    <field x="0"/>
  </rowFields>
  <rowItems count="11">
    <i>
      <x/>
    </i>
    <i>
      <x v="1"/>
    </i>
    <i>
      <x v="2"/>
    </i>
    <i>
      <x v="3"/>
    </i>
    <i>
      <x v="4"/>
    </i>
    <i>
      <x v="5"/>
    </i>
    <i>
      <x v="6"/>
    </i>
    <i>
      <x v="7"/>
    </i>
    <i>
      <x v="8"/>
    </i>
    <i>
      <x v="9"/>
    </i>
    <i t="grand">
      <x/>
    </i>
  </rowItems>
  <colItems count="1">
    <i/>
  </colItems>
  <dataFields count="1">
    <dataField name="Sum of Points" fld="2" baseField="0" baseItem="0"/>
  </dataFields>
  <chartFormats count="1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4" format="5">
      <pivotArea type="data" outline="0" fieldPosition="0">
        <references count="2">
          <reference field="4294967294" count="1" selected="0">
            <x v="0"/>
          </reference>
          <reference field="0" count="1" selected="0">
            <x v="2"/>
          </reference>
        </references>
      </pivotArea>
    </chartFormat>
    <chartFormat chart="4" format="6">
      <pivotArea type="data" outline="0" fieldPosition="0">
        <references count="2">
          <reference field="4294967294" count="1" selected="0">
            <x v="0"/>
          </reference>
          <reference field="0" count="1" selected="0">
            <x v="3"/>
          </reference>
        </references>
      </pivotArea>
    </chartFormat>
    <chartFormat chart="4" format="7">
      <pivotArea type="data" outline="0" fieldPosition="0">
        <references count="2">
          <reference field="4294967294" count="1" selected="0">
            <x v="0"/>
          </reference>
          <reference field="0" count="1" selected="0">
            <x v="4"/>
          </reference>
        </references>
      </pivotArea>
    </chartFormat>
    <chartFormat chart="4" format="8">
      <pivotArea type="data" outline="0" fieldPosition="0">
        <references count="2">
          <reference field="4294967294" count="1" selected="0">
            <x v="0"/>
          </reference>
          <reference field="0" count="1" selected="0">
            <x v="5"/>
          </reference>
        </references>
      </pivotArea>
    </chartFormat>
    <chartFormat chart="4" format="9">
      <pivotArea type="data" outline="0" fieldPosition="0">
        <references count="2">
          <reference field="4294967294" count="1" selected="0">
            <x v="0"/>
          </reference>
          <reference field="0" count="1" selected="0">
            <x v="6"/>
          </reference>
        </references>
      </pivotArea>
    </chartFormat>
    <chartFormat chart="4" format="10">
      <pivotArea type="data" outline="0" fieldPosition="0">
        <references count="2">
          <reference field="4294967294" count="1" selected="0">
            <x v="0"/>
          </reference>
          <reference field="0" count="1" selected="0">
            <x v="7"/>
          </reference>
        </references>
      </pivotArea>
    </chartFormat>
    <chartFormat chart="4" format="11">
      <pivotArea type="data" outline="0" fieldPosition="0">
        <references count="2">
          <reference field="4294967294" count="1" selected="0">
            <x v="0"/>
          </reference>
          <reference field="0" count="1" selected="0">
            <x v="8"/>
          </reference>
        </references>
      </pivotArea>
    </chartFormat>
    <chartFormat chart="4" format="12">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DC2FFC-53FB-49CF-BD6E-CD007B316D5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
  <location ref="H48:I59" firstHeaderRow="1" firstDataRow="1" firstDataCol="1"/>
  <pivotFields count="12">
    <pivotField axis="axisRow" showAll="0">
      <items count="11">
        <item x="3"/>
        <item x="4"/>
        <item x="5"/>
        <item x="7"/>
        <item x="0"/>
        <item x="1"/>
        <item x="2"/>
        <item x="9"/>
        <item x="8"/>
        <item x="6"/>
        <item t="default"/>
      </items>
    </pivotField>
    <pivotField showAll="0">
      <items count="6">
        <item x="1"/>
        <item x="2"/>
        <item x="3"/>
        <item x="4"/>
        <item x="0"/>
        <item t="default"/>
      </items>
    </pivotField>
    <pivotField showAll="0"/>
    <pivotField showAll="0"/>
    <pivotField showAll="0"/>
    <pivotField showAll="0"/>
    <pivotField showAll="0"/>
    <pivotField showAll="0"/>
    <pivotField dataField="1" showAll="0"/>
    <pivotField showAll="0"/>
    <pivotField showAll="0">
      <items count="11">
        <item x="0"/>
        <item x="5"/>
        <item x="2"/>
        <item x="9"/>
        <item x="6"/>
        <item x="7"/>
        <item x="8"/>
        <item x="1"/>
        <item x="3"/>
        <item x="4"/>
        <item t="default"/>
      </items>
    </pivotField>
    <pivotField showAll="0"/>
  </pivotFields>
  <rowFields count="1">
    <field x="0"/>
  </rowFields>
  <rowItems count="11">
    <i>
      <x/>
    </i>
    <i>
      <x v="1"/>
    </i>
    <i>
      <x v="2"/>
    </i>
    <i>
      <x v="3"/>
    </i>
    <i>
      <x v="4"/>
    </i>
    <i>
      <x v="5"/>
    </i>
    <i>
      <x v="6"/>
    </i>
    <i>
      <x v="7"/>
    </i>
    <i>
      <x v="8"/>
    </i>
    <i>
      <x v="9"/>
    </i>
    <i t="grand">
      <x/>
    </i>
  </rowItems>
  <colItems count="1">
    <i/>
  </colItems>
  <dataFields count="1">
    <dataField name="Sum of BLK" fld="8"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1AB67D-33C7-469C-AD36-6FA73352085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K16:L27" firstHeaderRow="1" firstDataRow="1" firstDataCol="1"/>
  <pivotFields count="12">
    <pivotField axis="axisRow" showAll="0">
      <items count="11">
        <item x="3"/>
        <item x="4"/>
        <item x="5"/>
        <item x="7"/>
        <item x="0"/>
        <item x="1"/>
        <item x="2"/>
        <item x="9"/>
        <item x="8"/>
        <item x="6"/>
        <item t="default"/>
      </items>
    </pivotField>
    <pivotField showAll="0">
      <items count="6">
        <item x="1"/>
        <item x="2"/>
        <item x="3"/>
        <item x="4"/>
        <item x="0"/>
        <item t="default"/>
      </items>
    </pivotField>
    <pivotField showAll="0"/>
    <pivotField showAll="0"/>
    <pivotField showAll="0"/>
    <pivotField showAll="0"/>
    <pivotField showAll="0"/>
    <pivotField showAll="0"/>
    <pivotField showAll="0"/>
    <pivotField showAll="0"/>
    <pivotField showAll="0">
      <items count="11">
        <item x="0"/>
        <item x="5"/>
        <item x="2"/>
        <item x="9"/>
        <item x="6"/>
        <item x="7"/>
        <item x="8"/>
        <item x="1"/>
        <item x="3"/>
        <item x="4"/>
        <item t="default" sd="0"/>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W" fld="11"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00FE11-9010-4F89-A1B5-6ACB7955074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8:B59" firstHeaderRow="1" firstDataRow="1" firstDataCol="1"/>
  <pivotFields count="12">
    <pivotField axis="axisRow" showAll="0">
      <items count="11">
        <item x="3"/>
        <item x="4"/>
        <item x="5"/>
        <item x="7"/>
        <item x="0"/>
        <item x="1"/>
        <item x="2"/>
        <item x="9"/>
        <item x="8"/>
        <item x="6"/>
        <item t="default"/>
      </items>
    </pivotField>
    <pivotField showAll="0">
      <items count="6">
        <item x="1"/>
        <item x="2"/>
        <item x="3"/>
        <item x="4"/>
        <item x="0"/>
        <item t="default"/>
      </items>
    </pivotField>
    <pivotField showAll="0"/>
    <pivotField showAll="0"/>
    <pivotField showAll="0"/>
    <pivotField showAll="0"/>
    <pivotField dataField="1" showAll="0"/>
    <pivotField showAll="0"/>
    <pivotField showAll="0"/>
    <pivotField showAll="0"/>
    <pivotField showAll="0">
      <items count="11">
        <item x="0"/>
        <item x="5"/>
        <item x="2"/>
        <item x="9"/>
        <item x="6"/>
        <item x="7"/>
        <item x="8"/>
        <item x="1"/>
        <item x="3"/>
        <item x="4"/>
        <item t="default"/>
      </items>
    </pivotField>
    <pivotField showAll="0"/>
  </pivotFields>
  <rowFields count="1">
    <field x="0"/>
  </rowFields>
  <rowItems count="11">
    <i>
      <x/>
    </i>
    <i>
      <x v="1"/>
    </i>
    <i>
      <x v="2"/>
    </i>
    <i>
      <x v="3"/>
    </i>
    <i>
      <x v="4"/>
    </i>
    <i>
      <x v="5"/>
    </i>
    <i>
      <x v="6"/>
    </i>
    <i>
      <x v="7"/>
    </i>
    <i>
      <x v="8"/>
    </i>
    <i>
      <x v="9"/>
    </i>
    <i t="grand">
      <x/>
    </i>
  </rowItems>
  <colItems count="1">
    <i/>
  </colItems>
  <dataFields count="1">
    <dataField name="Sum of REB" fld="6" baseField="0" baseItem="0"/>
  </dataFields>
  <chartFormats count="1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2" format="5">
      <pivotArea type="data" outline="0" fieldPosition="0">
        <references count="2">
          <reference field="4294967294" count="1" selected="0">
            <x v="0"/>
          </reference>
          <reference field="0" count="1" selected="0">
            <x v="2"/>
          </reference>
        </references>
      </pivotArea>
    </chartFormat>
    <chartFormat chart="2" format="6">
      <pivotArea type="data" outline="0" fieldPosition="0">
        <references count="2">
          <reference field="4294967294" count="1" selected="0">
            <x v="0"/>
          </reference>
          <reference field="0" count="1" selected="0">
            <x v="3"/>
          </reference>
        </references>
      </pivotArea>
    </chartFormat>
    <chartFormat chart="2" format="7">
      <pivotArea type="data" outline="0" fieldPosition="0">
        <references count="2">
          <reference field="4294967294" count="1" selected="0">
            <x v="0"/>
          </reference>
          <reference field="0" count="1" selected="0">
            <x v="4"/>
          </reference>
        </references>
      </pivotArea>
    </chartFormat>
    <chartFormat chart="2" format="8">
      <pivotArea type="data" outline="0" fieldPosition="0">
        <references count="2">
          <reference field="4294967294" count="1" selected="0">
            <x v="0"/>
          </reference>
          <reference field="0" count="1" selected="0">
            <x v="5"/>
          </reference>
        </references>
      </pivotArea>
    </chartFormat>
    <chartFormat chart="2" format="9">
      <pivotArea type="data" outline="0" fieldPosition="0">
        <references count="2">
          <reference field="4294967294" count="1" selected="0">
            <x v="0"/>
          </reference>
          <reference field="0" count="1" selected="0">
            <x v="6"/>
          </reference>
        </references>
      </pivotArea>
    </chartFormat>
    <chartFormat chart="2" format="10">
      <pivotArea type="data" outline="0" fieldPosition="0">
        <references count="2">
          <reference field="4294967294" count="1" selected="0">
            <x v="0"/>
          </reference>
          <reference field="0" count="1" selected="0">
            <x v="7"/>
          </reference>
        </references>
      </pivotArea>
    </chartFormat>
    <chartFormat chart="2" format="11">
      <pivotArea type="data" outline="0" fieldPosition="0">
        <references count="2">
          <reference field="4294967294" count="1" selected="0">
            <x v="0"/>
          </reference>
          <reference field="0" count="1" selected="0">
            <x v="8"/>
          </reference>
        </references>
      </pivotArea>
    </chartFormat>
    <chartFormat chart="2" format="12">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800A68-4A04-4559-A7FF-FE4AFD656DD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3:B74" firstHeaderRow="1" firstDataRow="1" firstDataCol="1"/>
  <pivotFields count="12">
    <pivotField axis="axisRow" showAll="0">
      <items count="11">
        <item x="3"/>
        <item x="4"/>
        <item x="5"/>
        <item x="7"/>
        <item x="0"/>
        <item x="1"/>
        <item x="2"/>
        <item x="9"/>
        <item x="8"/>
        <item x="6"/>
        <item t="default"/>
      </items>
    </pivotField>
    <pivotField showAll="0">
      <items count="6">
        <item x="1"/>
        <item x="2"/>
        <item x="3"/>
        <item x="4"/>
        <item x="0"/>
        <item t="default"/>
      </items>
    </pivotField>
    <pivotField showAll="0"/>
    <pivotField showAll="0"/>
    <pivotField showAll="0"/>
    <pivotField showAll="0"/>
    <pivotField showAll="0"/>
    <pivotField showAll="0"/>
    <pivotField showAll="0"/>
    <pivotField dataField="1" showAll="0"/>
    <pivotField showAll="0">
      <items count="11">
        <item x="0"/>
        <item x="5"/>
        <item x="2"/>
        <item x="9"/>
        <item x="6"/>
        <item x="7"/>
        <item x="8"/>
        <item x="1"/>
        <item x="3"/>
        <item x="4"/>
        <item t="default"/>
      </items>
    </pivotField>
    <pivotField showAll="0"/>
  </pivotFields>
  <rowFields count="1">
    <field x="0"/>
  </rowFields>
  <rowItems count="11">
    <i>
      <x/>
    </i>
    <i>
      <x v="1"/>
    </i>
    <i>
      <x v="2"/>
    </i>
    <i>
      <x v="3"/>
    </i>
    <i>
      <x v="4"/>
    </i>
    <i>
      <x v="5"/>
    </i>
    <i>
      <x v="6"/>
    </i>
    <i>
      <x v="7"/>
    </i>
    <i>
      <x v="8"/>
    </i>
    <i>
      <x v="9"/>
    </i>
    <i t="grand">
      <x/>
    </i>
  </rowItems>
  <colItems count="1">
    <i/>
  </colItems>
  <dataFields count="1">
    <dataField name="Sum of AST"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32EE28-26F4-4F07-BE1F-53A8B5C1F84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8:D39" firstHeaderRow="0" firstDataRow="1" firstDataCol="1"/>
  <pivotFields count="12">
    <pivotField axis="axisRow" showAll="0">
      <items count="11">
        <item x="3"/>
        <item x="4"/>
        <item x="5"/>
        <item x="7"/>
        <item x="0"/>
        <item x="1"/>
        <item x="2"/>
        <item x="9"/>
        <item x="8"/>
        <item x="6"/>
        <item t="default"/>
      </items>
    </pivotField>
    <pivotField showAll="0">
      <items count="6">
        <item x="1"/>
        <item x="2"/>
        <item x="3"/>
        <item x="4"/>
        <item x="0"/>
        <item t="default"/>
      </items>
    </pivotField>
    <pivotField showAll="0"/>
    <pivotField dataField="1" showAll="0"/>
    <pivotField dataField="1" showAll="0"/>
    <pivotField dataField="1" showAll="0"/>
    <pivotField showAll="0"/>
    <pivotField showAll="0"/>
    <pivotField showAll="0"/>
    <pivotField showAll="0"/>
    <pivotField showAll="0">
      <items count="11">
        <item x="0"/>
        <item x="5"/>
        <item x="2"/>
        <item x="9"/>
        <item x="6"/>
        <item x="7"/>
        <item x="8"/>
        <item x="1"/>
        <item x="3"/>
        <item x="4"/>
        <item t="default"/>
      </items>
    </pivotField>
    <pivotField showAl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name="Sum of 3P%" fld="5" baseField="0" baseItem="0"/>
    <dataField name="Sum of FT%" fld="4" baseField="0" baseItem="0"/>
    <dataField name="Sum of FG%" fld="3" baseField="0" baseItem="0"/>
  </dataField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C523EC-84CD-4754-A499-7FCFE0F010B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63:H74" firstHeaderRow="1" firstDataRow="1" firstDataCol="1"/>
  <pivotFields count="12">
    <pivotField axis="axisRow" showAll="0">
      <items count="11">
        <item x="3"/>
        <item x="4"/>
        <item x="5"/>
        <item x="7"/>
        <item x="0"/>
        <item x="1"/>
        <item x="2"/>
        <item x="9"/>
        <item x="8"/>
        <item x="6"/>
        <item t="default"/>
      </items>
    </pivotField>
    <pivotField showAll="0">
      <items count="6">
        <item x="1"/>
        <item x="2"/>
        <item x="3"/>
        <item x="4"/>
        <item x="0"/>
        <item t="default"/>
      </items>
    </pivotField>
    <pivotField showAll="0"/>
    <pivotField showAll="0"/>
    <pivotField showAll="0"/>
    <pivotField showAll="0"/>
    <pivotField showAll="0"/>
    <pivotField dataField="1" showAll="0"/>
    <pivotField showAll="0"/>
    <pivotField showAll="0"/>
    <pivotField showAll="0">
      <items count="11">
        <item x="0"/>
        <item x="5"/>
        <item x="2"/>
        <item x="9"/>
        <item x="6"/>
        <item x="7"/>
        <item x="8"/>
        <item x="1"/>
        <item x="3"/>
        <item x="4"/>
        <item t="default"/>
      </items>
    </pivotField>
    <pivotField showAll="0"/>
  </pivotFields>
  <rowFields count="1">
    <field x="0"/>
  </rowFields>
  <rowItems count="11">
    <i>
      <x/>
    </i>
    <i>
      <x v="1"/>
    </i>
    <i>
      <x v="2"/>
    </i>
    <i>
      <x v="3"/>
    </i>
    <i>
      <x v="4"/>
    </i>
    <i>
      <x v="5"/>
    </i>
    <i>
      <x v="6"/>
    </i>
    <i>
      <x v="7"/>
    </i>
    <i>
      <x v="8"/>
    </i>
    <i>
      <x v="9"/>
    </i>
    <i t="grand">
      <x/>
    </i>
  </rowItems>
  <colItems count="1">
    <i/>
  </colItems>
  <dataFields count="1">
    <dataField name="Sum of STL" fld="7"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10_Players" xr10:uid="{24678995-DB23-43DC-BD8B-C2D82A53A64E}" sourceName="Top 10 Players">
  <pivotTables>
    <pivotTable tabId="8" name="PivotTable6"/>
    <pivotTable tabId="8" name="PivotTable11"/>
    <pivotTable tabId="8" name="PivotTable7"/>
    <pivotTable tabId="8" name="PivotTable8"/>
    <pivotTable tabId="8" name="PivotTable9"/>
    <pivotTable tabId="8" name="PivotTable1"/>
  </pivotTables>
  <data>
    <tabular pivotCacheId="992213477">
      <items count="10">
        <i x="3" s="1"/>
        <i x="4" s="1"/>
        <i x="5" s="1"/>
        <i x="7" s="1"/>
        <i x="0" s="1"/>
        <i x="1" s="1"/>
        <i x="2" s="1"/>
        <i x="9" s="1"/>
        <i x="8"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ition" xr10:uid="{DBB0627E-0981-44B6-AFCA-444B60F7BF48}" sourceName="Position">
  <pivotTables>
    <pivotTable tabId="8" name="PivotTable6"/>
    <pivotTable tabId="8" name="PivotTable7"/>
    <pivotTable tabId="8" name="PivotTable1"/>
    <pivotTable tabId="8" name="PivotTable11"/>
    <pivotTable tabId="8" name="PivotTable2"/>
    <pivotTable tabId="8" name="PivotTable8"/>
    <pivotTable tabId="8" name="PivotTable9"/>
  </pivotTables>
  <data>
    <tabular pivotCacheId="992213477">
      <items count="5">
        <i x="1" s="1"/>
        <i x="2" s="1"/>
        <i x="3" s="1"/>
        <i x="4"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62BFD60D-58BF-4D02-AE83-C8DC228F9A11}" sourceName="TEAM">
  <pivotTables>
    <pivotTable tabId="8" name="PivotTable6"/>
    <pivotTable tabId="8" name="PivotTable1"/>
    <pivotTable tabId="8" name="PivotTable11"/>
    <pivotTable tabId="8" name="PivotTable2"/>
    <pivotTable tabId="8" name="PivotTable7"/>
    <pivotTable tabId="8" name="PivotTable8"/>
    <pivotTable tabId="8" name="PivotTable9"/>
  </pivotTables>
  <data>
    <tabular pivotCacheId="992213477">
      <items count="10">
        <i x="0" s="1"/>
        <i x="5" s="1"/>
        <i x="2" s="1"/>
        <i x="9" s="1"/>
        <i x="6" s="1"/>
        <i x="7" s="1"/>
        <i x="8" s="1"/>
        <i x="1"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p 10 Players" xr10:uid="{4A9BDD97-A401-43DA-891C-80B75BBCE95E}" cache="Slicer_Top_10_Players" caption="Top 10 Players" startItem="3" rowHeight="234950"/>
  <slicer name="Position" xr10:uid="{6FC6B66F-7A9C-4DBE-B7AF-8C119BCF2491}" cache="Slicer_Position" caption="Position" rowHeight="234950"/>
  <slicer name="TEAM" xr10:uid="{543D24C8-0D86-4BA2-8E9E-C8191FFBAED0}" cache="Slicer_TEAM" caption="TEAM"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p 10 Players 1" xr10:uid="{68A684FF-3B3C-436C-997A-A840B7D34D41}" cache="Slicer_Top_10_Players" caption="Player" style="SlicerStyleDark3" rowHeight="234950"/>
  <slicer name="Position 1" xr10:uid="{2CBF0019-1076-4ABE-AF67-314B89108EEE}" cache="Slicer_Position" caption="Position" style="SlicerStyleDark5" rowHeight="234950"/>
  <slicer name="TEAM 1" xr10:uid="{C71C6BB9-3D0E-4127-A204-C963A604B6DB}" cache="Slicer_TEAM" caption="Team"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5AF3B8-533D-4581-AA4E-049CCE94C96A}" name="Table13" displayName="Table13" ref="A1:AN540" totalsRowShown="0">
  <autoFilter ref="A1:AN540" xr:uid="{6F5AF3B8-533D-4581-AA4E-049CCE94C96A}"/>
  <tableColumns count="40">
    <tableColumn id="1" xr3:uid="{9C403253-89F5-49B1-AE84-57E0D4F5ACFA}" name="Player"/>
    <tableColumn id="2" xr3:uid="{4EB6CE5C-FE66-4B17-86B5-C66F6E73C4FA}" name="POS"/>
    <tableColumn id="3" xr3:uid="{E081BEA3-36EC-4750-82D5-DB1A97064F84}" name="New - Position">
      <calculatedColumnFormula>_xlfn.XLOOKUP(Table13[[#This Row],[POS]],Table4[POS],Table4[POS NAME])</calculatedColumnFormula>
    </tableColumn>
    <tableColumn id="4" xr3:uid="{E3B72C04-AE0E-4855-B14E-46505ACF1554}" name="Team"/>
    <tableColumn id="5" xr3:uid="{5B9B28A2-2937-45A8-8242-914299DAB1A7}" name="Age"/>
    <tableColumn id="6" xr3:uid="{95CCEE59-2ED5-4A1A-B2A4-5BC27F45CA84}" name="Games Played"/>
    <tableColumn id="7" xr3:uid="{B1435590-203A-47B9-81F8-113627BA1F5A}" name="W"/>
    <tableColumn id="8" xr3:uid="{AF2AAEFD-2243-4AD8-BCA0-462CC8A82156}" name="L"/>
    <tableColumn id="9" xr3:uid="{8293B541-89E3-4ABE-9688-87618E3915C6}" name="W/L Verification">
      <calculatedColumnFormula>Table13[[#This Row],[W]]+Table13[[#This Row],[L]]=Table13[[#This Row],[Games Played]]</calculatedColumnFormula>
    </tableColumn>
    <tableColumn id="10" xr3:uid="{FD9F6A89-E8D7-4978-BFAE-F097108E977A}" name="Min"/>
    <tableColumn id="11" xr3:uid="{3BDB5CCE-6E75-4049-AD74-7487A60C2961}" name="PTS"/>
    <tableColumn id="36" xr3:uid="{3DDEA8D5-B67D-41F0-89AD-C51FF44EC9C6}" name="Points Bracket">
      <calculatedColumnFormula>IF(Table13[[#This Row],[PTS]]&gt;=1000,"High Scorer","Low Scorer")</calculatedColumnFormula>
    </tableColumn>
    <tableColumn id="12" xr3:uid="{9EC4467A-9F64-448E-8588-DEBF01580496}" name="FGM"/>
    <tableColumn id="13" xr3:uid="{0DDDCA9F-AA9E-43C1-A675-22C6FDA5A419}" name="FGA"/>
    <tableColumn id="14" xr3:uid="{F67596EF-5C05-4798-A409-5A31C88C8EC3}" name="Field Goal %"/>
    <tableColumn id="43" xr3:uid="{5590A2FE-D3BF-4560-8CB0-E532672222E1}" name="Field Goal Bracket">
      <calculatedColumnFormula>IF(Table13[[#This Row],[Field Goal %]]&gt;46,"Above Average FG%","Below Average FG%")</calculatedColumnFormula>
    </tableColumn>
    <tableColumn id="15" xr3:uid="{F8F44671-D54B-4CCE-9BBE-E391C5AD33E7}" name="3PM"/>
    <tableColumn id="16" xr3:uid="{20515390-3E3E-4A32-8F21-E565C0EF28CA}" name="3PA"/>
    <tableColumn id="17" xr3:uid="{8A6E703A-F03D-4614-A441-D596B96DA324}" name="3P%"/>
    <tableColumn id="42" xr3:uid="{01D459CE-AA24-4D44-B5E6-A6A4E4DC3DDE}" name="3P Bracket">
      <calculatedColumnFormula>IF(Table13[[#This Row],[3P%]]&lt;30,"Regular Shooter",IF(Table13[[#This Row],[3P%]]&lt;=36,"Solid Shooter",IF(Table13[[#This Row],[3P%]]&gt;36,"Sharpshooter","Invalid")))</calculatedColumnFormula>
    </tableColumn>
    <tableColumn id="18" xr3:uid="{B5B86E48-4C99-4925-BCE6-EED8A12095E6}" name="FTM"/>
    <tableColumn id="19" xr3:uid="{A04777CE-6200-4277-9DD6-AE062E38A97A}" name="FTA"/>
    <tableColumn id="20" xr3:uid="{B3278EE4-E60F-4836-BD0B-CF38A9006AA5}" name="Free Throw %"/>
    <tableColumn id="41" xr3:uid="{89EE5664-CF37-4D39-A658-34A7E2D79CBB}" name="Free Throw Bracket">
      <calculatedColumnFormula>IF(Table13[[#This Row],[Free Throw %]]&lt;70,"Subpar FT%",IF(Table13[[#This Row],[Free Throw %]]&lt;=72,"Solid FT%",IF(Table13[[#This Row],[Free Throw %]]&gt;72,"Elite FT%","Invalid")))</calculatedColumnFormula>
    </tableColumn>
    <tableColumn id="21" xr3:uid="{8CB2DC19-65DE-441A-BE57-78C30203E295}" name="OREB"/>
    <tableColumn id="22" xr3:uid="{142E66A4-EBCF-498C-92C6-509407FE698E}" name="DREB"/>
    <tableColumn id="23" xr3:uid="{4027F219-BE2C-4A1B-B2E5-B3D0D49CAFF0}" name="REB"/>
    <tableColumn id="39" xr3:uid="{B114975B-CF7C-4C4B-B4C2-0A75A1F9E6E1}" name="Rebound Bracket">
      <calculatedColumnFormula>IF(Table13[[#This Row],[REB]]&lt;199,"Occasional Rebounder",IF(Table13[[#This Row],[REB]] &lt;= 199,"Solid Rebounder",IF(Table13[[#This Row],[REB]]&gt;=200,"Elite Rebounder","Invalid")))</calculatedColumnFormula>
    </tableColumn>
    <tableColumn id="24" xr3:uid="{3BDC1104-C362-4C6B-B8BE-2609EE6BE3A0}" name="AST"/>
    <tableColumn id="38" xr3:uid="{4734D751-3B6C-481C-8B9E-D2380BB6C43D}" name="Assist Bracket">
      <calculatedColumnFormula>IF(Table13[[#This Row],[AST]]&lt;100,"Occasional Passer",IF(Table13[[#This Row],[AST]] &lt;= 116,"Solid Passer",IF(Table13[[#This Row],[AST]]&gt;116,"Elite Passer","Invalid")))</calculatedColumnFormula>
    </tableColumn>
    <tableColumn id="25" xr3:uid="{58142DD5-70FF-443B-9AC9-09C544FAC261}" name="TOV"/>
    <tableColumn id="26" xr3:uid="{803D8D97-3B3C-4BE3-814E-8AD690B684C7}" name="STL"/>
    <tableColumn id="37" xr3:uid="{5C2C778A-1005-4D56-8915-19CD7B9DA9D4}" name="Steal Bracket">
      <calculatedColumnFormula>IF(Table13[[#This Row],[STL]]&lt;25,"Occasional Stealer",IF(Table13[[#This Row],[STL]] &lt;= 33,"Solid Stealer",IF(Table13[[#This Row],[STL]]&gt;33,"Elite Stealer","Invalid")))</calculatedColumnFormula>
    </tableColumn>
    <tableColumn id="27" xr3:uid="{9E75C1A6-8B3E-4C76-976F-E20917F595E9}" name="BLK"/>
    <tableColumn id="40" xr3:uid="{94EB9A28-AF29-4CB5-9D6D-A5C7B6E66759}" name="Block Bracket">
      <calculatedColumnFormula>IF(Table13[[#This Row],[BLK]]&lt;18,"Occasional Blocker",IF(Table13[[#This Row],[BLK]] &lt;= 20,"Solid Shot Blocker",IF(Table13[[#This Row],[BLK]]&gt;=21,"Elite Shot Blocker","Invalid")))</calculatedColumnFormula>
    </tableColumn>
    <tableColumn id="28" xr3:uid="{99469086-3060-498C-A5D9-0AF76F566324}" name="PF"/>
    <tableColumn id="29" xr3:uid="{F82E4EF7-419E-4C3E-B027-BF484BE089DA}" name="FP"/>
    <tableColumn id="30" xr3:uid="{FB0DBF8D-5AB3-453C-8FEA-3641087C27F3}" name="DD2"/>
    <tableColumn id="31" xr3:uid="{57F40D70-CAEF-47DB-9D5A-4B29AD62F5E7}" name="TD3"/>
    <tableColumn id="32" xr3:uid="{BA369E04-AA1D-4807-9908-5FFE98F8FEE1}"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5649DEA-F8B2-4079-A9D2-FB06F676B4D2}" name="Table4" displayName="Table4" ref="AP1:AQ8" totalsRowShown="0">
  <autoFilter ref="AP1:AQ8" xr:uid="{15649DEA-F8B2-4079-A9D2-FB06F676B4D2}"/>
  <tableColumns count="2">
    <tableColumn id="1" xr3:uid="{030095FD-778C-4CBE-98D1-69AB176A3E08}" name="POS"/>
    <tableColumn id="2" xr3:uid="{00618E4C-5981-4EFA-9ADD-CDD6BFE8C93A}" name="POS NAM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BF35EF-0A99-4D7E-B67E-FB919117702D}" name="Table5" displayName="Table5" ref="L3:T13" totalsRowShown="0" headerRowDxfId="27" dataDxfId="26">
  <autoFilter ref="L3:T13" xr:uid="{8ABF35EF-0A99-4D7E-B67E-FB919117702D}"/>
  <sortState xmlns:xlrd2="http://schemas.microsoft.com/office/spreadsheetml/2017/richdata2" ref="L4:S13">
    <sortCondition ref="M3:M13"/>
  </sortState>
  <tableColumns count="9">
    <tableColumn id="1" xr3:uid="{2D54CD35-CDF4-4582-9505-060B34D2216C}" name="Points" dataDxfId="25"/>
    <tableColumn id="2" xr3:uid="{4CDB8C73-933C-4D23-9D26-F8AFF1D48CD3}" name="FG%" dataDxfId="24"/>
    <tableColumn id="3" xr3:uid="{CB0C17CC-7561-4C99-B013-0DC2FC1DB12A}" name="FT%" dataDxfId="23"/>
    <tableColumn id="4" xr3:uid="{6513E64F-3E07-4B9A-B6B3-B31EC17B0D56}" name="3P%" dataDxfId="22"/>
    <tableColumn id="5" xr3:uid="{F600327C-F9B8-45C3-8C5B-11C0F6E236A9}" name="Assist" dataDxfId="21"/>
    <tableColumn id="6" xr3:uid="{7A60FB3F-A5FB-4C77-9EC0-DAC40AEB7F88}" name="Steals" dataDxfId="20"/>
    <tableColumn id="7" xr3:uid="{73952126-6928-48E5-81C2-C920E03D054B}" name="Blocks" dataDxfId="19"/>
    <tableColumn id="8" xr3:uid="{A1BD569E-8C7C-4CDC-922A-A33CE5F287BF}" name="Rebounds" dataDxfId="18"/>
    <tableColumn id="9" xr3:uid="{4755DC87-999E-4281-8B73-5A8B84C0CF81}" name="Wins"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0B6CFC2-1808-4DEB-8B9C-70941B84F821}" name="Table6" displayName="Table6" ref="L15:L25" totalsRowShown="0" dataDxfId="16">
  <autoFilter ref="L15:L25" xr:uid="{B0B6CFC2-1808-4DEB-8B9C-70941B84F821}"/>
  <tableColumns count="1">
    <tableColumn id="1" xr3:uid="{D1FD622A-6424-44C5-96D3-80CC6F323F6E}" name="Players" dataDxfId="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27B14B0-EA2E-4B18-B37A-8BDDB4C401E5}" name="Table7" displayName="Table7" ref="A1:L11" totalsRowShown="0" dataDxfId="14">
  <autoFilter ref="A1:L11" xr:uid="{F27B14B0-EA2E-4B18-B37A-8BDDB4C401E5}"/>
  <tableColumns count="12">
    <tableColumn id="1" xr3:uid="{50DA1AA5-6656-4A25-8D66-F6D6F85CA090}" name="Top 10 Players" dataDxfId="13"/>
    <tableColumn id="2" xr3:uid="{982B2F7D-E344-4E39-B6BC-DEDA11AC0EFA}" name="Position" dataDxfId="12">
      <calculatedColumnFormula array="1">_xlfn.XLOOKUP(Table7[[#This Row],[Top 10 Players]],Table13[[#All],[Player]],Table13[[#All],[New - Position]])</calculatedColumnFormula>
    </tableColumn>
    <tableColumn id="3" xr3:uid="{3740589C-3183-4624-A5B1-F3F2AF087142}" name="Points" dataDxfId="11">
      <calculatedColumnFormula array="1">_xlfn.XLOOKUP(Table7[[#This Row],[Top 10 Players]],Table13[[#All],[Player]],Table13[[#All],[PTS]])</calculatedColumnFormula>
    </tableColumn>
    <tableColumn id="4" xr3:uid="{D0200FB8-66D6-447D-913C-A721CDD2B74A}" name="FG%" dataDxfId="10">
      <calculatedColumnFormula array="1">_xlfn.XLOOKUP(Table7[[#This Row],[Top 10 Players]],Table13[[#All],[Player]],Table13[[#All],[Field Goal %]])</calculatedColumnFormula>
    </tableColumn>
    <tableColumn id="12" xr3:uid="{63D5E774-BC43-4C64-83C0-B1723E3A1803}" name="FT%" dataDxfId="9">
      <calculatedColumnFormula array="1">_xlfn.XLOOKUP(Table7[[#This Row],[Top 10 Players]],Table13[[#All],[Player]],Table13[[#All],[Free Throw %]])</calculatedColumnFormula>
    </tableColumn>
    <tableColumn id="5" xr3:uid="{6C2C6109-0F20-43F8-A828-2914A3FF2BB7}" name="3P%" dataDxfId="8">
      <calculatedColumnFormula array="1">_xlfn.XLOOKUP(Table7[[#This Row],[Top 10 Players]],Table13[[#All],[Player]],Table13[[#All],[3P%]])</calculatedColumnFormula>
    </tableColumn>
    <tableColumn id="6" xr3:uid="{A7240CE9-4495-418D-A568-DE9D3E75AE7C}" name="REB" dataDxfId="7">
      <calculatedColumnFormula array="1">_xlfn.XLOOKUP(Table7[[#This Row],[Top 10 Players]],Table13[[#All],[Player]],Table13[[#All],[REB]])</calculatedColumnFormula>
    </tableColumn>
    <tableColumn id="7" xr3:uid="{8E51608E-6F04-4062-AF82-F45F5817B1C5}" name="STL" dataDxfId="6">
      <calculatedColumnFormula array="1">_xlfn.XLOOKUP(Table7[[#This Row],[Top 10 Players]],Table13[[#All],[Player]],Table13[[#All],[STL]])</calculatedColumnFormula>
    </tableColumn>
    <tableColumn id="8" xr3:uid="{91EE780A-2079-4884-8198-EEB3B73B311B}" name="BLK" dataDxfId="5">
      <calculatedColumnFormula array="1">_xlfn.XLOOKUP(Table7[[#This Row],[Top 10 Players]],Table13[[#All],[Player]],Table13[[#All],[BLK]])</calculatedColumnFormula>
    </tableColumn>
    <tableColumn id="9" xr3:uid="{66DC987E-AB19-4A7A-AB5D-3837159DD8C2}" name="AST" dataDxfId="4">
      <calculatedColumnFormula array="1">_xlfn.XLOOKUP(Table7[[#This Row],[Top 10 Players]],Table13[[#All],[Player]],Table13[[#All],[AST]])</calculatedColumnFormula>
    </tableColumn>
    <tableColumn id="10" xr3:uid="{59A70D6A-6806-485D-A803-32B3BB863743}" name="TEAM" dataDxfId="3">
      <calculatedColumnFormula array="1">_xlfn.XLOOKUP(Table7[[#This Row],[Top 10 Players]],Table13[[#All],[Player]],Table13[[#All],[Team]])</calculatedColumnFormula>
    </tableColumn>
    <tableColumn id="11" xr3:uid="{067CFA23-32F0-4401-9A7E-266A3E91265B}" name="W" dataDxfId="2">
      <calculatedColumnFormula array="1">_xlfn.XLOOKUP(Table7[[#This Row],[Top 10 Players]],Table13[[#All],[Player]],Table13[[#All],[W]])</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Quotabl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Quotable">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Quotable">
      <a:fillStyleLst>
        <a:solidFill>
          <a:schemeClr val="phClr"/>
        </a:solidFill>
        <a:gradFill rotWithShape="1">
          <a:gsLst>
            <a:gs pos="0">
              <a:schemeClr val="phClr">
                <a:tint val="80000"/>
                <a:lumMod val="105000"/>
              </a:schemeClr>
            </a:gs>
            <a:gs pos="100000">
              <a:schemeClr val="phClr">
                <a:tint val="90000"/>
              </a:schemeClr>
            </a:gs>
          </a:gsLst>
          <a:lin ang="5400000" scaled="0"/>
        </a:gradFill>
        <a:blipFill rotWithShape="1">
          <a:blip xmlns:r="http://schemas.openxmlformats.org/officeDocument/2006/relationships" r:embed="rId1">
            <a:duotone>
              <a:schemeClr val="phClr">
                <a:tint val="98000"/>
                <a:lumMod val="102000"/>
              </a:schemeClr>
              <a:schemeClr val="phClr">
                <a:shade val="98000"/>
                <a:lumMod val="98000"/>
              </a:schemeClr>
            </a:duotone>
          </a:blip>
          <a:tile tx="0" ty="0" sx="100000" sy="100000" flip="none" algn="tl"/>
        </a:blipFill>
      </a:fillStyleLst>
      <a:lnStyleLst>
        <a:ln w="9525" cap="rnd" cmpd="sng" algn="ctr">
          <a:solidFill>
            <a:schemeClr val="ph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effectStyle>
        <a:effectStyle>
          <a:effectLst>
            <a:innerShdw blurRad="63500" dist="25400" dir="13500000">
              <a:srgbClr val="000000">
                <a:alpha val="75000"/>
              </a:srgbClr>
            </a:innerShdw>
          </a:effectLst>
        </a:effectStyle>
      </a:effectStyleLst>
      <a:bgFillStyleLst>
        <a:solidFill>
          <a:schemeClr val="phClr"/>
        </a:solidFill>
        <a:gradFill rotWithShape="1">
          <a:gsLst>
            <a:gs pos="0">
              <a:schemeClr val="phClr">
                <a:tint val="100000"/>
              </a:schemeClr>
            </a:gs>
            <a:gs pos="100000">
              <a:schemeClr val="phClr">
                <a:tint val="84000"/>
                <a:shade val="84000"/>
                <a:lumMod val="90000"/>
              </a:schemeClr>
            </a:gs>
          </a:gsLst>
          <a:lin ang="5400000" scaled="0"/>
        </a:gradFill>
        <a:gradFill rotWithShape="1">
          <a:gsLst>
            <a:gs pos="0">
              <a:schemeClr val="phClr">
                <a:tint val="84000"/>
                <a:shade val="90000"/>
                <a:satMod val="120000"/>
                <a:lumMod val="90000"/>
              </a:schemeClr>
            </a:gs>
            <a:gs pos="100000">
              <a:schemeClr val="phClr"/>
            </a:gs>
          </a:gsLst>
          <a:lin ang="5400000" scaled="0"/>
        </a:gradFill>
      </a:bgFillStyleLst>
    </a:fmtScheme>
  </a:themeElements>
  <a:objectDefaults/>
  <a:extraClrSchemeLst/>
  <a:extLst>
    <a:ext uri="{05A4C25C-085E-4340-85A3-A5531E510DB2}">
      <thm15:themeFamily xmlns:thm15="http://schemas.microsoft.com/office/thememl/2012/main" name="Quotable" id="{39EC5628-30ED-4578-ACD8-9820EDB8E15A}" vid="{6F3559E9-1A4C-49D8-94D4-F41003531C49}"/>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10" Type="http://schemas.microsoft.com/office/2007/relationships/slicer" Target="../slicers/slicer1.xml"/><Relationship Id="rId4" Type="http://schemas.openxmlformats.org/officeDocument/2006/relationships/pivotTable" Target="../pivotTables/pivotTable5.xml"/><Relationship Id="rId9" Type="http://schemas.openxmlformats.org/officeDocument/2006/relationships/table" Target="../tables/table5.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40"/>
  <sheetViews>
    <sheetView zoomScale="110" zoomScaleNormal="100" workbookViewId="0">
      <selection activeCell="G12" sqref="G12"/>
    </sheetView>
  </sheetViews>
  <sheetFormatPr defaultRowHeight="11.4" x14ac:dyDescent="0.2"/>
  <cols>
    <col min="1" max="1" width="22.296875" style="10" customWidth="1"/>
    <col min="2" max="2" width="4.09765625" style="10" customWidth="1"/>
    <col min="3" max="3" width="5.5" style="10" customWidth="1"/>
    <col min="4" max="4" width="3.8984375" style="10" customWidth="1"/>
    <col min="5" max="5" width="3.09765625" style="10" customWidth="1"/>
    <col min="6" max="7" width="2.8984375" style="10" customWidth="1"/>
    <col min="8" max="9" width="4.8984375" style="10" customWidth="1"/>
    <col min="10" max="10" width="4.69921875" style="10" customWidth="1"/>
    <col min="11" max="12" width="4.8984375" style="10" customWidth="1"/>
    <col min="13" max="13" width="4.59765625" style="10" customWidth="1"/>
    <col min="14" max="14" width="4" style="10" customWidth="1"/>
    <col min="15" max="15" width="4.8984375" style="10" customWidth="1"/>
    <col min="16" max="16" width="4.5" style="10" customWidth="1"/>
    <col min="17" max="17" width="3.8984375" style="10" customWidth="1"/>
    <col min="18" max="18" width="4.8984375" style="10" customWidth="1"/>
    <col min="19" max="19" width="5.5" style="10" customWidth="1"/>
    <col min="20" max="20" width="5.3984375" style="10" customWidth="1"/>
    <col min="21" max="21" width="4.09765625" style="10" customWidth="1"/>
    <col min="22" max="22" width="3.8984375" style="10" customWidth="1"/>
    <col min="23" max="23" width="4.3984375" style="10" customWidth="1"/>
    <col min="24" max="26" width="3.8984375" style="10" customWidth="1"/>
    <col min="27" max="27" width="4.8984375" style="10" customWidth="1"/>
    <col min="28" max="28" width="4.3984375" style="10" customWidth="1"/>
    <col min="29" max="29" width="4.09765625" style="10" customWidth="1"/>
    <col min="30" max="30" width="4.59765625" style="10" customWidth="1"/>
    <col min="31" max="16384" width="8.796875" style="10"/>
  </cols>
  <sheetData>
    <row r="1" spans="1:30" x14ac:dyDescent="0.2">
      <c r="A1" s="10" t="s">
        <v>0</v>
      </c>
      <c r="B1" s="10" t="s">
        <v>1</v>
      </c>
      <c r="C1" s="10" t="s">
        <v>3</v>
      </c>
      <c r="D1" s="10" t="s">
        <v>4</v>
      </c>
      <c r="E1" s="10" t="s">
        <v>628</v>
      </c>
      <c r="F1" s="10" t="s">
        <v>6</v>
      </c>
      <c r="G1" s="10" t="s">
        <v>7</v>
      </c>
      <c r="H1" s="10" t="s">
        <v>9</v>
      </c>
      <c r="I1" s="10" t="s">
        <v>10</v>
      </c>
      <c r="J1" s="10" t="s">
        <v>11</v>
      </c>
      <c r="K1" s="10" t="s">
        <v>12</v>
      </c>
      <c r="L1" s="10" t="s">
        <v>629</v>
      </c>
      <c r="M1" s="10" t="s">
        <v>14</v>
      </c>
      <c r="N1" s="10" t="s">
        <v>15</v>
      </c>
      <c r="O1" s="10" t="s">
        <v>16</v>
      </c>
      <c r="P1" s="10" t="s">
        <v>17</v>
      </c>
      <c r="Q1" s="10" t="s">
        <v>18</v>
      </c>
      <c r="R1" s="10" t="s">
        <v>630</v>
      </c>
      <c r="S1" s="10" t="s">
        <v>19</v>
      </c>
      <c r="T1" s="10" t="s">
        <v>20</v>
      </c>
      <c r="U1" s="10" t="s">
        <v>21</v>
      </c>
      <c r="V1" s="10" t="s">
        <v>22</v>
      </c>
      <c r="W1" s="10" t="s">
        <v>23</v>
      </c>
      <c r="X1" s="10" t="s">
        <v>24</v>
      </c>
      <c r="Y1" s="10" t="s">
        <v>25</v>
      </c>
      <c r="Z1" s="10" t="s">
        <v>26</v>
      </c>
      <c r="AA1" s="10" t="s">
        <v>27</v>
      </c>
      <c r="AB1" s="10" t="s">
        <v>28</v>
      </c>
      <c r="AC1" s="10" t="s">
        <v>29</v>
      </c>
      <c r="AD1" s="10" t="s">
        <v>30</v>
      </c>
    </row>
    <row r="2" spans="1:30" x14ac:dyDescent="0.2">
      <c r="A2" s="10" t="s">
        <v>32</v>
      </c>
      <c r="B2" s="10" t="s">
        <v>33</v>
      </c>
      <c r="C2" s="10" t="s">
        <v>35</v>
      </c>
      <c r="D2" s="10">
        <v>25</v>
      </c>
      <c r="E2" s="10">
        <v>74</v>
      </c>
      <c r="F2" s="10">
        <v>52</v>
      </c>
      <c r="G2" s="10">
        <v>22</v>
      </c>
      <c r="H2" s="10">
        <v>2732</v>
      </c>
      <c r="I2" s="10">
        <v>2225</v>
      </c>
      <c r="J2" s="10">
        <v>727</v>
      </c>
      <c r="K2" s="10">
        <v>1559</v>
      </c>
      <c r="L2" s="10">
        <v>46.6</v>
      </c>
      <c r="M2" s="10">
        <v>240</v>
      </c>
      <c r="N2" s="10">
        <v>686</v>
      </c>
      <c r="O2" s="10">
        <v>35</v>
      </c>
      <c r="P2" s="10">
        <v>531</v>
      </c>
      <c r="Q2" s="10">
        <v>622</v>
      </c>
      <c r="R2" s="10">
        <v>85.4</v>
      </c>
      <c r="S2" s="10">
        <v>78</v>
      </c>
      <c r="T2" s="10">
        <v>571</v>
      </c>
      <c r="U2" s="10">
        <v>649</v>
      </c>
      <c r="V2" s="10">
        <v>342</v>
      </c>
      <c r="W2" s="10">
        <v>213</v>
      </c>
      <c r="X2" s="10">
        <v>78</v>
      </c>
      <c r="Y2" s="10">
        <v>51</v>
      </c>
      <c r="Z2" s="10">
        <v>160</v>
      </c>
      <c r="AA2" s="10">
        <v>3691</v>
      </c>
      <c r="AB2" s="10">
        <v>31</v>
      </c>
      <c r="AC2" s="10">
        <v>1</v>
      </c>
      <c r="AD2" s="10">
        <v>470</v>
      </c>
    </row>
    <row r="3" spans="1:30" x14ac:dyDescent="0.2">
      <c r="A3" s="10" t="s">
        <v>36</v>
      </c>
      <c r="B3" s="10" t="s">
        <v>37</v>
      </c>
      <c r="C3" s="10" t="s">
        <v>39</v>
      </c>
      <c r="D3" s="10">
        <v>29</v>
      </c>
      <c r="E3" s="10">
        <v>66</v>
      </c>
      <c r="F3" s="10">
        <v>43</v>
      </c>
      <c r="G3" s="10">
        <v>23</v>
      </c>
      <c r="H3" s="10">
        <v>2284</v>
      </c>
      <c r="I3" s="10">
        <v>2183</v>
      </c>
      <c r="J3" s="10">
        <v>728</v>
      </c>
      <c r="K3" s="10">
        <v>1328</v>
      </c>
      <c r="L3" s="10">
        <v>54.8</v>
      </c>
      <c r="M3" s="10">
        <v>66</v>
      </c>
      <c r="N3" s="10">
        <v>200</v>
      </c>
      <c r="O3" s="10">
        <v>33</v>
      </c>
      <c r="P3" s="10">
        <v>661</v>
      </c>
      <c r="Q3" s="10">
        <v>771</v>
      </c>
      <c r="R3" s="10">
        <v>85.7</v>
      </c>
      <c r="S3" s="10">
        <v>113</v>
      </c>
      <c r="T3" s="10">
        <v>557</v>
      </c>
      <c r="U3" s="10">
        <v>670</v>
      </c>
      <c r="V3" s="10">
        <v>274</v>
      </c>
      <c r="W3" s="10">
        <v>226</v>
      </c>
      <c r="X3" s="10">
        <v>66</v>
      </c>
      <c r="Y3" s="10">
        <v>112</v>
      </c>
      <c r="Z3" s="10">
        <v>205</v>
      </c>
      <c r="AA3" s="10">
        <v>3706</v>
      </c>
      <c r="AB3" s="10">
        <v>39</v>
      </c>
      <c r="AC3" s="10">
        <v>1</v>
      </c>
      <c r="AD3" s="10">
        <v>424</v>
      </c>
    </row>
    <row r="4" spans="1:30" x14ac:dyDescent="0.2">
      <c r="A4" s="10" t="s">
        <v>43</v>
      </c>
      <c r="B4" s="10" t="s">
        <v>40</v>
      </c>
      <c r="C4" s="10" t="s">
        <v>44</v>
      </c>
      <c r="D4" s="10">
        <v>24</v>
      </c>
      <c r="E4" s="10">
        <v>66</v>
      </c>
      <c r="F4" s="10">
        <v>33</v>
      </c>
      <c r="G4" s="10">
        <v>33</v>
      </c>
      <c r="H4" s="10">
        <v>2391</v>
      </c>
      <c r="I4" s="10">
        <v>2138</v>
      </c>
      <c r="J4" s="10">
        <v>719</v>
      </c>
      <c r="K4" s="10">
        <v>1449</v>
      </c>
      <c r="L4" s="10">
        <v>49.6</v>
      </c>
      <c r="M4" s="10">
        <v>185</v>
      </c>
      <c r="N4" s="10">
        <v>541</v>
      </c>
      <c r="O4" s="10">
        <v>34.200000000000003</v>
      </c>
      <c r="P4" s="10">
        <v>515</v>
      </c>
      <c r="Q4" s="10">
        <v>694</v>
      </c>
      <c r="R4" s="10">
        <v>74.2</v>
      </c>
      <c r="S4" s="10">
        <v>54</v>
      </c>
      <c r="T4" s="10">
        <v>515</v>
      </c>
      <c r="U4" s="10">
        <v>569</v>
      </c>
      <c r="V4" s="10">
        <v>529</v>
      </c>
      <c r="W4" s="10">
        <v>236</v>
      </c>
      <c r="X4" s="10">
        <v>90</v>
      </c>
      <c r="Y4" s="10">
        <v>33</v>
      </c>
      <c r="Z4" s="10">
        <v>166</v>
      </c>
      <c r="AA4" s="10">
        <v>3747</v>
      </c>
      <c r="AB4" s="10">
        <v>36</v>
      </c>
      <c r="AC4" s="10">
        <v>10</v>
      </c>
      <c r="AD4" s="10">
        <v>128</v>
      </c>
    </row>
    <row r="5" spans="1:30" x14ac:dyDescent="0.2">
      <c r="A5" s="10" t="s">
        <v>47</v>
      </c>
      <c r="B5" s="10" t="s">
        <v>40</v>
      </c>
      <c r="C5" s="10" t="s">
        <v>48</v>
      </c>
      <c r="D5" s="10">
        <v>24</v>
      </c>
      <c r="E5" s="10">
        <v>68</v>
      </c>
      <c r="F5" s="10">
        <v>33</v>
      </c>
      <c r="G5" s="10">
        <v>35</v>
      </c>
      <c r="H5" s="10">
        <v>2416</v>
      </c>
      <c r="I5" s="10">
        <v>2135</v>
      </c>
      <c r="J5" s="10">
        <v>704</v>
      </c>
      <c r="K5" s="10">
        <v>1381</v>
      </c>
      <c r="L5" s="10">
        <v>51</v>
      </c>
      <c r="M5" s="10">
        <v>58</v>
      </c>
      <c r="N5" s="10">
        <v>168</v>
      </c>
      <c r="O5" s="10">
        <v>34.5</v>
      </c>
      <c r="P5" s="10">
        <v>669</v>
      </c>
      <c r="Q5" s="10">
        <v>739</v>
      </c>
      <c r="R5" s="10">
        <v>90.5</v>
      </c>
      <c r="S5" s="10">
        <v>59</v>
      </c>
      <c r="T5" s="10">
        <v>270</v>
      </c>
      <c r="U5" s="10">
        <v>329</v>
      </c>
      <c r="V5" s="10">
        <v>371</v>
      </c>
      <c r="W5" s="10">
        <v>192</v>
      </c>
      <c r="X5" s="10">
        <v>112</v>
      </c>
      <c r="Y5" s="10">
        <v>65</v>
      </c>
      <c r="Z5" s="10">
        <v>192</v>
      </c>
      <c r="AA5" s="10">
        <v>3425</v>
      </c>
      <c r="AB5" s="10">
        <v>3</v>
      </c>
      <c r="AC5" s="10">
        <v>0</v>
      </c>
      <c r="AD5" s="10">
        <v>149</v>
      </c>
    </row>
    <row r="6" spans="1:30" x14ac:dyDescent="0.2">
      <c r="A6" s="10" t="s">
        <v>50</v>
      </c>
      <c r="B6" s="10" t="s">
        <v>26</v>
      </c>
      <c r="C6" s="10" t="s">
        <v>51</v>
      </c>
      <c r="D6" s="10">
        <v>28</v>
      </c>
      <c r="E6" s="10">
        <v>63</v>
      </c>
      <c r="F6" s="10">
        <v>47</v>
      </c>
      <c r="G6" s="10">
        <v>16</v>
      </c>
      <c r="H6" s="10">
        <v>2024</v>
      </c>
      <c r="I6" s="10">
        <v>1959</v>
      </c>
      <c r="J6" s="10">
        <v>707</v>
      </c>
      <c r="K6" s="10">
        <v>1278</v>
      </c>
      <c r="L6" s="10">
        <v>55.3</v>
      </c>
      <c r="M6" s="10">
        <v>47</v>
      </c>
      <c r="N6" s="10">
        <v>171</v>
      </c>
      <c r="O6" s="10">
        <v>27.5</v>
      </c>
      <c r="P6" s="10">
        <v>498</v>
      </c>
      <c r="Q6" s="10">
        <v>772</v>
      </c>
      <c r="R6" s="10">
        <v>64.5</v>
      </c>
      <c r="S6" s="10">
        <v>137</v>
      </c>
      <c r="T6" s="10">
        <v>605</v>
      </c>
      <c r="U6" s="10">
        <v>742</v>
      </c>
      <c r="V6" s="10">
        <v>359</v>
      </c>
      <c r="W6" s="10">
        <v>246</v>
      </c>
      <c r="X6" s="10">
        <v>52</v>
      </c>
      <c r="Y6" s="10">
        <v>51</v>
      </c>
      <c r="Z6" s="10">
        <v>197</v>
      </c>
      <c r="AA6" s="10">
        <v>3451</v>
      </c>
      <c r="AB6" s="10">
        <v>46</v>
      </c>
      <c r="AC6" s="10">
        <v>6</v>
      </c>
      <c r="AD6" s="10">
        <v>341</v>
      </c>
    </row>
    <row r="7" spans="1:30" x14ac:dyDescent="0.2">
      <c r="A7" s="10" t="s">
        <v>55</v>
      </c>
      <c r="B7" s="10" t="s">
        <v>52</v>
      </c>
      <c r="C7" s="10" t="s">
        <v>56</v>
      </c>
      <c r="D7" s="10">
        <v>21</v>
      </c>
      <c r="E7" s="10">
        <v>79</v>
      </c>
      <c r="F7" s="10">
        <v>40</v>
      </c>
      <c r="G7" s="10">
        <v>39</v>
      </c>
      <c r="H7" s="10">
        <v>2842</v>
      </c>
      <c r="I7" s="10">
        <v>1946</v>
      </c>
      <c r="J7" s="10">
        <v>707</v>
      </c>
      <c r="K7" s="10">
        <v>1541</v>
      </c>
      <c r="L7" s="10">
        <v>45.9</v>
      </c>
      <c r="M7" s="10">
        <v>213</v>
      </c>
      <c r="N7" s="10">
        <v>578</v>
      </c>
      <c r="O7" s="10">
        <v>36.9</v>
      </c>
      <c r="P7" s="10">
        <v>319</v>
      </c>
      <c r="Q7" s="10">
        <v>422</v>
      </c>
      <c r="R7" s="10">
        <v>75.599999999999994</v>
      </c>
      <c r="S7" s="10">
        <v>47</v>
      </c>
      <c r="T7" s="10">
        <v>411</v>
      </c>
      <c r="U7" s="10">
        <v>458</v>
      </c>
      <c r="V7" s="10">
        <v>350</v>
      </c>
      <c r="W7" s="10">
        <v>259</v>
      </c>
      <c r="X7" s="10">
        <v>125</v>
      </c>
      <c r="Y7" s="10">
        <v>58</v>
      </c>
      <c r="Z7" s="10">
        <v>186</v>
      </c>
      <c r="AA7" s="10">
        <v>3311</v>
      </c>
      <c r="AB7" s="10">
        <v>9</v>
      </c>
      <c r="AC7" s="10">
        <v>0</v>
      </c>
      <c r="AD7" s="10">
        <v>97</v>
      </c>
    </row>
    <row r="8" spans="1:30" x14ac:dyDescent="0.2">
      <c r="A8" s="10" t="s">
        <v>60</v>
      </c>
      <c r="B8" s="10" t="s">
        <v>26</v>
      </c>
      <c r="C8" s="10" t="s">
        <v>61</v>
      </c>
      <c r="D8" s="10">
        <v>28</v>
      </c>
      <c r="E8" s="10">
        <v>77</v>
      </c>
      <c r="F8" s="10">
        <v>44</v>
      </c>
      <c r="G8" s="10">
        <v>33</v>
      </c>
      <c r="H8" s="10">
        <v>2737</v>
      </c>
      <c r="I8" s="10">
        <v>1936</v>
      </c>
      <c r="J8" s="10">
        <v>658</v>
      </c>
      <c r="K8" s="10">
        <v>1432</v>
      </c>
      <c r="L8" s="10">
        <v>45.9</v>
      </c>
      <c r="M8" s="10">
        <v>218</v>
      </c>
      <c r="N8" s="10">
        <v>636</v>
      </c>
      <c r="O8" s="10">
        <v>34.299999999999997</v>
      </c>
      <c r="P8" s="10">
        <v>402</v>
      </c>
      <c r="Q8" s="10">
        <v>531</v>
      </c>
      <c r="R8" s="10">
        <v>75.7</v>
      </c>
      <c r="S8" s="10">
        <v>141</v>
      </c>
      <c r="T8" s="10">
        <v>626</v>
      </c>
      <c r="U8" s="10">
        <v>767</v>
      </c>
      <c r="V8" s="10">
        <v>316</v>
      </c>
      <c r="W8" s="10">
        <v>216</v>
      </c>
      <c r="X8" s="10">
        <v>49</v>
      </c>
      <c r="Y8" s="10">
        <v>21</v>
      </c>
      <c r="Z8" s="10">
        <v>233</v>
      </c>
      <c r="AA8" s="10">
        <v>3324</v>
      </c>
      <c r="AB8" s="10">
        <v>40</v>
      </c>
      <c r="AC8" s="10">
        <v>0</v>
      </c>
      <c r="AD8" s="10">
        <v>170</v>
      </c>
    </row>
    <row r="9" spans="1:30" x14ac:dyDescent="0.2">
      <c r="A9" s="10" t="s">
        <v>65</v>
      </c>
      <c r="B9" s="10" t="s">
        <v>52</v>
      </c>
      <c r="C9" s="10" t="s">
        <v>66</v>
      </c>
      <c r="D9" s="10">
        <v>26</v>
      </c>
      <c r="E9" s="10">
        <v>68</v>
      </c>
      <c r="F9" s="10">
        <v>44</v>
      </c>
      <c r="G9" s="10">
        <v>24</v>
      </c>
      <c r="H9" s="10">
        <v>2432</v>
      </c>
      <c r="I9" s="10">
        <v>1922</v>
      </c>
      <c r="J9" s="10">
        <v>679</v>
      </c>
      <c r="K9" s="10">
        <v>1402</v>
      </c>
      <c r="L9" s="10">
        <v>48.4</v>
      </c>
      <c r="M9" s="10">
        <v>245</v>
      </c>
      <c r="N9" s="10">
        <v>635</v>
      </c>
      <c r="O9" s="10">
        <v>38.6</v>
      </c>
      <c r="P9" s="10">
        <v>319</v>
      </c>
      <c r="Q9" s="10">
        <v>368</v>
      </c>
      <c r="R9" s="10">
        <v>86.7</v>
      </c>
      <c r="S9" s="10">
        <v>63</v>
      </c>
      <c r="T9" s="10">
        <v>226</v>
      </c>
      <c r="U9" s="10">
        <v>289</v>
      </c>
      <c r="V9" s="10">
        <v>301</v>
      </c>
      <c r="W9" s="10">
        <v>180</v>
      </c>
      <c r="X9" s="10">
        <v>99</v>
      </c>
      <c r="Y9" s="10">
        <v>27</v>
      </c>
      <c r="Z9" s="10">
        <v>168</v>
      </c>
      <c r="AA9" s="10">
        <v>2918</v>
      </c>
      <c r="AB9" s="10">
        <v>5</v>
      </c>
      <c r="AC9" s="10">
        <v>0</v>
      </c>
      <c r="AD9" s="10">
        <v>338</v>
      </c>
    </row>
    <row r="10" spans="1:30" x14ac:dyDescent="0.2">
      <c r="A10" s="10" t="s">
        <v>68</v>
      </c>
      <c r="B10" s="10" t="s">
        <v>40</v>
      </c>
      <c r="C10" s="10" t="s">
        <v>69</v>
      </c>
      <c r="D10" s="10">
        <v>24</v>
      </c>
      <c r="E10" s="10">
        <v>73</v>
      </c>
      <c r="F10" s="10">
        <v>38</v>
      </c>
      <c r="G10" s="10">
        <v>35</v>
      </c>
      <c r="H10" s="10">
        <v>2541</v>
      </c>
      <c r="I10" s="10">
        <v>1914</v>
      </c>
      <c r="J10" s="10">
        <v>597</v>
      </c>
      <c r="K10" s="10">
        <v>1390</v>
      </c>
      <c r="L10" s="10">
        <v>42.9</v>
      </c>
      <c r="M10" s="10">
        <v>154</v>
      </c>
      <c r="N10" s="10">
        <v>460</v>
      </c>
      <c r="O10" s="10">
        <v>33.5</v>
      </c>
      <c r="P10" s="10">
        <v>566</v>
      </c>
      <c r="Q10" s="10">
        <v>639</v>
      </c>
      <c r="R10" s="10">
        <v>88.6</v>
      </c>
      <c r="S10" s="10">
        <v>56</v>
      </c>
      <c r="T10" s="10">
        <v>161</v>
      </c>
      <c r="U10" s="10">
        <v>217</v>
      </c>
      <c r="V10" s="10">
        <v>741</v>
      </c>
      <c r="W10" s="10">
        <v>300</v>
      </c>
      <c r="X10" s="10">
        <v>80</v>
      </c>
      <c r="Y10" s="10">
        <v>9</v>
      </c>
      <c r="Z10" s="10">
        <v>104</v>
      </c>
      <c r="AA10" s="10">
        <v>3253</v>
      </c>
      <c r="AB10" s="10">
        <v>40</v>
      </c>
      <c r="AC10" s="10">
        <v>0</v>
      </c>
      <c r="AD10" s="10">
        <v>100</v>
      </c>
    </row>
    <row r="11" spans="1:30" x14ac:dyDescent="0.2">
      <c r="A11" s="10" t="s">
        <v>71</v>
      </c>
      <c r="B11" s="10" t="s">
        <v>52</v>
      </c>
      <c r="C11" s="10" t="s">
        <v>72</v>
      </c>
      <c r="D11" s="10">
        <v>28</v>
      </c>
      <c r="E11" s="10">
        <v>77</v>
      </c>
      <c r="F11" s="10">
        <v>38</v>
      </c>
      <c r="G11" s="10">
        <v>39</v>
      </c>
      <c r="H11" s="10">
        <v>2768</v>
      </c>
      <c r="I11" s="10">
        <v>1913</v>
      </c>
      <c r="J11" s="10">
        <v>673</v>
      </c>
      <c r="K11" s="10">
        <v>1388</v>
      </c>
      <c r="L11" s="10">
        <v>48.5</v>
      </c>
      <c r="M11" s="10">
        <v>204</v>
      </c>
      <c r="N11" s="10">
        <v>544</v>
      </c>
      <c r="O11" s="10">
        <v>37.5</v>
      </c>
      <c r="P11" s="10">
        <v>363</v>
      </c>
      <c r="Q11" s="10">
        <v>428</v>
      </c>
      <c r="R11" s="10">
        <v>84.8</v>
      </c>
      <c r="S11" s="10">
        <v>42</v>
      </c>
      <c r="T11" s="10">
        <v>303</v>
      </c>
      <c r="U11" s="10">
        <v>345</v>
      </c>
      <c r="V11" s="10">
        <v>327</v>
      </c>
      <c r="W11" s="10">
        <v>194</v>
      </c>
      <c r="X11" s="10">
        <v>69</v>
      </c>
      <c r="Y11" s="10">
        <v>18</v>
      </c>
      <c r="Z11" s="10">
        <v>159</v>
      </c>
      <c r="AA11" s="10">
        <v>2885</v>
      </c>
      <c r="AB11" s="10">
        <v>2</v>
      </c>
      <c r="AC11" s="10">
        <v>0</v>
      </c>
      <c r="AD11" s="10">
        <v>18</v>
      </c>
    </row>
    <row r="12" spans="1:30" x14ac:dyDescent="0.2">
      <c r="A12" s="10" t="s">
        <v>74</v>
      </c>
      <c r="B12" s="10" t="s">
        <v>40</v>
      </c>
      <c r="C12" s="10" t="s">
        <v>75</v>
      </c>
      <c r="D12" s="10">
        <v>32</v>
      </c>
      <c r="E12" s="10">
        <v>58</v>
      </c>
      <c r="F12" s="10">
        <v>27</v>
      </c>
      <c r="G12" s="10">
        <v>31</v>
      </c>
      <c r="H12" s="10">
        <v>2107</v>
      </c>
      <c r="I12" s="10">
        <v>1866</v>
      </c>
      <c r="J12" s="10">
        <v>556</v>
      </c>
      <c r="K12" s="10">
        <v>1202</v>
      </c>
      <c r="L12" s="10">
        <v>46.3</v>
      </c>
      <c r="M12" s="10">
        <v>244</v>
      </c>
      <c r="N12" s="10">
        <v>658</v>
      </c>
      <c r="O12" s="10">
        <v>37.1</v>
      </c>
      <c r="P12" s="10">
        <v>510</v>
      </c>
      <c r="Q12" s="10">
        <v>558</v>
      </c>
      <c r="R12" s="10">
        <v>91.4</v>
      </c>
      <c r="S12" s="10">
        <v>44</v>
      </c>
      <c r="T12" s="10">
        <v>233</v>
      </c>
      <c r="U12" s="10">
        <v>277</v>
      </c>
      <c r="V12" s="10">
        <v>425</v>
      </c>
      <c r="W12" s="10">
        <v>191</v>
      </c>
      <c r="X12" s="10">
        <v>50</v>
      </c>
      <c r="Y12" s="10">
        <v>18</v>
      </c>
      <c r="Z12" s="10">
        <v>109</v>
      </c>
      <c r="AA12" s="10">
        <v>2849</v>
      </c>
      <c r="AB12" s="10">
        <v>16</v>
      </c>
      <c r="AC12" s="10">
        <v>2</v>
      </c>
      <c r="AD12" s="10">
        <v>105</v>
      </c>
    </row>
    <row r="13" spans="1:30" x14ac:dyDescent="0.2">
      <c r="A13" s="10" t="s">
        <v>77</v>
      </c>
      <c r="B13" s="10" t="s">
        <v>40</v>
      </c>
      <c r="C13" s="10" t="s">
        <v>78</v>
      </c>
      <c r="D13" s="10">
        <v>25</v>
      </c>
      <c r="E13" s="10">
        <v>73</v>
      </c>
      <c r="F13" s="10">
        <v>44</v>
      </c>
      <c r="G13" s="10">
        <v>29</v>
      </c>
      <c r="H13" s="10">
        <v>2435</v>
      </c>
      <c r="I13" s="10">
        <v>1826</v>
      </c>
      <c r="J13" s="10">
        <v>682</v>
      </c>
      <c r="K13" s="10">
        <v>1331</v>
      </c>
      <c r="L13" s="10">
        <v>51.2</v>
      </c>
      <c r="M13" s="10">
        <v>119</v>
      </c>
      <c r="N13" s="10">
        <v>367</v>
      </c>
      <c r="O13" s="10">
        <v>32.4</v>
      </c>
      <c r="P13" s="10">
        <v>343</v>
      </c>
      <c r="Q13" s="10">
        <v>440</v>
      </c>
      <c r="R13" s="10">
        <v>78</v>
      </c>
      <c r="S13" s="10">
        <v>40</v>
      </c>
      <c r="T13" s="10">
        <v>266</v>
      </c>
      <c r="U13" s="10">
        <v>306</v>
      </c>
      <c r="V13" s="10">
        <v>447</v>
      </c>
      <c r="W13" s="10">
        <v>181</v>
      </c>
      <c r="X13" s="10">
        <v>83</v>
      </c>
      <c r="Y13" s="10">
        <v>23</v>
      </c>
      <c r="Z13" s="10">
        <v>172</v>
      </c>
      <c r="AA13" s="10">
        <v>3001</v>
      </c>
      <c r="AB13" s="10">
        <v>11</v>
      </c>
      <c r="AC13" s="10">
        <v>0</v>
      </c>
      <c r="AD13" s="10">
        <v>176</v>
      </c>
    </row>
    <row r="14" spans="1:30" x14ac:dyDescent="0.2">
      <c r="A14" s="10" t="s">
        <v>80</v>
      </c>
      <c r="B14" s="10" t="s">
        <v>33</v>
      </c>
      <c r="C14" s="10" t="s">
        <v>72</v>
      </c>
      <c r="D14" s="10">
        <v>33</v>
      </c>
      <c r="E14" s="10">
        <v>74</v>
      </c>
      <c r="F14" s="10">
        <v>37</v>
      </c>
      <c r="G14" s="10">
        <v>37</v>
      </c>
      <c r="H14" s="10">
        <v>2682</v>
      </c>
      <c r="I14" s="10">
        <v>1816</v>
      </c>
      <c r="J14" s="10">
        <v>657</v>
      </c>
      <c r="K14" s="10">
        <v>1303</v>
      </c>
      <c r="L14" s="10">
        <v>50.4</v>
      </c>
      <c r="M14" s="10">
        <v>46</v>
      </c>
      <c r="N14" s="10">
        <v>142</v>
      </c>
      <c r="O14" s="10">
        <v>32.4</v>
      </c>
      <c r="P14" s="10">
        <v>456</v>
      </c>
      <c r="Q14" s="10">
        <v>523</v>
      </c>
      <c r="R14" s="10">
        <v>87.2</v>
      </c>
      <c r="S14" s="10">
        <v>34</v>
      </c>
      <c r="T14" s="10">
        <v>309</v>
      </c>
      <c r="U14" s="10">
        <v>343</v>
      </c>
      <c r="V14" s="10">
        <v>377</v>
      </c>
      <c r="W14" s="10">
        <v>153</v>
      </c>
      <c r="X14" s="10">
        <v>83</v>
      </c>
      <c r="Y14" s="10">
        <v>36</v>
      </c>
      <c r="Z14" s="10">
        <v>186</v>
      </c>
      <c r="AA14" s="10">
        <v>2997</v>
      </c>
      <c r="AB14" s="10">
        <v>6</v>
      </c>
      <c r="AC14" s="10">
        <v>0</v>
      </c>
      <c r="AD14" s="10">
        <v>67</v>
      </c>
    </row>
    <row r="15" spans="1:30" x14ac:dyDescent="0.2">
      <c r="A15" s="10" t="s">
        <v>82</v>
      </c>
      <c r="B15" s="10" t="s">
        <v>52</v>
      </c>
      <c r="C15" s="10" t="s">
        <v>35</v>
      </c>
      <c r="D15" s="10">
        <v>26</v>
      </c>
      <c r="E15" s="10">
        <v>67</v>
      </c>
      <c r="F15" s="10">
        <v>46</v>
      </c>
      <c r="G15" s="10">
        <v>21</v>
      </c>
      <c r="H15" s="10">
        <v>2405</v>
      </c>
      <c r="I15" s="10">
        <v>1784</v>
      </c>
      <c r="J15" s="10">
        <v>679</v>
      </c>
      <c r="K15" s="10">
        <v>1383</v>
      </c>
      <c r="L15" s="10">
        <v>49.1</v>
      </c>
      <c r="M15" s="10">
        <v>163</v>
      </c>
      <c r="N15" s="10">
        <v>487</v>
      </c>
      <c r="O15" s="10">
        <v>33.5</v>
      </c>
      <c r="P15" s="10">
        <v>263</v>
      </c>
      <c r="Q15" s="10">
        <v>344</v>
      </c>
      <c r="R15" s="10">
        <v>76.5</v>
      </c>
      <c r="S15" s="10">
        <v>78</v>
      </c>
      <c r="T15" s="10">
        <v>381</v>
      </c>
      <c r="U15" s="10">
        <v>459</v>
      </c>
      <c r="V15" s="10">
        <v>232</v>
      </c>
      <c r="W15" s="10">
        <v>197</v>
      </c>
      <c r="X15" s="10">
        <v>75</v>
      </c>
      <c r="Y15" s="10">
        <v>26</v>
      </c>
      <c r="Z15" s="10">
        <v>172</v>
      </c>
      <c r="AA15" s="10">
        <v>2789</v>
      </c>
      <c r="AB15" s="10">
        <v>13</v>
      </c>
      <c r="AC15" s="10">
        <v>0</v>
      </c>
      <c r="AD15" s="10">
        <v>256</v>
      </c>
    </row>
    <row r="16" spans="1:30" x14ac:dyDescent="0.2">
      <c r="A16" s="10" t="s">
        <v>84</v>
      </c>
      <c r="B16" s="10" t="s">
        <v>26</v>
      </c>
      <c r="C16" s="10" t="s">
        <v>85</v>
      </c>
      <c r="D16" s="10">
        <v>29</v>
      </c>
      <c r="E16" s="10">
        <v>71</v>
      </c>
      <c r="F16" s="10">
        <v>35</v>
      </c>
      <c r="G16" s="10">
        <v>36</v>
      </c>
      <c r="H16" s="10">
        <v>2652</v>
      </c>
      <c r="I16" s="10">
        <v>1720</v>
      </c>
      <c r="J16" s="10">
        <v>630</v>
      </c>
      <c r="K16" s="10">
        <v>1313</v>
      </c>
      <c r="L16" s="10">
        <v>48</v>
      </c>
      <c r="M16" s="10">
        <v>93</v>
      </c>
      <c r="N16" s="10">
        <v>287</v>
      </c>
      <c r="O16" s="10">
        <v>32.4</v>
      </c>
      <c r="P16" s="10">
        <v>367</v>
      </c>
      <c r="Q16" s="10">
        <v>474</v>
      </c>
      <c r="R16" s="10">
        <v>77.400000000000006</v>
      </c>
      <c r="S16" s="10">
        <v>131</v>
      </c>
      <c r="T16" s="10">
        <v>425</v>
      </c>
      <c r="U16" s="10">
        <v>556</v>
      </c>
      <c r="V16" s="10">
        <v>415</v>
      </c>
      <c r="W16" s="10">
        <v>169</v>
      </c>
      <c r="X16" s="10">
        <v>65</v>
      </c>
      <c r="Y16" s="10">
        <v>36</v>
      </c>
      <c r="Z16" s="10">
        <v>228</v>
      </c>
      <c r="AA16" s="10">
        <v>3144</v>
      </c>
      <c r="AB16" s="10">
        <v>24</v>
      </c>
      <c r="AC16" s="10">
        <v>2</v>
      </c>
      <c r="AD16" s="10">
        <v>123</v>
      </c>
    </row>
    <row r="17" spans="1:30" x14ac:dyDescent="0.2">
      <c r="A17" s="10" t="s">
        <v>86</v>
      </c>
      <c r="B17" s="10" t="s">
        <v>26</v>
      </c>
      <c r="C17" s="10" t="s">
        <v>87</v>
      </c>
      <c r="D17" s="10">
        <v>25</v>
      </c>
      <c r="E17" s="10">
        <v>66</v>
      </c>
      <c r="F17" s="10">
        <v>32</v>
      </c>
      <c r="G17" s="10">
        <v>34</v>
      </c>
      <c r="H17" s="10">
        <v>2273</v>
      </c>
      <c r="I17" s="10">
        <v>1691</v>
      </c>
      <c r="J17" s="10">
        <v>571</v>
      </c>
      <c r="K17" s="10">
        <v>1144</v>
      </c>
      <c r="L17" s="10">
        <v>49.9</v>
      </c>
      <c r="M17" s="10">
        <v>200</v>
      </c>
      <c r="N17" s="10">
        <v>510</v>
      </c>
      <c r="O17" s="10">
        <v>39.200000000000003</v>
      </c>
      <c r="P17" s="10">
        <v>349</v>
      </c>
      <c r="Q17" s="10">
        <v>399</v>
      </c>
      <c r="R17" s="10">
        <v>87.5</v>
      </c>
      <c r="S17" s="10">
        <v>130</v>
      </c>
      <c r="T17" s="10">
        <v>440</v>
      </c>
      <c r="U17" s="10">
        <v>570</v>
      </c>
      <c r="V17" s="10">
        <v>123</v>
      </c>
      <c r="W17" s="10">
        <v>127</v>
      </c>
      <c r="X17" s="10">
        <v>42</v>
      </c>
      <c r="Y17" s="10">
        <v>38</v>
      </c>
      <c r="Z17" s="10">
        <v>137</v>
      </c>
      <c r="AA17" s="10">
        <v>2673</v>
      </c>
      <c r="AB17" s="10">
        <v>28</v>
      </c>
      <c r="AC17" s="10">
        <v>0</v>
      </c>
      <c r="AD17" s="10">
        <v>163</v>
      </c>
    </row>
    <row r="18" spans="1:30" x14ac:dyDescent="0.2">
      <c r="A18" s="10" t="s">
        <v>88</v>
      </c>
      <c r="B18" s="10" t="s">
        <v>37</v>
      </c>
      <c r="C18" s="10" t="s">
        <v>89</v>
      </c>
      <c r="D18" s="10">
        <v>28</v>
      </c>
      <c r="E18" s="10">
        <v>69</v>
      </c>
      <c r="F18" s="10">
        <v>48</v>
      </c>
      <c r="G18" s="10">
        <v>21</v>
      </c>
      <c r="H18" s="10">
        <v>2323</v>
      </c>
      <c r="I18" s="10">
        <v>1690</v>
      </c>
      <c r="J18" s="10">
        <v>646</v>
      </c>
      <c r="K18" s="10">
        <v>1022</v>
      </c>
      <c r="L18" s="10">
        <v>63.2</v>
      </c>
      <c r="M18" s="10">
        <v>57</v>
      </c>
      <c r="N18" s="10">
        <v>149</v>
      </c>
      <c r="O18" s="10">
        <v>38.299999999999997</v>
      </c>
      <c r="P18" s="10">
        <v>341</v>
      </c>
      <c r="Q18" s="10">
        <v>415</v>
      </c>
      <c r="R18" s="10">
        <v>82.2</v>
      </c>
      <c r="S18" s="10">
        <v>167</v>
      </c>
      <c r="T18" s="10">
        <v>650</v>
      </c>
      <c r="U18" s="10">
        <v>817</v>
      </c>
      <c r="V18" s="10">
        <v>678</v>
      </c>
      <c r="W18" s="10">
        <v>247</v>
      </c>
      <c r="X18" s="10">
        <v>87</v>
      </c>
      <c r="Y18" s="10">
        <v>47</v>
      </c>
      <c r="Z18" s="10">
        <v>174</v>
      </c>
      <c r="AA18" s="10">
        <v>3842</v>
      </c>
      <c r="AB18" s="10">
        <v>58</v>
      </c>
      <c r="AC18" s="10">
        <v>29</v>
      </c>
      <c r="AD18" s="10">
        <v>640</v>
      </c>
    </row>
    <row r="19" spans="1:30" x14ac:dyDescent="0.2">
      <c r="A19" s="10" t="s">
        <v>90</v>
      </c>
      <c r="B19" s="10" t="s">
        <v>52</v>
      </c>
      <c r="C19" s="10" t="s">
        <v>91</v>
      </c>
      <c r="D19" s="10">
        <v>21</v>
      </c>
      <c r="E19" s="10">
        <v>76</v>
      </c>
      <c r="F19" s="10">
        <v>20</v>
      </c>
      <c r="G19" s="10">
        <v>56</v>
      </c>
      <c r="H19" s="10">
        <v>2602</v>
      </c>
      <c r="I19" s="10">
        <v>1683</v>
      </c>
      <c r="J19" s="10">
        <v>566</v>
      </c>
      <c r="K19" s="10">
        <v>1359</v>
      </c>
      <c r="L19" s="10">
        <v>41.6</v>
      </c>
      <c r="M19" s="10">
        <v>187</v>
      </c>
      <c r="N19" s="10">
        <v>554</v>
      </c>
      <c r="O19" s="10">
        <v>33.799999999999997</v>
      </c>
      <c r="P19" s="10">
        <v>364</v>
      </c>
      <c r="Q19" s="10">
        <v>463</v>
      </c>
      <c r="R19" s="10">
        <v>78.599999999999994</v>
      </c>
      <c r="S19" s="10">
        <v>43</v>
      </c>
      <c r="T19" s="10">
        <v>241</v>
      </c>
      <c r="U19" s="10">
        <v>284</v>
      </c>
      <c r="V19" s="10">
        <v>281</v>
      </c>
      <c r="W19" s="10">
        <v>200</v>
      </c>
      <c r="X19" s="10">
        <v>59</v>
      </c>
      <c r="Y19" s="10">
        <v>18</v>
      </c>
      <c r="Z19" s="10">
        <v>131</v>
      </c>
      <c r="AA19" s="10">
        <v>2476</v>
      </c>
      <c r="AB19" s="10">
        <v>0</v>
      </c>
      <c r="AC19" s="10">
        <v>0</v>
      </c>
      <c r="AD19" s="10">
        <v>-447</v>
      </c>
    </row>
    <row r="20" spans="1:30" x14ac:dyDescent="0.2">
      <c r="A20" s="10" t="s">
        <v>92</v>
      </c>
      <c r="B20" s="10" t="s">
        <v>52</v>
      </c>
      <c r="C20" s="10" t="s">
        <v>93</v>
      </c>
      <c r="D20" s="10">
        <v>23</v>
      </c>
      <c r="E20" s="10">
        <v>82</v>
      </c>
      <c r="F20" s="10">
        <v>44</v>
      </c>
      <c r="G20" s="10">
        <v>38</v>
      </c>
      <c r="H20" s="10">
        <v>2458</v>
      </c>
      <c r="I20" s="10">
        <v>1675</v>
      </c>
      <c r="J20" s="10">
        <v>550</v>
      </c>
      <c r="K20" s="10">
        <v>1278</v>
      </c>
      <c r="L20" s="10">
        <v>43</v>
      </c>
      <c r="M20" s="10">
        <v>214</v>
      </c>
      <c r="N20" s="10">
        <v>637</v>
      </c>
      <c r="O20" s="10">
        <v>33.6</v>
      </c>
      <c r="P20" s="10">
        <v>361</v>
      </c>
      <c r="Q20" s="10">
        <v>415</v>
      </c>
      <c r="R20" s="10">
        <v>87</v>
      </c>
      <c r="S20" s="10">
        <v>32</v>
      </c>
      <c r="T20" s="10">
        <v>193</v>
      </c>
      <c r="U20" s="10">
        <v>225</v>
      </c>
      <c r="V20" s="10">
        <v>369</v>
      </c>
      <c r="W20" s="10">
        <v>252</v>
      </c>
      <c r="X20" s="10">
        <v>63</v>
      </c>
      <c r="Y20" s="10">
        <v>21</v>
      </c>
      <c r="Z20" s="10">
        <v>214</v>
      </c>
      <c r="AA20" s="10">
        <v>2499</v>
      </c>
      <c r="AB20" s="10">
        <v>1</v>
      </c>
      <c r="AC20" s="10">
        <v>0</v>
      </c>
      <c r="AD20" s="10">
        <v>-11</v>
      </c>
    </row>
    <row r="21" spans="1:30" x14ac:dyDescent="0.2">
      <c r="A21" s="10" t="s">
        <v>94</v>
      </c>
      <c r="B21" s="10" t="s">
        <v>33</v>
      </c>
      <c r="C21" s="10" t="s">
        <v>95</v>
      </c>
      <c r="D21" s="10">
        <v>26</v>
      </c>
      <c r="E21" s="10">
        <v>83</v>
      </c>
      <c r="F21" s="10">
        <v>42</v>
      </c>
      <c r="G21" s="10">
        <v>41</v>
      </c>
      <c r="H21" s="10">
        <v>2963</v>
      </c>
      <c r="I21" s="10">
        <v>1671</v>
      </c>
      <c r="J21" s="10">
        <v>593</v>
      </c>
      <c r="K21" s="10">
        <v>1267</v>
      </c>
      <c r="L21" s="10">
        <v>46.8</v>
      </c>
      <c r="M21" s="10">
        <v>169</v>
      </c>
      <c r="N21" s="10">
        <v>442</v>
      </c>
      <c r="O21" s="10">
        <v>38.200000000000003</v>
      </c>
      <c r="P21" s="10">
        <v>316</v>
      </c>
      <c r="Q21" s="10">
        <v>353</v>
      </c>
      <c r="R21" s="10">
        <v>89.5</v>
      </c>
      <c r="S21" s="10">
        <v>79</v>
      </c>
      <c r="T21" s="10">
        <v>285</v>
      </c>
      <c r="U21" s="10">
        <v>364</v>
      </c>
      <c r="V21" s="10">
        <v>273</v>
      </c>
      <c r="W21" s="10">
        <v>127</v>
      </c>
      <c r="X21" s="10">
        <v>91</v>
      </c>
      <c r="Y21" s="10">
        <v>61</v>
      </c>
      <c r="Z21" s="10">
        <v>159</v>
      </c>
      <c r="AA21" s="10">
        <v>2846</v>
      </c>
      <c r="AB21" s="10">
        <v>2</v>
      </c>
      <c r="AC21" s="10">
        <v>0</v>
      </c>
      <c r="AD21" s="10">
        <v>36</v>
      </c>
    </row>
    <row r="22" spans="1:30" x14ac:dyDescent="0.2">
      <c r="A22" s="10" t="s">
        <v>96</v>
      </c>
      <c r="B22" s="10" t="s">
        <v>40</v>
      </c>
      <c r="C22" s="10" t="s">
        <v>93</v>
      </c>
      <c r="D22" s="10">
        <v>35</v>
      </c>
      <c r="E22" s="10">
        <v>56</v>
      </c>
      <c r="F22" s="10">
        <v>30</v>
      </c>
      <c r="G22" s="10">
        <v>26</v>
      </c>
      <c r="H22" s="10">
        <v>1941</v>
      </c>
      <c r="I22" s="10">
        <v>1648</v>
      </c>
      <c r="J22" s="10">
        <v>559</v>
      </c>
      <c r="K22" s="10">
        <v>1133</v>
      </c>
      <c r="L22" s="10">
        <v>49.3</v>
      </c>
      <c r="M22" s="10">
        <v>273</v>
      </c>
      <c r="N22" s="10">
        <v>639</v>
      </c>
      <c r="O22" s="10">
        <v>42.7</v>
      </c>
      <c r="P22" s="10">
        <v>257</v>
      </c>
      <c r="Q22" s="10">
        <v>281</v>
      </c>
      <c r="R22" s="10">
        <v>91.5</v>
      </c>
      <c r="S22" s="10">
        <v>39</v>
      </c>
      <c r="T22" s="10">
        <v>302</v>
      </c>
      <c r="U22" s="10">
        <v>341</v>
      </c>
      <c r="V22" s="10">
        <v>352</v>
      </c>
      <c r="W22" s="10">
        <v>179</v>
      </c>
      <c r="X22" s="10">
        <v>52</v>
      </c>
      <c r="Y22" s="10">
        <v>20</v>
      </c>
      <c r="Z22" s="10">
        <v>117</v>
      </c>
      <c r="AA22" s="10">
        <v>2622</v>
      </c>
      <c r="AB22" s="10">
        <v>12</v>
      </c>
      <c r="AC22" s="10">
        <v>1</v>
      </c>
      <c r="AD22" s="10">
        <v>268</v>
      </c>
    </row>
    <row r="23" spans="1:30" x14ac:dyDescent="0.2">
      <c r="A23" s="10" t="s">
        <v>97</v>
      </c>
      <c r="B23" s="10" t="s">
        <v>40</v>
      </c>
      <c r="C23" s="10" t="s">
        <v>61</v>
      </c>
      <c r="D23" s="10">
        <v>26</v>
      </c>
      <c r="E23" s="10">
        <v>68</v>
      </c>
      <c r="F23" s="10">
        <v>40</v>
      </c>
      <c r="G23" s="10">
        <v>28</v>
      </c>
      <c r="H23" s="10">
        <v>2379</v>
      </c>
      <c r="I23" s="10">
        <v>1633</v>
      </c>
      <c r="J23" s="10">
        <v>587</v>
      </c>
      <c r="K23" s="10">
        <v>1195</v>
      </c>
      <c r="L23" s="10">
        <v>49.1</v>
      </c>
      <c r="M23" s="10">
        <v>134</v>
      </c>
      <c r="N23" s="10">
        <v>322</v>
      </c>
      <c r="O23" s="10">
        <v>41.6</v>
      </c>
      <c r="P23" s="10">
        <v>325</v>
      </c>
      <c r="Q23" s="10">
        <v>392</v>
      </c>
      <c r="R23" s="10">
        <v>82.9</v>
      </c>
      <c r="S23" s="10">
        <v>40</v>
      </c>
      <c r="T23" s="10">
        <v>201</v>
      </c>
      <c r="U23" s="10">
        <v>241</v>
      </c>
      <c r="V23" s="10">
        <v>421</v>
      </c>
      <c r="W23" s="10">
        <v>142</v>
      </c>
      <c r="X23" s="10">
        <v>61</v>
      </c>
      <c r="Y23" s="10">
        <v>15</v>
      </c>
      <c r="Z23" s="10">
        <v>152</v>
      </c>
      <c r="AA23" s="10">
        <v>2640</v>
      </c>
      <c r="AB23" s="10">
        <v>5</v>
      </c>
      <c r="AC23" s="10">
        <v>0</v>
      </c>
      <c r="AD23" s="10">
        <v>152</v>
      </c>
    </row>
    <row r="24" spans="1:30" x14ac:dyDescent="0.2">
      <c r="A24" s="10" t="s">
        <v>98</v>
      </c>
      <c r="B24" s="10" t="s">
        <v>40</v>
      </c>
      <c r="C24" s="10" t="s">
        <v>44</v>
      </c>
      <c r="D24" s="10">
        <v>31</v>
      </c>
      <c r="E24" s="10">
        <v>60</v>
      </c>
      <c r="F24" s="10">
        <v>32</v>
      </c>
      <c r="G24" s="10">
        <v>28</v>
      </c>
      <c r="H24" s="10">
        <v>2241</v>
      </c>
      <c r="I24" s="10">
        <v>1623</v>
      </c>
      <c r="J24" s="10">
        <v>594</v>
      </c>
      <c r="K24" s="10">
        <v>1203</v>
      </c>
      <c r="L24" s="10">
        <v>49.4</v>
      </c>
      <c r="M24" s="10">
        <v>188</v>
      </c>
      <c r="N24" s="10">
        <v>496</v>
      </c>
      <c r="O24" s="10">
        <v>37.9</v>
      </c>
      <c r="P24" s="10">
        <v>247</v>
      </c>
      <c r="Q24" s="10">
        <v>273</v>
      </c>
      <c r="R24" s="10">
        <v>90.5</v>
      </c>
      <c r="S24" s="10">
        <v>59</v>
      </c>
      <c r="T24" s="10">
        <v>245</v>
      </c>
      <c r="U24" s="10">
        <v>304</v>
      </c>
      <c r="V24" s="10">
        <v>331</v>
      </c>
      <c r="W24" s="10">
        <v>128</v>
      </c>
      <c r="X24" s="10">
        <v>66</v>
      </c>
      <c r="Y24" s="10">
        <v>45</v>
      </c>
      <c r="Z24" s="10">
        <v>165</v>
      </c>
      <c r="AA24" s="10">
        <v>2689</v>
      </c>
      <c r="AB24" s="10">
        <v>5</v>
      </c>
      <c r="AC24" s="10">
        <v>0</v>
      </c>
      <c r="AD24" s="10">
        <v>222</v>
      </c>
    </row>
    <row r="25" spans="1:30" x14ac:dyDescent="0.2">
      <c r="A25" s="10" t="s">
        <v>99</v>
      </c>
      <c r="B25" s="10" t="s">
        <v>40</v>
      </c>
      <c r="C25" s="10" t="s">
        <v>100</v>
      </c>
      <c r="D25" s="10">
        <v>23</v>
      </c>
      <c r="E25" s="10">
        <v>61</v>
      </c>
      <c r="F25" s="10">
        <v>40</v>
      </c>
      <c r="G25" s="10">
        <v>21</v>
      </c>
      <c r="H25" s="10">
        <v>1948</v>
      </c>
      <c r="I25" s="10">
        <v>1596</v>
      </c>
      <c r="J25" s="10">
        <v>566</v>
      </c>
      <c r="K25" s="10">
        <v>1214</v>
      </c>
      <c r="L25" s="10">
        <v>46.6</v>
      </c>
      <c r="M25" s="10">
        <v>92</v>
      </c>
      <c r="N25" s="10">
        <v>300</v>
      </c>
      <c r="O25" s="10">
        <v>30.7</v>
      </c>
      <c r="P25" s="10">
        <v>372</v>
      </c>
      <c r="Q25" s="10">
        <v>497</v>
      </c>
      <c r="R25" s="10">
        <v>74.8</v>
      </c>
      <c r="S25" s="10">
        <v>61</v>
      </c>
      <c r="T25" s="10">
        <v>296</v>
      </c>
      <c r="U25" s="10">
        <v>357</v>
      </c>
      <c r="V25" s="10">
        <v>493</v>
      </c>
      <c r="W25" s="10">
        <v>206</v>
      </c>
      <c r="X25" s="10">
        <v>66</v>
      </c>
      <c r="Y25" s="10">
        <v>16</v>
      </c>
      <c r="Z25" s="10">
        <v>100</v>
      </c>
      <c r="AA25" s="10">
        <v>2804</v>
      </c>
      <c r="AB25" s="10">
        <v>20</v>
      </c>
      <c r="AC25" s="10">
        <v>7</v>
      </c>
      <c r="AD25" s="10">
        <v>302</v>
      </c>
    </row>
    <row r="26" spans="1:30" x14ac:dyDescent="0.2">
      <c r="A26" s="10" t="s">
        <v>101</v>
      </c>
      <c r="B26" s="10" t="s">
        <v>33</v>
      </c>
      <c r="C26" s="10" t="s">
        <v>102</v>
      </c>
      <c r="D26" s="10">
        <v>38</v>
      </c>
      <c r="E26" s="10">
        <v>55</v>
      </c>
      <c r="F26" s="10">
        <v>30</v>
      </c>
      <c r="G26" s="10">
        <v>25</v>
      </c>
      <c r="H26" s="10">
        <v>1954</v>
      </c>
      <c r="I26" s="10">
        <v>1590</v>
      </c>
      <c r="J26" s="10">
        <v>609</v>
      </c>
      <c r="K26" s="10">
        <v>1219</v>
      </c>
      <c r="L26" s="10">
        <v>50</v>
      </c>
      <c r="M26" s="10">
        <v>121</v>
      </c>
      <c r="N26" s="10">
        <v>377</v>
      </c>
      <c r="O26" s="10">
        <v>32.1</v>
      </c>
      <c r="P26" s="10">
        <v>251</v>
      </c>
      <c r="Q26" s="10">
        <v>327</v>
      </c>
      <c r="R26" s="10">
        <v>76.8</v>
      </c>
      <c r="S26" s="10">
        <v>65</v>
      </c>
      <c r="T26" s="10">
        <v>392</v>
      </c>
      <c r="U26" s="10">
        <v>457</v>
      </c>
      <c r="V26" s="10">
        <v>375</v>
      </c>
      <c r="W26" s="10">
        <v>178</v>
      </c>
      <c r="X26" s="10">
        <v>50</v>
      </c>
      <c r="Y26" s="10">
        <v>32</v>
      </c>
      <c r="Z26" s="10">
        <v>88</v>
      </c>
      <c r="AA26" s="10">
        <v>2769</v>
      </c>
      <c r="AB26" s="10">
        <v>18</v>
      </c>
      <c r="AC26" s="10">
        <v>2</v>
      </c>
      <c r="AD26" s="10">
        <v>214</v>
      </c>
    </row>
    <row r="27" spans="1:30" x14ac:dyDescent="0.2">
      <c r="A27" s="10" t="s">
        <v>103</v>
      </c>
      <c r="B27" s="10" t="s">
        <v>52</v>
      </c>
      <c r="C27" s="10" t="s">
        <v>104</v>
      </c>
      <c r="D27" s="10">
        <v>31</v>
      </c>
      <c r="E27" s="10">
        <v>75</v>
      </c>
      <c r="F27" s="10">
        <v>38</v>
      </c>
      <c r="G27" s="10">
        <v>37</v>
      </c>
      <c r="H27" s="10">
        <v>2649</v>
      </c>
      <c r="I27" s="10">
        <v>1568</v>
      </c>
      <c r="J27" s="10">
        <v>587</v>
      </c>
      <c r="K27" s="10">
        <v>1344</v>
      </c>
      <c r="L27" s="10">
        <v>43.7</v>
      </c>
      <c r="M27" s="10">
        <v>211</v>
      </c>
      <c r="N27" s="10">
        <v>543</v>
      </c>
      <c r="O27" s="10">
        <v>38.9</v>
      </c>
      <c r="P27" s="10">
        <v>183</v>
      </c>
      <c r="Q27" s="10">
        <v>238</v>
      </c>
      <c r="R27" s="10">
        <v>76.900000000000006</v>
      </c>
      <c r="S27" s="10">
        <v>55</v>
      </c>
      <c r="T27" s="10">
        <v>273</v>
      </c>
      <c r="U27" s="10">
        <v>328</v>
      </c>
      <c r="V27" s="10">
        <v>429</v>
      </c>
      <c r="W27" s="10">
        <v>183</v>
      </c>
      <c r="X27" s="10">
        <v>70</v>
      </c>
      <c r="Y27" s="10">
        <v>38</v>
      </c>
      <c r="Z27" s="10">
        <v>153</v>
      </c>
      <c r="AA27" s="10">
        <v>2746</v>
      </c>
      <c r="AB27" s="10">
        <v>6</v>
      </c>
      <c r="AC27" s="10">
        <v>0</v>
      </c>
      <c r="AD27" s="10">
        <v>59</v>
      </c>
    </row>
    <row r="28" spans="1:30" x14ac:dyDescent="0.2">
      <c r="A28" s="10" t="s">
        <v>105</v>
      </c>
      <c r="B28" s="10" t="s">
        <v>37</v>
      </c>
      <c r="C28" s="10" t="s">
        <v>106</v>
      </c>
      <c r="D28" s="10">
        <v>25</v>
      </c>
      <c r="E28" s="10">
        <v>75</v>
      </c>
      <c r="F28" s="10">
        <v>40</v>
      </c>
      <c r="G28" s="10">
        <v>35</v>
      </c>
      <c r="H28" s="10">
        <v>2598</v>
      </c>
      <c r="I28" s="10">
        <v>1529</v>
      </c>
      <c r="J28" s="10">
        <v>602</v>
      </c>
      <c r="K28" s="10">
        <v>1114</v>
      </c>
      <c r="L28" s="10">
        <v>54</v>
      </c>
      <c r="M28" s="10">
        <v>1</v>
      </c>
      <c r="N28" s="10">
        <v>12</v>
      </c>
      <c r="O28" s="10">
        <v>8.3000000000000007</v>
      </c>
      <c r="P28" s="10">
        <v>324</v>
      </c>
      <c r="Q28" s="10">
        <v>402</v>
      </c>
      <c r="R28" s="10">
        <v>80.599999999999994</v>
      </c>
      <c r="S28" s="10">
        <v>184</v>
      </c>
      <c r="T28" s="10">
        <v>504</v>
      </c>
      <c r="U28" s="10">
        <v>688</v>
      </c>
      <c r="V28" s="10">
        <v>240</v>
      </c>
      <c r="W28" s="10">
        <v>187</v>
      </c>
      <c r="X28" s="10">
        <v>88</v>
      </c>
      <c r="Y28" s="10">
        <v>61</v>
      </c>
      <c r="Z28" s="10">
        <v>208</v>
      </c>
      <c r="AA28" s="10">
        <v>2975</v>
      </c>
      <c r="AB28" s="10">
        <v>31</v>
      </c>
      <c r="AC28" s="10">
        <v>0</v>
      </c>
      <c r="AD28" s="10">
        <v>117</v>
      </c>
    </row>
    <row r="29" spans="1:30" x14ac:dyDescent="0.2">
      <c r="A29" s="10" t="s">
        <v>107</v>
      </c>
      <c r="B29" s="10" t="s">
        <v>52</v>
      </c>
      <c r="C29" s="10" t="s">
        <v>69</v>
      </c>
      <c r="D29" s="10">
        <v>26</v>
      </c>
      <c r="E29" s="10">
        <v>74</v>
      </c>
      <c r="F29" s="10">
        <v>38</v>
      </c>
      <c r="G29" s="10">
        <v>36</v>
      </c>
      <c r="H29" s="10">
        <v>2693</v>
      </c>
      <c r="I29" s="10">
        <v>1515</v>
      </c>
      <c r="J29" s="10">
        <v>612</v>
      </c>
      <c r="K29" s="10">
        <v>1319</v>
      </c>
      <c r="L29" s="10">
        <v>46.4</v>
      </c>
      <c r="M29" s="10">
        <v>133</v>
      </c>
      <c r="N29" s="10">
        <v>387</v>
      </c>
      <c r="O29" s="10">
        <v>34.4</v>
      </c>
      <c r="P29" s="10">
        <v>158</v>
      </c>
      <c r="Q29" s="10">
        <v>190</v>
      </c>
      <c r="R29" s="10">
        <v>83.2</v>
      </c>
      <c r="S29" s="10">
        <v>53</v>
      </c>
      <c r="T29" s="10">
        <v>336</v>
      </c>
      <c r="U29" s="10">
        <v>389</v>
      </c>
      <c r="V29" s="10">
        <v>448</v>
      </c>
      <c r="W29" s="10">
        <v>160</v>
      </c>
      <c r="X29" s="10">
        <v>112</v>
      </c>
      <c r="Y29" s="10">
        <v>19</v>
      </c>
      <c r="Z29" s="10">
        <v>106</v>
      </c>
      <c r="AA29" s="10">
        <v>2887</v>
      </c>
      <c r="AB29" s="10">
        <v>8</v>
      </c>
      <c r="AC29" s="10">
        <v>1</v>
      </c>
      <c r="AD29" s="10">
        <v>-62</v>
      </c>
    </row>
    <row r="30" spans="1:30" x14ac:dyDescent="0.2">
      <c r="A30" s="10" t="s">
        <v>108</v>
      </c>
      <c r="B30" s="10" t="s">
        <v>26</v>
      </c>
      <c r="C30" s="10" t="s">
        <v>78</v>
      </c>
      <c r="D30" s="10">
        <v>26</v>
      </c>
      <c r="E30" s="10">
        <v>79</v>
      </c>
      <c r="F30" s="10">
        <v>47</v>
      </c>
      <c r="G30" s="10">
        <v>32</v>
      </c>
      <c r="H30" s="10">
        <v>2736</v>
      </c>
      <c r="I30" s="10">
        <v>1510</v>
      </c>
      <c r="J30" s="10">
        <v>577</v>
      </c>
      <c r="K30" s="10">
        <v>938</v>
      </c>
      <c r="L30" s="10">
        <v>61.5</v>
      </c>
      <c r="M30" s="10">
        <v>31</v>
      </c>
      <c r="N30" s="10">
        <v>83</v>
      </c>
      <c r="O30" s="10">
        <v>37.299999999999997</v>
      </c>
      <c r="P30" s="10">
        <v>325</v>
      </c>
      <c r="Q30" s="10">
        <v>438</v>
      </c>
      <c r="R30" s="10">
        <v>74.2</v>
      </c>
      <c r="S30" s="10">
        <v>251</v>
      </c>
      <c r="T30" s="10">
        <v>722</v>
      </c>
      <c r="U30" s="10">
        <v>973</v>
      </c>
      <c r="V30" s="10">
        <v>573</v>
      </c>
      <c r="W30" s="10">
        <v>230</v>
      </c>
      <c r="X30" s="10">
        <v>65</v>
      </c>
      <c r="Y30" s="10">
        <v>39</v>
      </c>
      <c r="Z30" s="10">
        <v>279</v>
      </c>
      <c r="AA30" s="10">
        <v>3619</v>
      </c>
      <c r="AB30" s="10">
        <v>65</v>
      </c>
      <c r="AC30" s="10">
        <v>14</v>
      </c>
      <c r="AD30" s="10">
        <v>212</v>
      </c>
    </row>
    <row r="31" spans="1:30" x14ac:dyDescent="0.2">
      <c r="A31" s="10" t="s">
        <v>109</v>
      </c>
      <c r="B31" s="10" t="s">
        <v>52</v>
      </c>
      <c r="C31" s="10" t="s">
        <v>93</v>
      </c>
      <c r="D31" s="10">
        <v>33</v>
      </c>
      <c r="E31" s="10">
        <v>69</v>
      </c>
      <c r="F31" s="10">
        <v>38</v>
      </c>
      <c r="G31" s="10">
        <v>31</v>
      </c>
      <c r="H31" s="10">
        <v>2279</v>
      </c>
      <c r="I31" s="10">
        <v>1509</v>
      </c>
      <c r="J31" s="10">
        <v>546</v>
      </c>
      <c r="K31" s="10">
        <v>1252</v>
      </c>
      <c r="L31" s="10">
        <v>43.6</v>
      </c>
      <c r="M31" s="10">
        <v>301</v>
      </c>
      <c r="N31" s="10">
        <v>731</v>
      </c>
      <c r="O31" s="10">
        <v>41.2</v>
      </c>
      <c r="P31" s="10">
        <v>116</v>
      </c>
      <c r="Q31" s="10">
        <v>132</v>
      </c>
      <c r="R31" s="10">
        <v>87.9</v>
      </c>
      <c r="S31" s="10">
        <v>39</v>
      </c>
      <c r="T31" s="10">
        <v>247</v>
      </c>
      <c r="U31" s="10">
        <v>286</v>
      </c>
      <c r="V31" s="10">
        <v>163</v>
      </c>
      <c r="W31" s="10">
        <v>123</v>
      </c>
      <c r="X31" s="10">
        <v>49</v>
      </c>
      <c r="Y31" s="10">
        <v>29</v>
      </c>
      <c r="Z31" s="10">
        <v>130</v>
      </c>
      <c r="AA31" s="10">
        <v>2208</v>
      </c>
      <c r="AB31" s="10">
        <v>2</v>
      </c>
      <c r="AC31" s="10">
        <v>0</v>
      </c>
      <c r="AD31" s="10">
        <v>163</v>
      </c>
    </row>
    <row r="32" spans="1:30" x14ac:dyDescent="0.2">
      <c r="A32" s="10" t="s">
        <v>110</v>
      </c>
      <c r="B32" s="10" t="s">
        <v>37</v>
      </c>
      <c r="C32" s="10" t="s">
        <v>111</v>
      </c>
      <c r="D32" s="10">
        <v>27</v>
      </c>
      <c r="E32" s="10">
        <v>65</v>
      </c>
      <c r="F32" s="10">
        <v>27</v>
      </c>
      <c r="G32" s="10">
        <v>38</v>
      </c>
      <c r="H32" s="10">
        <v>2120</v>
      </c>
      <c r="I32" s="10">
        <v>1505</v>
      </c>
      <c r="J32" s="10">
        <v>507</v>
      </c>
      <c r="K32" s="10">
        <v>1018</v>
      </c>
      <c r="L32" s="10">
        <v>49.8</v>
      </c>
      <c r="M32" s="10">
        <v>137</v>
      </c>
      <c r="N32" s="10">
        <v>356</v>
      </c>
      <c r="O32" s="10">
        <v>38.5</v>
      </c>
      <c r="P32" s="10">
        <v>354</v>
      </c>
      <c r="Q32" s="10">
        <v>416</v>
      </c>
      <c r="R32" s="10">
        <v>85.1</v>
      </c>
      <c r="S32" s="10">
        <v>114</v>
      </c>
      <c r="T32" s="10">
        <v>432</v>
      </c>
      <c r="U32" s="10">
        <v>546</v>
      </c>
      <c r="V32" s="10">
        <v>174</v>
      </c>
      <c r="W32" s="10">
        <v>137</v>
      </c>
      <c r="X32" s="10">
        <v>58</v>
      </c>
      <c r="Y32" s="10">
        <v>100</v>
      </c>
      <c r="Z32" s="10">
        <v>196</v>
      </c>
      <c r="AA32" s="10">
        <v>2758</v>
      </c>
      <c r="AB32" s="10">
        <v>20</v>
      </c>
      <c r="AC32" s="10">
        <v>0</v>
      </c>
      <c r="AD32" s="10">
        <v>80</v>
      </c>
    </row>
    <row r="33" spans="1:30" x14ac:dyDescent="0.2">
      <c r="A33" s="10" t="s">
        <v>112</v>
      </c>
      <c r="B33" s="10" t="s">
        <v>40</v>
      </c>
      <c r="C33" s="10" t="s">
        <v>66</v>
      </c>
      <c r="D33" s="10">
        <v>23</v>
      </c>
      <c r="E33" s="10">
        <v>69</v>
      </c>
      <c r="F33" s="10">
        <v>40</v>
      </c>
      <c r="G33" s="10">
        <v>29</v>
      </c>
      <c r="H33" s="10">
        <v>2447</v>
      </c>
      <c r="I33" s="10">
        <v>1490</v>
      </c>
      <c r="J33" s="10">
        <v>522</v>
      </c>
      <c r="K33" s="10">
        <v>1129</v>
      </c>
      <c r="L33" s="10">
        <v>46.2</v>
      </c>
      <c r="M33" s="10">
        <v>169</v>
      </c>
      <c r="N33" s="10">
        <v>412</v>
      </c>
      <c r="O33" s="10">
        <v>41</v>
      </c>
      <c r="P33" s="10">
        <v>277</v>
      </c>
      <c r="Q33" s="10">
        <v>321</v>
      </c>
      <c r="R33" s="10">
        <v>86.3</v>
      </c>
      <c r="S33" s="10">
        <v>28</v>
      </c>
      <c r="T33" s="10">
        <v>157</v>
      </c>
      <c r="U33" s="10">
        <v>185</v>
      </c>
      <c r="V33" s="10">
        <v>538</v>
      </c>
      <c r="W33" s="10">
        <v>199</v>
      </c>
      <c r="X33" s="10">
        <v>85</v>
      </c>
      <c r="Y33" s="10">
        <v>9</v>
      </c>
      <c r="Z33" s="10">
        <v>148</v>
      </c>
      <c r="AA33" s="10">
        <v>2602</v>
      </c>
      <c r="AB33" s="10">
        <v>18</v>
      </c>
      <c r="AC33" s="10">
        <v>0</v>
      </c>
      <c r="AD33" s="10">
        <v>438</v>
      </c>
    </row>
    <row r="34" spans="1:30" x14ac:dyDescent="0.2">
      <c r="A34" s="10" t="s">
        <v>113</v>
      </c>
      <c r="B34" s="10" t="s">
        <v>33</v>
      </c>
      <c r="C34" s="10" t="s">
        <v>114</v>
      </c>
      <c r="D34" s="10">
        <v>21</v>
      </c>
      <c r="E34" s="10">
        <v>80</v>
      </c>
      <c r="F34" s="10">
        <v>33</v>
      </c>
      <c r="G34" s="10">
        <v>47</v>
      </c>
      <c r="H34" s="10">
        <v>2609</v>
      </c>
      <c r="I34" s="10">
        <v>1485</v>
      </c>
      <c r="J34" s="10">
        <v>542</v>
      </c>
      <c r="K34" s="10">
        <v>1118</v>
      </c>
      <c r="L34" s="10">
        <v>48.5</v>
      </c>
      <c r="M34" s="10">
        <v>130</v>
      </c>
      <c r="N34" s="10">
        <v>360</v>
      </c>
      <c r="O34" s="10">
        <v>36.1</v>
      </c>
      <c r="P34" s="10">
        <v>271</v>
      </c>
      <c r="Q34" s="10">
        <v>322</v>
      </c>
      <c r="R34" s="10">
        <v>84.2</v>
      </c>
      <c r="S34" s="10">
        <v>70</v>
      </c>
      <c r="T34" s="10">
        <v>259</v>
      </c>
      <c r="U34" s="10">
        <v>329</v>
      </c>
      <c r="V34" s="10">
        <v>283</v>
      </c>
      <c r="W34" s="10">
        <v>167</v>
      </c>
      <c r="X34" s="10">
        <v>77</v>
      </c>
      <c r="Y34" s="10">
        <v>17</v>
      </c>
      <c r="Z34" s="10">
        <v>183</v>
      </c>
      <c r="AA34" s="10">
        <v>2419</v>
      </c>
      <c r="AB34" s="10">
        <v>2</v>
      </c>
      <c r="AC34" s="10">
        <v>0</v>
      </c>
      <c r="AD34" s="10">
        <v>50</v>
      </c>
    </row>
    <row r="35" spans="1:30" x14ac:dyDescent="0.2">
      <c r="A35" s="10" t="s">
        <v>115</v>
      </c>
      <c r="B35" s="10" t="s">
        <v>52</v>
      </c>
      <c r="C35" s="10" t="s">
        <v>116</v>
      </c>
      <c r="D35" s="10">
        <v>26</v>
      </c>
      <c r="E35" s="10">
        <v>53</v>
      </c>
      <c r="F35" s="10">
        <v>34</v>
      </c>
      <c r="G35" s="10">
        <v>19</v>
      </c>
      <c r="H35" s="10">
        <v>1835</v>
      </c>
      <c r="I35" s="10">
        <v>1471</v>
      </c>
      <c r="J35" s="10">
        <v>527</v>
      </c>
      <c r="K35" s="10">
        <v>1067</v>
      </c>
      <c r="L35" s="10">
        <v>49.4</v>
      </c>
      <c r="M35" s="10">
        <v>111</v>
      </c>
      <c r="N35" s="10">
        <v>316</v>
      </c>
      <c r="O35" s="10">
        <v>35.1</v>
      </c>
      <c r="P35" s="10">
        <v>306</v>
      </c>
      <c r="Q35" s="10">
        <v>358</v>
      </c>
      <c r="R35" s="10">
        <v>85.5</v>
      </c>
      <c r="S35" s="10">
        <v>46</v>
      </c>
      <c r="T35" s="10">
        <v>194</v>
      </c>
      <c r="U35" s="10">
        <v>240</v>
      </c>
      <c r="V35" s="10">
        <v>293</v>
      </c>
      <c r="W35" s="10">
        <v>145</v>
      </c>
      <c r="X35" s="10">
        <v>51</v>
      </c>
      <c r="Y35" s="10">
        <v>18</v>
      </c>
      <c r="Z35" s="10">
        <v>159</v>
      </c>
      <c r="AA35" s="10">
        <v>2261</v>
      </c>
      <c r="AB35" s="10">
        <v>5</v>
      </c>
      <c r="AC35" s="10">
        <v>0</v>
      </c>
      <c r="AD35" s="10">
        <v>247</v>
      </c>
    </row>
    <row r="36" spans="1:30" x14ac:dyDescent="0.2">
      <c r="A36" s="10" t="s">
        <v>117</v>
      </c>
      <c r="B36" s="10" t="s">
        <v>33</v>
      </c>
      <c r="C36" s="10" t="s">
        <v>106</v>
      </c>
      <c r="D36" s="10">
        <v>33</v>
      </c>
      <c r="E36" s="10">
        <v>64</v>
      </c>
      <c r="F36" s="10">
        <v>35</v>
      </c>
      <c r="G36" s="10">
        <v>29</v>
      </c>
      <c r="H36" s="10">
        <v>2138</v>
      </c>
      <c r="I36" s="10">
        <v>1466</v>
      </c>
      <c r="J36" s="10">
        <v>479</v>
      </c>
      <c r="K36" s="10">
        <v>888</v>
      </c>
      <c r="L36" s="10">
        <v>53.9</v>
      </c>
      <c r="M36" s="10">
        <v>36</v>
      </c>
      <c r="N36" s="10">
        <v>103</v>
      </c>
      <c r="O36" s="10">
        <v>35</v>
      </c>
      <c r="P36" s="10">
        <v>472</v>
      </c>
      <c r="Q36" s="10">
        <v>555</v>
      </c>
      <c r="R36" s="10">
        <v>85</v>
      </c>
      <c r="S36" s="10">
        <v>141</v>
      </c>
      <c r="T36" s="10">
        <v>234</v>
      </c>
      <c r="U36" s="10">
        <v>375</v>
      </c>
      <c r="V36" s="10">
        <v>340</v>
      </c>
      <c r="W36" s="10">
        <v>101</v>
      </c>
      <c r="X36" s="10">
        <v>117</v>
      </c>
      <c r="Y36" s="10">
        <v>21</v>
      </c>
      <c r="Z36" s="10">
        <v>80</v>
      </c>
      <c r="AA36" s="10">
        <v>2739</v>
      </c>
      <c r="AB36" s="10">
        <v>11</v>
      </c>
      <c r="AC36" s="10">
        <v>0</v>
      </c>
      <c r="AD36" s="10">
        <v>47</v>
      </c>
    </row>
    <row r="37" spans="1:30" x14ac:dyDescent="0.2">
      <c r="A37" s="10" t="s">
        <v>118</v>
      </c>
      <c r="B37" s="10" t="s">
        <v>26</v>
      </c>
      <c r="C37" s="10" t="s">
        <v>102</v>
      </c>
      <c r="D37" s="10">
        <v>30</v>
      </c>
      <c r="E37" s="10">
        <v>56</v>
      </c>
      <c r="F37" s="10">
        <v>31</v>
      </c>
      <c r="G37" s="10">
        <v>25</v>
      </c>
      <c r="H37" s="10">
        <v>1905</v>
      </c>
      <c r="I37" s="10">
        <v>1451</v>
      </c>
      <c r="J37" s="10">
        <v>542</v>
      </c>
      <c r="K37" s="10">
        <v>962</v>
      </c>
      <c r="L37" s="10">
        <v>56.3</v>
      </c>
      <c r="M37" s="10">
        <v>19</v>
      </c>
      <c r="N37" s="10">
        <v>74</v>
      </c>
      <c r="O37" s="10">
        <v>25.7</v>
      </c>
      <c r="P37" s="10">
        <v>348</v>
      </c>
      <c r="Q37" s="10">
        <v>444</v>
      </c>
      <c r="R37" s="10">
        <v>78.400000000000006</v>
      </c>
      <c r="S37" s="10">
        <v>195</v>
      </c>
      <c r="T37" s="10">
        <v>507</v>
      </c>
      <c r="U37" s="10">
        <v>702</v>
      </c>
      <c r="V37" s="10">
        <v>148</v>
      </c>
      <c r="W37" s="10">
        <v>122</v>
      </c>
      <c r="X37" s="10">
        <v>59</v>
      </c>
      <c r="Y37" s="10">
        <v>114</v>
      </c>
      <c r="Z37" s="10">
        <v>146</v>
      </c>
      <c r="AA37" s="10">
        <v>2912</v>
      </c>
      <c r="AB37" s="10">
        <v>40</v>
      </c>
      <c r="AC37" s="10">
        <v>0</v>
      </c>
      <c r="AD37" s="10">
        <v>205</v>
      </c>
    </row>
    <row r="38" spans="1:30" x14ac:dyDescent="0.2">
      <c r="A38" s="10" t="s">
        <v>119</v>
      </c>
      <c r="B38" s="10" t="s">
        <v>37</v>
      </c>
      <c r="C38" s="10" t="s">
        <v>72</v>
      </c>
      <c r="D38" s="10">
        <v>32</v>
      </c>
      <c r="E38" s="10">
        <v>82</v>
      </c>
      <c r="F38" s="10">
        <v>40</v>
      </c>
      <c r="G38" s="10">
        <v>42</v>
      </c>
      <c r="H38" s="10">
        <v>2746</v>
      </c>
      <c r="I38" s="10">
        <v>1447</v>
      </c>
      <c r="J38" s="10">
        <v>597</v>
      </c>
      <c r="K38" s="10">
        <v>1148</v>
      </c>
      <c r="L38" s="10">
        <v>52</v>
      </c>
      <c r="M38" s="10">
        <v>121</v>
      </c>
      <c r="N38" s="10">
        <v>347</v>
      </c>
      <c r="O38" s="10">
        <v>34.9</v>
      </c>
      <c r="P38" s="10">
        <v>132</v>
      </c>
      <c r="Q38" s="10">
        <v>158</v>
      </c>
      <c r="R38" s="10">
        <v>83.5</v>
      </c>
      <c r="S38" s="10">
        <v>159</v>
      </c>
      <c r="T38" s="10">
        <v>744</v>
      </c>
      <c r="U38" s="10">
        <v>903</v>
      </c>
      <c r="V38" s="10">
        <v>265</v>
      </c>
      <c r="W38" s="10">
        <v>139</v>
      </c>
      <c r="X38" s="10">
        <v>60</v>
      </c>
      <c r="Y38" s="10">
        <v>57</v>
      </c>
      <c r="Z38" s="10">
        <v>179</v>
      </c>
      <c r="AA38" s="10">
        <v>3140</v>
      </c>
      <c r="AB38" s="10">
        <v>51</v>
      </c>
      <c r="AC38" s="10">
        <v>1</v>
      </c>
      <c r="AD38" s="10">
        <v>-20</v>
      </c>
    </row>
    <row r="39" spans="1:30" x14ac:dyDescent="0.2">
      <c r="A39" s="10" t="s">
        <v>120</v>
      </c>
      <c r="B39" s="10" t="s">
        <v>26</v>
      </c>
      <c r="C39" s="10" t="s">
        <v>114</v>
      </c>
      <c r="D39" s="10">
        <v>20</v>
      </c>
      <c r="E39" s="10">
        <v>72</v>
      </c>
      <c r="F39" s="10">
        <v>31</v>
      </c>
      <c r="G39" s="10">
        <v>41</v>
      </c>
      <c r="H39" s="10">
        <v>2430</v>
      </c>
      <c r="I39" s="10">
        <v>1437</v>
      </c>
      <c r="J39" s="10">
        <v>479</v>
      </c>
      <c r="K39" s="10">
        <v>1122</v>
      </c>
      <c r="L39" s="10">
        <v>42.7</v>
      </c>
      <c r="M39" s="10">
        <v>85</v>
      </c>
      <c r="N39" s="10">
        <v>285</v>
      </c>
      <c r="O39" s="10">
        <v>29.8</v>
      </c>
      <c r="P39" s="10">
        <v>394</v>
      </c>
      <c r="Q39" s="10">
        <v>534</v>
      </c>
      <c r="R39" s="10">
        <v>73.8</v>
      </c>
      <c r="S39" s="10">
        <v>84</v>
      </c>
      <c r="T39" s="10">
        <v>413</v>
      </c>
      <c r="U39" s="10">
        <v>497</v>
      </c>
      <c r="V39" s="10">
        <v>269</v>
      </c>
      <c r="W39" s="10">
        <v>200</v>
      </c>
      <c r="X39" s="10">
        <v>60</v>
      </c>
      <c r="Y39" s="10">
        <v>39</v>
      </c>
      <c r="Z39" s="10">
        <v>160</v>
      </c>
      <c r="AA39" s="10">
        <v>2534</v>
      </c>
      <c r="AB39" s="10">
        <v>14</v>
      </c>
      <c r="AC39" s="10">
        <v>0</v>
      </c>
      <c r="AD39" s="10">
        <v>-215</v>
      </c>
    </row>
    <row r="40" spans="1:30" x14ac:dyDescent="0.2">
      <c r="A40" s="10" t="s">
        <v>121</v>
      </c>
      <c r="B40" s="10" t="s">
        <v>52</v>
      </c>
      <c r="C40" s="10" t="s">
        <v>61</v>
      </c>
      <c r="D40" s="10">
        <v>22</v>
      </c>
      <c r="E40" s="10">
        <v>73</v>
      </c>
      <c r="F40" s="10">
        <v>40</v>
      </c>
      <c r="G40" s="10">
        <v>33</v>
      </c>
      <c r="H40" s="10">
        <v>2476</v>
      </c>
      <c r="I40" s="10">
        <v>1431</v>
      </c>
      <c r="J40" s="10">
        <v>510</v>
      </c>
      <c r="K40" s="10">
        <v>1176</v>
      </c>
      <c r="L40" s="10">
        <v>43.4</v>
      </c>
      <c r="M40" s="10">
        <v>121</v>
      </c>
      <c r="N40" s="10">
        <v>390</v>
      </c>
      <c r="O40" s="10">
        <v>31</v>
      </c>
      <c r="P40" s="10">
        <v>290</v>
      </c>
      <c r="Q40" s="10">
        <v>392</v>
      </c>
      <c r="R40" s="10">
        <v>74</v>
      </c>
      <c r="S40" s="10">
        <v>60</v>
      </c>
      <c r="T40" s="10">
        <v>308</v>
      </c>
      <c r="U40" s="10">
        <v>368</v>
      </c>
      <c r="V40" s="10">
        <v>201</v>
      </c>
      <c r="W40" s="10">
        <v>164</v>
      </c>
      <c r="X40" s="10">
        <v>31</v>
      </c>
      <c r="Y40" s="10">
        <v>15</v>
      </c>
      <c r="Z40" s="10">
        <v>179</v>
      </c>
      <c r="AA40" s="10">
        <v>2148</v>
      </c>
      <c r="AB40" s="10">
        <v>3</v>
      </c>
      <c r="AC40" s="10">
        <v>0</v>
      </c>
      <c r="AD40" s="10">
        <v>-62</v>
      </c>
    </row>
    <row r="41" spans="1:30" x14ac:dyDescent="0.2">
      <c r="A41" s="10" t="s">
        <v>122</v>
      </c>
      <c r="B41" s="10" t="s">
        <v>33</v>
      </c>
      <c r="C41" s="10" t="s">
        <v>123</v>
      </c>
      <c r="D41" s="10">
        <v>23</v>
      </c>
      <c r="E41" s="10">
        <v>63</v>
      </c>
      <c r="F41" s="10">
        <v>17</v>
      </c>
      <c r="G41" s="10">
        <v>46</v>
      </c>
      <c r="H41" s="10">
        <v>2063</v>
      </c>
      <c r="I41" s="10">
        <v>1385</v>
      </c>
      <c r="J41" s="10">
        <v>503</v>
      </c>
      <c r="K41" s="10">
        <v>1113</v>
      </c>
      <c r="L41" s="10">
        <v>45.2</v>
      </c>
      <c r="M41" s="10">
        <v>134</v>
      </c>
      <c r="N41" s="10">
        <v>407</v>
      </c>
      <c r="O41" s="10">
        <v>32.9</v>
      </c>
      <c r="P41" s="10">
        <v>245</v>
      </c>
      <c r="Q41" s="10">
        <v>327</v>
      </c>
      <c r="R41" s="10">
        <v>74.900000000000006</v>
      </c>
      <c r="S41" s="10">
        <v>56</v>
      </c>
      <c r="T41" s="10">
        <v>262</v>
      </c>
      <c r="U41" s="10">
        <v>318</v>
      </c>
      <c r="V41" s="10">
        <v>183</v>
      </c>
      <c r="W41" s="10">
        <v>134</v>
      </c>
      <c r="X41" s="10">
        <v>46</v>
      </c>
      <c r="Y41" s="10">
        <v>11</v>
      </c>
      <c r="Z41" s="10">
        <v>125</v>
      </c>
      <c r="AA41" s="10">
        <v>2078</v>
      </c>
      <c r="AB41" s="10">
        <v>5</v>
      </c>
      <c r="AC41" s="10">
        <v>0</v>
      </c>
      <c r="AD41" s="10">
        <v>-491</v>
      </c>
    </row>
    <row r="42" spans="1:30" x14ac:dyDescent="0.2">
      <c r="A42" s="10" t="s">
        <v>124</v>
      </c>
      <c r="B42" s="10" t="s">
        <v>40</v>
      </c>
      <c r="C42" s="10" t="s">
        <v>95</v>
      </c>
      <c r="D42" s="10">
        <v>30</v>
      </c>
      <c r="E42" s="10">
        <v>79</v>
      </c>
      <c r="F42" s="10">
        <v>41</v>
      </c>
      <c r="G42" s="10">
        <v>38</v>
      </c>
      <c r="H42" s="10">
        <v>2725</v>
      </c>
      <c r="I42" s="10">
        <v>1369</v>
      </c>
      <c r="J42" s="10">
        <v>460</v>
      </c>
      <c r="K42" s="10">
        <v>1050</v>
      </c>
      <c r="L42" s="10">
        <v>43.8</v>
      </c>
      <c r="M42" s="10">
        <v>181</v>
      </c>
      <c r="N42" s="10">
        <v>490</v>
      </c>
      <c r="O42" s="10">
        <v>36.9</v>
      </c>
      <c r="P42" s="10">
        <v>268</v>
      </c>
      <c r="Q42" s="10">
        <v>330</v>
      </c>
      <c r="R42" s="10">
        <v>81.2</v>
      </c>
      <c r="S42" s="10">
        <v>28</v>
      </c>
      <c r="T42" s="10">
        <v>242</v>
      </c>
      <c r="U42" s="10">
        <v>270</v>
      </c>
      <c r="V42" s="10">
        <v>515</v>
      </c>
      <c r="W42" s="10">
        <v>145</v>
      </c>
      <c r="X42" s="10">
        <v>67</v>
      </c>
      <c r="Y42" s="10">
        <v>24</v>
      </c>
      <c r="Z42" s="10">
        <v>187</v>
      </c>
      <c r="AA42" s="10">
        <v>2594</v>
      </c>
      <c r="AB42" s="10">
        <v>9</v>
      </c>
      <c r="AC42" s="10">
        <v>0</v>
      </c>
      <c r="AD42" s="10">
        <v>-8</v>
      </c>
    </row>
    <row r="43" spans="1:30" x14ac:dyDescent="0.2">
      <c r="A43" s="10" t="s">
        <v>125</v>
      </c>
      <c r="B43" s="10" t="s">
        <v>26</v>
      </c>
      <c r="C43" s="10" t="s">
        <v>116</v>
      </c>
      <c r="D43" s="10">
        <v>34</v>
      </c>
      <c r="E43" s="10">
        <v>47</v>
      </c>
      <c r="F43" s="10">
        <v>34</v>
      </c>
      <c r="G43" s="10">
        <v>13</v>
      </c>
      <c r="H43" s="10">
        <v>1672</v>
      </c>
      <c r="I43" s="10">
        <v>1366</v>
      </c>
      <c r="J43" s="10">
        <v>483</v>
      </c>
      <c r="K43" s="10">
        <v>862</v>
      </c>
      <c r="L43" s="10">
        <v>56</v>
      </c>
      <c r="M43" s="10">
        <v>93</v>
      </c>
      <c r="N43" s="10">
        <v>230</v>
      </c>
      <c r="O43" s="10">
        <v>40.4</v>
      </c>
      <c r="P43" s="10">
        <v>307</v>
      </c>
      <c r="Q43" s="10">
        <v>334</v>
      </c>
      <c r="R43" s="10">
        <v>91.9</v>
      </c>
      <c r="S43" s="10">
        <v>17</v>
      </c>
      <c r="T43" s="10">
        <v>296</v>
      </c>
      <c r="U43" s="10">
        <v>313</v>
      </c>
      <c r="V43" s="10">
        <v>235</v>
      </c>
      <c r="W43" s="10">
        <v>156</v>
      </c>
      <c r="X43" s="10">
        <v>34</v>
      </c>
      <c r="Y43" s="10">
        <v>67</v>
      </c>
      <c r="Z43" s="10">
        <v>99</v>
      </c>
      <c r="AA43" s="10">
        <v>2241</v>
      </c>
      <c r="AB43" s="10">
        <v>5</v>
      </c>
      <c r="AC43" s="10">
        <v>1</v>
      </c>
      <c r="AD43" s="10">
        <v>258</v>
      </c>
    </row>
    <row r="44" spans="1:30" x14ac:dyDescent="0.2">
      <c r="A44" s="10" t="s">
        <v>126</v>
      </c>
      <c r="B44" s="10" t="s">
        <v>33</v>
      </c>
      <c r="C44" s="10" t="s">
        <v>111</v>
      </c>
      <c r="D44" s="10">
        <v>27</v>
      </c>
      <c r="E44" s="10">
        <v>64</v>
      </c>
      <c r="F44" s="10">
        <v>29</v>
      </c>
      <c r="G44" s="10">
        <v>35</v>
      </c>
      <c r="H44" s="10">
        <v>2239</v>
      </c>
      <c r="I44" s="10">
        <v>1357</v>
      </c>
      <c r="J44" s="10">
        <v>512</v>
      </c>
      <c r="K44" s="10">
        <v>1142</v>
      </c>
      <c r="L44" s="10">
        <v>44.8</v>
      </c>
      <c r="M44" s="10">
        <v>160</v>
      </c>
      <c r="N44" s="10">
        <v>481</v>
      </c>
      <c r="O44" s="10">
        <v>33.299999999999997</v>
      </c>
      <c r="P44" s="10">
        <v>173</v>
      </c>
      <c r="Q44" s="10">
        <v>237</v>
      </c>
      <c r="R44" s="10">
        <v>73</v>
      </c>
      <c r="S44" s="10">
        <v>55</v>
      </c>
      <c r="T44" s="10">
        <v>408</v>
      </c>
      <c r="U44" s="10">
        <v>463</v>
      </c>
      <c r="V44" s="10">
        <v>239</v>
      </c>
      <c r="W44" s="10">
        <v>190</v>
      </c>
      <c r="X44" s="10">
        <v>36</v>
      </c>
      <c r="Y44" s="10">
        <v>29</v>
      </c>
      <c r="Z44" s="10">
        <v>145</v>
      </c>
      <c r="AA44" s="10">
        <v>2276</v>
      </c>
      <c r="AB44" s="10">
        <v>14</v>
      </c>
      <c r="AC44" s="10">
        <v>1</v>
      </c>
      <c r="AD44" s="10">
        <v>10</v>
      </c>
    </row>
    <row r="45" spans="1:30" x14ac:dyDescent="0.2">
      <c r="A45" s="10" t="s">
        <v>127</v>
      </c>
      <c r="B45" s="10" t="s">
        <v>40</v>
      </c>
      <c r="C45" s="10" t="s">
        <v>106</v>
      </c>
      <c r="D45" s="10">
        <v>23</v>
      </c>
      <c r="E45" s="10">
        <v>67</v>
      </c>
      <c r="F45" s="10">
        <v>37</v>
      </c>
      <c r="G45" s="10">
        <v>30</v>
      </c>
      <c r="H45" s="10">
        <v>2335</v>
      </c>
      <c r="I45" s="10">
        <v>1347</v>
      </c>
      <c r="J45" s="10">
        <v>487</v>
      </c>
      <c r="K45" s="10">
        <v>1109</v>
      </c>
      <c r="L45" s="10">
        <v>43.9</v>
      </c>
      <c r="M45" s="10">
        <v>203</v>
      </c>
      <c r="N45" s="10">
        <v>537</v>
      </c>
      <c r="O45" s="10">
        <v>37.799999999999997</v>
      </c>
      <c r="P45" s="10">
        <v>170</v>
      </c>
      <c r="Q45" s="10">
        <v>182</v>
      </c>
      <c r="R45" s="10">
        <v>93.4</v>
      </c>
      <c r="S45" s="10">
        <v>27</v>
      </c>
      <c r="T45" s="10">
        <v>333</v>
      </c>
      <c r="U45" s="10">
        <v>360</v>
      </c>
      <c r="V45" s="10">
        <v>280</v>
      </c>
      <c r="W45" s="10">
        <v>158</v>
      </c>
      <c r="X45" s="10">
        <v>51</v>
      </c>
      <c r="Y45" s="10">
        <v>16</v>
      </c>
      <c r="Z45" s="10">
        <v>101</v>
      </c>
      <c r="AA45" s="10">
        <v>2242</v>
      </c>
      <c r="AB45" s="10">
        <v>6</v>
      </c>
      <c r="AC45" s="10">
        <v>1</v>
      </c>
      <c r="AD45" s="10">
        <v>170</v>
      </c>
    </row>
    <row r="46" spans="1:30" x14ac:dyDescent="0.2">
      <c r="A46" s="10" t="s">
        <v>128</v>
      </c>
      <c r="B46" s="10" t="s">
        <v>52</v>
      </c>
      <c r="C46" s="10" t="s">
        <v>129</v>
      </c>
      <c r="D46" s="10">
        <v>30</v>
      </c>
      <c r="E46" s="10">
        <v>80</v>
      </c>
      <c r="F46" s="10">
        <v>35</v>
      </c>
      <c r="G46" s="10">
        <v>45</v>
      </c>
      <c r="H46" s="10">
        <v>2482</v>
      </c>
      <c r="I46" s="10">
        <v>1344</v>
      </c>
      <c r="J46" s="10">
        <v>475</v>
      </c>
      <c r="K46" s="10">
        <v>1038</v>
      </c>
      <c r="L46" s="10">
        <v>45.8</v>
      </c>
      <c r="M46" s="10">
        <v>288</v>
      </c>
      <c r="N46" s="10">
        <v>677</v>
      </c>
      <c r="O46" s="10">
        <v>42.5</v>
      </c>
      <c r="P46" s="10">
        <v>106</v>
      </c>
      <c r="Q46" s="10">
        <v>129</v>
      </c>
      <c r="R46" s="10">
        <v>82.2</v>
      </c>
      <c r="S46" s="10">
        <v>67</v>
      </c>
      <c r="T46" s="10">
        <v>333</v>
      </c>
      <c r="U46" s="10">
        <v>400</v>
      </c>
      <c r="V46" s="10">
        <v>225</v>
      </c>
      <c r="W46" s="10">
        <v>139</v>
      </c>
      <c r="X46" s="10">
        <v>92</v>
      </c>
      <c r="Y46" s="10">
        <v>26</v>
      </c>
      <c r="Z46" s="10">
        <v>156</v>
      </c>
      <c r="AA46" s="10">
        <v>2377</v>
      </c>
      <c r="AB46" s="10">
        <v>3</v>
      </c>
      <c r="AC46" s="10">
        <v>0</v>
      </c>
      <c r="AD46" s="10">
        <v>-84</v>
      </c>
    </row>
    <row r="47" spans="1:30" x14ac:dyDescent="0.2">
      <c r="A47" s="10" t="s">
        <v>130</v>
      </c>
      <c r="B47" s="10" t="s">
        <v>52</v>
      </c>
      <c r="C47" s="10" t="s">
        <v>85</v>
      </c>
      <c r="D47" s="10">
        <v>29</v>
      </c>
      <c r="E47" s="10">
        <v>69</v>
      </c>
      <c r="F47" s="10">
        <v>34</v>
      </c>
      <c r="G47" s="10">
        <v>35</v>
      </c>
      <c r="H47" s="10">
        <v>2535</v>
      </c>
      <c r="I47" s="10">
        <v>1335</v>
      </c>
      <c r="J47" s="10">
        <v>437</v>
      </c>
      <c r="K47" s="10">
        <v>1112</v>
      </c>
      <c r="L47" s="10">
        <v>39.299999999999997</v>
      </c>
      <c r="M47" s="10">
        <v>207</v>
      </c>
      <c r="N47" s="10">
        <v>606</v>
      </c>
      <c r="O47" s="10">
        <v>34.200000000000003</v>
      </c>
      <c r="P47" s="10">
        <v>254</v>
      </c>
      <c r="Q47" s="10">
        <v>283</v>
      </c>
      <c r="R47" s="10">
        <v>89.8</v>
      </c>
      <c r="S47" s="10">
        <v>30</v>
      </c>
      <c r="T47" s="10">
        <v>250</v>
      </c>
      <c r="U47" s="10">
        <v>280</v>
      </c>
      <c r="V47" s="10">
        <v>495</v>
      </c>
      <c r="W47" s="10">
        <v>140</v>
      </c>
      <c r="X47" s="10">
        <v>123</v>
      </c>
      <c r="Y47" s="10">
        <v>38</v>
      </c>
      <c r="Z47" s="10">
        <v>193</v>
      </c>
      <c r="AA47" s="10">
        <v>2757</v>
      </c>
      <c r="AB47" s="10">
        <v>10</v>
      </c>
      <c r="AC47" s="10">
        <v>1</v>
      </c>
      <c r="AD47" s="10">
        <v>195</v>
      </c>
    </row>
    <row r="48" spans="1:30" x14ac:dyDescent="0.2">
      <c r="A48" s="10" t="s">
        <v>131</v>
      </c>
      <c r="B48" s="10" t="s">
        <v>57</v>
      </c>
      <c r="C48" s="10" t="s">
        <v>132</v>
      </c>
      <c r="D48" s="10">
        <v>33</v>
      </c>
      <c r="E48" s="10">
        <v>56</v>
      </c>
      <c r="F48" s="10">
        <v>32</v>
      </c>
      <c r="G48" s="10">
        <v>24</v>
      </c>
      <c r="H48" s="10">
        <v>1939</v>
      </c>
      <c r="I48" s="10">
        <v>1332</v>
      </c>
      <c r="J48" s="10">
        <v>459</v>
      </c>
      <c r="K48" s="10">
        <v>1004</v>
      </c>
      <c r="L48" s="10">
        <v>45.7</v>
      </c>
      <c r="M48" s="10">
        <v>158</v>
      </c>
      <c r="N48" s="10">
        <v>426</v>
      </c>
      <c r="O48" s="10">
        <v>37.1</v>
      </c>
      <c r="P48" s="10">
        <v>256</v>
      </c>
      <c r="Q48" s="10">
        <v>294</v>
      </c>
      <c r="R48" s="10">
        <v>87.1</v>
      </c>
      <c r="S48" s="10">
        <v>45</v>
      </c>
      <c r="T48" s="10">
        <v>297</v>
      </c>
      <c r="U48" s="10">
        <v>342</v>
      </c>
      <c r="V48" s="10">
        <v>288</v>
      </c>
      <c r="W48" s="10">
        <v>176</v>
      </c>
      <c r="X48" s="10">
        <v>83</v>
      </c>
      <c r="Y48" s="10">
        <v>20</v>
      </c>
      <c r="Z48" s="10">
        <v>159</v>
      </c>
      <c r="AA48" s="10">
        <v>2307</v>
      </c>
      <c r="AB48" s="10">
        <v>8</v>
      </c>
      <c r="AC48" s="10">
        <v>1</v>
      </c>
      <c r="AD48" s="10">
        <v>157</v>
      </c>
    </row>
    <row r="49" spans="1:30" x14ac:dyDescent="0.2">
      <c r="A49" s="10" t="s">
        <v>133</v>
      </c>
      <c r="B49" s="10" t="s">
        <v>52</v>
      </c>
      <c r="C49" s="10" t="s">
        <v>134</v>
      </c>
      <c r="D49" s="10">
        <v>29</v>
      </c>
      <c r="E49" s="10">
        <v>63</v>
      </c>
      <c r="F49" s="10">
        <v>19</v>
      </c>
      <c r="G49" s="10">
        <v>44</v>
      </c>
      <c r="H49" s="10">
        <v>2221</v>
      </c>
      <c r="I49" s="10">
        <v>1329</v>
      </c>
      <c r="J49" s="10">
        <v>493</v>
      </c>
      <c r="K49" s="10">
        <v>1188</v>
      </c>
      <c r="L49" s="10">
        <v>41.5</v>
      </c>
      <c r="M49" s="10">
        <v>165</v>
      </c>
      <c r="N49" s="10">
        <v>505</v>
      </c>
      <c r="O49" s="10">
        <v>32.700000000000003</v>
      </c>
      <c r="P49" s="10">
        <v>178</v>
      </c>
      <c r="Q49" s="10">
        <v>220</v>
      </c>
      <c r="R49" s="10">
        <v>80.900000000000006</v>
      </c>
      <c r="S49" s="10">
        <v>51</v>
      </c>
      <c r="T49" s="10">
        <v>208</v>
      </c>
      <c r="U49" s="10">
        <v>259</v>
      </c>
      <c r="V49" s="10">
        <v>319</v>
      </c>
      <c r="W49" s="10">
        <v>134</v>
      </c>
      <c r="X49" s="10">
        <v>74</v>
      </c>
      <c r="Y49" s="10">
        <v>16</v>
      </c>
      <c r="Z49" s="10">
        <v>119</v>
      </c>
      <c r="AA49" s="10">
        <v>2254</v>
      </c>
      <c r="AB49" s="10">
        <v>1</v>
      </c>
      <c r="AC49" s="10">
        <v>0</v>
      </c>
      <c r="AD49" s="10">
        <v>-288</v>
      </c>
    </row>
    <row r="50" spans="1:30" x14ac:dyDescent="0.2">
      <c r="A50" s="10" t="s">
        <v>135</v>
      </c>
      <c r="B50" s="10" t="s">
        <v>52</v>
      </c>
      <c r="C50" s="10" t="s">
        <v>75</v>
      </c>
      <c r="D50" s="10">
        <v>23</v>
      </c>
      <c r="E50" s="10">
        <v>62</v>
      </c>
      <c r="F50" s="10">
        <v>27</v>
      </c>
      <c r="G50" s="10">
        <v>35</v>
      </c>
      <c r="H50" s="10">
        <v>2171</v>
      </c>
      <c r="I50" s="10">
        <v>1306</v>
      </c>
      <c r="J50" s="10">
        <v>467</v>
      </c>
      <c r="K50" s="10">
        <v>1045</v>
      </c>
      <c r="L50" s="10">
        <v>44.7</v>
      </c>
      <c r="M50" s="10">
        <v>212</v>
      </c>
      <c r="N50" s="10">
        <v>562</v>
      </c>
      <c r="O50" s="10">
        <v>37.700000000000003</v>
      </c>
      <c r="P50" s="10">
        <v>160</v>
      </c>
      <c r="Q50" s="10">
        <v>179</v>
      </c>
      <c r="R50" s="10">
        <v>89.4</v>
      </c>
      <c r="S50" s="10">
        <v>18</v>
      </c>
      <c r="T50" s="10">
        <v>143</v>
      </c>
      <c r="U50" s="10">
        <v>161</v>
      </c>
      <c r="V50" s="10">
        <v>253</v>
      </c>
      <c r="W50" s="10">
        <v>128</v>
      </c>
      <c r="X50" s="10">
        <v>42</v>
      </c>
      <c r="Y50" s="10">
        <v>14</v>
      </c>
      <c r="Z50" s="10">
        <v>142</v>
      </c>
      <c r="AA50" s="10">
        <v>1919</v>
      </c>
      <c r="AB50" s="10">
        <v>0</v>
      </c>
      <c r="AC50" s="10">
        <v>0</v>
      </c>
      <c r="AD50" s="10">
        <v>-75</v>
      </c>
    </row>
    <row r="51" spans="1:30" x14ac:dyDescent="0.2">
      <c r="A51" s="10" t="s">
        <v>136</v>
      </c>
      <c r="B51" s="10" t="s">
        <v>52</v>
      </c>
      <c r="C51" s="10" t="s">
        <v>129</v>
      </c>
      <c r="D51" s="10">
        <v>20</v>
      </c>
      <c r="E51" s="10">
        <v>78</v>
      </c>
      <c r="F51" s="10">
        <v>33</v>
      </c>
      <c r="G51" s="10">
        <v>45</v>
      </c>
      <c r="H51" s="10">
        <v>2222</v>
      </c>
      <c r="I51" s="10">
        <v>1302</v>
      </c>
      <c r="J51" s="10">
        <v>413</v>
      </c>
      <c r="K51" s="10">
        <v>951</v>
      </c>
      <c r="L51" s="10">
        <v>43.4</v>
      </c>
      <c r="M51" s="10">
        <v>100</v>
      </c>
      <c r="N51" s="10">
        <v>310</v>
      </c>
      <c r="O51" s="10">
        <v>32.299999999999997</v>
      </c>
      <c r="P51" s="10">
        <v>376</v>
      </c>
      <c r="Q51" s="10">
        <v>454</v>
      </c>
      <c r="R51" s="10">
        <v>82.8</v>
      </c>
      <c r="S51" s="10">
        <v>87</v>
      </c>
      <c r="T51" s="10">
        <v>231</v>
      </c>
      <c r="U51" s="10">
        <v>318</v>
      </c>
      <c r="V51" s="10">
        <v>116</v>
      </c>
      <c r="W51" s="10">
        <v>152</v>
      </c>
      <c r="X51" s="10">
        <v>48</v>
      </c>
      <c r="Y51" s="10">
        <v>13</v>
      </c>
      <c r="Z51" s="10">
        <v>162</v>
      </c>
      <c r="AA51" s="10">
        <v>1889</v>
      </c>
      <c r="AB51" s="10">
        <v>0</v>
      </c>
      <c r="AC51" s="10">
        <v>0</v>
      </c>
      <c r="AD51" s="10">
        <v>-179</v>
      </c>
    </row>
    <row r="52" spans="1:30" x14ac:dyDescent="0.2">
      <c r="A52" s="10" t="s">
        <v>137</v>
      </c>
      <c r="B52" s="10" t="s">
        <v>40</v>
      </c>
      <c r="C52" s="10" t="s">
        <v>89</v>
      </c>
      <c r="D52" s="10">
        <v>26</v>
      </c>
      <c r="E52" s="10">
        <v>65</v>
      </c>
      <c r="F52" s="10">
        <v>43</v>
      </c>
      <c r="G52" s="10">
        <v>22</v>
      </c>
      <c r="H52" s="10">
        <v>2133</v>
      </c>
      <c r="I52" s="10">
        <v>1298</v>
      </c>
      <c r="J52" s="10">
        <v>473</v>
      </c>
      <c r="K52" s="10">
        <v>1041</v>
      </c>
      <c r="L52" s="10">
        <v>45.4</v>
      </c>
      <c r="M52" s="10">
        <v>172</v>
      </c>
      <c r="N52" s="10">
        <v>432</v>
      </c>
      <c r="O52" s="10">
        <v>39.799999999999997</v>
      </c>
      <c r="P52" s="10">
        <v>180</v>
      </c>
      <c r="Q52" s="10">
        <v>216</v>
      </c>
      <c r="R52" s="10">
        <v>83.3</v>
      </c>
      <c r="S52" s="10">
        <v>48</v>
      </c>
      <c r="T52" s="10">
        <v>209</v>
      </c>
      <c r="U52" s="10">
        <v>257</v>
      </c>
      <c r="V52" s="10">
        <v>400</v>
      </c>
      <c r="W52" s="10">
        <v>145</v>
      </c>
      <c r="X52" s="10">
        <v>66</v>
      </c>
      <c r="Y52" s="10">
        <v>16</v>
      </c>
      <c r="Z52" s="10">
        <v>103</v>
      </c>
      <c r="AA52" s="10">
        <v>2307</v>
      </c>
      <c r="AB52" s="10">
        <v>5</v>
      </c>
      <c r="AC52" s="10">
        <v>1</v>
      </c>
      <c r="AD52" s="10">
        <v>300</v>
      </c>
    </row>
    <row r="53" spans="1:30" x14ac:dyDescent="0.2">
      <c r="A53" s="10" t="s">
        <v>138</v>
      </c>
      <c r="B53" s="10" t="s">
        <v>33</v>
      </c>
      <c r="C53" s="10" t="s">
        <v>75</v>
      </c>
      <c r="D53" s="10">
        <v>29</v>
      </c>
      <c r="E53" s="10">
        <v>63</v>
      </c>
      <c r="F53" s="10">
        <v>28</v>
      </c>
      <c r="G53" s="10">
        <v>35</v>
      </c>
      <c r="H53" s="10">
        <v>2246</v>
      </c>
      <c r="I53" s="10">
        <v>1290</v>
      </c>
      <c r="J53" s="10">
        <v>434</v>
      </c>
      <c r="K53" s="10">
        <v>913</v>
      </c>
      <c r="L53" s="10">
        <v>47.5</v>
      </c>
      <c r="M53" s="10">
        <v>144</v>
      </c>
      <c r="N53" s="10">
        <v>359</v>
      </c>
      <c r="O53" s="10">
        <v>40.1</v>
      </c>
      <c r="P53" s="10">
        <v>278</v>
      </c>
      <c r="Q53" s="10">
        <v>342</v>
      </c>
      <c r="R53" s="10">
        <v>81.3</v>
      </c>
      <c r="S53" s="10">
        <v>53</v>
      </c>
      <c r="T53" s="10">
        <v>230</v>
      </c>
      <c r="U53" s="10">
        <v>283</v>
      </c>
      <c r="V53" s="10">
        <v>150</v>
      </c>
      <c r="W53" s="10">
        <v>116</v>
      </c>
      <c r="X53" s="10">
        <v>51</v>
      </c>
      <c r="Y53" s="10">
        <v>53</v>
      </c>
      <c r="Z53" s="10">
        <v>152</v>
      </c>
      <c r="AA53" s="10">
        <v>2051</v>
      </c>
      <c r="AB53" s="10">
        <v>2</v>
      </c>
      <c r="AC53" s="10">
        <v>0</v>
      </c>
      <c r="AD53" s="10">
        <v>-35</v>
      </c>
    </row>
    <row r="54" spans="1:30" x14ac:dyDescent="0.2">
      <c r="A54" s="10" t="s">
        <v>139</v>
      </c>
      <c r="B54" s="10" t="s">
        <v>40</v>
      </c>
      <c r="C54" s="10" t="s">
        <v>51</v>
      </c>
      <c r="D54" s="10">
        <v>32</v>
      </c>
      <c r="E54" s="10">
        <v>67</v>
      </c>
      <c r="F54" s="10">
        <v>50</v>
      </c>
      <c r="G54" s="10">
        <v>17</v>
      </c>
      <c r="H54" s="10">
        <v>2183</v>
      </c>
      <c r="I54" s="10">
        <v>1290</v>
      </c>
      <c r="J54" s="10">
        <v>490</v>
      </c>
      <c r="K54" s="10">
        <v>1023</v>
      </c>
      <c r="L54" s="10">
        <v>47.9</v>
      </c>
      <c r="M54" s="10">
        <v>158</v>
      </c>
      <c r="N54" s="10">
        <v>411</v>
      </c>
      <c r="O54" s="10">
        <v>38.4</v>
      </c>
      <c r="P54" s="10">
        <v>152</v>
      </c>
      <c r="Q54" s="10">
        <v>177</v>
      </c>
      <c r="R54" s="10">
        <v>85.9</v>
      </c>
      <c r="S54" s="10">
        <v>79</v>
      </c>
      <c r="T54" s="10">
        <v>262</v>
      </c>
      <c r="U54" s="10">
        <v>341</v>
      </c>
      <c r="V54" s="10">
        <v>495</v>
      </c>
      <c r="W54" s="10">
        <v>197</v>
      </c>
      <c r="X54" s="10">
        <v>79</v>
      </c>
      <c r="Y54" s="10">
        <v>25</v>
      </c>
      <c r="Z54" s="10">
        <v>116</v>
      </c>
      <c r="AA54" s="10">
        <v>2557</v>
      </c>
      <c r="AB54" s="10">
        <v>16</v>
      </c>
      <c r="AC54" s="10">
        <v>0</v>
      </c>
      <c r="AD54" s="10">
        <v>481</v>
      </c>
    </row>
    <row r="55" spans="1:30" x14ac:dyDescent="0.2">
      <c r="A55" s="10" t="s">
        <v>140</v>
      </c>
      <c r="B55" s="10" t="s">
        <v>26</v>
      </c>
      <c r="C55" s="10" t="s">
        <v>66</v>
      </c>
      <c r="D55" s="10">
        <v>21</v>
      </c>
      <c r="E55" s="10">
        <v>79</v>
      </c>
      <c r="F55" s="10">
        <v>48</v>
      </c>
      <c r="G55" s="10">
        <v>31</v>
      </c>
      <c r="H55" s="10">
        <v>2715</v>
      </c>
      <c r="I55" s="10">
        <v>1277</v>
      </c>
      <c r="J55" s="10">
        <v>525</v>
      </c>
      <c r="K55" s="10">
        <v>947</v>
      </c>
      <c r="L55" s="10">
        <v>55.4</v>
      </c>
      <c r="M55" s="10">
        <v>22</v>
      </c>
      <c r="N55" s="10">
        <v>102</v>
      </c>
      <c r="O55" s="10">
        <v>21.6</v>
      </c>
      <c r="P55" s="10">
        <v>205</v>
      </c>
      <c r="Q55" s="10">
        <v>304</v>
      </c>
      <c r="R55" s="10">
        <v>67.400000000000006</v>
      </c>
      <c r="S55" s="10">
        <v>187</v>
      </c>
      <c r="T55" s="10">
        <v>524</v>
      </c>
      <c r="U55" s="10">
        <v>711</v>
      </c>
      <c r="V55" s="10">
        <v>224</v>
      </c>
      <c r="W55" s="10">
        <v>146</v>
      </c>
      <c r="X55" s="10">
        <v>60</v>
      </c>
      <c r="Y55" s="10">
        <v>119</v>
      </c>
      <c r="Z55" s="10">
        <v>218</v>
      </c>
      <c r="AA55" s="10">
        <v>2857</v>
      </c>
      <c r="AB55" s="10">
        <v>24</v>
      </c>
      <c r="AC55" s="10">
        <v>0</v>
      </c>
      <c r="AD55" s="10">
        <v>339</v>
      </c>
    </row>
    <row r="56" spans="1:30" x14ac:dyDescent="0.2">
      <c r="A56" s="10" t="s">
        <v>141</v>
      </c>
      <c r="B56" s="10" t="s">
        <v>33</v>
      </c>
      <c r="C56" s="10" t="s">
        <v>142</v>
      </c>
      <c r="D56" s="10">
        <v>34</v>
      </c>
      <c r="E56" s="10">
        <v>59</v>
      </c>
      <c r="F56" s="10">
        <v>15</v>
      </c>
      <c r="G56" s="10">
        <v>44</v>
      </c>
      <c r="H56" s="10">
        <v>1893</v>
      </c>
      <c r="I56" s="10">
        <v>1273</v>
      </c>
      <c r="J56" s="10">
        <v>430</v>
      </c>
      <c r="K56" s="10">
        <v>882</v>
      </c>
      <c r="L56" s="10">
        <v>48.8</v>
      </c>
      <c r="M56" s="10">
        <v>145</v>
      </c>
      <c r="N56" s="10">
        <v>353</v>
      </c>
      <c r="O56" s="10">
        <v>41.1</v>
      </c>
      <c r="P56" s="10">
        <v>268</v>
      </c>
      <c r="Q56" s="10">
        <v>303</v>
      </c>
      <c r="R56" s="10">
        <v>88.4</v>
      </c>
      <c r="S56" s="10">
        <v>36</v>
      </c>
      <c r="T56" s="10">
        <v>187</v>
      </c>
      <c r="U56" s="10">
        <v>223</v>
      </c>
      <c r="V56" s="10">
        <v>152</v>
      </c>
      <c r="W56" s="10">
        <v>135</v>
      </c>
      <c r="X56" s="10">
        <v>34</v>
      </c>
      <c r="Y56" s="10">
        <v>8</v>
      </c>
      <c r="Z56" s="10">
        <v>113</v>
      </c>
      <c r="AA56" s="10">
        <v>1760</v>
      </c>
      <c r="AB56" s="10">
        <v>0</v>
      </c>
      <c r="AC56" s="10">
        <v>0</v>
      </c>
      <c r="AD56" s="10">
        <v>-330</v>
      </c>
    </row>
    <row r="57" spans="1:30" x14ac:dyDescent="0.2">
      <c r="A57" s="10" t="s">
        <v>143</v>
      </c>
      <c r="B57" s="10" t="s">
        <v>40</v>
      </c>
      <c r="C57" s="10" t="s">
        <v>87</v>
      </c>
      <c r="D57" s="10">
        <v>30</v>
      </c>
      <c r="E57" s="10">
        <v>61</v>
      </c>
      <c r="F57" s="10">
        <v>30</v>
      </c>
      <c r="G57" s="10">
        <v>31</v>
      </c>
      <c r="H57" s="10">
        <v>1988</v>
      </c>
      <c r="I57" s="10">
        <v>1271</v>
      </c>
      <c r="J57" s="10">
        <v>458</v>
      </c>
      <c r="K57" s="10">
        <v>1031</v>
      </c>
      <c r="L57" s="10">
        <v>44.4</v>
      </c>
      <c r="M57" s="10">
        <v>155</v>
      </c>
      <c r="N57" s="10">
        <v>459</v>
      </c>
      <c r="O57" s="10">
        <v>33.799999999999997</v>
      </c>
      <c r="P57" s="10">
        <v>200</v>
      </c>
      <c r="Q57" s="10">
        <v>245</v>
      </c>
      <c r="R57" s="10">
        <v>81.599999999999994</v>
      </c>
      <c r="S57" s="10">
        <v>72</v>
      </c>
      <c r="T57" s="10">
        <v>174</v>
      </c>
      <c r="U57" s="10">
        <v>246</v>
      </c>
      <c r="V57" s="10">
        <v>270</v>
      </c>
      <c r="W57" s="10">
        <v>186</v>
      </c>
      <c r="X57" s="10">
        <v>33</v>
      </c>
      <c r="Y57" s="10">
        <v>13</v>
      </c>
      <c r="Z57" s="10">
        <v>120</v>
      </c>
      <c r="AA57" s="10">
        <v>1923</v>
      </c>
      <c r="AB57" s="10">
        <v>3</v>
      </c>
      <c r="AC57" s="10">
        <v>0</v>
      </c>
      <c r="AD57" s="10">
        <v>35</v>
      </c>
    </row>
    <row r="58" spans="1:30" x14ac:dyDescent="0.2">
      <c r="A58" s="10" t="s">
        <v>144</v>
      </c>
      <c r="B58" s="10" t="s">
        <v>40</v>
      </c>
      <c r="C58" s="10" t="s">
        <v>102</v>
      </c>
      <c r="D58" s="10">
        <v>27</v>
      </c>
      <c r="E58" s="10">
        <v>71</v>
      </c>
      <c r="F58" s="10">
        <v>39</v>
      </c>
      <c r="G58" s="10">
        <v>32</v>
      </c>
      <c r="H58" s="10">
        <v>2304</v>
      </c>
      <c r="I58" s="10">
        <v>1263</v>
      </c>
      <c r="J58" s="10">
        <v>445</v>
      </c>
      <c r="K58" s="10">
        <v>948</v>
      </c>
      <c r="L58" s="10">
        <v>46.9</v>
      </c>
      <c r="M58" s="10">
        <v>194</v>
      </c>
      <c r="N58" s="10">
        <v>490</v>
      </c>
      <c r="O58" s="10">
        <v>39.6</v>
      </c>
      <c r="P58" s="10">
        <v>179</v>
      </c>
      <c r="Q58" s="10">
        <v>216</v>
      </c>
      <c r="R58" s="10">
        <v>82.9</v>
      </c>
      <c r="S58" s="10">
        <v>35</v>
      </c>
      <c r="T58" s="10">
        <v>180</v>
      </c>
      <c r="U58" s="10">
        <v>215</v>
      </c>
      <c r="V58" s="10">
        <v>437</v>
      </c>
      <c r="W58" s="10">
        <v>186</v>
      </c>
      <c r="X58" s="10">
        <v>70</v>
      </c>
      <c r="Y58" s="10">
        <v>29</v>
      </c>
      <c r="Z58" s="10">
        <v>140</v>
      </c>
      <c r="AA58" s="10">
        <v>2288</v>
      </c>
      <c r="AB58" s="10">
        <v>9</v>
      </c>
      <c r="AC58" s="10">
        <v>0</v>
      </c>
      <c r="AD58" s="10">
        <v>85</v>
      </c>
    </row>
    <row r="59" spans="1:30" x14ac:dyDescent="0.2">
      <c r="A59" s="10" t="s">
        <v>145</v>
      </c>
      <c r="B59" s="10" t="s">
        <v>52</v>
      </c>
      <c r="C59" s="10" t="s">
        <v>48</v>
      </c>
      <c r="D59" s="10">
        <v>20</v>
      </c>
      <c r="E59" s="10">
        <v>76</v>
      </c>
      <c r="F59" s="10">
        <v>34</v>
      </c>
      <c r="G59" s="10">
        <v>42</v>
      </c>
      <c r="H59" s="10">
        <v>2367</v>
      </c>
      <c r="I59" s="10">
        <v>1260</v>
      </c>
      <c r="J59" s="10">
        <v>539</v>
      </c>
      <c r="K59" s="10">
        <v>1118</v>
      </c>
      <c r="L59" s="10">
        <v>48.2</v>
      </c>
      <c r="M59" s="10">
        <v>76</v>
      </c>
      <c r="N59" s="10">
        <v>234</v>
      </c>
      <c r="O59" s="10">
        <v>32.5</v>
      </c>
      <c r="P59" s="10">
        <v>106</v>
      </c>
      <c r="Q59" s="10">
        <v>145</v>
      </c>
      <c r="R59" s="10">
        <v>73.099999999999994</v>
      </c>
      <c r="S59" s="10">
        <v>148</v>
      </c>
      <c r="T59" s="10">
        <v>451</v>
      </c>
      <c r="U59" s="10">
        <v>599</v>
      </c>
      <c r="V59" s="10">
        <v>469</v>
      </c>
      <c r="W59" s="10">
        <v>211</v>
      </c>
      <c r="X59" s="10">
        <v>57</v>
      </c>
      <c r="Y59" s="10">
        <v>31</v>
      </c>
      <c r="Z59" s="10">
        <v>143</v>
      </c>
      <c r="AA59" s="10">
        <v>2735</v>
      </c>
      <c r="AB59" s="10">
        <v>28</v>
      </c>
      <c r="AC59" s="10">
        <v>4</v>
      </c>
      <c r="AD59" s="10">
        <v>-105</v>
      </c>
    </row>
    <row r="60" spans="1:30" x14ac:dyDescent="0.2">
      <c r="A60" s="10" t="s">
        <v>146</v>
      </c>
      <c r="B60" s="10" t="s">
        <v>52</v>
      </c>
      <c r="C60" s="10" t="s">
        <v>100</v>
      </c>
      <c r="D60" s="10">
        <v>24</v>
      </c>
      <c r="E60" s="10">
        <v>58</v>
      </c>
      <c r="F60" s="10">
        <v>38</v>
      </c>
      <c r="G60" s="10">
        <v>20</v>
      </c>
      <c r="H60" s="10">
        <v>1842</v>
      </c>
      <c r="I60" s="10">
        <v>1247</v>
      </c>
      <c r="J60" s="10">
        <v>450</v>
      </c>
      <c r="K60" s="10">
        <v>939</v>
      </c>
      <c r="L60" s="10">
        <v>47.9</v>
      </c>
      <c r="M60" s="10">
        <v>166</v>
      </c>
      <c r="N60" s="10">
        <v>407</v>
      </c>
      <c r="O60" s="10">
        <v>40.799999999999997</v>
      </c>
      <c r="P60" s="10">
        <v>181</v>
      </c>
      <c r="Q60" s="10">
        <v>205</v>
      </c>
      <c r="R60" s="10">
        <v>88.3</v>
      </c>
      <c r="S60" s="10">
        <v>43</v>
      </c>
      <c r="T60" s="10">
        <v>248</v>
      </c>
      <c r="U60" s="10">
        <v>291</v>
      </c>
      <c r="V60" s="10">
        <v>254</v>
      </c>
      <c r="W60" s="10">
        <v>126</v>
      </c>
      <c r="X60" s="10">
        <v>56</v>
      </c>
      <c r="Y60" s="10">
        <v>22</v>
      </c>
      <c r="Z60" s="10">
        <v>150</v>
      </c>
      <c r="AA60" s="10">
        <v>2085</v>
      </c>
      <c r="AB60" s="10">
        <v>1</v>
      </c>
      <c r="AC60" s="10">
        <v>0</v>
      </c>
      <c r="AD60" s="10">
        <v>356</v>
      </c>
    </row>
    <row r="61" spans="1:30" x14ac:dyDescent="0.2">
      <c r="A61" s="10" t="s">
        <v>147</v>
      </c>
      <c r="B61" s="10" t="s">
        <v>37</v>
      </c>
      <c r="C61" s="10" t="s">
        <v>51</v>
      </c>
      <c r="D61" s="10">
        <v>35</v>
      </c>
      <c r="E61" s="10">
        <v>78</v>
      </c>
      <c r="F61" s="10">
        <v>57</v>
      </c>
      <c r="G61" s="10">
        <v>21</v>
      </c>
      <c r="H61" s="10">
        <v>2373</v>
      </c>
      <c r="I61" s="10">
        <v>1239</v>
      </c>
      <c r="J61" s="10">
        <v>477</v>
      </c>
      <c r="K61" s="10">
        <v>899</v>
      </c>
      <c r="L61" s="10">
        <v>53.1</v>
      </c>
      <c r="M61" s="10">
        <v>136</v>
      </c>
      <c r="N61" s="10">
        <v>364</v>
      </c>
      <c r="O61" s="10">
        <v>37.4</v>
      </c>
      <c r="P61" s="10">
        <v>149</v>
      </c>
      <c r="Q61" s="10">
        <v>190</v>
      </c>
      <c r="R61" s="10">
        <v>78.400000000000006</v>
      </c>
      <c r="S61" s="10">
        <v>157</v>
      </c>
      <c r="T61" s="10">
        <v>363</v>
      </c>
      <c r="U61" s="10">
        <v>520</v>
      </c>
      <c r="V61" s="10">
        <v>99</v>
      </c>
      <c r="W61" s="10">
        <v>107</v>
      </c>
      <c r="X61" s="10">
        <v>37</v>
      </c>
      <c r="Y61" s="10">
        <v>193</v>
      </c>
      <c r="Z61" s="10">
        <v>203</v>
      </c>
      <c r="AA61" s="10">
        <v>2595</v>
      </c>
      <c r="AB61" s="10">
        <v>11</v>
      </c>
      <c r="AC61" s="10">
        <v>0</v>
      </c>
      <c r="AD61" s="10">
        <v>398</v>
      </c>
    </row>
    <row r="62" spans="1:30" x14ac:dyDescent="0.2">
      <c r="A62" s="10" t="s">
        <v>148</v>
      </c>
      <c r="B62" s="10" t="s">
        <v>33</v>
      </c>
      <c r="C62" s="10" t="s">
        <v>132</v>
      </c>
      <c r="D62" s="10">
        <v>31</v>
      </c>
      <c r="E62" s="10">
        <v>52</v>
      </c>
      <c r="F62" s="10">
        <v>33</v>
      </c>
      <c r="G62" s="10">
        <v>19</v>
      </c>
      <c r="H62" s="10">
        <v>1748</v>
      </c>
      <c r="I62" s="10">
        <v>1239</v>
      </c>
      <c r="J62" s="10">
        <v>446</v>
      </c>
      <c r="K62" s="10">
        <v>871</v>
      </c>
      <c r="L62" s="10">
        <v>51.2</v>
      </c>
      <c r="M62" s="10">
        <v>104</v>
      </c>
      <c r="N62" s="10">
        <v>250</v>
      </c>
      <c r="O62" s="10">
        <v>41.6</v>
      </c>
      <c r="P62" s="10">
        <v>243</v>
      </c>
      <c r="Q62" s="10">
        <v>279</v>
      </c>
      <c r="R62" s="10">
        <v>87.1</v>
      </c>
      <c r="S62" s="10">
        <v>57</v>
      </c>
      <c r="T62" s="10">
        <v>281</v>
      </c>
      <c r="U62" s="10">
        <v>338</v>
      </c>
      <c r="V62" s="10">
        <v>204</v>
      </c>
      <c r="W62" s="10">
        <v>88</v>
      </c>
      <c r="X62" s="10">
        <v>72</v>
      </c>
      <c r="Y62" s="10">
        <v>28</v>
      </c>
      <c r="Z62" s="10">
        <v>84</v>
      </c>
      <c r="AA62" s="10">
        <v>2163</v>
      </c>
      <c r="AB62" s="10">
        <v>4</v>
      </c>
      <c r="AC62" s="10">
        <v>0</v>
      </c>
      <c r="AD62" s="10">
        <v>220</v>
      </c>
    </row>
    <row r="63" spans="1:30" x14ac:dyDescent="0.2">
      <c r="A63" s="10" t="s">
        <v>149</v>
      </c>
      <c r="B63" s="10" t="s">
        <v>33</v>
      </c>
      <c r="C63" s="10" t="s">
        <v>78</v>
      </c>
      <c r="D63" s="10">
        <v>30</v>
      </c>
      <c r="E63" s="10">
        <v>82</v>
      </c>
      <c r="F63" s="10">
        <v>48</v>
      </c>
      <c r="G63" s="10">
        <v>34</v>
      </c>
      <c r="H63" s="10">
        <v>2662</v>
      </c>
      <c r="I63" s="10">
        <v>1230</v>
      </c>
      <c r="J63" s="10">
        <v>374</v>
      </c>
      <c r="K63" s="10">
        <v>791</v>
      </c>
      <c r="L63" s="10">
        <v>47.3</v>
      </c>
      <c r="M63" s="10">
        <v>132</v>
      </c>
      <c r="N63" s="10">
        <v>353</v>
      </c>
      <c r="O63" s="10">
        <v>37.4</v>
      </c>
      <c r="P63" s="10">
        <v>350</v>
      </c>
      <c r="Q63" s="10">
        <v>413</v>
      </c>
      <c r="R63" s="10">
        <v>84.7</v>
      </c>
      <c r="S63" s="10">
        <v>87</v>
      </c>
      <c r="T63" s="10">
        <v>279</v>
      </c>
      <c r="U63" s="10">
        <v>366</v>
      </c>
      <c r="V63" s="10">
        <v>128</v>
      </c>
      <c r="W63" s="10">
        <v>86</v>
      </c>
      <c r="X63" s="10">
        <v>57</v>
      </c>
      <c r="Y63" s="10">
        <v>10</v>
      </c>
      <c r="Z63" s="10">
        <v>103</v>
      </c>
      <c r="AA63" s="10">
        <v>1976</v>
      </c>
      <c r="AB63" s="10">
        <v>0</v>
      </c>
      <c r="AC63" s="10">
        <v>0</v>
      </c>
      <c r="AD63" s="10">
        <v>255</v>
      </c>
    </row>
    <row r="64" spans="1:30" x14ac:dyDescent="0.2">
      <c r="A64" s="10" t="s">
        <v>150</v>
      </c>
      <c r="B64" s="10" t="s">
        <v>40</v>
      </c>
      <c r="C64" s="10" t="s">
        <v>39</v>
      </c>
      <c r="D64" s="10">
        <v>22</v>
      </c>
      <c r="E64" s="10">
        <v>60</v>
      </c>
      <c r="F64" s="10">
        <v>39</v>
      </c>
      <c r="G64" s="10">
        <v>21</v>
      </c>
      <c r="H64" s="10">
        <v>2016</v>
      </c>
      <c r="I64" s="10">
        <v>1218</v>
      </c>
      <c r="J64" s="10">
        <v>439</v>
      </c>
      <c r="K64" s="10">
        <v>913</v>
      </c>
      <c r="L64" s="10">
        <v>48.1</v>
      </c>
      <c r="M64" s="10">
        <v>160</v>
      </c>
      <c r="N64" s="10">
        <v>369</v>
      </c>
      <c r="O64" s="10">
        <v>43.4</v>
      </c>
      <c r="P64" s="10">
        <v>180</v>
      </c>
      <c r="Q64" s="10">
        <v>213</v>
      </c>
      <c r="R64" s="10">
        <v>84.5</v>
      </c>
      <c r="S64" s="10">
        <v>23</v>
      </c>
      <c r="T64" s="10">
        <v>153</v>
      </c>
      <c r="U64" s="10">
        <v>176</v>
      </c>
      <c r="V64" s="10">
        <v>212</v>
      </c>
      <c r="W64" s="10">
        <v>80</v>
      </c>
      <c r="X64" s="10">
        <v>49</v>
      </c>
      <c r="Y64" s="10">
        <v>8</v>
      </c>
      <c r="Z64" s="10">
        <v>132</v>
      </c>
      <c r="AA64" s="10">
        <v>1838</v>
      </c>
      <c r="AB64" s="10">
        <v>0</v>
      </c>
      <c r="AC64" s="10">
        <v>0</v>
      </c>
      <c r="AD64" s="10">
        <v>241</v>
      </c>
    </row>
    <row r="65" spans="1:30" x14ac:dyDescent="0.2">
      <c r="A65" s="10" t="s">
        <v>151</v>
      </c>
      <c r="B65" s="10" t="s">
        <v>52</v>
      </c>
      <c r="C65" s="10" t="s">
        <v>39</v>
      </c>
      <c r="D65" s="10">
        <v>33</v>
      </c>
      <c r="E65" s="10">
        <v>58</v>
      </c>
      <c r="F65" s="10">
        <v>39</v>
      </c>
      <c r="G65" s="10">
        <v>19</v>
      </c>
      <c r="H65" s="10">
        <v>2135</v>
      </c>
      <c r="I65" s="10">
        <v>1216</v>
      </c>
      <c r="J65" s="10">
        <v>371</v>
      </c>
      <c r="K65" s="10">
        <v>842</v>
      </c>
      <c r="L65" s="10">
        <v>44.1</v>
      </c>
      <c r="M65" s="10">
        <v>161</v>
      </c>
      <c r="N65" s="10">
        <v>418</v>
      </c>
      <c r="O65" s="10">
        <v>38.5</v>
      </c>
      <c r="P65" s="10">
        <v>313</v>
      </c>
      <c r="Q65" s="10">
        <v>361</v>
      </c>
      <c r="R65" s="10">
        <v>86.7</v>
      </c>
      <c r="S65" s="10">
        <v>40</v>
      </c>
      <c r="T65" s="10">
        <v>314</v>
      </c>
      <c r="U65" s="10">
        <v>354</v>
      </c>
      <c r="V65" s="10">
        <v>618</v>
      </c>
      <c r="W65" s="10">
        <v>195</v>
      </c>
      <c r="X65" s="10">
        <v>71</v>
      </c>
      <c r="Y65" s="10">
        <v>31</v>
      </c>
      <c r="Z65" s="10">
        <v>112</v>
      </c>
      <c r="AA65" s="10">
        <v>2679</v>
      </c>
      <c r="AB65" s="10">
        <v>36</v>
      </c>
      <c r="AC65" s="10">
        <v>5</v>
      </c>
      <c r="AD65" s="10">
        <v>277</v>
      </c>
    </row>
    <row r="66" spans="1:30" x14ac:dyDescent="0.2">
      <c r="A66" s="10" t="s">
        <v>152</v>
      </c>
      <c r="B66" s="10" t="s">
        <v>52</v>
      </c>
      <c r="C66" s="10" t="s">
        <v>61</v>
      </c>
      <c r="D66" s="10">
        <v>23</v>
      </c>
      <c r="E66" s="10">
        <v>81</v>
      </c>
      <c r="F66" s="10">
        <v>47</v>
      </c>
      <c r="G66" s="10">
        <v>34</v>
      </c>
      <c r="H66" s="10">
        <v>2344</v>
      </c>
      <c r="I66" s="10">
        <v>1209</v>
      </c>
      <c r="J66" s="10">
        <v>419</v>
      </c>
      <c r="K66" s="10">
        <v>936</v>
      </c>
      <c r="L66" s="10">
        <v>44.8</v>
      </c>
      <c r="M66" s="10">
        <v>168</v>
      </c>
      <c r="N66" s="10">
        <v>454</v>
      </c>
      <c r="O66" s="10">
        <v>37</v>
      </c>
      <c r="P66" s="10">
        <v>203</v>
      </c>
      <c r="Q66" s="10">
        <v>248</v>
      </c>
      <c r="R66" s="10">
        <v>81.900000000000006</v>
      </c>
      <c r="S66" s="10">
        <v>58</v>
      </c>
      <c r="T66" s="10">
        <v>279</v>
      </c>
      <c r="U66" s="10">
        <v>337</v>
      </c>
      <c r="V66" s="10">
        <v>279</v>
      </c>
      <c r="W66" s="10">
        <v>100</v>
      </c>
      <c r="X66" s="10">
        <v>80</v>
      </c>
      <c r="Y66" s="10">
        <v>14</v>
      </c>
      <c r="Z66" s="10">
        <v>166</v>
      </c>
      <c r="AA66" s="10">
        <v>2214</v>
      </c>
      <c r="AB66" s="10">
        <v>4</v>
      </c>
      <c r="AC66" s="10">
        <v>0</v>
      </c>
      <c r="AD66" s="10">
        <v>318</v>
      </c>
    </row>
    <row r="67" spans="1:30" x14ac:dyDescent="0.2">
      <c r="A67" s="10" t="s">
        <v>153</v>
      </c>
      <c r="B67" s="10" t="s">
        <v>40</v>
      </c>
      <c r="C67" s="10" t="s">
        <v>142</v>
      </c>
      <c r="D67" s="10">
        <v>21</v>
      </c>
      <c r="E67" s="10">
        <v>74</v>
      </c>
      <c r="F67" s="10">
        <v>16</v>
      </c>
      <c r="G67" s="10">
        <v>58</v>
      </c>
      <c r="H67" s="10">
        <v>2304</v>
      </c>
      <c r="I67" s="10">
        <v>1204</v>
      </c>
      <c r="J67" s="10">
        <v>409</v>
      </c>
      <c r="K67" s="10">
        <v>983</v>
      </c>
      <c r="L67" s="10">
        <v>41.6</v>
      </c>
      <c r="M67" s="10">
        <v>120</v>
      </c>
      <c r="N67" s="10">
        <v>350</v>
      </c>
      <c r="O67" s="10">
        <v>34.299999999999997</v>
      </c>
      <c r="P67" s="10">
        <v>266</v>
      </c>
      <c r="Q67" s="10">
        <v>356</v>
      </c>
      <c r="R67" s="10">
        <v>74.7</v>
      </c>
      <c r="S67" s="10">
        <v>73</v>
      </c>
      <c r="T67" s="10">
        <v>215</v>
      </c>
      <c r="U67" s="10">
        <v>288</v>
      </c>
      <c r="V67" s="10">
        <v>387</v>
      </c>
      <c r="W67" s="10">
        <v>237</v>
      </c>
      <c r="X67" s="10">
        <v>61</v>
      </c>
      <c r="Y67" s="10">
        <v>17</v>
      </c>
      <c r="Z67" s="10">
        <v>242</v>
      </c>
      <c r="AA67" s="10">
        <v>2127</v>
      </c>
      <c r="AB67" s="10">
        <v>8</v>
      </c>
      <c r="AC67" s="10">
        <v>0</v>
      </c>
      <c r="AD67" s="10">
        <v>-642</v>
      </c>
    </row>
    <row r="68" spans="1:30" x14ac:dyDescent="0.2">
      <c r="A68" s="10" t="s">
        <v>154</v>
      </c>
      <c r="B68" s="10" t="s">
        <v>37</v>
      </c>
      <c r="C68" s="10" t="s">
        <v>116</v>
      </c>
      <c r="D68" s="10">
        <v>24</v>
      </c>
      <c r="E68" s="10">
        <v>67</v>
      </c>
      <c r="F68" s="10">
        <v>36</v>
      </c>
      <c r="G68" s="10">
        <v>31</v>
      </c>
      <c r="H68" s="10">
        <v>2035</v>
      </c>
      <c r="I68" s="10">
        <v>1203</v>
      </c>
      <c r="J68" s="10">
        <v>522</v>
      </c>
      <c r="K68" s="10">
        <v>887</v>
      </c>
      <c r="L68" s="10">
        <v>58.9</v>
      </c>
      <c r="M68" s="10">
        <v>7</v>
      </c>
      <c r="N68" s="10">
        <v>24</v>
      </c>
      <c r="O68" s="10">
        <v>29.2</v>
      </c>
      <c r="P68" s="10">
        <v>152</v>
      </c>
      <c r="Q68" s="10">
        <v>200</v>
      </c>
      <c r="R68" s="10">
        <v>76</v>
      </c>
      <c r="S68" s="10">
        <v>172</v>
      </c>
      <c r="T68" s="10">
        <v>495</v>
      </c>
      <c r="U68" s="10">
        <v>667</v>
      </c>
      <c r="V68" s="10">
        <v>115</v>
      </c>
      <c r="W68" s="10">
        <v>120</v>
      </c>
      <c r="X68" s="10">
        <v>37</v>
      </c>
      <c r="Y68" s="10">
        <v>53</v>
      </c>
      <c r="Z68" s="10">
        <v>190</v>
      </c>
      <c r="AA68" s="10">
        <v>2326</v>
      </c>
      <c r="AB68" s="10">
        <v>36</v>
      </c>
      <c r="AC68" s="10">
        <v>0</v>
      </c>
      <c r="AD68" s="10">
        <v>-7</v>
      </c>
    </row>
    <row r="69" spans="1:30" x14ac:dyDescent="0.2">
      <c r="A69" s="10" t="s">
        <v>155</v>
      </c>
      <c r="B69" s="10" t="s">
        <v>33</v>
      </c>
      <c r="C69" s="10" t="s">
        <v>85</v>
      </c>
      <c r="D69" s="10">
        <v>21</v>
      </c>
      <c r="E69" s="10">
        <v>77</v>
      </c>
      <c r="F69" s="10">
        <v>38</v>
      </c>
      <c r="G69" s="10">
        <v>39</v>
      </c>
      <c r="H69" s="10">
        <v>2678</v>
      </c>
      <c r="I69" s="10">
        <v>1179</v>
      </c>
      <c r="J69" s="10">
        <v>463</v>
      </c>
      <c r="K69" s="10">
        <v>1016</v>
      </c>
      <c r="L69" s="10">
        <v>45.6</v>
      </c>
      <c r="M69" s="10">
        <v>63</v>
      </c>
      <c r="N69" s="10">
        <v>224</v>
      </c>
      <c r="O69" s="10">
        <v>28.1</v>
      </c>
      <c r="P69" s="10">
        <v>190</v>
      </c>
      <c r="Q69" s="10">
        <v>246</v>
      </c>
      <c r="R69" s="10">
        <v>77.2</v>
      </c>
      <c r="S69" s="10">
        <v>179</v>
      </c>
      <c r="T69" s="10">
        <v>333</v>
      </c>
      <c r="U69" s="10">
        <v>512</v>
      </c>
      <c r="V69" s="10">
        <v>371</v>
      </c>
      <c r="W69" s="10">
        <v>154</v>
      </c>
      <c r="X69" s="10">
        <v>83</v>
      </c>
      <c r="Y69" s="10">
        <v>61</v>
      </c>
      <c r="Z69" s="10">
        <v>170</v>
      </c>
      <c r="AA69" s="10">
        <v>2628</v>
      </c>
      <c r="AB69" s="10">
        <v>15</v>
      </c>
      <c r="AC69" s="10">
        <v>1</v>
      </c>
      <c r="AD69" s="10">
        <v>175</v>
      </c>
    </row>
    <row r="70" spans="1:30" x14ac:dyDescent="0.2">
      <c r="A70" s="10" t="s">
        <v>156</v>
      </c>
      <c r="B70" s="10" t="s">
        <v>26</v>
      </c>
      <c r="C70" s="10" t="s">
        <v>100</v>
      </c>
      <c r="D70" s="10">
        <v>23</v>
      </c>
      <c r="E70" s="10">
        <v>63</v>
      </c>
      <c r="F70" s="10">
        <v>41</v>
      </c>
      <c r="G70" s="10">
        <v>22</v>
      </c>
      <c r="H70" s="10">
        <v>1788</v>
      </c>
      <c r="I70" s="10">
        <v>1173</v>
      </c>
      <c r="J70" s="10">
        <v>416</v>
      </c>
      <c r="K70" s="10">
        <v>822</v>
      </c>
      <c r="L70" s="10">
        <v>50.6</v>
      </c>
      <c r="M70" s="10">
        <v>100</v>
      </c>
      <c r="N70" s="10">
        <v>282</v>
      </c>
      <c r="O70" s="10">
        <v>35.5</v>
      </c>
      <c r="P70" s="10">
        <v>241</v>
      </c>
      <c r="Q70" s="10">
        <v>306</v>
      </c>
      <c r="R70" s="10">
        <v>78.8</v>
      </c>
      <c r="S70" s="10">
        <v>108</v>
      </c>
      <c r="T70" s="10">
        <v>318</v>
      </c>
      <c r="U70" s="10">
        <v>426</v>
      </c>
      <c r="V70" s="10">
        <v>60</v>
      </c>
      <c r="W70" s="10">
        <v>107</v>
      </c>
      <c r="X70" s="10">
        <v>65</v>
      </c>
      <c r="Y70" s="10">
        <v>189</v>
      </c>
      <c r="Z70" s="10">
        <v>227</v>
      </c>
      <c r="AA70" s="10">
        <v>2429</v>
      </c>
      <c r="AB70" s="10">
        <v>7</v>
      </c>
      <c r="AC70" s="10">
        <v>0</v>
      </c>
      <c r="AD70" s="10">
        <v>366</v>
      </c>
    </row>
    <row r="71" spans="1:30" x14ac:dyDescent="0.2">
      <c r="A71" s="10" t="s">
        <v>157</v>
      </c>
      <c r="B71" s="10" t="s">
        <v>52</v>
      </c>
      <c r="C71" s="10" t="s">
        <v>111</v>
      </c>
      <c r="D71" s="10">
        <v>29</v>
      </c>
      <c r="E71" s="10">
        <v>50</v>
      </c>
      <c r="F71" s="10">
        <v>24</v>
      </c>
      <c r="G71" s="10">
        <v>26</v>
      </c>
      <c r="H71" s="10">
        <v>1673</v>
      </c>
      <c r="I71" s="10">
        <v>1160</v>
      </c>
      <c r="J71" s="10">
        <v>444</v>
      </c>
      <c r="K71" s="10">
        <v>878</v>
      </c>
      <c r="L71" s="10">
        <v>50.6</v>
      </c>
      <c r="M71" s="10">
        <v>80</v>
      </c>
      <c r="N71" s="10">
        <v>219</v>
      </c>
      <c r="O71" s="10">
        <v>36.5</v>
      </c>
      <c r="P71" s="10">
        <v>192</v>
      </c>
      <c r="Q71" s="10">
        <v>228</v>
      </c>
      <c r="R71" s="10">
        <v>84.2</v>
      </c>
      <c r="S71" s="10">
        <v>41</v>
      </c>
      <c r="T71" s="10">
        <v>155</v>
      </c>
      <c r="U71" s="10">
        <v>196</v>
      </c>
      <c r="V71" s="10">
        <v>271</v>
      </c>
      <c r="W71" s="10">
        <v>145</v>
      </c>
      <c r="X71" s="10">
        <v>45</v>
      </c>
      <c r="Y71" s="10">
        <v>33</v>
      </c>
      <c r="Z71" s="10">
        <v>107</v>
      </c>
      <c r="AA71" s="10">
        <v>1891</v>
      </c>
      <c r="AB71" s="10">
        <v>2</v>
      </c>
      <c r="AC71" s="10">
        <v>0</v>
      </c>
      <c r="AD71" s="10">
        <v>42</v>
      </c>
    </row>
    <row r="72" spans="1:30" x14ac:dyDescent="0.2">
      <c r="A72" s="10" t="s">
        <v>158</v>
      </c>
      <c r="B72" s="10" t="s">
        <v>40</v>
      </c>
      <c r="C72" s="10" t="s">
        <v>129</v>
      </c>
      <c r="D72" s="10">
        <v>23</v>
      </c>
      <c r="E72" s="10">
        <v>56</v>
      </c>
      <c r="F72" s="10">
        <v>28</v>
      </c>
      <c r="G72" s="10">
        <v>28</v>
      </c>
      <c r="H72" s="10">
        <v>1883</v>
      </c>
      <c r="I72" s="10">
        <v>1160</v>
      </c>
      <c r="J72" s="10">
        <v>412</v>
      </c>
      <c r="K72" s="10">
        <v>841</v>
      </c>
      <c r="L72" s="10">
        <v>49</v>
      </c>
      <c r="M72" s="10">
        <v>161</v>
      </c>
      <c r="N72" s="10">
        <v>402</v>
      </c>
      <c r="O72" s="10">
        <v>40</v>
      </c>
      <c r="P72" s="10">
        <v>175</v>
      </c>
      <c r="Q72" s="10">
        <v>201</v>
      </c>
      <c r="R72" s="10">
        <v>87.1</v>
      </c>
      <c r="S72" s="10">
        <v>33</v>
      </c>
      <c r="T72" s="10">
        <v>172</v>
      </c>
      <c r="U72" s="10">
        <v>205</v>
      </c>
      <c r="V72" s="10">
        <v>585</v>
      </c>
      <c r="W72" s="10">
        <v>141</v>
      </c>
      <c r="X72" s="10">
        <v>91</v>
      </c>
      <c r="Y72" s="10">
        <v>25</v>
      </c>
      <c r="Z72" s="10">
        <v>69</v>
      </c>
      <c r="AA72" s="10">
        <v>2491</v>
      </c>
      <c r="AB72" s="10">
        <v>32</v>
      </c>
      <c r="AC72" s="10">
        <v>0</v>
      </c>
      <c r="AD72" s="10">
        <v>-35</v>
      </c>
    </row>
    <row r="73" spans="1:30" x14ac:dyDescent="0.2">
      <c r="A73" s="10" t="s">
        <v>159</v>
      </c>
      <c r="B73" s="10" t="s">
        <v>40</v>
      </c>
      <c r="C73" s="10" t="s">
        <v>132</v>
      </c>
      <c r="D73" s="10">
        <v>34</v>
      </c>
      <c r="E73" s="10">
        <v>73</v>
      </c>
      <c r="F73" s="10">
        <v>36</v>
      </c>
      <c r="G73" s="10">
        <v>37</v>
      </c>
      <c r="H73" s="10">
        <v>2126</v>
      </c>
      <c r="I73" s="10">
        <v>1159</v>
      </c>
      <c r="J73" s="10">
        <v>432</v>
      </c>
      <c r="K73" s="10">
        <v>991</v>
      </c>
      <c r="L73" s="10">
        <v>43.6</v>
      </c>
      <c r="M73" s="10">
        <v>89</v>
      </c>
      <c r="N73" s="10">
        <v>286</v>
      </c>
      <c r="O73" s="10">
        <v>31.1</v>
      </c>
      <c r="P73" s="10">
        <v>206</v>
      </c>
      <c r="Q73" s="10">
        <v>314</v>
      </c>
      <c r="R73" s="10">
        <v>65.599999999999994</v>
      </c>
      <c r="S73" s="10">
        <v>89</v>
      </c>
      <c r="T73" s="10">
        <v>334</v>
      </c>
      <c r="U73" s="10">
        <v>423</v>
      </c>
      <c r="V73" s="10">
        <v>551</v>
      </c>
      <c r="W73" s="10">
        <v>255</v>
      </c>
      <c r="X73" s="10">
        <v>76</v>
      </c>
      <c r="Y73" s="10">
        <v>33</v>
      </c>
      <c r="Z73" s="10">
        <v>162</v>
      </c>
      <c r="AA73" s="10">
        <v>2565</v>
      </c>
      <c r="AB73" s="10">
        <v>24</v>
      </c>
      <c r="AC73" s="10">
        <v>4</v>
      </c>
      <c r="AD73" s="10">
        <v>-21</v>
      </c>
    </row>
    <row r="74" spans="1:30" x14ac:dyDescent="0.2">
      <c r="A74" s="10" t="s">
        <v>160</v>
      </c>
      <c r="B74" s="10" t="s">
        <v>52</v>
      </c>
      <c r="C74" s="10" t="s">
        <v>85</v>
      </c>
      <c r="D74" s="10">
        <v>24</v>
      </c>
      <c r="E74" s="10">
        <v>66</v>
      </c>
      <c r="F74" s="10">
        <v>31</v>
      </c>
      <c r="G74" s="10">
        <v>35</v>
      </c>
      <c r="H74" s="10">
        <v>2118</v>
      </c>
      <c r="I74" s="10">
        <v>1148</v>
      </c>
      <c r="J74" s="10">
        <v>405</v>
      </c>
      <c r="K74" s="10">
        <v>935</v>
      </c>
      <c r="L74" s="10">
        <v>43.3</v>
      </c>
      <c r="M74" s="10">
        <v>166</v>
      </c>
      <c r="N74" s="10">
        <v>450</v>
      </c>
      <c r="O74" s="10">
        <v>36.9</v>
      </c>
      <c r="P74" s="10">
        <v>172</v>
      </c>
      <c r="Q74" s="10">
        <v>205</v>
      </c>
      <c r="R74" s="10">
        <v>83.9</v>
      </c>
      <c r="S74" s="10">
        <v>30</v>
      </c>
      <c r="T74" s="10">
        <v>143</v>
      </c>
      <c r="U74" s="10">
        <v>173</v>
      </c>
      <c r="V74" s="10">
        <v>106</v>
      </c>
      <c r="W74" s="10">
        <v>55</v>
      </c>
      <c r="X74" s="10">
        <v>104</v>
      </c>
      <c r="Y74" s="10">
        <v>14</v>
      </c>
      <c r="Z74" s="10">
        <v>102</v>
      </c>
      <c r="AA74" s="10">
        <v>1814</v>
      </c>
      <c r="AB74" s="10">
        <v>0</v>
      </c>
      <c r="AC74" s="10">
        <v>0</v>
      </c>
      <c r="AD74" s="10">
        <v>-52</v>
      </c>
    </row>
    <row r="75" spans="1:30" x14ac:dyDescent="0.2">
      <c r="A75" s="10" t="s">
        <v>161</v>
      </c>
      <c r="B75" s="10" t="s">
        <v>52</v>
      </c>
      <c r="C75" s="10" t="s">
        <v>104</v>
      </c>
      <c r="D75" s="10">
        <v>22</v>
      </c>
      <c r="E75" s="10">
        <v>79</v>
      </c>
      <c r="F75" s="10">
        <v>39</v>
      </c>
      <c r="G75" s="10">
        <v>40</v>
      </c>
      <c r="H75" s="10">
        <v>2448</v>
      </c>
      <c r="I75" s="10">
        <v>1148</v>
      </c>
      <c r="J75" s="10">
        <v>387</v>
      </c>
      <c r="K75" s="10">
        <v>800</v>
      </c>
      <c r="L75" s="10">
        <v>48.4</v>
      </c>
      <c r="M75" s="10">
        <v>202</v>
      </c>
      <c r="N75" s="10">
        <v>497</v>
      </c>
      <c r="O75" s="10">
        <v>40.6</v>
      </c>
      <c r="P75" s="10">
        <v>172</v>
      </c>
      <c r="Q75" s="10">
        <v>190</v>
      </c>
      <c r="R75" s="10">
        <v>90.5</v>
      </c>
      <c r="S75" s="10">
        <v>59</v>
      </c>
      <c r="T75" s="10">
        <v>222</v>
      </c>
      <c r="U75" s="10">
        <v>281</v>
      </c>
      <c r="V75" s="10">
        <v>112</v>
      </c>
      <c r="W75" s="10">
        <v>61</v>
      </c>
      <c r="X75" s="10">
        <v>89</v>
      </c>
      <c r="Y75" s="10">
        <v>43</v>
      </c>
      <c r="Z75" s="10">
        <v>155</v>
      </c>
      <c r="AA75" s="10">
        <v>1988</v>
      </c>
      <c r="AB75" s="10">
        <v>1</v>
      </c>
      <c r="AC75" s="10">
        <v>0</v>
      </c>
      <c r="AD75" s="10">
        <v>38</v>
      </c>
    </row>
    <row r="76" spans="1:30" x14ac:dyDescent="0.2">
      <c r="A76" s="10" t="s">
        <v>162</v>
      </c>
      <c r="B76" s="10" t="s">
        <v>26</v>
      </c>
      <c r="C76" s="10" t="s">
        <v>134</v>
      </c>
      <c r="D76" s="10">
        <v>24</v>
      </c>
      <c r="E76" s="10">
        <v>73</v>
      </c>
      <c r="F76" s="10">
        <v>24</v>
      </c>
      <c r="G76" s="10">
        <v>49</v>
      </c>
      <c r="H76" s="10">
        <v>2380</v>
      </c>
      <c r="I76" s="10">
        <v>1144</v>
      </c>
      <c r="J76" s="10">
        <v>434</v>
      </c>
      <c r="K76" s="10">
        <v>978</v>
      </c>
      <c r="L76" s="10">
        <v>44.4</v>
      </c>
      <c r="M76" s="10">
        <v>149</v>
      </c>
      <c r="N76" s="10">
        <v>428</v>
      </c>
      <c r="O76" s="10">
        <v>34.799999999999997</v>
      </c>
      <c r="P76" s="10">
        <v>127</v>
      </c>
      <c r="Q76" s="10">
        <v>174</v>
      </c>
      <c r="R76" s="10">
        <v>73</v>
      </c>
      <c r="S76" s="10">
        <v>73</v>
      </c>
      <c r="T76" s="10">
        <v>285</v>
      </c>
      <c r="U76" s="10">
        <v>358</v>
      </c>
      <c r="V76" s="10">
        <v>175</v>
      </c>
      <c r="W76" s="10">
        <v>110</v>
      </c>
      <c r="X76" s="10">
        <v>66</v>
      </c>
      <c r="Y76" s="10">
        <v>79</v>
      </c>
      <c r="Z76" s="10">
        <v>193</v>
      </c>
      <c r="AA76" s="10">
        <v>2161</v>
      </c>
      <c r="AB76" s="10">
        <v>3</v>
      </c>
      <c r="AC76" s="10">
        <v>0</v>
      </c>
      <c r="AD76" s="10">
        <v>-375</v>
      </c>
    </row>
    <row r="77" spans="1:30" x14ac:dyDescent="0.2">
      <c r="A77" s="10" t="s">
        <v>163</v>
      </c>
      <c r="B77" s="10" t="s">
        <v>52</v>
      </c>
      <c r="C77" s="10" t="s">
        <v>78</v>
      </c>
      <c r="D77" s="10">
        <v>24</v>
      </c>
      <c r="E77" s="10">
        <v>75</v>
      </c>
      <c r="F77" s="10">
        <v>44</v>
      </c>
      <c r="G77" s="10">
        <v>31</v>
      </c>
      <c r="H77" s="10">
        <v>2203</v>
      </c>
      <c r="I77" s="10">
        <v>1140</v>
      </c>
      <c r="J77" s="10">
        <v>420</v>
      </c>
      <c r="K77" s="10">
        <v>866</v>
      </c>
      <c r="L77" s="10">
        <v>48.5</v>
      </c>
      <c r="M77" s="10">
        <v>205</v>
      </c>
      <c r="N77" s="10">
        <v>510</v>
      </c>
      <c r="O77" s="10">
        <v>40.200000000000003</v>
      </c>
      <c r="P77" s="10">
        <v>95</v>
      </c>
      <c r="Q77" s="10">
        <v>131</v>
      </c>
      <c r="R77" s="10">
        <v>72.5</v>
      </c>
      <c r="S77" s="10">
        <v>42</v>
      </c>
      <c r="T77" s="10">
        <v>209</v>
      </c>
      <c r="U77" s="10">
        <v>251</v>
      </c>
      <c r="V77" s="10">
        <v>221</v>
      </c>
      <c r="W77" s="10">
        <v>97</v>
      </c>
      <c r="X77" s="10">
        <v>80</v>
      </c>
      <c r="Y77" s="10">
        <v>24</v>
      </c>
      <c r="Z77" s="10">
        <v>181</v>
      </c>
      <c r="AA77" s="10">
        <v>1988</v>
      </c>
      <c r="AB77" s="10">
        <v>0</v>
      </c>
      <c r="AC77" s="10">
        <v>0</v>
      </c>
      <c r="AD77" s="10">
        <v>222</v>
      </c>
    </row>
    <row r="78" spans="1:30" x14ac:dyDescent="0.2">
      <c r="A78" s="10" t="s">
        <v>164</v>
      </c>
      <c r="B78" s="10" t="s">
        <v>52</v>
      </c>
      <c r="C78" s="10" t="s">
        <v>91</v>
      </c>
      <c r="D78" s="10">
        <v>22</v>
      </c>
      <c r="E78" s="10">
        <v>59</v>
      </c>
      <c r="F78" s="10">
        <v>18</v>
      </c>
      <c r="G78" s="10">
        <v>41</v>
      </c>
      <c r="H78" s="10">
        <v>2024</v>
      </c>
      <c r="I78" s="10">
        <v>1130</v>
      </c>
      <c r="J78" s="10">
        <v>391</v>
      </c>
      <c r="K78" s="10">
        <v>884</v>
      </c>
      <c r="L78" s="10">
        <v>44.2</v>
      </c>
      <c r="M78" s="10">
        <v>141</v>
      </c>
      <c r="N78" s="10">
        <v>385</v>
      </c>
      <c r="O78" s="10">
        <v>36.6</v>
      </c>
      <c r="P78" s="10">
        <v>207</v>
      </c>
      <c r="Q78" s="10">
        <v>264</v>
      </c>
      <c r="R78" s="10">
        <v>78.400000000000006</v>
      </c>
      <c r="S78" s="10">
        <v>76</v>
      </c>
      <c r="T78" s="10">
        <v>238</v>
      </c>
      <c r="U78" s="10">
        <v>314</v>
      </c>
      <c r="V78" s="10">
        <v>338</v>
      </c>
      <c r="W78" s="10">
        <v>188</v>
      </c>
      <c r="X78" s="10">
        <v>82</v>
      </c>
      <c r="Y78" s="10">
        <v>17</v>
      </c>
      <c r="Z78" s="10">
        <v>156</v>
      </c>
      <c r="AA78" s="10">
        <v>2123</v>
      </c>
      <c r="AB78" s="10">
        <v>9</v>
      </c>
      <c r="AC78" s="10">
        <v>1</v>
      </c>
      <c r="AD78" s="10">
        <v>-343</v>
      </c>
    </row>
    <row r="79" spans="1:30" x14ac:dyDescent="0.2">
      <c r="A79" s="10" t="s">
        <v>165</v>
      </c>
      <c r="B79" s="10" t="s">
        <v>33</v>
      </c>
      <c r="C79" s="10" t="s">
        <v>85</v>
      </c>
      <c r="D79" s="10">
        <v>25</v>
      </c>
      <c r="E79" s="10">
        <v>67</v>
      </c>
      <c r="F79" s="10">
        <v>33</v>
      </c>
      <c r="G79" s="10">
        <v>34</v>
      </c>
      <c r="H79" s="10">
        <v>2386</v>
      </c>
      <c r="I79" s="10">
        <v>1124</v>
      </c>
      <c r="J79" s="10">
        <v>421</v>
      </c>
      <c r="K79" s="10">
        <v>885</v>
      </c>
      <c r="L79" s="10">
        <v>47.6</v>
      </c>
      <c r="M79" s="10">
        <v>142</v>
      </c>
      <c r="N79" s="10">
        <v>367</v>
      </c>
      <c r="O79" s="10">
        <v>38.700000000000003</v>
      </c>
      <c r="P79" s="10">
        <v>140</v>
      </c>
      <c r="Q79" s="10">
        <v>167</v>
      </c>
      <c r="R79" s="10">
        <v>83.8</v>
      </c>
      <c r="S79" s="10">
        <v>95</v>
      </c>
      <c r="T79" s="10">
        <v>237</v>
      </c>
      <c r="U79" s="10">
        <v>332</v>
      </c>
      <c r="V79" s="10">
        <v>131</v>
      </c>
      <c r="W79" s="10">
        <v>132</v>
      </c>
      <c r="X79" s="10">
        <v>128</v>
      </c>
      <c r="Y79" s="10">
        <v>50</v>
      </c>
      <c r="Z79" s="10">
        <v>200</v>
      </c>
      <c r="AA79" s="10">
        <v>2121</v>
      </c>
      <c r="AB79" s="10">
        <v>2</v>
      </c>
      <c r="AC79" s="10">
        <v>0</v>
      </c>
      <c r="AD79" s="10">
        <v>132</v>
      </c>
    </row>
    <row r="80" spans="1:30" x14ac:dyDescent="0.2">
      <c r="A80" s="10" t="s">
        <v>166</v>
      </c>
      <c r="B80" s="10" t="s">
        <v>37</v>
      </c>
      <c r="C80" s="10" t="s">
        <v>104</v>
      </c>
      <c r="D80" s="10">
        <v>30</v>
      </c>
      <c r="E80" s="10">
        <v>79</v>
      </c>
      <c r="F80" s="10">
        <v>40</v>
      </c>
      <c r="G80" s="10">
        <v>39</v>
      </c>
      <c r="H80" s="10">
        <v>1968</v>
      </c>
      <c r="I80" s="10">
        <v>1115</v>
      </c>
      <c r="J80" s="10">
        <v>446</v>
      </c>
      <c r="K80" s="10">
        <v>816</v>
      </c>
      <c r="L80" s="10">
        <v>54.7</v>
      </c>
      <c r="M80" s="10">
        <v>38</v>
      </c>
      <c r="N80" s="10">
        <v>109</v>
      </c>
      <c r="O80" s="10">
        <v>34.9</v>
      </c>
      <c r="P80" s="10">
        <v>185</v>
      </c>
      <c r="Q80" s="10">
        <v>224</v>
      </c>
      <c r="R80" s="10">
        <v>82.6</v>
      </c>
      <c r="S80" s="10">
        <v>225</v>
      </c>
      <c r="T80" s="10">
        <v>579</v>
      </c>
      <c r="U80" s="10">
        <v>804</v>
      </c>
      <c r="V80" s="10">
        <v>140</v>
      </c>
      <c r="W80" s="10">
        <v>159</v>
      </c>
      <c r="X80" s="10">
        <v>20</v>
      </c>
      <c r="Y80" s="10">
        <v>52</v>
      </c>
      <c r="Z80" s="10">
        <v>245</v>
      </c>
      <c r="AA80" s="10">
        <v>2347</v>
      </c>
      <c r="AB80" s="10">
        <v>43</v>
      </c>
      <c r="AC80" s="10">
        <v>0</v>
      </c>
      <c r="AD80" s="10">
        <v>-10</v>
      </c>
    </row>
    <row r="81" spans="1:30" x14ac:dyDescent="0.2">
      <c r="A81" s="10" t="s">
        <v>167</v>
      </c>
      <c r="B81" s="10" t="s">
        <v>57</v>
      </c>
      <c r="C81" s="10" t="s">
        <v>44</v>
      </c>
      <c r="D81" s="10">
        <v>27</v>
      </c>
      <c r="E81" s="10">
        <v>67</v>
      </c>
      <c r="F81" s="10">
        <v>33</v>
      </c>
      <c r="G81" s="10">
        <v>34</v>
      </c>
      <c r="H81" s="10">
        <v>1738</v>
      </c>
      <c r="I81" s="10">
        <v>1114</v>
      </c>
      <c r="J81" s="10">
        <v>396</v>
      </c>
      <c r="K81" s="10">
        <v>769</v>
      </c>
      <c r="L81" s="10">
        <v>51.5</v>
      </c>
      <c r="M81" s="10">
        <v>105</v>
      </c>
      <c r="N81" s="10">
        <v>279</v>
      </c>
      <c r="O81" s="10">
        <v>37.6</v>
      </c>
      <c r="P81" s="10">
        <v>217</v>
      </c>
      <c r="Q81" s="10">
        <v>281</v>
      </c>
      <c r="R81" s="10">
        <v>77.2</v>
      </c>
      <c r="S81" s="10">
        <v>87</v>
      </c>
      <c r="T81" s="10">
        <v>404</v>
      </c>
      <c r="U81" s="10">
        <v>491</v>
      </c>
      <c r="V81" s="10">
        <v>121</v>
      </c>
      <c r="W81" s="10">
        <v>121</v>
      </c>
      <c r="X81" s="10">
        <v>30</v>
      </c>
      <c r="Y81" s="10">
        <v>72</v>
      </c>
      <c r="Z81" s="10">
        <v>169</v>
      </c>
      <c r="AA81" s="10">
        <v>2070</v>
      </c>
      <c r="AB81" s="10">
        <v>12</v>
      </c>
      <c r="AC81" s="10">
        <v>0</v>
      </c>
      <c r="AD81" s="10">
        <v>-46</v>
      </c>
    </row>
    <row r="82" spans="1:30" x14ac:dyDescent="0.2">
      <c r="A82" s="10" t="s">
        <v>168</v>
      </c>
      <c r="B82" s="10" t="s">
        <v>37</v>
      </c>
      <c r="C82" s="10" t="s">
        <v>129</v>
      </c>
      <c r="D82" s="10">
        <v>27</v>
      </c>
      <c r="E82" s="10">
        <v>62</v>
      </c>
      <c r="F82" s="10">
        <v>29</v>
      </c>
      <c r="G82" s="10">
        <v>33</v>
      </c>
      <c r="H82" s="10">
        <v>1825</v>
      </c>
      <c r="I82" s="10">
        <v>1113</v>
      </c>
      <c r="J82" s="10">
        <v>402</v>
      </c>
      <c r="K82" s="10">
        <v>733</v>
      </c>
      <c r="L82" s="10">
        <v>54.8</v>
      </c>
      <c r="M82" s="10">
        <v>93</v>
      </c>
      <c r="N82" s="10">
        <v>249</v>
      </c>
      <c r="O82" s="10">
        <v>37.299999999999997</v>
      </c>
      <c r="P82" s="10">
        <v>216</v>
      </c>
      <c r="Q82" s="10">
        <v>276</v>
      </c>
      <c r="R82" s="10">
        <v>78.3</v>
      </c>
      <c r="S82" s="10">
        <v>88</v>
      </c>
      <c r="T82" s="10">
        <v>378</v>
      </c>
      <c r="U82" s="10">
        <v>466</v>
      </c>
      <c r="V82" s="10">
        <v>89</v>
      </c>
      <c r="W82" s="10">
        <v>103</v>
      </c>
      <c r="X82" s="10">
        <v>36</v>
      </c>
      <c r="Y82" s="10">
        <v>140</v>
      </c>
      <c r="Z82" s="10">
        <v>215</v>
      </c>
      <c r="AA82" s="10">
        <v>2231</v>
      </c>
      <c r="AB82" s="10">
        <v>18</v>
      </c>
      <c r="AC82" s="10">
        <v>0</v>
      </c>
      <c r="AD82" s="10">
        <v>-47</v>
      </c>
    </row>
    <row r="83" spans="1:30" x14ac:dyDescent="0.2">
      <c r="A83" s="10" t="s">
        <v>169</v>
      </c>
      <c r="B83" s="10" t="s">
        <v>33</v>
      </c>
      <c r="C83" s="10" t="s">
        <v>104</v>
      </c>
      <c r="D83" s="10">
        <v>25</v>
      </c>
      <c r="E83" s="10">
        <v>45</v>
      </c>
      <c r="F83" s="10">
        <v>23</v>
      </c>
      <c r="G83" s="10">
        <v>22</v>
      </c>
      <c r="H83" s="10">
        <v>1538</v>
      </c>
      <c r="I83" s="10">
        <v>1112</v>
      </c>
      <c r="J83" s="10">
        <v>404</v>
      </c>
      <c r="K83" s="10">
        <v>835</v>
      </c>
      <c r="L83" s="10">
        <v>48.4</v>
      </c>
      <c r="M83" s="10">
        <v>64</v>
      </c>
      <c r="N83" s="10">
        <v>164</v>
      </c>
      <c r="O83" s="10">
        <v>39</v>
      </c>
      <c r="P83" s="10">
        <v>240</v>
      </c>
      <c r="Q83" s="10">
        <v>272</v>
      </c>
      <c r="R83" s="10">
        <v>88.2</v>
      </c>
      <c r="S83" s="10">
        <v>23</v>
      </c>
      <c r="T83" s="10">
        <v>223</v>
      </c>
      <c r="U83" s="10">
        <v>246</v>
      </c>
      <c r="V83" s="10">
        <v>262</v>
      </c>
      <c r="W83" s="10">
        <v>148</v>
      </c>
      <c r="X83" s="10">
        <v>32</v>
      </c>
      <c r="Y83" s="10">
        <v>19</v>
      </c>
      <c r="Z83" s="10">
        <v>116</v>
      </c>
      <c r="AA83" s="10">
        <v>1805</v>
      </c>
      <c r="AB83" s="10">
        <v>6</v>
      </c>
      <c r="AC83" s="10">
        <v>2</v>
      </c>
      <c r="AD83" s="10">
        <v>96</v>
      </c>
    </row>
    <row r="84" spans="1:30" x14ac:dyDescent="0.2">
      <c r="A84" s="10" t="s">
        <v>170</v>
      </c>
      <c r="B84" s="10" t="s">
        <v>26</v>
      </c>
      <c r="C84" s="10" t="s">
        <v>89</v>
      </c>
      <c r="D84" s="10">
        <v>27</v>
      </c>
      <c r="E84" s="10">
        <v>68</v>
      </c>
      <c r="F84" s="10">
        <v>45</v>
      </c>
      <c r="G84" s="10">
        <v>23</v>
      </c>
      <c r="H84" s="10">
        <v>2055</v>
      </c>
      <c r="I84" s="10">
        <v>1109</v>
      </c>
      <c r="J84" s="10">
        <v>429</v>
      </c>
      <c r="K84" s="10">
        <v>761</v>
      </c>
      <c r="L84" s="10">
        <v>56.4</v>
      </c>
      <c r="M84" s="10">
        <v>60</v>
      </c>
      <c r="N84" s="10">
        <v>173</v>
      </c>
      <c r="O84" s="10">
        <v>34.700000000000003</v>
      </c>
      <c r="P84" s="10">
        <v>191</v>
      </c>
      <c r="Q84" s="10">
        <v>314</v>
      </c>
      <c r="R84" s="10">
        <v>60.8</v>
      </c>
      <c r="S84" s="10">
        <v>164</v>
      </c>
      <c r="T84" s="10">
        <v>282</v>
      </c>
      <c r="U84" s="10">
        <v>446</v>
      </c>
      <c r="V84" s="10">
        <v>203</v>
      </c>
      <c r="W84" s="10">
        <v>98</v>
      </c>
      <c r="X84" s="10">
        <v>54</v>
      </c>
      <c r="Y84" s="10">
        <v>51</v>
      </c>
      <c r="Z84" s="10">
        <v>129</v>
      </c>
      <c r="AA84" s="10">
        <v>2166</v>
      </c>
      <c r="AB84" s="10">
        <v>11</v>
      </c>
      <c r="AC84" s="10">
        <v>0</v>
      </c>
      <c r="AD84" s="10">
        <v>518</v>
      </c>
    </row>
    <row r="85" spans="1:30" x14ac:dyDescent="0.2">
      <c r="A85" s="10" t="s">
        <v>171</v>
      </c>
      <c r="B85" s="10" t="s">
        <v>37</v>
      </c>
      <c r="C85" s="10" t="s">
        <v>91</v>
      </c>
      <c r="D85" s="10">
        <v>20</v>
      </c>
      <c r="E85" s="10">
        <v>75</v>
      </c>
      <c r="F85" s="10">
        <v>18</v>
      </c>
      <c r="G85" s="10">
        <v>57</v>
      </c>
      <c r="H85" s="10">
        <v>2171</v>
      </c>
      <c r="I85" s="10">
        <v>1109</v>
      </c>
      <c r="J85" s="10">
        <v>442</v>
      </c>
      <c r="K85" s="10">
        <v>799</v>
      </c>
      <c r="L85" s="10">
        <v>55.3</v>
      </c>
      <c r="M85" s="10">
        <v>19</v>
      </c>
      <c r="N85" s="10">
        <v>57</v>
      </c>
      <c r="O85" s="10">
        <v>33.299999999999997</v>
      </c>
      <c r="P85" s="10">
        <v>206</v>
      </c>
      <c r="Q85" s="10">
        <v>288</v>
      </c>
      <c r="R85" s="10">
        <v>71.5</v>
      </c>
      <c r="S85" s="10">
        <v>242</v>
      </c>
      <c r="T85" s="10">
        <v>436</v>
      </c>
      <c r="U85" s="10">
        <v>678</v>
      </c>
      <c r="V85" s="10">
        <v>291</v>
      </c>
      <c r="W85" s="10">
        <v>193</v>
      </c>
      <c r="X85" s="10">
        <v>70</v>
      </c>
      <c r="Y85" s="10">
        <v>70</v>
      </c>
      <c r="Z85" s="10">
        <v>258</v>
      </c>
      <c r="AA85" s="10">
        <v>2586</v>
      </c>
      <c r="AB85" s="10">
        <v>29</v>
      </c>
      <c r="AC85" s="10">
        <v>2</v>
      </c>
      <c r="AD85" s="10">
        <v>-283</v>
      </c>
    </row>
    <row r="86" spans="1:30" x14ac:dyDescent="0.2">
      <c r="A86" s="10" t="s">
        <v>172</v>
      </c>
      <c r="B86" s="10" t="s">
        <v>26</v>
      </c>
      <c r="C86" s="10" t="s">
        <v>39</v>
      </c>
      <c r="D86" s="10">
        <v>30</v>
      </c>
      <c r="E86" s="10">
        <v>74</v>
      </c>
      <c r="F86" s="10">
        <v>47</v>
      </c>
      <c r="G86" s="10">
        <v>27</v>
      </c>
      <c r="H86" s="10">
        <v>2436</v>
      </c>
      <c r="I86" s="10">
        <v>1085</v>
      </c>
      <c r="J86" s="10">
        <v>423</v>
      </c>
      <c r="K86" s="10">
        <v>845</v>
      </c>
      <c r="L86" s="10">
        <v>50.1</v>
      </c>
      <c r="M86" s="10">
        <v>126</v>
      </c>
      <c r="N86" s="10">
        <v>324</v>
      </c>
      <c r="O86" s="10">
        <v>38.9</v>
      </c>
      <c r="P86" s="10">
        <v>113</v>
      </c>
      <c r="Q86" s="10">
        <v>129</v>
      </c>
      <c r="R86" s="10">
        <v>87.6</v>
      </c>
      <c r="S86" s="10">
        <v>67</v>
      </c>
      <c r="T86" s="10">
        <v>357</v>
      </c>
      <c r="U86" s="10">
        <v>424</v>
      </c>
      <c r="V86" s="10">
        <v>186</v>
      </c>
      <c r="W86" s="10">
        <v>89</v>
      </c>
      <c r="X86" s="10">
        <v>68</v>
      </c>
      <c r="Y86" s="10">
        <v>40</v>
      </c>
      <c r="Z86" s="10">
        <v>149</v>
      </c>
      <c r="AA86" s="10">
        <v>2108</v>
      </c>
      <c r="AB86" s="10">
        <v>7</v>
      </c>
      <c r="AC86" s="10">
        <v>0</v>
      </c>
      <c r="AD86" s="10">
        <v>296</v>
      </c>
    </row>
    <row r="87" spans="1:30" x14ac:dyDescent="0.2">
      <c r="A87" s="10" t="s">
        <v>173</v>
      </c>
      <c r="B87" s="10" t="s">
        <v>33</v>
      </c>
      <c r="C87" s="10" t="s">
        <v>89</v>
      </c>
      <c r="D87" s="10">
        <v>24</v>
      </c>
      <c r="E87" s="10">
        <v>62</v>
      </c>
      <c r="F87" s="10">
        <v>41</v>
      </c>
      <c r="G87" s="10">
        <v>21</v>
      </c>
      <c r="H87" s="10">
        <v>1798</v>
      </c>
      <c r="I87" s="10">
        <v>1080</v>
      </c>
      <c r="J87" s="10">
        <v>398</v>
      </c>
      <c r="K87" s="10">
        <v>817</v>
      </c>
      <c r="L87" s="10">
        <v>48.7</v>
      </c>
      <c r="M87" s="10">
        <v>188</v>
      </c>
      <c r="N87" s="10">
        <v>454</v>
      </c>
      <c r="O87" s="10">
        <v>41.4</v>
      </c>
      <c r="P87" s="10">
        <v>96</v>
      </c>
      <c r="Q87" s="10">
        <v>120</v>
      </c>
      <c r="R87" s="10">
        <v>80</v>
      </c>
      <c r="S87" s="10">
        <v>64</v>
      </c>
      <c r="T87" s="10">
        <v>277</v>
      </c>
      <c r="U87" s="10">
        <v>341</v>
      </c>
      <c r="V87" s="10">
        <v>65</v>
      </c>
      <c r="W87" s="10">
        <v>68</v>
      </c>
      <c r="X87" s="10">
        <v>37</v>
      </c>
      <c r="Y87" s="10">
        <v>29</v>
      </c>
      <c r="Z87" s="10">
        <v>119</v>
      </c>
      <c r="AA87" s="10">
        <v>1717</v>
      </c>
      <c r="AB87" s="10">
        <v>3</v>
      </c>
      <c r="AC87" s="10">
        <v>0</v>
      </c>
      <c r="AD87" s="10">
        <v>418</v>
      </c>
    </row>
    <row r="88" spans="1:30" x14ac:dyDescent="0.2">
      <c r="A88" s="10" t="s">
        <v>174</v>
      </c>
      <c r="B88" s="10" t="s">
        <v>33</v>
      </c>
      <c r="C88" s="10" t="s">
        <v>69</v>
      </c>
      <c r="D88" s="10">
        <v>24</v>
      </c>
      <c r="E88" s="10">
        <v>77</v>
      </c>
      <c r="F88" s="10">
        <v>24</v>
      </c>
      <c r="G88" s="10">
        <v>53</v>
      </c>
      <c r="H88" s="10">
        <v>2129</v>
      </c>
      <c r="I88" s="10">
        <v>1062</v>
      </c>
      <c r="J88" s="10">
        <v>353</v>
      </c>
      <c r="K88" s="10">
        <v>836</v>
      </c>
      <c r="L88" s="10">
        <v>42.2</v>
      </c>
      <c r="M88" s="10">
        <v>151</v>
      </c>
      <c r="N88" s="10">
        <v>418</v>
      </c>
      <c r="O88" s="10">
        <v>36.1</v>
      </c>
      <c r="P88" s="10">
        <v>205</v>
      </c>
      <c r="Q88" s="10">
        <v>238</v>
      </c>
      <c r="R88" s="10">
        <v>86.1</v>
      </c>
      <c r="S88" s="10">
        <v>98</v>
      </c>
      <c r="T88" s="10">
        <v>264</v>
      </c>
      <c r="U88" s="10">
        <v>362</v>
      </c>
      <c r="V88" s="10">
        <v>118</v>
      </c>
      <c r="W88" s="10">
        <v>71</v>
      </c>
      <c r="X88" s="10">
        <v>70</v>
      </c>
      <c r="Y88" s="10">
        <v>13</v>
      </c>
      <c r="Z88" s="10">
        <v>123</v>
      </c>
      <c r="AA88" s="10">
        <v>1851</v>
      </c>
      <c r="AB88" s="10">
        <v>4</v>
      </c>
      <c r="AC88" s="10">
        <v>0</v>
      </c>
      <c r="AD88" s="10">
        <v>-147</v>
      </c>
    </row>
    <row r="89" spans="1:30" x14ac:dyDescent="0.2">
      <c r="A89" s="10" t="s">
        <v>175</v>
      </c>
      <c r="B89" s="10" t="s">
        <v>57</v>
      </c>
      <c r="C89" s="10" t="s">
        <v>48</v>
      </c>
      <c r="D89" s="10">
        <v>22</v>
      </c>
      <c r="E89" s="10">
        <v>75</v>
      </c>
      <c r="F89" s="10">
        <v>36</v>
      </c>
      <c r="G89" s="10">
        <v>39</v>
      </c>
      <c r="H89" s="10">
        <v>2276</v>
      </c>
      <c r="I89" s="10">
        <v>1056</v>
      </c>
      <c r="J89" s="10">
        <v>414</v>
      </c>
      <c r="K89" s="10">
        <v>794</v>
      </c>
      <c r="L89" s="10">
        <v>52.1</v>
      </c>
      <c r="M89" s="10">
        <v>73</v>
      </c>
      <c r="N89" s="10">
        <v>205</v>
      </c>
      <c r="O89" s="10">
        <v>35.6</v>
      </c>
      <c r="P89" s="10">
        <v>155</v>
      </c>
      <c r="Q89" s="10">
        <v>191</v>
      </c>
      <c r="R89" s="10">
        <v>81.2</v>
      </c>
      <c r="S89" s="10">
        <v>84</v>
      </c>
      <c r="T89" s="10">
        <v>253</v>
      </c>
      <c r="U89" s="10">
        <v>337</v>
      </c>
      <c r="V89" s="10">
        <v>248</v>
      </c>
      <c r="W89" s="10">
        <v>123</v>
      </c>
      <c r="X89" s="10">
        <v>103</v>
      </c>
      <c r="Y89" s="10">
        <v>35</v>
      </c>
      <c r="Z89" s="10">
        <v>191</v>
      </c>
      <c r="AA89" s="10">
        <v>2123</v>
      </c>
      <c r="AB89" s="10">
        <v>3</v>
      </c>
      <c r="AC89" s="10">
        <v>0</v>
      </c>
      <c r="AD89" s="10">
        <v>-53</v>
      </c>
    </row>
    <row r="90" spans="1:30" x14ac:dyDescent="0.2">
      <c r="A90" s="10" t="s">
        <v>176</v>
      </c>
      <c r="B90" s="10" t="s">
        <v>33</v>
      </c>
      <c r="C90" s="10" t="s">
        <v>100</v>
      </c>
      <c r="D90" s="10">
        <v>27</v>
      </c>
      <c r="E90" s="10">
        <v>73</v>
      </c>
      <c r="F90" s="10">
        <v>46</v>
      </c>
      <c r="G90" s="10">
        <v>27</v>
      </c>
      <c r="H90" s="10">
        <v>2214</v>
      </c>
      <c r="I90" s="10">
        <v>1047</v>
      </c>
      <c r="J90" s="10">
        <v>392</v>
      </c>
      <c r="K90" s="10">
        <v>991</v>
      </c>
      <c r="L90" s="10">
        <v>39.6</v>
      </c>
      <c r="M90" s="10">
        <v>143</v>
      </c>
      <c r="N90" s="10">
        <v>439</v>
      </c>
      <c r="O90" s="10">
        <v>32.6</v>
      </c>
      <c r="P90" s="10">
        <v>120</v>
      </c>
      <c r="Q90" s="10">
        <v>154</v>
      </c>
      <c r="R90" s="10">
        <v>77.900000000000006</v>
      </c>
      <c r="S90" s="10">
        <v>45</v>
      </c>
      <c r="T90" s="10">
        <v>199</v>
      </c>
      <c r="U90" s="10">
        <v>244</v>
      </c>
      <c r="V90" s="10">
        <v>189</v>
      </c>
      <c r="W90" s="10">
        <v>104</v>
      </c>
      <c r="X90" s="10">
        <v>65</v>
      </c>
      <c r="Y90" s="10">
        <v>16</v>
      </c>
      <c r="Z90" s="10">
        <v>240</v>
      </c>
      <c r="AA90" s="10">
        <v>1762</v>
      </c>
      <c r="AB90" s="10">
        <v>0</v>
      </c>
      <c r="AC90" s="10">
        <v>0</v>
      </c>
      <c r="AD90" s="10">
        <v>205</v>
      </c>
    </row>
    <row r="91" spans="1:30" x14ac:dyDescent="0.2">
      <c r="A91" s="10" t="s">
        <v>177</v>
      </c>
      <c r="B91" s="10" t="s">
        <v>52</v>
      </c>
      <c r="C91" s="10" t="s">
        <v>78</v>
      </c>
      <c r="D91" s="10">
        <v>25</v>
      </c>
      <c r="E91" s="10">
        <v>77</v>
      </c>
      <c r="F91" s="10">
        <v>47</v>
      </c>
      <c r="G91" s="10">
        <v>30</v>
      </c>
      <c r="H91" s="10">
        <v>1719</v>
      </c>
      <c r="I91" s="10">
        <v>1041</v>
      </c>
      <c r="J91" s="10">
        <v>357</v>
      </c>
      <c r="K91" s="10">
        <v>796</v>
      </c>
      <c r="L91" s="10">
        <v>44.8</v>
      </c>
      <c r="M91" s="10">
        <v>143</v>
      </c>
      <c r="N91" s="10">
        <v>398</v>
      </c>
      <c r="O91" s="10">
        <v>35.9</v>
      </c>
      <c r="P91" s="10">
        <v>184</v>
      </c>
      <c r="Q91" s="10">
        <v>207</v>
      </c>
      <c r="R91" s="10">
        <v>88.9</v>
      </c>
      <c r="S91" s="10">
        <v>32</v>
      </c>
      <c r="T91" s="10">
        <v>171</v>
      </c>
      <c r="U91" s="10">
        <v>203</v>
      </c>
      <c r="V91" s="10">
        <v>298</v>
      </c>
      <c r="W91" s="10">
        <v>146</v>
      </c>
      <c r="X91" s="10">
        <v>49</v>
      </c>
      <c r="Y91" s="10">
        <v>20</v>
      </c>
      <c r="Z91" s="10">
        <v>125</v>
      </c>
      <c r="AA91" s="10">
        <v>1793</v>
      </c>
      <c r="AB91" s="10">
        <v>0</v>
      </c>
      <c r="AC91" s="10">
        <v>0</v>
      </c>
      <c r="AD91" s="10">
        <v>68</v>
      </c>
    </row>
    <row r="92" spans="1:30" x14ac:dyDescent="0.2">
      <c r="A92" s="10" t="s">
        <v>178</v>
      </c>
      <c r="B92" s="10" t="s">
        <v>57</v>
      </c>
      <c r="C92" s="10" t="s">
        <v>91</v>
      </c>
      <c r="D92" s="10">
        <v>22</v>
      </c>
      <c r="E92" s="10">
        <v>82</v>
      </c>
      <c r="F92" s="10">
        <v>22</v>
      </c>
      <c r="G92" s="10">
        <v>60</v>
      </c>
      <c r="H92" s="10">
        <v>2292</v>
      </c>
      <c r="I92" s="10">
        <v>1039</v>
      </c>
      <c r="J92" s="10">
        <v>410</v>
      </c>
      <c r="K92" s="10">
        <v>720</v>
      </c>
      <c r="L92" s="10">
        <v>56.9</v>
      </c>
      <c r="M92" s="10">
        <v>68</v>
      </c>
      <c r="N92" s="10">
        <v>216</v>
      </c>
      <c r="O92" s="10">
        <v>31.5</v>
      </c>
      <c r="P92" s="10">
        <v>151</v>
      </c>
      <c r="Q92" s="10">
        <v>222</v>
      </c>
      <c r="R92" s="10">
        <v>68</v>
      </c>
      <c r="S92" s="10">
        <v>126</v>
      </c>
      <c r="T92" s="10">
        <v>326</v>
      </c>
      <c r="U92" s="10">
        <v>452</v>
      </c>
      <c r="V92" s="10">
        <v>123</v>
      </c>
      <c r="W92" s="10">
        <v>91</v>
      </c>
      <c r="X92" s="10">
        <v>41</v>
      </c>
      <c r="Y92" s="10">
        <v>30</v>
      </c>
      <c r="Z92" s="10">
        <v>147</v>
      </c>
      <c r="AA92" s="10">
        <v>1888</v>
      </c>
      <c r="AB92" s="10">
        <v>5</v>
      </c>
      <c r="AC92" s="10">
        <v>0</v>
      </c>
      <c r="AD92" s="10">
        <v>-368</v>
      </c>
    </row>
    <row r="93" spans="1:30" x14ac:dyDescent="0.2">
      <c r="A93" s="10" t="s">
        <v>179</v>
      </c>
      <c r="B93" s="10" t="s">
        <v>33</v>
      </c>
      <c r="C93" s="10" t="s">
        <v>69</v>
      </c>
      <c r="D93" s="10">
        <v>25</v>
      </c>
      <c r="E93" s="10">
        <v>67</v>
      </c>
      <c r="F93" s="10">
        <v>35</v>
      </c>
      <c r="G93" s="10">
        <v>32</v>
      </c>
      <c r="H93" s="10">
        <v>2126</v>
      </c>
      <c r="I93" s="10">
        <v>1029</v>
      </c>
      <c r="J93" s="10">
        <v>379</v>
      </c>
      <c r="K93" s="10">
        <v>822</v>
      </c>
      <c r="L93" s="10">
        <v>46.1</v>
      </c>
      <c r="M93" s="10">
        <v>100</v>
      </c>
      <c r="N93" s="10">
        <v>286</v>
      </c>
      <c r="O93" s="10">
        <v>35</v>
      </c>
      <c r="P93" s="10">
        <v>171</v>
      </c>
      <c r="Q93" s="10">
        <v>207</v>
      </c>
      <c r="R93" s="10">
        <v>82.6</v>
      </c>
      <c r="S93" s="10">
        <v>46</v>
      </c>
      <c r="T93" s="10">
        <v>238</v>
      </c>
      <c r="U93" s="10">
        <v>284</v>
      </c>
      <c r="V93" s="10">
        <v>94</v>
      </c>
      <c r="W93" s="10">
        <v>82</v>
      </c>
      <c r="X93" s="10">
        <v>35</v>
      </c>
      <c r="Y93" s="10">
        <v>17</v>
      </c>
      <c r="Z93" s="10">
        <v>199</v>
      </c>
      <c r="AA93" s="10">
        <v>1585</v>
      </c>
      <c r="AB93" s="10">
        <v>1</v>
      </c>
      <c r="AC93" s="10">
        <v>0</v>
      </c>
      <c r="AD93" s="10">
        <v>-18</v>
      </c>
    </row>
    <row r="94" spans="1:30" x14ac:dyDescent="0.2">
      <c r="A94" s="10" t="s">
        <v>180</v>
      </c>
      <c r="B94" s="10" t="s">
        <v>52</v>
      </c>
      <c r="C94" s="10" t="s">
        <v>102</v>
      </c>
      <c r="D94" s="10">
        <v>26</v>
      </c>
      <c r="E94" s="10">
        <v>81</v>
      </c>
      <c r="F94" s="10">
        <v>45</v>
      </c>
      <c r="G94" s="10">
        <v>36</v>
      </c>
      <c r="H94" s="10">
        <v>2093</v>
      </c>
      <c r="I94" s="10">
        <v>1025</v>
      </c>
      <c r="J94" s="10">
        <v>370</v>
      </c>
      <c r="K94" s="10">
        <v>937</v>
      </c>
      <c r="L94" s="10">
        <v>39.5</v>
      </c>
      <c r="M94" s="10">
        <v>235</v>
      </c>
      <c r="N94" s="10">
        <v>658</v>
      </c>
      <c r="O94" s="10">
        <v>35.700000000000003</v>
      </c>
      <c r="P94" s="10">
        <v>50</v>
      </c>
      <c r="Q94" s="10">
        <v>65</v>
      </c>
      <c r="R94" s="10">
        <v>76.900000000000006</v>
      </c>
      <c r="S94" s="10">
        <v>35</v>
      </c>
      <c r="T94" s="10">
        <v>248</v>
      </c>
      <c r="U94" s="10">
        <v>283</v>
      </c>
      <c r="V94" s="10">
        <v>124</v>
      </c>
      <c r="W94" s="10">
        <v>90</v>
      </c>
      <c r="X94" s="10">
        <v>65</v>
      </c>
      <c r="Y94" s="10">
        <v>9</v>
      </c>
      <c r="Z94" s="10">
        <v>107</v>
      </c>
      <c r="AA94" s="10">
        <v>1683</v>
      </c>
      <c r="AB94" s="10">
        <v>1</v>
      </c>
      <c r="AC94" s="10">
        <v>0</v>
      </c>
      <c r="AD94" s="10">
        <v>-87</v>
      </c>
    </row>
    <row r="95" spans="1:30" x14ac:dyDescent="0.2">
      <c r="A95" s="10" t="s">
        <v>181</v>
      </c>
      <c r="B95" s="10" t="s">
        <v>62</v>
      </c>
      <c r="C95" s="10" t="s">
        <v>132</v>
      </c>
      <c r="D95" s="10">
        <v>29</v>
      </c>
      <c r="E95" s="10">
        <v>60</v>
      </c>
      <c r="F95" s="10">
        <v>31</v>
      </c>
      <c r="G95" s="10">
        <v>29</v>
      </c>
      <c r="H95" s="10">
        <v>1567</v>
      </c>
      <c r="I95" s="10">
        <v>1019</v>
      </c>
      <c r="J95" s="10">
        <v>340</v>
      </c>
      <c r="K95" s="10">
        <v>710</v>
      </c>
      <c r="L95" s="10">
        <v>47.9</v>
      </c>
      <c r="M95" s="10">
        <v>114</v>
      </c>
      <c r="N95" s="10">
        <v>287</v>
      </c>
      <c r="O95" s="10">
        <v>39.700000000000003</v>
      </c>
      <c r="P95" s="10">
        <v>225</v>
      </c>
      <c r="Q95" s="10">
        <v>277</v>
      </c>
      <c r="R95" s="10">
        <v>81.2</v>
      </c>
      <c r="S95" s="10">
        <v>24</v>
      </c>
      <c r="T95" s="10">
        <v>151</v>
      </c>
      <c r="U95" s="10">
        <v>175</v>
      </c>
      <c r="V95" s="10">
        <v>109</v>
      </c>
      <c r="W95" s="10">
        <v>101</v>
      </c>
      <c r="X95" s="10">
        <v>50</v>
      </c>
      <c r="Y95" s="10">
        <v>18</v>
      </c>
      <c r="Z95" s="10">
        <v>125</v>
      </c>
      <c r="AA95" s="10">
        <v>1496</v>
      </c>
      <c r="AB95" s="10">
        <v>0</v>
      </c>
      <c r="AC95" s="10">
        <v>0</v>
      </c>
      <c r="AD95" s="10">
        <v>-124</v>
      </c>
    </row>
    <row r="96" spans="1:30" x14ac:dyDescent="0.2">
      <c r="A96" s="10" t="s">
        <v>182</v>
      </c>
      <c r="B96" s="10" t="s">
        <v>33</v>
      </c>
      <c r="C96" s="10" t="s">
        <v>44</v>
      </c>
      <c r="D96" s="10">
        <v>31</v>
      </c>
      <c r="E96" s="10">
        <v>71</v>
      </c>
      <c r="F96" s="10">
        <v>37</v>
      </c>
      <c r="G96" s="10">
        <v>34</v>
      </c>
      <c r="H96" s="10">
        <v>2152</v>
      </c>
      <c r="I96" s="10">
        <v>1019</v>
      </c>
      <c r="J96" s="10">
        <v>340</v>
      </c>
      <c r="K96" s="10">
        <v>847</v>
      </c>
      <c r="L96" s="10">
        <v>40.1</v>
      </c>
      <c r="M96" s="10">
        <v>212</v>
      </c>
      <c r="N96" s="10">
        <v>550</v>
      </c>
      <c r="O96" s="10">
        <v>38.5</v>
      </c>
      <c r="P96" s="10">
        <v>127</v>
      </c>
      <c r="Q96" s="10">
        <v>165</v>
      </c>
      <c r="R96" s="10">
        <v>77</v>
      </c>
      <c r="S96" s="10">
        <v>21</v>
      </c>
      <c r="T96" s="10">
        <v>230</v>
      </c>
      <c r="U96" s="10">
        <v>251</v>
      </c>
      <c r="V96" s="10">
        <v>129</v>
      </c>
      <c r="W96" s="10">
        <v>60</v>
      </c>
      <c r="X96" s="10">
        <v>49</v>
      </c>
      <c r="Y96" s="10">
        <v>12</v>
      </c>
      <c r="Z96" s="10">
        <v>120</v>
      </c>
      <c r="AA96" s="10">
        <v>1637</v>
      </c>
      <c r="AB96" s="10">
        <v>0</v>
      </c>
      <c r="AC96" s="10">
        <v>0</v>
      </c>
      <c r="AD96" s="10">
        <v>160</v>
      </c>
    </row>
    <row r="97" spans="1:30" x14ac:dyDescent="0.2">
      <c r="A97" s="10" t="s">
        <v>183</v>
      </c>
      <c r="B97" s="10" t="s">
        <v>40</v>
      </c>
      <c r="C97" s="10" t="s">
        <v>35</v>
      </c>
      <c r="D97" s="10">
        <v>28</v>
      </c>
      <c r="E97" s="10">
        <v>82</v>
      </c>
      <c r="F97" s="10">
        <v>57</v>
      </c>
      <c r="G97" s="10">
        <v>25</v>
      </c>
      <c r="H97" s="10">
        <v>2319</v>
      </c>
      <c r="I97" s="10">
        <v>1017</v>
      </c>
      <c r="J97" s="10">
        <v>350</v>
      </c>
      <c r="K97" s="10">
        <v>758</v>
      </c>
      <c r="L97" s="10">
        <v>46.2</v>
      </c>
      <c r="M97" s="10">
        <v>149</v>
      </c>
      <c r="N97" s="10">
        <v>391</v>
      </c>
      <c r="O97" s="10">
        <v>38.1</v>
      </c>
      <c r="P97" s="10">
        <v>168</v>
      </c>
      <c r="Q97" s="10">
        <v>192</v>
      </c>
      <c r="R97" s="10">
        <v>87.5</v>
      </c>
      <c r="S97" s="10">
        <v>52</v>
      </c>
      <c r="T97" s="10">
        <v>241</v>
      </c>
      <c r="U97" s="10">
        <v>293</v>
      </c>
      <c r="V97" s="10">
        <v>321</v>
      </c>
      <c r="W97" s="10">
        <v>95</v>
      </c>
      <c r="X97" s="10">
        <v>54</v>
      </c>
      <c r="Y97" s="10">
        <v>76</v>
      </c>
      <c r="Z97" s="10">
        <v>177</v>
      </c>
      <c r="AA97" s="10">
        <v>2145</v>
      </c>
      <c r="AB97" s="10">
        <v>7</v>
      </c>
      <c r="AC97" s="10">
        <v>0</v>
      </c>
      <c r="AD97" s="10">
        <v>488</v>
      </c>
    </row>
    <row r="98" spans="1:30" x14ac:dyDescent="0.2">
      <c r="A98" s="10" t="s">
        <v>184</v>
      </c>
      <c r="B98" s="10" t="s">
        <v>62</v>
      </c>
      <c r="C98" s="10" t="s">
        <v>48</v>
      </c>
      <c r="D98" s="10">
        <v>24</v>
      </c>
      <c r="E98" s="10">
        <v>74</v>
      </c>
      <c r="F98" s="10">
        <v>36</v>
      </c>
      <c r="G98" s="10">
        <v>38</v>
      </c>
      <c r="H98" s="10">
        <v>2272</v>
      </c>
      <c r="I98" s="10">
        <v>1013</v>
      </c>
      <c r="J98" s="10">
        <v>339</v>
      </c>
      <c r="K98" s="10">
        <v>873</v>
      </c>
      <c r="L98" s="10">
        <v>38.799999999999997</v>
      </c>
      <c r="M98" s="10">
        <v>135</v>
      </c>
      <c r="N98" s="10">
        <v>409</v>
      </c>
      <c r="O98" s="10">
        <v>33</v>
      </c>
      <c r="P98" s="10">
        <v>200</v>
      </c>
      <c r="Q98" s="10">
        <v>259</v>
      </c>
      <c r="R98" s="10">
        <v>77.2</v>
      </c>
      <c r="S98" s="10">
        <v>128</v>
      </c>
      <c r="T98" s="10">
        <v>216</v>
      </c>
      <c r="U98" s="10">
        <v>344</v>
      </c>
      <c r="V98" s="10">
        <v>154</v>
      </c>
      <c r="W98" s="10">
        <v>92</v>
      </c>
      <c r="X98" s="10">
        <v>75</v>
      </c>
      <c r="Y98" s="10">
        <v>23</v>
      </c>
      <c r="Z98" s="10">
        <v>243</v>
      </c>
      <c r="AA98" s="10">
        <v>1859</v>
      </c>
      <c r="AB98" s="10">
        <v>5</v>
      </c>
      <c r="AC98" s="10">
        <v>0</v>
      </c>
      <c r="AD98" s="10">
        <v>34</v>
      </c>
    </row>
    <row r="99" spans="1:30" x14ac:dyDescent="0.2">
      <c r="A99" s="10" t="s">
        <v>185</v>
      </c>
      <c r="B99" s="10" t="s">
        <v>26</v>
      </c>
      <c r="C99" s="10" t="s">
        <v>91</v>
      </c>
      <c r="D99" s="10">
        <v>19</v>
      </c>
      <c r="E99" s="10">
        <v>79</v>
      </c>
      <c r="F99" s="10">
        <v>21</v>
      </c>
      <c r="G99" s="10">
        <v>58</v>
      </c>
      <c r="H99" s="10">
        <v>2451</v>
      </c>
      <c r="I99" s="10">
        <v>1010</v>
      </c>
      <c r="J99" s="10">
        <v>364</v>
      </c>
      <c r="K99" s="10">
        <v>892</v>
      </c>
      <c r="L99" s="10">
        <v>40.799999999999997</v>
      </c>
      <c r="M99" s="10">
        <v>120</v>
      </c>
      <c r="N99" s="10">
        <v>391</v>
      </c>
      <c r="O99" s="10">
        <v>30.7</v>
      </c>
      <c r="P99" s="10">
        <v>162</v>
      </c>
      <c r="Q99" s="10">
        <v>206</v>
      </c>
      <c r="R99" s="10">
        <v>78.599999999999994</v>
      </c>
      <c r="S99" s="10">
        <v>122</v>
      </c>
      <c r="T99" s="10">
        <v>447</v>
      </c>
      <c r="U99" s="10">
        <v>569</v>
      </c>
      <c r="V99" s="10">
        <v>101</v>
      </c>
      <c r="W99" s="10">
        <v>104</v>
      </c>
      <c r="X99" s="10">
        <v>43</v>
      </c>
      <c r="Y99" s="10">
        <v>74</v>
      </c>
      <c r="Z99" s="10">
        <v>227</v>
      </c>
      <c r="AA99" s="10">
        <v>2091</v>
      </c>
      <c r="AB99" s="10">
        <v>16</v>
      </c>
      <c r="AC99" s="10">
        <v>0</v>
      </c>
      <c r="AD99" s="10">
        <v>-555</v>
      </c>
    </row>
    <row r="100" spans="1:30" x14ac:dyDescent="0.2">
      <c r="A100" s="10" t="s">
        <v>186</v>
      </c>
      <c r="B100" s="10" t="s">
        <v>40</v>
      </c>
      <c r="C100" s="10" t="s">
        <v>35</v>
      </c>
      <c r="D100" s="10">
        <v>30</v>
      </c>
      <c r="E100" s="10">
        <v>67</v>
      </c>
      <c r="F100" s="10">
        <v>46</v>
      </c>
      <c r="G100" s="10">
        <v>21</v>
      </c>
      <c r="H100" s="10">
        <v>1744</v>
      </c>
      <c r="I100" s="10">
        <v>1000</v>
      </c>
      <c r="J100" s="10">
        <v>354</v>
      </c>
      <c r="K100" s="10">
        <v>732</v>
      </c>
      <c r="L100" s="10">
        <v>48.4</v>
      </c>
      <c r="M100" s="10">
        <v>132</v>
      </c>
      <c r="N100" s="10">
        <v>297</v>
      </c>
      <c r="O100" s="10">
        <v>44.4</v>
      </c>
      <c r="P100" s="10">
        <v>160</v>
      </c>
      <c r="Q100" s="10">
        <v>184</v>
      </c>
      <c r="R100" s="10">
        <v>87</v>
      </c>
      <c r="S100" s="10">
        <v>42</v>
      </c>
      <c r="T100" s="10">
        <v>238</v>
      </c>
      <c r="U100" s="10">
        <v>280</v>
      </c>
      <c r="V100" s="10">
        <v>248</v>
      </c>
      <c r="W100" s="10">
        <v>98</v>
      </c>
      <c r="X100" s="10">
        <v>45</v>
      </c>
      <c r="Y100" s="10">
        <v>18</v>
      </c>
      <c r="Z100" s="10">
        <v>109</v>
      </c>
      <c r="AA100" s="10">
        <v>1799</v>
      </c>
      <c r="AB100" s="10">
        <v>0</v>
      </c>
      <c r="AC100" s="10">
        <v>0</v>
      </c>
      <c r="AD100" s="10">
        <v>182</v>
      </c>
    </row>
    <row r="101" spans="1:30" x14ac:dyDescent="0.2">
      <c r="A101" s="10" t="s">
        <v>187</v>
      </c>
      <c r="B101" s="10" t="s">
        <v>57</v>
      </c>
      <c r="C101" s="10" t="s">
        <v>51</v>
      </c>
      <c r="D101" s="10">
        <v>28</v>
      </c>
      <c r="E101" s="10">
        <v>70</v>
      </c>
      <c r="F101" s="10">
        <v>47</v>
      </c>
      <c r="G101" s="10">
        <v>23</v>
      </c>
      <c r="H101" s="10">
        <v>1818</v>
      </c>
      <c r="I101" s="10">
        <v>987</v>
      </c>
      <c r="J101" s="10">
        <v>398</v>
      </c>
      <c r="K101" s="10">
        <v>803</v>
      </c>
      <c r="L101" s="10">
        <v>49.6</v>
      </c>
      <c r="M101" s="10">
        <v>95</v>
      </c>
      <c r="N101" s="10">
        <v>257</v>
      </c>
      <c r="O101" s="10">
        <v>37</v>
      </c>
      <c r="P101" s="10">
        <v>96</v>
      </c>
      <c r="Q101" s="10">
        <v>125</v>
      </c>
      <c r="R101" s="10">
        <v>76.8</v>
      </c>
      <c r="S101" s="10">
        <v>154</v>
      </c>
      <c r="T101" s="10">
        <v>518</v>
      </c>
      <c r="U101" s="10">
        <v>672</v>
      </c>
      <c r="V101" s="10">
        <v>105</v>
      </c>
      <c r="W101" s="10">
        <v>81</v>
      </c>
      <c r="X101" s="10">
        <v>29</v>
      </c>
      <c r="Y101" s="10">
        <v>16</v>
      </c>
      <c r="Z101" s="10">
        <v>115</v>
      </c>
      <c r="AA101" s="10">
        <v>2005</v>
      </c>
      <c r="AB101" s="10">
        <v>38</v>
      </c>
      <c r="AC101" s="10">
        <v>0</v>
      </c>
      <c r="AD101" s="10">
        <v>17</v>
      </c>
    </row>
    <row r="102" spans="1:30" x14ac:dyDescent="0.2">
      <c r="A102" s="10" t="s">
        <v>188</v>
      </c>
      <c r="B102" s="10" t="s">
        <v>33</v>
      </c>
      <c r="C102" s="10" t="s">
        <v>78</v>
      </c>
      <c r="D102" s="10">
        <v>22</v>
      </c>
      <c r="E102" s="10">
        <v>80</v>
      </c>
      <c r="F102" s="10">
        <v>47</v>
      </c>
      <c r="G102" s="10">
        <v>33</v>
      </c>
      <c r="H102" s="10">
        <v>2382</v>
      </c>
      <c r="I102" s="10">
        <v>976</v>
      </c>
      <c r="J102" s="10">
        <v>354</v>
      </c>
      <c r="K102" s="10">
        <v>782</v>
      </c>
      <c r="L102" s="10">
        <v>45.3</v>
      </c>
      <c r="M102" s="10">
        <v>206</v>
      </c>
      <c r="N102" s="10">
        <v>501</v>
      </c>
      <c r="O102" s="10">
        <v>41.1</v>
      </c>
      <c r="P102" s="10">
        <v>62</v>
      </c>
      <c r="Q102" s="10">
        <v>81</v>
      </c>
      <c r="R102" s="10">
        <v>76.5</v>
      </c>
      <c r="S102" s="10">
        <v>89</v>
      </c>
      <c r="T102" s="10">
        <v>282</v>
      </c>
      <c r="U102" s="10">
        <v>371</v>
      </c>
      <c r="V102" s="10">
        <v>98</v>
      </c>
      <c r="W102" s="10">
        <v>60</v>
      </c>
      <c r="X102" s="10">
        <v>61</v>
      </c>
      <c r="Y102" s="10">
        <v>42</v>
      </c>
      <c r="Z102" s="10">
        <v>162</v>
      </c>
      <c r="AA102" s="10">
        <v>1817</v>
      </c>
      <c r="AB102" s="10">
        <v>4</v>
      </c>
      <c r="AC102" s="10">
        <v>0</v>
      </c>
      <c r="AD102" s="10">
        <v>99</v>
      </c>
    </row>
    <row r="103" spans="1:30" x14ac:dyDescent="0.2">
      <c r="A103" s="10" t="s">
        <v>189</v>
      </c>
      <c r="B103" s="10" t="s">
        <v>52</v>
      </c>
      <c r="C103" s="10" t="s">
        <v>134</v>
      </c>
      <c r="D103" s="10">
        <v>27</v>
      </c>
      <c r="E103" s="10">
        <v>48</v>
      </c>
      <c r="F103" s="10">
        <v>16</v>
      </c>
      <c r="G103" s="10">
        <v>32</v>
      </c>
      <c r="H103" s="10">
        <v>1548</v>
      </c>
      <c r="I103" s="10">
        <v>972</v>
      </c>
      <c r="J103" s="10">
        <v>353</v>
      </c>
      <c r="K103" s="10">
        <v>819</v>
      </c>
      <c r="L103" s="10">
        <v>43.1</v>
      </c>
      <c r="M103" s="10">
        <v>108</v>
      </c>
      <c r="N103" s="10">
        <v>339</v>
      </c>
      <c r="O103" s="10">
        <v>31.9</v>
      </c>
      <c r="P103" s="10">
        <v>158</v>
      </c>
      <c r="Q103" s="10">
        <v>208</v>
      </c>
      <c r="R103" s="10">
        <v>76</v>
      </c>
      <c r="S103" s="10">
        <v>65</v>
      </c>
      <c r="T103" s="10">
        <v>184</v>
      </c>
      <c r="U103" s="10">
        <v>249</v>
      </c>
      <c r="V103" s="10">
        <v>54</v>
      </c>
      <c r="W103" s="10">
        <v>64</v>
      </c>
      <c r="X103" s="10">
        <v>68</v>
      </c>
      <c r="Y103" s="10">
        <v>18</v>
      </c>
      <c r="Z103" s="10">
        <v>141</v>
      </c>
      <c r="AA103" s="10">
        <v>1546</v>
      </c>
      <c r="AB103" s="10">
        <v>3</v>
      </c>
      <c r="AC103" s="10">
        <v>0</v>
      </c>
      <c r="AD103" s="10">
        <v>-278</v>
      </c>
    </row>
    <row r="104" spans="1:30" x14ac:dyDescent="0.2">
      <c r="A104" s="10" t="s">
        <v>190</v>
      </c>
      <c r="B104" s="10" t="s">
        <v>37</v>
      </c>
      <c r="C104" s="10" t="s">
        <v>66</v>
      </c>
      <c r="D104" s="10">
        <v>25</v>
      </c>
      <c r="E104" s="10">
        <v>68</v>
      </c>
      <c r="F104" s="10">
        <v>44</v>
      </c>
      <c r="G104" s="10">
        <v>24</v>
      </c>
      <c r="H104" s="10">
        <v>2220</v>
      </c>
      <c r="I104" s="10">
        <v>969</v>
      </c>
      <c r="J104" s="10">
        <v>403</v>
      </c>
      <c r="K104" s="10">
        <v>626</v>
      </c>
      <c r="L104" s="10">
        <v>64.400000000000006</v>
      </c>
      <c r="M104" s="10">
        <v>1</v>
      </c>
      <c r="N104" s="10">
        <v>10</v>
      </c>
      <c r="O104" s="10">
        <v>10</v>
      </c>
      <c r="P104" s="10">
        <v>162</v>
      </c>
      <c r="Q104" s="10">
        <v>221</v>
      </c>
      <c r="R104" s="10">
        <v>73.3</v>
      </c>
      <c r="S104" s="10">
        <v>221</v>
      </c>
      <c r="T104" s="10">
        <v>445</v>
      </c>
      <c r="U104" s="10">
        <v>666</v>
      </c>
      <c r="V104" s="10">
        <v>113</v>
      </c>
      <c r="W104" s="10">
        <v>93</v>
      </c>
      <c r="X104" s="10">
        <v>54</v>
      </c>
      <c r="Y104" s="10">
        <v>84</v>
      </c>
      <c r="Z104" s="10">
        <v>153</v>
      </c>
      <c r="AA104" s="10">
        <v>2259</v>
      </c>
      <c r="AB104" s="10">
        <v>32</v>
      </c>
      <c r="AC104" s="10">
        <v>0</v>
      </c>
      <c r="AD104" s="10">
        <v>345</v>
      </c>
    </row>
    <row r="105" spans="1:30" x14ac:dyDescent="0.2">
      <c r="A105" s="10" t="s">
        <v>191</v>
      </c>
      <c r="B105" s="10" t="s">
        <v>37</v>
      </c>
      <c r="C105" s="10" t="s">
        <v>95</v>
      </c>
      <c r="D105" s="10">
        <v>24</v>
      </c>
      <c r="E105" s="10">
        <v>76</v>
      </c>
      <c r="F105" s="10">
        <v>41</v>
      </c>
      <c r="G105" s="10">
        <v>35</v>
      </c>
      <c r="H105" s="10">
        <v>2271</v>
      </c>
      <c r="I105" s="10">
        <v>961</v>
      </c>
      <c r="J105" s="10">
        <v>414</v>
      </c>
      <c r="K105" s="10">
        <v>587</v>
      </c>
      <c r="L105" s="10">
        <v>70.5</v>
      </c>
      <c r="M105" s="10">
        <v>0</v>
      </c>
      <c r="N105" s="10">
        <v>2</v>
      </c>
      <c r="O105" s="10">
        <v>0</v>
      </c>
      <c r="P105" s="10">
        <v>133</v>
      </c>
      <c r="Q105" s="10">
        <v>246</v>
      </c>
      <c r="R105" s="10">
        <v>54.1</v>
      </c>
      <c r="S105" s="10">
        <v>184</v>
      </c>
      <c r="T105" s="10">
        <v>518</v>
      </c>
      <c r="U105" s="10">
        <v>702</v>
      </c>
      <c r="V105" s="10">
        <v>144</v>
      </c>
      <c r="W105" s="10">
        <v>96</v>
      </c>
      <c r="X105" s="10">
        <v>65</v>
      </c>
      <c r="Y105" s="10">
        <v>189</v>
      </c>
      <c r="Z105" s="10">
        <v>212</v>
      </c>
      <c r="AA105" s="10">
        <v>2685</v>
      </c>
      <c r="AB105" s="10">
        <v>28</v>
      </c>
      <c r="AC105" s="10">
        <v>0</v>
      </c>
      <c r="AD105" s="10">
        <v>119</v>
      </c>
    </row>
    <row r="106" spans="1:30" x14ac:dyDescent="0.2">
      <c r="A106" s="10" t="s">
        <v>192</v>
      </c>
      <c r="B106" s="10" t="s">
        <v>26</v>
      </c>
      <c r="C106" s="10" t="s">
        <v>56</v>
      </c>
      <c r="D106" s="10">
        <v>22</v>
      </c>
      <c r="E106" s="10">
        <v>79</v>
      </c>
      <c r="F106" s="10">
        <v>41</v>
      </c>
      <c r="G106" s="10">
        <v>38</v>
      </c>
      <c r="H106" s="10">
        <v>2417</v>
      </c>
      <c r="I106" s="10">
        <v>953</v>
      </c>
      <c r="J106" s="10">
        <v>370</v>
      </c>
      <c r="K106" s="10">
        <v>716</v>
      </c>
      <c r="L106" s="10">
        <v>51.7</v>
      </c>
      <c r="M106" s="10">
        <v>107</v>
      </c>
      <c r="N106" s="10">
        <v>269</v>
      </c>
      <c r="O106" s="10">
        <v>39.799999999999997</v>
      </c>
      <c r="P106" s="10">
        <v>106</v>
      </c>
      <c r="Q106" s="10">
        <v>144</v>
      </c>
      <c r="R106" s="10">
        <v>73.599999999999994</v>
      </c>
      <c r="S106" s="10">
        <v>92</v>
      </c>
      <c r="T106" s="10">
        <v>215</v>
      </c>
      <c r="U106" s="10">
        <v>307</v>
      </c>
      <c r="V106" s="10">
        <v>148</v>
      </c>
      <c r="W106" s="10">
        <v>112</v>
      </c>
      <c r="X106" s="10">
        <v>74</v>
      </c>
      <c r="Y106" s="10">
        <v>76</v>
      </c>
      <c r="Z106" s="10">
        <v>272</v>
      </c>
      <c r="AA106" s="10">
        <v>1881</v>
      </c>
      <c r="AB106" s="10">
        <v>0</v>
      </c>
      <c r="AC106" s="10">
        <v>0</v>
      </c>
      <c r="AD106" s="10">
        <v>70</v>
      </c>
    </row>
    <row r="107" spans="1:30" x14ac:dyDescent="0.2">
      <c r="A107" s="10" t="s">
        <v>193</v>
      </c>
      <c r="B107" s="10" t="s">
        <v>37</v>
      </c>
      <c r="C107" s="10" t="s">
        <v>56</v>
      </c>
      <c r="D107" s="10">
        <v>30</v>
      </c>
      <c r="E107" s="10">
        <v>70</v>
      </c>
      <c r="F107" s="10">
        <v>34</v>
      </c>
      <c r="G107" s="10">
        <v>36</v>
      </c>
      <c r="H107" s="10">
        <v>2149</v>
      </c>
      <c r="I107" s="10">
        <v>939</v>
      </c>
      <c r="J107" s="10">
        <v>360</v>
      </c>
      <c r="K107" s="10">
        <v>546</v>
      </c>
      <c r="L107" s="10">
        <v>65.900000000000006</v>
      </c>
      <c r="M107" s="10">
        <v>0</v>
      </c>
      <c r="N107" s="10">
        <v>3</v>
      </c>
      <c r="O107" s="10">
        <v>0</v>
      </c>
      <c r="P107" s="10">
        <v>219</v>
      </c>
      <c r="Q107" s="10">
        <v>340</v>
      </c>
      <c r="R107" s="10">
        <v>64.400000000000006</v>
      </c>
      <c r="S107" s="10">
        <v>231</v>
      </c>
      <c r="T107" s="10">
        <v>583</v>
      </c>
      <c r="U107" s="10">
        <v>814</v>
      </c>
      <c r="V107" s="10">
        <v>87</v>
      </c>
      <c r="W107" s="10">
        <v>122</v>
      </c>
      <c r="X107" s="10">
        <v>56</v>
      </c>
      <c r="Y107" s="10">
        <v>95</v>
      </c>
      <c r="Z107" s="10">
        <v>210</v>
      </c>
      <c r="AA107" s="10">
        <v>2377</v>
      </c>
      <c r="AB107" s="10">
        <v>35</v>
      </c>
      <c r="AC107" s="10">
        <v>0</v>
      </c>
      <c r="AD107" s="10">
        <v>-7</v>
      </c>
    </row>
    <row r="108" spans="1:30" x14ac:dyDescent="0.2">
      <c r="A108" s="10" t="s">
        <v>194</v>
      </c>
      <c r="B108" s="10" t="s">
        <v>26</v>
      </c>
      <c r="C108" s="10" t="s">
        <v>69</v>
      </c>
      <c r="D108" s="10">
        <v>25</v>
      </c>
      <c r="E108" s="10">
        <v>71</v>
      </c>
      <c r="F108" s="10">
        <v>37</v>
      </c>
      <c r="G108" s="10">
        <v>34</v>
      </c>
      <c r="H108" s="10">
        <v>2130</v>
      </c>
      <c r="I108" s="10">
        <v>931</v>
      </c>
      <c r="J108" s="10">
        <v>359</v>
      </c>
      <c r="K108" s="10">
        <v>707</v>
      </c>
      <c r="L108" s="10">
        <v>50.8</v>
      </c>
      <c r="M108" s="10">
        <v>70</v>
      </c>
      <c r="N108" s="10">
        <v>240</v>
      </c>
      <c r="O108" s="10">
        <v>29.2</v>
      </c>
      <c r="P108" s="10">
        <v>143</v>
      </c>
      <c r="Q108" s="10">
        <v>178</v>
      </c>
      <c r="R108" s="10">
        <v>80.3</v>
      </c>
      <c r="S108" s="10">
        <v>77</v>
      </c>
      <c r="T108" s="10">
        <v>385</v>
      </c>
      <c r="U108" s="10">
        <v>462</v>
      </c>
      <c r="V108" s="10">
        <v>85</v>
      </c>
      <c r="W108" s="10">
        <v>79</v>
      </c>
      <c r="X108" s="10">
        <v>42</v>
      </c>
      <c r="Y108" s="10">
        <v>73</v>
      </c>
      <c r="Z108" s="10">
        <v>220</v>
      </c>
      <c r="AA108" s="10">
        <v>1879</v>
      </c>
      <c r="AB108" s="10">
        <v>11</v>
      </c>
      <c r="AC108" s="10">
        <v>0</v>
      </c>
      <c r="AD108" s="10">
        <v>-21</v>
      </c>
    </row>
    <row r="109" spans="1:30" x14ac:dyDescent="0.2">
      <c r="A109" s="10" t="s">
        <v>195</v>
      </c>
      <c r="B109" s="10" t="s">
        <v>33</v>
      </c>
      <c r="C109" s="10" t="s">
        <v>89</v>
      </c>
      <c r="D109" s="10">
        <v>26</v>
      </c>
      <c r="E109" s="10">
        <v>80</v>
      </c>
      <c r="F109" s="10">
        <v>53</v>
      </c>
      <c r="G109" s="10">
        <v>27</v>
      </c>
      <c r="H109" s="10">
        <v>2280</v>
      </c>
      <c r="I109" s="10">
        <v>923</v>
      </c>
      <c r="J109" s="10">
        <v>358</v>
      </c>
      <c r="K109" s="10">
        <v>741</v>
      </c>
      <c r="L109" s="10">
        <v>48.3</v>
      </c>
      <c r="M109" s="10">
        <v>91</v>
      </c>
      <c r="N109" s="10">
        <v>254</v>
      </c>
      <c r="O109" s="10">
        <v>35.799999999999997</v>
      </c>
      <c r="P109" s="10">
        <v>116</v>
      </c>
      <c r="Q109" s="10">
        <v>153</v>
      </c>
      <c r="R109" s="10">
        <v>75.8</v>
      </c>
      <c r="S109" s="10">
        <v>63</v>
      </c>
      <c r="T109" s="10">
        <v>265</v>
      </c>
      <c r="U109" s="10">
        <v>328</v>
      </c>
      <c r="V109" s="10">
        <v>268</v>
      </c>
      <c r="W109" s="10">
        <v>123</v>
      </c>
      <c r="X109" s="10">
        <v>87</v>
      </c>
      <c r="Y109" s="10">
        <v>51</v>
      </c>
      <c r="Z109" s="10">
        <v>190</v>
      </c>
      <c r="AA109" s="10">
        <v>2010</v>
      </c>
      <c r="AB109" s="10">
        <v>3</v>
      </c>
      <c r="AC109" s="10">
        <v>1</v>
      </c>
      <c r="AD109" s="10">
        <v>31</v>
      </c>
    </row>
    <row r="110" spans="1:30" x14ac:dyDescent="0.2">
      <c r="A110" s="10" t="s">
        <v>196</v>
      </c>
      <c r="B110" s="10" t="s">
        <v>52</v>
      </c>
      <c r="C110" s="10" t="s">
        <v>106</v>
      </c>
      <c r="D110" s="10">
        <v>27</v>
      </c>
      <c r="E110" s="10">
        <v>80</v>
      </c>
      <c r="F110" s="10">
        <v>42</v>
      </c>
      <c r="G110" s="10">
        <v>38</v>
      </c>
      <c r="H110" s="10">
        <v>2272</v>
      </c>
      <c r="I110" s="10">
        <v>923</v>
      </c>
      <c r="J110" s="10">
        <v>324</v>
      </c>
      <c r="K110" s="10">
        <v>790</v>
      </c>
      <c r="L110" s="10">
        <v>41</v>
      </c>
      <c r="M110" s="10">
        <v>197</v>
      </c>
      <c r="N110" s="10">
        <v>563</v>
      </c>
      <c r="O110" s="10">
        <v>35</v>
      </c>
      <c r="P110" s="10">
        <v>78</v>
      </c>
      <c r="Q110" s="10">
        <v>89</v>
      </c>
      <c r="R110" s="10">
        <v>87.6</v>
      </c>
      <c r="S110" s="10">
        <v>49</v>
      </c>
      <c r="T110" s="10">
        <v>209</v>
      </c>
      <c r="U110" s="10">
        <v>258</v>
      </c>
      <c r="V110" s="10">
        <v>171</v>
      </c>
      <c r="W110" s="10">
        <v>69</v>
      </c>
      <c r="X110" s="10">
        <v>42</v>
      </c>
      <c r="Y110" s="10">
        <v>12</v>
      </c>
      <c r="Z110" s="10">
        <v>166</v>
      </c>
      <c r="AA110" s="10">
        <v>1582</v>
      </c>
      <c r="AB110" s="10">
        <v>2</v>
      </c>
      <c r="AC110" s="10">
        <v>0</v>
      </c>
      <c r="AD110" s="10">
        <v>-145</v>
      </c>
    </row>
    <row r="111" spans="1:30" x14ac:dyDescent="0.2">
      <c r="A111" s="10" t="s">
        <v>197</v>
      </c>
      <c r="B111" s="10" t="s">
        <v>52</v>
      </c>
      <c r="C111" s="10" t="s">
        <v>66</v>
      </c>
      <c r="D111" s="10">
        <v>28</v>
      </c>
      <c r="E111" s="10">
        <v>74</v>
      </c>
      <c r="F111" s="10">
        <v>45</v>
      </c>
      <c r="G111" s="10">
        <v>29</v>
      </c>
      <c r="H111" s="10">
        <v>2237</v>
      </c>
      <c r="I111" s="10">
        <v>897</v>
      </c>
      <c r="J111" s="10">
        <v>320</v>
      </c>
      <c r="K111" s="10">
        <v>742</v>
      </c>
      <c r="L111" s="10">
        <v>43.1</v>
      </c>
      <c r="M111" s="10">
        <v>127</v>
      </c>
      <c r="N111" s="10">
        <v>324</v>
      </c>
      <c r="O111" s="10">
        <v>39.200000000000003</v>
      </c>
      <c r="P111" s="10">
        <v>130</v>
      </c>
      <c r="Q111" s="10">
        <v>180</v>
      </c>
      <c r="R111" s="10">
        <v>72.2</v>
      </c>
      <c r="S111" s="10">
        <v>53</v>
      </c>
      <c r="T111" s="10">
        <v>229</v>
      </c>
      <c r="U111" s="10">
        <v>282</v>
      </c>
      <c r="V111" s="10">
        <v>287</v>
      </c>
      <c r="W111" s="10">
        <v>116</v>
      </c>
      <c r="X111" s="10">
        <v>72</v>
      </c>
      <c r="Y111" s="10">
        <v>24</v>
      </c>
      <c r="Z111" s="10">
        <v>170</v>
      </c>
      <c r="AA111" s="10">
        <v>1838</v>
      </c>
      <c r="AB111" s="10">
        <v>1</v>
      </c>
      <c r="AC111" s="10">
        <v>0</v>
      </c>
      <c r="AD111" s="10">
        <v>194</v>
      </c>
    </row>
    <row r="112" spans="1:30" x14ac:dyDescent="0.2">
      <c r="A112" s="10" t="s">
        <v>198</v>
      </c>
      <c r="B112" s="10" t="s">
        <v>37</v>
      </c>
      <c r="C112" s="10" t="s">
        <v>85</v>
      </c>
      <c r="D112" s="10">
        <v>27</v>
      </c>
      <c r="E112" s="10">
        <v>72</v>
      </c>
      <c r="F112" s="10">
        <v>26</v>
      </c>
      <c r="G112" s="10">
        <v>46</v>
      </c>
      <c r="H112" s="10">
        <v>1906</v>
      </c>
      <c r="I112" s="10">
        <v>897</v>
      </c>
      <c r="J112" s="10">
        <v>389</v>
      </c>
      <c r="K112" s="10">
        <v>618</v>
      </c>
      <c r="L112" s="10">
        <v>62.9</v>
      </c>
      <c r="M112" s="10">
        <v>0</v>
      </c>
      <c r="N112" s="10">
        <v>1</v>
      </c>
      <c r="O112" s="10">
        <v>0</v>
      </c>
      <c r="P112" s="10">
        <v>119</v>
      </c>
      <c r="Q112" s="10">
        <v>201</v>
      </c>
      <c r="R112" s="10">
        <v>59.2</v>
      </c>
      <c r="S112" s="10">
        <v>236</v>
      </c>
      <c r="T112" s="10">
        <v>417</v>
      </c>
      <c r="U112" s="10">
        <v>653</v>
      </c>
      <c r="V112" s="10">
        <v>197</v>
      </c>
      <c r="W112" s="10">
        <v>125</v>
      </c>
      <c r="X112" s="10">
        <v>66</v>
      </c>
      <c r="Y112" s="10">
        <v>86</v>
      </c>
      <c r="Z112" s="10">
        <v>195</v>
      </c>
      <c r="AA112" s="10">
        <v>2307</v>
      </c>
      <c r="AB112" s="10">
        <v>19</v>
      </c>
      <c r="AC112" s="10">
        <v>0</v>
      </c>
      <c r="AD112" s="10">
        <v>-146</v>
      </c>
    </row>
    <row r="113" spans="1:30" x14ac:dyDescent="0.2">
      <c r="A113" s="10" t="s">
        <v>199</v>
      </c>
      <c r="B113" s="10" t="s">
        <v>40</v>
      </c>
      <c r="C113" s="10" t="s">
        <v>123</v>
      </c>
      <c r="D113" s="10">
        <v>23</v>
      </c>
      <c r="E113" s="10">
        <v>68</v>
      </c>
      <c r="F113" s="10">
        <v>20</v>
      </c>
      <c r="G113" s="10">
        <v>48</v>
      </c>
      <c r="H113" s="10">
        <v>1984</v>
      </c>
      <c r="I113" s="10">
        <v>875</v>
      </c>
      <c r="J113" s="10">
        <v>341</v>
      </c>
      <c r="K113" s="10">
        <v>743</v>
      </c>
      <c r="L113" s="10">
        <v>45.9</v>
      </c>
      <c r="M113" s="10">
        <v>45</v>
      </c>
      <c r="N113" s="10">
        <v>158</v>
      </c>
      <c r="O113" s="10">
        <v>28.5</v>
      </c>
      <c r="P113" s="10">
        <v>148</v>
      </c>
      <c r="Q113" s="10">
        <v>172</v>
      </c>
      <c r="R113" s="10">
        <v>86</v>
      </c>
      <c r="S113" s="10">
        <v>56</v>
      </c>
      <c r="T113" s="10">
        <v>189</v>
      </c>
      <c r="U113" s="10">
        <v>245</v>
      </c>
      <c r="V113" s="10">
        <v>448</v>
      </c>
      <c r="W113" s="10">
        <v>110</v>
      </c>
      <c r="X113" s="10">
        <v>89</v>
      </c>
      <c r="Y113" s="10">
        <v>9</v>
      </c>
      <c r="Z113" s="10">
        <v>98</v>
      </c>
      <c r="AA113" s="10">
        <v>2025</v>
      </c>
      <c r="AB113" s="10">
        <v>6</v>
      </c>
      <c r="AC113" s="10">
        <v>2</v>
      </c>
      <c r="AD113" s="10">
        <v>-325</v>
      </c>
    </row>
    <row r="114" spans="1:30" x14ac:dyDescent="0.2">
      <c r="A114" s="10" t="s">
        <v>200</v>
      </c>
      <c r="B114" s="10" t="s">
        <v>37</v>
      </c>
      <c r="C114" s="10" t="s">
        <v>114</v>
      </c>
      <c r="D114" s="10">
        <v>24</v>
      </c>
      <c r="E114" s="10">
        <v>57</v>
      </c>
      <c r="F114" s="10">
        <v>26</v>
      </c>
      <c r="G114" s="10">
        <v>31</v>
      </c>
      <c r="H114" s="10">
        <v>1690</v>
      </c>
      <c r="I114" s="10">
        <v>868</v>
      </c>
      <c r="J114" s="10">
        <v>322</v>
      </c>
      <c r="K114" s="10">
        <v>613</v>
      </c>
      <c r="L114" s="10">
        <v>52.5</v>
      </c>
      <c r="M114" s="10">
        <v>80</v>
      </c>
      <c r="N114" s="10">
        <v>225</v>
      </c>
      <c r="O114" s="10">
        <v>35.6</v>
      </c>
      <c r="P114" s="10">
        <v>144</v>
      </c>
      <c r="Q114" s="10">
        <v>195</v>
      </c>
      <c r="R114" s="10">
        <v>73.8</v>
      </c>
      <c r="S114" s="10">
        <v>120</v>
      </c>
      <c r="T114" s="10">
        <v>377</v>
      </c>
      <c r="U114" s="10">
        <v>497</v>
      </c>
      <c r="V114" s="10">
        <v>132</v>
      </c>
      <c r="W114" s="10">
        <v>106</v>
      </c>
      <c r="X114" s="10">
        <v>30</v>
      </c>
      <c r="Y114" s="10">
        <v>33</v>
      </c>
      <c r="Z114" s="10">
        <v>159</v>
      </c>
      <c r="AA114" s="10">
        <v>1745</v>
      </c>
      <c r="AB114" s="10">
        <v>21</v>
      </c>
      <c r="AC114" s="10">
        <v>0</v>
      </c>
      <c r="AD114" s="10">
        <v>-41</v>
      </c>
    </row>
    <row r="115" spans="1:30" x14ac:dyDescent="0.2">
      <c r="A115" s="10" t="s">
        <v>201</v>
      </c>
      <c r="B115" s="10" t="s">
        <v>37</v>
      </c>
      <c r="C115" s="10" t="s">
        <v>132</v>
      </c>
      <c r="D115" s="10">
        <v>33</v>
      </c>
      <c r="E115" s="10">
        <v>79</v>
      </c>
      <c r="F115" s="10">
        <v>28</v>
      </c>
      <c r="G115" s="10">
        <v>51</v>
      </c>
      <c r="H115" s="10">
        <v>2053</v>
      </c>
      <c r="I115" s="10">
        <v>857</v>
      </c>
      <c r="J115" s="10">
        <v>329</v>
      </c>
      <c r="K115" s="10">
        <v>484</v>
      </c>
      <c r="L115" s="10">
        <v>68</v>
      </c>
      <c r="M115" s="10">
        <v>0</v>
      </c>
      <c r="N115" s="10">
        <v>0</v>
      </c>
      <c r="O115" s="10">
        <v>0</v>
      </c>
      <c r="P115" s="10">
        <v>199</v>
      </c>
      <c r="Q115" s="10">
        <v>313</v>
      </c>
      <c r="R115" s="10">
        <v>63.6</v>
      </c>
      <c r="S115" s="10">
        <v>229</v>
      </c>
      <c r="T115" s="10">
        <v>471</v>
      </c>
      <c r="U115" s="10">
        <v>700</v>
      </c>
      <c r="V115" s="10">
        <v>245</v>
      </c>
      <c r="W115" s="10">
        <v>117</v>
      </c>
      <c r="X115" s="10">
        <v>46</v>
      </c>
      <c r="Y115" s="10">
        <v>47</v>
      </c>
      <c r="Z115" s="10">
        <v>217</v>
      </c>
      <c r="AA115" s="10">
        <v>2227</v>
      </c>
      <c r="AB115" s="10">
        <v>23</v>
      </c>
      <c r="AC115" s="10">
        <v>0</v>
      </c>
      <c r="AD115" s="10">
        <v>-269</v>
      </c>
    </row>
    <row r="116" spans="1:30" x14ac:dyDescent="0.2">
      <c r="A116" s="10" t="s">
        <v>202</v>
      </c>
      <c r="B116" s="10" t="s">
        <v>52</v>
      </c>
      <c r="C116" s="10" t="s">
        <v>132</v>
      </c>
      <c r="D116" s="10">
        <v>34</v>
      </c>
      <c r="E116" s="10">
        <v>69</v>
      </c>
      <c r="F116" s="10">
        <v>25</v>
      </c>
      <c r="G116" s="10">
        <v>44</v>
      </c>
      <c r="H116" s="10">
        <v>1966</v>
      </c>
      <c r="I116" s="10">
        <v>856</v>
      </c>
      <c r="J116" s="10">
        <v>291</v>
      </c>
      <c r="K116" s="10">
        <v>653</v>
      </c>
      <c r="L116" s="10">
        <v>44.6</v>
      </c>
      <c r="M116" s="10">
        <v>132</v>
      </c>
      <c r="N116" s="10">
        <v>356</v>
      </c>
      <c r="O116" s="10">
        <v>37.1</v>
      </c>
      <c r="P116" s="10">
        <v>142</v>
      </c>
      <c r="Q116" s="10">
        <v>173</v>
      </c>
      <c r="R116" s="10">
        <v>82.1</v>
      </c>
      <c r="S116" s="10">
        <v>16</v>
      </c>
      <c r="T116" s="10">
        <v>118</v>
      </c>
      <c r="U116" s="10">
        <v>134</v>
      </c>
      <c r="V116" s="10">
        <v>183</v>
      </c>
      <c r="W116" s="10">
        <v>104</v>
      </c>
      <c r="X116" s="10">
        <v>43</v>
      </c>
      <c r="Y116" s="10">
        <v>25</v>
      </c>
      <c r="Z116" s="10">
        <v>78</v>
      </c>
      <c r="AA116" s="10">
        <v>1391</v>
      </c>
      <c r="AB116" s="10">
        <v>0</v>
      </c>
      <c r="AC116" s="10">
        <v>0</v>
      </c>
      <c r="AD116" s="10">
        <v>-210</v>
      </c>
    </row>
    <row r="117" spans="1:30" x14ac:dyDescent="0.2">
      <c r="A117" s="10" t="s">
        <v>203</v>
      </c>
      <c r="B117" s="10" t="s">
        <v>26</v>
      </c>
      <c r="C117" s="10" t="s">
        <v>87</v>
      </c>
      <c r="D117" s="10">
        <v>32</v>
      </c>
      <c r="E117" s="10">
        <v>68</v>
      </c>
      <c r="F117" s="10">
        <v>28</v>
      </c>
      <c r="G117" s="10">
        <v>40</v>
      </c>
      <c r="H117" s="10">
        <v>1942</v>
      </c>
      <c r="I117" s="10">
        <v>847</v>
      </c>
      <c r="J117" s="10">
        <v>278</v>
      </c>
      <c r="K117" s="10">
        <v>557</v>
      </c>
      <c r="L117" s="10">
        <v>49.9</v>
      </c>
      <c r="M117" s="10">
        <v>93</v>
      </c>
      <c r="N117" s="10">
        <v>236</v>
      </c>
      <c r="O117" s="10">
        <v>39.4</v>
      </c>
      <c r="P117" s="10">
        <v>198</v>
      </c>
      <c r="Q117" s="10">
        <v>232</v>
      </c>
      <c r="R117" s="10">
        <v>85.3</v>
      </c>
      <c r="S117" s="10">
        <v>82</v>
      </c>
      <c r="T117" s="10">
        <v>338</v>
      </c>
      <c r="U117" s="10">
        <v>420</v>
      </c>
      <c r="V117" s="10">
        <v>252</v>
      </c>
      <c r="W117" s="10">
        <v>168</v>
      </c>
      <c r="X117" s="10">
        <v>60</v>
      </c>
      <c r="Y117" s="10">
        <v>37</v>
      </c>
      <c r="Z117" s="10">
        <v>232</v>
      </c>
      <c r="AA117" s="10">
        <v>1852</v>
      </c>
      <c r="AB117" s="10">
        <v>9</v>
      </c>
      <c r="AC117" s="10">
        <v>0</v>
      </c>
      <c r="AD117" s="10">
        <v>14</v>
      </c>
    </row>
    <row r="118" spans="1:30" x14ac:dyDescent="0.2">
      <c r="A118" s="10" t="s">
        <v>204</v>
      </c>
      <c r="B118" s="10" t="s">
        <v>40</v>
      </c>
      <c r="C118" s="10" t="s">
        <v>134</v>
      </c>
      <c r="D118" s="10">
        <v>21</v>
      </c>
      <c r="E118" s="10">
        <v>36</v>
      </c>
      <c r="F118" s="10">
        <v>13</v>
      </c>
      <c r="G118" s="10">
        <v>23</v>
      </c>
      <c r="H118" s="10">
        <v>1268</v>
      </c>
      <c r="I118" s="10">
        <v>838</v>
      </c>
      <c r="J118" s="10">
        <v>296</v>
      </c>
      <c r="K118" s="10">
        <v>721</v>
      </c>
      <c r="L118" s="10">
        <v>41.1</v>
      </c>
      <c r="M118" s="10">
        <v>144</v>
      </c>
      <c r="N118" s="10">
        <v>383</v>
      </c>
      <c r="O118" s="10">
        <v>37.6</v>
      </c>
      <c r="P118" s="10">
        <v>102</v>
      </c>
      <c r="Q118" s="10">
        <v>121</v>
      </c>
      <c r="R118" s="10">
        <v>84.3</v>
      </c>
      <c r="S118" s="10">
        <v>42</v>
      </c>
      <c r="T118" s="10">
        <v>189</v>
      </c>
      <c r="U118" s="10">
        <v>231</v>
      </c>
      <c r="V118" s="10">
        <v>304</v>
      </c>
      <c r="W118" s="10">
        <v>129</v>
      </c>
      <c r="X118" s="10">
        <v>46</v>
      </c>
      <c r="Y118" s="10">
        <v>11</v>
      </c>
      <c r="Z118" s="10">
        <v>118</v>
      </c>
      <c r="AA118" s="10">
        <v>1613</v>
      </c>
      <c r="AB118" s="10">
        <v>17</v>
      </c>
      <c r="AC118" s="10">
        <v>3</v>
      </c>
      <c r="AD118" s="10">
        <v>-150</v>
      </c>
    </row>
    <row r="119" spans="1:30" x14ac:dyDescent="0.2">
      <c r="A119" s="10" t="s">
        <v>205</v>
      </c>
      <c r="B119" s="10" t="s">
        <v>40</v>
      </c>
      <c r="C119" s="10" t="s">
        <v>114</v>
      </c>
      <c r="D119" s="10">
        <v>24</v>
      </c>
      <c r="E119" s="10">
        <v>60</v>
      </c>
      <c r="F119" s="10">
        <v>29</v>
      </c>
      <c r="G119" s="10">
        <v>31</v>
      </c>
      <c r="H119" s="10">
        <v>1778</v>
      </c>
      <c r="I119" s="10">
        <v>837</v>
      </c>
      <c r="J119" s="10">
        <v>349</v>
      </c>
      <c r="K119" s="10">
        <v>679</v>
      </c>
      <c r="L119" s="10">
        <v>51.4</v>
      </c>
      <c r="M119" s="10">
        <v>27</v>
      </c>
      <c r="N119" s="10">
        <v>87</v>
      </c>
      <c r="O119" s="10">
        <v>31</v>
      </c>
      <c r="P119" s="10">
        <v>112</v>
      </c>
      <c r="Q119" s="10">
        <v>143</v>
      </c>
      <c r="R119" s="10">
        <v>78.3</v>
      </c>
      <c r="S119" s="10">
        <v>69</v>
      </c>
      <c r="T119" s="10">
        <v>165</v>
      </c>
      <c r="U119" s="10">
        <v>234</v>
      </c>
      <c r="V119" s="10">
        <v>341</v>
      </c>
      <c r="W119" s="10">
        <v>139</v>
      </c>
      <c r="X119" s="10">
        <v>87</v>
      </c>
      <c r="Y119" s="10">
        <v>26</v>
      </c>
      <c r="Z119" s="10">
        <v>131</v>
      </c>
      <c r="AA119" s="10">
        <v>1829</v>
      </c>
      <c r="AB119" s="10">
        <v>3</v>
      </c>
      <c r="AC119" s="10">
        <v>0</v>
      </c>
      <c r="AD119" s="10">
        <v>-130</v>
      </c>
    </row>
    <row r="120" spans="1:30" x14ac:dyDescent="0.2">
      <c r="A120" s="10" t="s">
        <v>206</v>
      </c>
      <c r="B120" s="10" t="s">
        <v>52</v>
      </c>
      <c r="C120" s="10" t="s">
        <v>102</v>
      </c>
      <c r="D120" s="10">
        <v>24</v>
      </c>
      <c r="E120" s="10">
        <v>64</v>
      </c>
      <c r="F120" s="10">
        <v>35</v>
      </c>
      <c r="G120" s="10">
        <v>29</v>
      </c>
      <c r="H120" s="10">
        <v>1843</v>
      </c>
      <c r="I120" s="10">
        <v>833</v>
      </c>
      <c r="J120" s="10">
        <v>259</v>
      </c>
      <c r="K120" s="10">
        <v>490</v>
      </c>
      <c r="L120" s="10">
        <v>52.9</v>
      </c>
      <c r="M120" s="10">
        <v>86</v>
      </c>
      <c r="N120" s="10">
        <v>216</v>
      </c>
      <c r="O120" s="10">
        <v>39.799999999999997</v>
      </c>
      <c r="P120" s="10">
        <v>229</v>
      </c>
      <c r="Q120" s="10">
        <v>265</v>
      </c>
      <c r="R120" s="10">
        <v>86.4</v>
      </c>
      <c r="S120" s="10">
        <v>33</v>
      </c>
      <c r="T120" s="10">
        <v>160</v>
      </c>
      <c r="U120" s="10">
        <v>193</v>
      </c>
      <c r="V120" s="10">
        <v>215</v>
      </c>
      <c r="W120" s="10">
        <v>99</v>
      </c>
      <c r="X120" s="10">
        <v>33</v>
      </c>
      <c r="Y120" s="10">
        <v>19</v>
      </c>
      <c r="Z120" s="10">
        <v>108</v>
      </c>
      <c r="AA120" s="10">
        <v>1444</v>
      </c>
      <c r="AB120" s="10">
        <v>1</v>
      </c>
      <c r="AC120" s="10">
        <v>0</v>
      </c>
      <c r="AD120" s="10">
        <v>214</v>
      </c>
    </row>
    <row r="121" spans="1:30" x14ac:dyDescent="0.2">
      <c r="A121" s="10" t="s">
        <v>207</v>
      </c>
      <c r="B121" s="10" t="s">
        <v>26</v>
      </c>
      <c r="C121" s="10" t="s">
        <v>72</v>
      </c>
      <c r="D121" s="10">
        <v>21</v>
      </c>
      <c r="E121" s="10">
        <v>82</v>
      </c>
      <c r="F121" s="10">
        <v>40</v>
      </c>
      <c r="G121" s="10">
        <v>42</v>
      </c>
      <c r="H121" s="10">
        <v>2323</v>
      </c>
      <c r="I121" s="10">
        <v>833</v>
      </c>
      <c r="J121" s="10">
        <v>314</v>
      </c>
      <c r="K121" s="10">
        <v>677</v>
      </c>
      <c r="L121" s="10">
        <v>46.4</v>
      </c>
      <c r="M121" s="10">
        <v>115</v>
      </c>
      <c r="N121" s="10">
        <v>277</v>
      </c>
      <c r="O121" s="10">
        <v>41.5</v>
      </c>
      <c r="P121" s="10">
        <v>90</v>
      </c>
      <c r="Q121" s="10">
        <v>105</v>
      </c>
      <c r="R121" s="10">
        <v>85.7</v>
      </c>
      <c r="S121" s="10">
        <v>78</v>
      </c>
      <c r="T121" s="10">
        <v>249</v>
      </c>
      <c r="U121" s="10">
        <v>327</v>
      </c>
      <c r="V121" s="10">
        <v>100</v>
      </c>
      <c r="W121" s="10">
        <v>101</v>
      </c>
      <c r="X121" s="10">
        <v>72</v>
      </c>
      <c r="Y121" s="10">
        <v>70</v>
      </c>
      <c r="Z121" s="10">
        <v>147</v>
      </c>
      <c r="AA121" s="10">
        <v>1700</v>
      </c>
      <c r="AB121" s="10">
        <v>1</v>
      </c>
      <c r="AC121" s="10">
        <v>0</v>
      </c>
      <c r="AD121" s="10">
        <v>-142</v>
      </c>
    </row>
    <row r="122" spans="1:30" x14ac:dyDescent="0.2">
      <c r="A122" s="10" t="s">
        <v>208</v>
      </c>
      <c r="B122" s="10" t="s">
        <v>40</v>
      </c>
      <c r="C122" s="10" t="s">
        <v>102</v>
      </c>
      <c r="D122" s="10">
        <v>29</v>
      </c>
      <c r="E122" s="10">
        <v>66</v>
      </c>
      <c r="F122" s="10">
        <v>37</v>
      </c>
      <c r="G122" s="10">
        <v>29</v>
      </c>
      <c r="H122" s="10">
        <v>1986</v>
      </c>
      <c r="I122" s="10">
        <v>830</v>
      </c>
      <c r="J122" s="10">
        <v>270</v>
      </c>
      <c r="K122" s="10">
        <v>650</v>
      </c>
      <c r="L122" s="10">
        <v>41.5</v>
      </c>
      <c r="M122" s="10">
        <v>74</v>
      </c>
      <c r="N122" s="10">
        <v>225</v>
      </c>
      <c r="O122" s="10">
        <v>32.9</v>
      </c>
      <c r="P122" s="10">
        <v>216</v>
      </c>
      <c r="Q122" s="10">
        <v>252</v>
      </c>
      <c r="R122" s="10">
        <v>85.7</v>
      </c>
      <c r="S122" s="10">
        <v>21</v>
      </c>
      <c r="T122" s="10">
        <v>144</v>
      </c>
      <c r="U122" s="10">
        <v>165</v>
      </c>
      <c r="V122" s="10">
        <v>298</v>
      </c>
      <c r="W122" s="10">
        <v>112</v>
      </c>
      <c r="X122" s="10">
        <v>50</v>
      </c>
      <c r="Y122" s="10">
        <v>10</v>
      </c>
      <c r="Z122" s="10">
        <v>145</v>
      </c>
      <c r="AA122" s="10">
        <v>1543</v>
      </c>
      <c r="AB122" s="10">
        <v>2</v>
      </c>
      <c r="AC122" s="10">
        <v>0</v>
      </c>
      <c r="AD122" s="10">
        <v>125</v>
      </c>
    </row>
    <row r="123" spans="1:30" x14ac:dyDescent="0.2">
      <c r="A123" s="10" t="s">
        <v>209</v>
      </c>
      <c r="B123" s="10" t="s">
        <v>52</v>
      </c>
      <c r="C123" s="10" t="s">
        <v>89</v>
      </c>
      <c r="D123" s="10">
        <v>30</v>
      </c>
      <c r="E123" s="10">
        <v>76</v>
      </c>
      <c r="F123" s="10">
        <v>51</v>
      </c>
      <c r="G123" s="10">
        <v>25</v>
      </c>
      <c r="H123" s="10">
        <v>2381</v>
      </c>
      <c r="I123" s="10">
        <v>822</v>
      </c>
      <c r="J123" s="10">
        <v>292</v>
      </c>
      <c r="K123" s="10">
        <v>632</v>
      </c>
      <c r="L123" s="10">
        <v>46.2</v>
      </c>
      <c r="M123" s="10">
        <v>135</v>
      </c>
      <c r="N123" s="10">
        <v>319</v>
      </c>
      <c r="O123" s="10">
        <v>42.3</v>
      </c>
      <c r="P123" s="10">
        <v>103</v>
      </c>
      <c r="Q123" s="10">
        <v>125</v>
      </c>
      <c r="R123" s="10">
        <v>82.4</v>
      </c>
      <c r="S123" s="10">
        <v>35</v>
      </c>
      <c r="T123" s="10">
        <v>173</v>
      </c>
      <c r="U123" s="10">
        <v>208</v>
      </c>
      <c r="V123" s="10">
        <v>183</v>
      </c>
      <c r="W123" s="10">
        <v>86</v>
      </c>
      <c r="X123" s="10">
        <v>112</v>
      </c>
      <c r="Y123" s="10">
        <v>35</v>
      </c>
      <c r="Z123" s="10">
        <v>145</v>
      </c>
      <c r="AA123" s="10">
        <v>1701</v>
      </c>
      <c r="AB123" s="10">
        <v>0</v>
      </c>
      <c r="AC123" s="10">
        <v>0</v>
      </c>
      <c r="AD123" s="10">
        <v>493</v>
      </c>
    </row>
    <row r="124" spans="1:30" x14ac:dyDescent="0.2">
      <c r="A124" s="10" t="s">
        <v>210</v>
      </c>
      <c r="B124" s="10" t="s">
        <v>40</v>
      </c>
      <c r="C124" s="10" t="s">
        <v>100</v>
      </c>
      <c r="D124" s="10">
        <v>26</v>
      </c>
      <c r="E124" s="10">
        <v>80</v>
      </c>
      <c r="F124" s="10">
        <v>51</v>
      </c>
      <c r="G124" s="10">
        <v>29</v>
      </c>
      <c r="H124" s="10">
        <v>1939</v>
      </c>
      <c r="I124" s="10">
        <v>822</v>
      </c>
      <c r="J124" s="10">
        <v>311</v>
      </c>
      <c r="K124" s="10">
        <v>710</v>
      </c>
      <c r="L124" s="10">
        <v>43.8</v>
      </c>
      <c r="M124" s="10">
        <v>121</v>
      </c>
      <c r="N124" s="10">
        <v>326</v>
      </c>
      <c r="O124" s="10">
        <v>37.1</v>
      </c>
      <c r="P124" s="10">
        <v>79</v>
      </c>
      <c r="Q124" s="10">
        <v>98</v>
      </c>
      <c r="R124" s="10">
        <v>80.599999999999994</v>
      </c>
      <c r="S124" s="10">
        <v>28</v>
      </c>
      <c r="T124" s="10">
        <v>172</v>
      </c>
      <c r="U124" s="10">
        <v>200</v>
      </c>
      <c r="V124" s="10">
        <v>417</v>
      </c>
      <c r="W124" s="10">
        <v>74</v>
      </c>
      <c r="X124" s="10">
        <v>83</v>
      </c>
      <c r="Y124" s="10">
        <v>6</v>
      </c>
      <c r="Z124" s="10">
        <v>32</v>
      </c>
      <c r="AA124" s="10">
        <v>1881</v>
      </c>
      <c r="AB124" s="10">
        <v>9</v>
      </c>
      <c r="AC124" s="10">
        <v>1</v>
      </c>
      <c r="AD124" s="10">
        <v>95</v>
      </c>
    </row>
    <row r="125" spans="1:30" x14ac:dyDescent="0.2">
      <c r="A125" s="10" t="s">
        <v>211</v>
      </c>
      <c r="B125" s="10" t="s">
        <v>33</v>
      </c>
      <c r="C125" s="10" t="s">
        <v>111</v>
      </c>
      <c r="D125" s="10">
        <v>24</v>
      </c>
      <c r="E125" s="10">
        <v>74</v>
      </c>
      <c r="F125" s="10">
        <v>31</v>
      </c>
      <c r="G125" s="10">
        <v>43</v>
      </c>
      <c r="H125" s="10">
        <v>2093</v>
      </c>
      <c r="I125" s="10">
        <v>820</v>
      </c>
      <c r="J125" s="10">
        <v>291</v>
      </c>
      <c r="K125" s="10">
        <v>585</v>
      </c>
      <c r="L125" s="10">
        <v>49.7</v>
      </c>
      <c r="M125" s="10">
        <v>163</v>
      </c>
      <c r="N125" s="10">
        <v>384</v>
      </c>
      <c r="O125" s="10">
        <v>42.4</v>
      </c>
      <c r="P125" s="10">
        <v>75</v>
      </c>
      <c r="Q125" s="10">
        <v>88</v>
      </c>
      <c r="R125" s="10">
        <v>85.2</v>
      </c>
      <c r="S125" s="10">
        <v>33</v>
      </c>
      <c r="T125" s="10">
        <v>174</v>
      </c>
      <c r="U125" s="10">
        <v>207</v>
      </c>
      <c r="V125" s="10">
        <v>87</v>
      </c>
      <c r="W125" s="10">
        <v>55</v>
      </c>
      <c r="X125" s="10">
        <v>32</v>
      </c>
      <c r="Y125" s="10">
        <v>9</v>
      </c>
      <c r="Z125" s="10">
        <v>97</v>
      </c>
      <c r="AA125" s="10">
        <v>1267</v>
      </c>
      <c r="AB125" s="10">
        <v>0</v>
      </c>
      <c r="AC125" s="10">
        <v>0</v>
      </c>
      <c r="AD125" s="10">
        <v>-124</v>
      </c>
    </row>
    <row r="126" spans="1:30" x14ac:dyDescent="0.2">
      <c r="A126" s="10" t="s">
        <v>212</v>
      </c>
      <c r="B126" s="10" t="s">
        <v>40</v>
      </c>
      <c r="C126" s="10" t="s">
        <v>116</v>
      </c>
      <c r="D126" s="10">
        <v>37</v>
      </c>
      <c r="E126" s="10">
        <v>59</v>
      </c>
      <c r="F126" s="10">
        <v>33</v>
      </c>
      <c r="G126" s="10">
        <v>26</v>
      </c>
      <c r="H126" s="10">
        <v>1889</v>
      </c>
      <c r="I126" s="10">
        <v>819</v>
      </c>
      <c r="J126" s="10">
        <v>294</v>
      </c>
      <c r="K126" s="10">
        <v>668</v>
      </c>
      <c r="L126" s="10">
        <v>44</v>
      </c>
      <c r="M126" s="10">
        <v>98</v>
      </c>
      <c r="N126" s="10">
        <v>261</v>
      </c>
      <c r="O126" s="10">
        <v>37.5</v>
      </c>
      <c r="P126" s="10">
        <v>133</v>
      </c>
      <c r="Q126" s="10">
        <v>160</v>
      </c>
      <c r="R126" s="10">
        <v>83.1</v>
      </c>
      <c r="S126" s="10">
        <v>27</v>
      </c>
      <c r="T126" s="10">
        <v>224</v>
      </c>
      <c r="U126" s="10">
        <v>251</v>
      </c>
      <c r="V126" s="10">
        <v>524</v>
      </c>
      <c r="W126" s="10">
        <v>114</v>
      </c>
      <c r="X126" s="10">
        <v>91</v>
      </c>
      <c r="Y126" s="10">
        <v>22</v>
      </c>
      <c r="Z126" s="10">
        <v>126</v>
      </c>
      <c r="AA126" s="10">
        <v>2131</v>
      </c>
      <c r="AB126" s="10">
        <v>17</v>
      </c>
      <c r="AC126" s="10">
        <v>0</v>
      </c>
      <c r="AD126" s="10">
        <v>84</v>
      </c>
    </row>
    <row r="127" spans="1:30" x14ac:dyDescent="0.2">
      <c r="A127" s="10" t="s">
        <v>213</v>
      </c>
      <c r="B127" s="10" t="s">
        <v>37</v>
      </c>
      <c r="C127" s="10" t="s">
        <v>132</v>
      </c>
      <c r="D127" s="10">
        <v>26</v>
      </c>
      <c r="E127" s="10">
        <v>76</v>
      </c>
      <c r="F127" s="10">
        <v>43</v>
      </c>
      <c r="G127" s="10">
        <v>33</v>
      </c>
      <c r="H127" s="10">
        <v>2169</v>
      </c>
      <c r="I127" s="10">
        <v>818</v>
      </c>
      <c r="J127" s="10">
        <v>326</v>
      </c>
      <c r="K127" s="10">
        <v>514</v>
      </c>
      <c r="L127" s="10">
        <v>63.4</v>
      </c>
      <c r="M127" s="10">
        <v>0</v>
      </c>
      <c r="N127" s="10">
        <v>2</v>
      </c>
      <c r="O127" s="10">
        <v>0</v>
      </c>
      <c r="P127" s="10">
        <v>166</v>
      </c>
      <c r="Q127" s="10">
        <v>238</v>
      </c>
      <c r="R127" s="10">
        <v>69.7</v>
      </c>
      <c r="S127" s="10">
        <v>236</v>
      </c>
      <c r="T127" s="10">
        <v>520</v>
      </c>
      <c r="U127" s="10">
        <v>756</v>
      </c>
      <c r="V127" s="10">
        <v>77</v>
      </c>
      <c r="W127" s="10">
        <v>117</v>
      </c>
      <c r="X127" s="10">
        <v>29</v>
      </c>
      <c r="Y127" s="10">
        <v>98</v>
      </c>
      <c r="Z127" s="10">
        <v>219</v>
      </c>
      <c r="AA127" s="10">
        <v>2105</v>
      </c>
      <c r="AB127" s="10">
        <v>27</v>
      </c>
      <c r="AC127" s="10">
        <v>0</v>
      </c>
      <c r="AD127" s="10">
        <v>-33</v>
      </c>
    </row>
    <row r="128" spans="1:30" x14ac:dyDescent="0.2">
      <c r="A128" s="10" t="s">
        <v>214</v>
      </c>
      <c r="B128" s="10" t="s">
        <v>52</v>
      </c>
      <c r="C128" s="10" t="s">
        <v>61</v>
      </c>
      <c r="D128" s="10">
        <v>22</v>
      </c>
      <c r="E128" s="10">
        <v>71</v>
      </c>
      <c r="F128" s="10">
        <v>41</v>
      </c>
      <c r="G128" s="10">
        <v>30</v>
      </c>
      <c r="H128" s="10">
        <v>2121</v>
      </c>
      <c r="I128" s="10">
        <v>799</v>
      </c>
      <c r="J128" s="10">
        <v>282</v>
      </c>
      <c r="K128" s="10">
        <v>602</v>
      </c>
      <c r="L128" s="10">
        <v>46.8</v>
      </c>
      <c r="M128" s="10">
        <v>157</v>
      </c>
      <c r="N128" s="10">
        <v>407</v>
      </c>
      <c r="O128" s="10">
        <v>38.6</v>
      </c>
      <c r="P128" s="10">
        <v>78</v>
      </c>
      <c r="Q128" s="10">
        <v>98</v>
      </c>
      <c r="R128" s="10">
        <v>79.599999999999994</v>
      </c>
      <c r="S128" s="10">
        <v>49</v>
      </c>
      <c r="T128" s="10">
        <v>180</v>
      </c>
      <c r="U128" s="10">
        <v>229</v>
      </c>
      <c r="V128" s="10">
        <v>150</v>
      </c>
      <c r="W128" s="10">
        <v>69</v>
      </c>
      <c r="X128" s="10">
        <v>47</v>
      </c>
      <c r="Y128" s="10">
        <v>26</v>
      </c>
      <c r="Z128" s="10">
        <v>177</v>
      </c>
      <c r="AA128" s="10">
        <v>1449</v>
      </c>
      <c r="AB128" s="10">
        <v>0</v>
      </c>
      <c r="AC128" s="10">
        <v>0</v>
      </c>
      <c r="AD128" s="10">
        <v>186</v>
      </c>
    </row>
    <row r="129" spans="1:30" x14ac:dyDescent="0.2">
      <c r="A129" s="10" t="s">
        <v>215</v>
      </c>
      <c r="B129" s="10" t="s">
        <v>40</v>
      </c>
      <c r="C129" s="10" t="s">
        <v>56</v>
      </c>
      <c r="D129" s="10">
        <v>35</v>
      </c>
      <c r="E129" s="10">
        <v>67</v>
      </c>
      <c r="F129" s="10">
        <v>34</v>
      </c>
      <c r="G129" s="10">
        <v>33</v>
      </c>
      <c r="H129" s="10">
        <v>2028</v>
      </c>
      <c r="I129" s="10">
        <v>798</v>
      </c>
      <c r="J129" s="10">
        <v>261</v>
      </c>
      <c r="K129" s="10">
        <v>610</v>
      </c>
      <c r="L129" s="10">
        <v>42.8</v>
      </c>
      <c r="M129" s="10">
        <v>135</v>
      </c>
      <c r="N129" s="10">
        <v>351</v>
      </c>
      <c r="O129" s="10">
        <v>38.5</v>
      </c>
      <c r="P129" s="10">
        <v>141</v>
      </c>
      <c r="Q129" s="10">
        <v>169</v>
      </c>
      <c r="R129" s="10">
        <v>83.4</v>
      </c>
      <c r="S129" s="10">
        <v>33</v>
      </c>
      <c r="T129" s="10">
        <v>149</v>
      </c>
      <c r="U129" s="10">
        <v>182</v>
      </c>
      <c r="V129" s="10">
        <v>450</v>
      </c>
      <c r="W129" s="10">
        <v>103</v>
      </c>
      <c r="X129" s="10">
        <v>73</v>
      </c>
      <c r="Y129" s="10">
        <v>14</v>
      </c>
      <c r="Z129" s="10">
        <v>139</v>
      </c>
      <c r="AA129" s="10">
        <v>1849</v>
      </c>
      <c r="AB129" s="10">
        <v>6</v>
      </c>
      <c r="AC129" s="10">
        <v>0</v>
      </c>
      <c r="AD129" s="10">
        <v>60</v>
      </c>
    </row>
    <row r="130" spans="1:30" x14ac:dyDescent="0.2">
      <c r="A130" s="10" t="s">
        <v>216</v>
      </c>
      <c r="B130" s="10" t="s">
        <v>26</v>
      </c>
      <c r="C130" s="10" t="s">
        <v>69</v>
      </c>
      <c r="D130" s="10">
        <v>22</v>
      </c>
      <c r="E130" s="10">
        <v>80</v>
      </c>
      <c r="F130" s="10">
        <v>41</v>
      </c>
      <c r="G130" s="10">
        <v>39</v>
      </c>
      <c r="H130" s="10">
        <v>1849</v>
      </c>
      <c r="I130" s="10">
        <v>791</v>
      </c>
      <c r="J130" s="10">
        <v>317</v>
      </c>
      <c r="K130" s="10">
        <v>497</v>
      </c>
      <c r="L130" s="10">
        <v>63.8</v>
      </c>
      <c r="M130" s="10">
        <v>4</v>
      </c>
      <c r="N130" s="10">
        <v>13</v>
      </c>
      <c r="O130" s="10">
        <v>30.8</v>
      </c>
      <c r="P130" s="10">
        <v>153</v>
      </c>
      <c r="Q130" s="10">
        <v>196</v>
      </c>
      <c r="R130" s="10">
        <v>78.099999999999994</v>
      </c>
      <c r="S130" s="10">
        <v>217</v>
      </c>
      <c r="T130" s="10">
        <v>359</v>
      </c>
      <c r="U130" s="10">
        <v>576</v>
      </c>
      <c r="V130" s="10">
        <v>81</v>
      </c>
      <c r="W130" s="10">
        <v>81</v>
      </c>
      <c r="X130" s="10">
        <v>56</v>
      </c>
      <c r="Y130" s="10">
        <v>107</v>
      </c>
      <c r="Z130" s="10">
        <v>251</v>
      </c>
      <c r="AA130" s="10">
        <v>2012</v>
      </c>
      <c r="AB130" s="10">
        <v>12</v>
      </c>
      <c r="AC130" s="10">
        <v>0</v>
      </c>
      <c r="AD130" s="10">
        <v>63</v>
      </c>
    </row>
    <row r="131" spans="1:30" x14ac:dyDescent="0.2">
      <c r="A131" s="10" t="s">
        <v>217</v>
      </c>
      <c r="B131" s="10" t="s">
        <v>52</v>
      </c>
      <c r="C131" s="10" t="s">
        <v>75</v>
      </c>
      <c r="D131" s="10">
        <v>19</v>
      </c>
      <c r="E131" s="10">
        <v>80</v>
      </c>
      <c r="F131" s="10">
        <v>32</v>
      </c>
      <c r="G131" s="10">
        <v>48</v>
      </c>
      <c r="H131" s="10">
        <v>1779</v>
      </c>
      <c r="I131" s="10">
        <v>789</v>
      </c>
      <c r="J131" s="10">
        <v>306</v>
      </c>
      <c r="K131" s="10">
        <v>648</v>
      </c>
      <c r="L131" s="10">
        <v>47.2</v>
      </c>
      <c r="M131" s="10">
        <v>102</v>
      </c>
      <c r="N131" s="10">
        <v>283</v>
      </c>
      <c r="O131" s="10">
        <v>36</v>
      </c>
      <c r="P131" s="10">
        <v>75</v>
      </c>
      <c r="Q131" s="10">
        <v>105</v>
      </c>
      <c r="R131" s="10">
        <v>71.400000000000006</v>
      </c>
      <c r="S131" s="10">
        <v>63</v>
      </c>
      <c r="T131" s="10">
        <v>173</v>
      </c>
      <c r="U131" s="10">
        <v>236</v>
      </c>
      <c r="V131" s="10">
        <v>94</v>
      </c>
      <c r="W131" s="10">
        <v>83</v>
      </c>
      <c r="X131" s="10">
        <v>38</v>
      </c>
      <c r="Y131" s="10">
        <v>24</v>
      </c>
      <c r="Z131" s="10">
        <v>136</v>
      </c>
      <c r="AA131" s="10">
        <v>1316</v>
      </c>
      <c r="AB131" s="10">
        <v>0</v>
      </c>
      <c r="AC131" s="10">
        <v>0</v>
      </c>
      <c r="AD131" s="10">
        <v>-297</v>
      </c>
    </row>
    <row r="132" spans="1:30" x14ac:dyDescent="0.2">
      <c r="A132" s="10" t="s">
        <v>218</v>
      </c>
      <c r="B132" s="10" t="s">
        <v>40</v>
      </c>
      <c r="C132" s="10" t="s">
        <v>142</v>
      </c>
      <c r="D132" s="10">
        <v>21</v>
      </c>
      <c r="E132" s="10">
        <v>76</v>
      </c>
      <c r="F132" s="10">
        <v>16</v>
      </c>
      <c r="G132" s="10">
        <v>60</v>
      </c>
      <c r="H132" s="10">
        <v>2154</v>
      </c>
      <c r="I132" s="10">
        <v>786</v>
      </c>
      <c r="J132" s="10">
        <v>307</v>
      </c>
      <c r="K132" s="10">
        <v>815</v>
      </c>
      <c r="L132" s="10">
        <v>37.700000000000003</v>
      </c>
      <c r="M132" s="10">
        <v>80</v>
      </c>
      <c r="N132" s="10">
        <v>286</v>
      </c>
      <c r="O132" s="10">
        <v>28</v>
      </c>
      <c r="P132" s="10">
        <v>92</v>
      </c>
      <c r="Q132" s="10">
        <v>112</v>
      </c>
      <c r="R132" s="10">
        <v>82.1</v>
      </c>
      <c r="S132" s="10">
        <v>28</v>
      </c>
      <c r="T132" s="10">
        <v>193</v>
      </c>
      <c r="U132" s="10">
        <v>221</v>
      </c>
      <c r="V132" s="10">
        <v>470</v>
      </c>
      <c r="W132" s="10">
        <v>173</v>
      </c>
      <c r="X132" s="10">
        <v>104</v>
      </c>
      <c r="Y132" s="10">
        <v>28</v>
      </c>
      <c r="Z132" s="10">
        <v>219</v>
      </c>
      <c r="AA132" s="10">
        <v>1979</v>
      </c>
      <c r="AB132" s="10">
        <v>6</v>
      </c>
      <c r="AC132" s="10">
        <v>0</v>
      </c>
      <c r="AD132" s="10">
        <v>-500</v>
      </c>
    </row>
    <row r="133" spans="1:30" x14ac:dyDescent="0.2">
      <c r="A133" s="10" t="s">
        <v>219</v>
      </c>
      <c r="B133" s="10" t="s">
        <v>40</v>
      </c>
      <c r="C133" s="10" t="s">
        <v>114</v>
      </c>
      <c r="D133" s="10">
        <v>22</v>
      </c>
      <c r="E133" s="10">
        <v>60</v>
      </c>
      <c r="F133" s="10">
        <v>28</v>
      </c>
      <c r="G133" s="10">
        <v>32</v>
      </c>
      <c r="H133" s="10">
        <v>1552</v>
      </c>
      <c r="I133" s="10">
        <v>781</v>
      </c>
      <c r="J133" s="10">
        <v>277</v>
      </c>
      <c r="K133" s="10">
        <v>610</v>
      </c>
      <c r="L133" s="10">
        <v>45.4</v>
      </c>
      <c r="M133" s="10">
        <v>75</v>
      </c>
      <c r="N133" s="10">
        <v>206</v>
      </c>
      <c r="O133" s="10">
        <v>36.4</v>
      </c>
      <c r="P133" s="10">
        <v>152</v>
      </c>
      <c r="Q133" s="10">
        <v>170</v>
      </c>
      <c r="R133" s="10">
        <v>89.4</v>
      </c>
      <c r="S133" s="10">
        <v>47</v>
      </c>
      <c r="T133" s="10">
        <v>241</v>
      </c>
      <c r="U133" s="10">
        <v>288</v>
      </c>
      <c r="V133" s="10">
        <v>235</v>
      </c>
      <c r="W133" s="10">
        <v>91</v>
      </c>
      <c r="X133" s="10">
        <v>37</v>
      </c>
      <c r="Y133" s="10">
        <v>31</v>
      </c>
      <c r="Z133" s="10">
        <v>158</v>
      </c>
      <c r="AA133" s="10">
        <v>1592</v>
      </c>
      <c r="AB133" s="10">
        <v>1</v>
      </c>
      <c r="AC133" s="10">
        <v>0</v>
      </c>
      <c r="AD133" s="10">
        <v>-26</v>
      </c>
    </row>
    <row r="134" spans="1:30" x14ac:dyDescent="0.2">
      <c r="A134" s="10" t="s">
        <v>220</v>
      </c>
      <c r="B134" s="10" t="s">
        <v>37</v>
      </c>
      <c r="C134" s="10" t="s">
        <v>56</v>
      </c>
      <c r="D134" s="10">
        <v>23</v>
      </c>
      <c r="E134" s="10">
        <v>68</v>
      </c>
      <c r="F134" s="10">
        <v>32</v>
      </c>
      <c r="G134" s="10">
        <v>36</v>
      </c>
      <c r="H134" s="10">
        <v>1251</v>
      </c>
      <c r="I134" s="10">
        <v>781</v>
      </c>
      <c r="J134" s="10">
        <v>310</v>
      </c>
      <c r="K134" s="10">
        <v>577</v>
      </c>
      <c r="L134" s="10">
        <v>53.7</v>
      </c>
      <c r="M134" s="10">
        <v>75</v>
      </c>
      <c r="N134" s="10">
        <v>217</v>
      </c>
      <c r="O134" s="10">
        <v>34.6</v>
      </c>
      <c r="P134" s="10">
        <v>86</v>
      </c>
      <c r="Q134" s="10">
        <v>127</v>
      </c>
      <c r="R134" s="10">
        <v>67.7</v>
      </c>
      <c r="S134" s="10">
        <v>73</v>
      </c>
      <c r="T134" s="10">
        <v>260</v>
      </c>
      <c r="U134" s="10">
        <v>333</v>
      </c>
      <c r="V134" s="10">
        <v>77</v>
      </c>
      <c r="W134" s="10">
        <v>92</v>
      </c>
      <c r="X134" s="10">
        <v>42</v>
      </c>
      <c r="Y134" s="10">
        <v>53</v>
      </c>
      <c r="Z134" s="10">
        <v>176</v>
      </c>
      <c r="AA134" s="10">
        <v>1489</v>
      </c>
      <c r="AB134" s="10">
        <v>4</v>
      </c>
      <c r="AC134" s="10">
        <v>0</v>
      </c>
      <c r="AD134" s="10">
        <v>-128</v>
      </c>
    </row>
    <row r="135" spans="1:30" x14ac:dyDescent="0.2">
      <c r="A135" s="10" t="s">
        <v>221</v>
      </c>
      <c r="B135" s="10" t="s">
        <v>52</v>
      </c>
      <c r="C135" s="10" t="s">
        <v>39</v>
      </c>
      <c r="D135" s="10">
        <v>24</v>
      </c>
      <c r="E135" s="10">
        <v>77</v>
      </c>
      <c r="F135" s="10">
        <v>50</v>
      </c>
      <c r="G135" s="10">
        <v>27</v>
      </c>
      <c r="H135" s="10">
        <v>2150</v>
      </c>
      <c r="I135" s="10">
        <v>780</v>
      </c>
      <c r="J135" s="10">
        <v>277</v>
      </c>
      <c r="K135" s="10">
        <v>651</v>
      </c>
      <c r="L135" s="10">
        <v>42.5</v>
      </c>
      <c r="M135" s="10">
        <v>157</v>
      </c>
      <c r="N135" s="10">
        <v>403</v>
      </c>
      <c r="O135" s="10">
        <v>39</v>
      </c>
      <c r="P135" s="10">
        <v>69</v>
      </c>
      <c r="Q135" s="10">
        <v>87</v>
      </c>
      <c r="R135" s="10">
        <v>79.3</v>
      </c>
      <c r="S135" s="10">
        <v>69</v>
      </c>
      <c r="T135" s="10">
        <v>243</v>
      </c>
      <c r="U135" s="10">
        <v>312</v>
      </c>
      <c r="V135" s="10">
        <v>197</v>
      </c>
      <c r="W135" s="10">
        <v>102</v>
      </c>
      <c r="X135" s="10">
        <v>126</v>
      </c>
      <c r="Y135" s="10">
        <v>41</v>
      </c>
      <c r="Z135" s="10">
        <v>191</v>
      </c>
      <c r="AA135" s="10">
        <v>1849</v>
      </c>
      <c r="AB135" s="10">
        <v>0</v>
      </c>
      <c r="AC135" s="10">
        <v>0</v>
      </c>
      <c r="AD135" s="10">
        <v>102</v>
      </c>
    </row>
    <row r="136" spans="1:30" x14ac:dyDescent="0.2">
      <c r="A136" s="10" t="s">
        <v>222</v>
      </c>
      <c r="B136" s="10" t="s">
        <v>37</v>
      </c>
      <c r="C136" s="10" t="s">
        <v>69</v>
      </c>
      <c r="D136" s="10">
        <v>28</v>
      </c>
      <c r="E136" s="10">
        <v>65</v>
      </c>
      <c r="F136" s="10">
        <v>35</v>
      </c>
      <c r="G136" s="10">
        <v>30</v>
      </c>
      <c r="H136" s="10">
        <v>1730</v>
      </c>
      <c r="I136" s="10">
        <v>779</v>
      </c>
      <c r="J136" s="10">
        <v>350</v>
      </c>
      <c r="K136" s="10">
        <v>536</v>
      </c>
      <c r="L136" s="10">
        <v>65.3</v>
      </c>
      <c r="M136" s="10">
        <v>0</v>
      </c>
      <c r="N136" s="10">
        <v>1</v>
      </c>
      <c r="O136" s="10">
        <v>0</v>
      </c>
      <c r="P136" s="10">
        <v>79</v>
      </c>
      <c r="Q136" s="10">
        <v>131</v>
      </c>
      <c r="R136" s="10">
        <v>60.3</v>
      </c>
      <c r="S136" s="10">
        <v>258</v>
      </c>
      <c r="T136" s="10">
        <v>459</v>
      </c>
      <c r="U136" s="10">
        <v>717</v>
      </c>
      <c r="V136" s="10">
        <v>58</v>
      </c>
      <c r="W136" s="10">
        <v>54</v>
      </c>
      <c r="X136" s="10">
        <v>45</v>
      </c>
      <c r="Y136" s="10">
        <v>79</v>
      </c>
      <c r="Z136" s="10">
        <v>139</v>
      </c>
      <c r="AA136" s="10">
        <v>2044</v>
      </c>
      <c r="AB136" s="10">
        <v>35</v>
      </c>
      <c r="AC136" s="10">
        <v>0</v>
      </c>
      <c r="AD136" s="10">
        <v>-30</v>
      </c>
    </row>
    <row r="137" spans="1:30" x14ac:dyDescent="0.2">
      <c r="A137" s="10" t="s">
        <v>223</v>
      </c>
      <c r="B137" s="10" t="s">
        <v>57</v>
      </c>
      <c r="C137" s="10" t="s">
        <v>91</v>
      </c>
      <c r="D137" s="10">
        <v>21</v>
      </c>
      <c r="E137" s="10">
        <v>82</v>
      </c>
      <c r="F137" s="10">
        <v>22</v>
      </c>
      <c r="G137" s="10">
        <v>60</v>
      </c>
      <c r="H137" s="10">
        <v>1767</v>
      </c>
      <c r="I137" s="10">
        <v>760</v>
      </c>
      <c r="J137" s="10">
        <v>296</v>
      </c>
      <c r="K137" s="10">
        <v>660</v>
      </c>
      <c r="L137" s="10">
        <v>44.8</v>
      </c>
      <c r="M137" s="10">
        <v>59</v>
      </c>
      <c r="N137" s="10">
        <v>172</v>
      </c>
      <c r="O137" s="10">
        <v>34.299999999999997</v>
      </c>
      <c r="P137" s="10">
        <v>109</v>
      </c>
      <c r="Q137" s="10">
        <v>145</v>
      </c>
      <c r="R137" s="10">
        <v>75.2</v>
      </c>
      <c r="S137" s="10">
        <v>195</v>
      </c>
      <c r="T137" s="10">
        <v>301</v>
      </c>
      <c r="U137" s="10">
        <v>496</v>
      </c>
      <c r="V137" s="10">
        <v>88</v>
      </c>
      <c r="W137" s="10">
        <v>101</v>
      </c>
      <c r="X137" s="10">
        <v>96</v>
      </c>
      <c r="Y137" s="10">
        <v>47</v>
      </c>
      <c r="Z137" s="10">
        <v>189</v>
      </c>
      <c r="AA137" s="10">
        <v>1815</v>
      </c>
      <c r="AB137" s="10">
        <v>7</v>
      </c>
      <c r="AC137" s="10">
        <v>0</v>
      </c>
      <c r="AD137" s="10">
        <v>-157</v>
      </c>
    </row>
    <row r="138" spans="1:30" x14ac:dyDescent="0.2">
      <c r="A138" s="10" t="s">
        <v>224</v>
      </c>
      <c r="B138" s="10" t="s">
        <v>52</v>
      </c>
      <c r="C138" s="10" t="s">
        <v>69</v>
      </c>
      <c r="D138" s="10">
        <v>30</v>
      </c>
      <c r="E138" s="10">
        <v>54</v>
      </c>
      <c r="F138" s="10">
        <v>27</v>
      </c>
      <c r="G138" s="10">
        <v>27</v>
      </c>
      <c r="H138" s="10">
        <v>1509</v>
      </c>
      <c r="I138" s="10">
        <v>756</v>
      </c>
      <c r="J138" s="10">
        <v>273</v>
      </c>
      <c r="K138" s="10">
        <v>611</v>
      </c>
      <c r="L138" s="10">
        <v>44.7</v>
      </c>
      <c r="M138" s="10">
        <v>146</v>
      </c>
      <c r="N138" s="10">
        <v>360</v>
      </c>
      <c r="O138" s="10">
        <v>40.6</v>
      </c>
      <c r="P138" s="10">
        <v>64</v>
      </c>
      <c r="Q138" s="10">
        <v>77</v>
      </c>
      <c r="R138" s="10">
        <v>83.1</v>
      </c>
      <c r="S138" s="10">
        <v>23</v>
      </c>
      <c r="T138" s="10">
        <v>142</v>
      </c>
      <c r="U138" s="10">
        <v>165</v>
      </c>
      <c r="V138" s="10">
        <v>150</v>
      </c>
      <c r="W138" s="10">
        <v>65</v>
      </c>
      <c r="X138" s="10">
        <v>43</v>
      </c>
      <c r="Y138" s="10">
        <v>18</v>
      </c>
      <c r="Z138" s="10">
        <v>86</v>
      </c>
      <c r="AA138" s="10">
        <v>1297</v>
      </c>
      <c r="AB138" s="10">
        <v>0</v>
      </c>
      <c r="AC138" s="10">
        <v>0</v>
      </c>
      <c r="AD138" s="10">
        <v>64</v>
      </c>
    </row>
    <row r="139" spans="1:30" x14ac:dyDescent="0.2">
      <c r="A139" s="10" t="s">
        <v>225</v>
      </c>
      <c r="B139" s="10" t="s">
        <v>26</v>
      </c>
      <c r="C139" s="10" t="s">
        <v>39</v>
      </c>
      <c r="D139" s="10">
        <v>25</v>
      </c>
      <c r="E139" s="10">
        <v>80</v>
      </c>
      <c r="F139" s="10">
        <v>31</v>
      </c>
      <c r="G139" s="10">
        <v>49</v>
      </c>
      <c r="H139" s="10">
        <v>1913</v>
      </c>
      <c r="I139" s="10">
        <v>755</v>
      </c>
      <c r="J139" s="10">
        <v>281</v>
      </c>
      <c r="K139" s="10">
        <v>617</v>
      </c>
      <c r="L139" s="10">
        <v>45.5</v>
      </c>
      <c r="M139" s="10">
        <v>77</v>
      </c>
      <c r="N139" s="10">
        <v>232</v>
      </c>
      <c r="O139" s="10">
        <v>33.200000000000003</v>
      </c>
      <c r="P139" s="10">
        <v>116</v>
      </c>
      <c r="Q139" s="10">
        <v>138</v>
      </c>
      <c r="R139" s="10">
        <v>84.1</v>
      </c>
      <c r="S139" s="10">
        <v>63</v>
      </c>
      <c r="T139" s="10">
        <v>283</v>
      </c>
      <c r="U139" s="10">
        <v>346</v>
      </c>
      <c r="V139" s="10">
        <v>130</v>
      </c>
      <c r="W139" s="10">
        <v>93</v>
      </c>
      <c r="X139" s="10">
        <v>83</v>
      </c>
      <c r="Y139" s="10">
        <v>34</v>
      </c>
      <c r="Z139" s="10">
        <v>209</v>
      </c>
      <c r="AA139" s="10">
        <v>1623</v>
      </c>
      <c r="AB139" s="10">
        <v>3</v>
      </c>
      <c r="AC139" s="10">
        <v>0</v>
      </c>
      <c r="AD139" s="10">
        <v>-149</v>
      </c>
    </row>
    <row r="140" spans="1:30" x14ac:dyDescent="0.2">
      <c r="A140" s="10" t="s">
        <v>226</v>
      </c>
      <c r="B140" s="10" t="s">
        <v>26</v>
      </c>
      <c r="C140" s="10" t="s">
        <v>104</v>
      </c>
      <c r="D140" s="10">
        <v>22</v>
      </c>
      <c r="E140" s="10">
        <v>29</v>
      </c>
      <c r="F140" s="10">
        <v>17</v>
      </c>
      <c r="G140" s="10">
        <v>12</v>
      </c>
      <c r="H140" s="10">
        <v>956</v>
      </c>
      <c r="I140" s="10">
        <v>754</v>
      </c>
      <c r="J140" s="10">
        <v>285</v>
      </c>
      <c r="K140" s="10">
        <v>469</v>
      </c>
      <c r="L140" s="10">
        <v>60.8</v>
      </c>
      <c r="M140" s="10">
        <v>7</v>
      </c>
      <c r="N140" s="10">
        <v>19</v>
      </c>
      <c r="O140" s="10">
        <v>36.799999999999997</v>
      </c>
      <c r="P140" s="10">
        <v>177</v>
      </c>
      <c r="Q140" s="10">
        <v>248</v>
      </c>
      <c r="R140" s="10">
        <v>71.400000000000006</v>
      </c>
      <c r="S140" s="10">
        <v>58</v>
      </c>
      <c r="T140" s="10">
        <v>144</v>
      </c>
      <c r="U140" s="10">
        <v>202</v>
      </c>
      <c r="V140" s="10">
        <v>133</v>
      </c>
      <c r="W140" s="10">
        <v>99</v>
      </c>
      <c r="X140" s="10">
        <v>32</v>
      </c>
      <c r="Y140" s="10">
        <v>16</v>
      </c>
      <c r="Z140" s="10">
        <v>65</v>
      </c>
      <c r="AA140" s="10">
        <v>1241</v>
      </c>
      <c r="AB140" s="10">
        <v>5</v>
      </c>
      <c r="AC140" s="10">
        <v>0</v>
      </c>
      <c r="AD140" s="10">
        <v>149</v>
      </c>
    </row>
    <row r="141" spans="1:30" x14ac:dyDescent="0.2">
      <c r="A141" s="10" t="s">
        <v>227</v>
      </c>
      <c r="B141" s="10" t="s">
        <v>52</v>
      </c>
      <c r="C141" s="10" t="s">
        <v>51</v>
      </c>
      <c r="D141" s="10">
        <v>27</v>
      </c>
      <c r="E141" s="10">
        <v>72</v>
      </c>
      <c r="F141" s="10">
        <v>53</v>
      </c>
      <c r="G141" s="10">
        <v>19</v>
      </c>
      <c r="H141" s="10">
        <v>1972</v>
      </c>
      <c r="I141" s="10">
        <v>750</v>
      </c>
      <c r="J141" s="10">
        <v>245</v>
      </c>
      <c r="K141" s="10">
        <v>557</v>
      </c>
      <c r="L141" s="10">
        <v>44</v>
      </c>
      <c r="M141" s="10">
        <v>146</v>
      </c>
      <c r="N141" s="10">
        <v>366</v>
      </c>
      <c r="O141" s="10">
        <v>39.9</v>
      </c>
      <c r="P141" s="10">
        <v>114</v>
      </c>
      <c r="Q141" s="10">
        <v>126</v>
      </c>
      <c r="R141" s="10">
        <v>90.5</v>
      </c>
      <c r="S141" s="10">
        <v>61</v>
      </c>
      <c r="T141" s="10">
        <v>176</v>
      </c>
      <c r="U141" s="10">
        <v>237</v>
      </c>
      <c r="V141" s="10">
        <v>163</v>
      </c>
      <c r="W141" s="10">
        <v>72</v>
      </c>
      <c r="X141" s="10">
        <v>62</v>
      </c>
      <c r="Y141" s="10">
        <v>14</v>
      </c>
      <c r="Z141" s="10">
        <v>117</v>
      </c>
      <c r="AA141" s="10">
        <v>1435</v>
      </c>
      <c r="AB141" s="10">
        <v>0</v>
      </c>
      <c r="AC141" s="10">
        <v>0</v>
      </c>
      <c r="AD141" s="10">
        <v>227</v>
      </c>
    </row>
    <row r="142" spans="1:30" x14ac:dyDescent="0.2">
      <c r="A142" s="10" t="s">
        <v>228</v>
      </c>
      <c r="B142" s="10" t="s">
        <v>52</v>
      </c>
      <c r="C142" s="10" t="s">
        <v>61</v>
      </c>
      <c r="D142" s="10">
        <v>28</v>
      </c>
      <c r="E142" s="10">
        <v>76</v>
      </c>
      <c r="F142" s="10">
        <v>42</v>
      </c>
      <c r="G142" s="10">
        <v>34</v>
      </c>
      <c r="H142" s="10">
        <v>2454</v>
      </c>
      <c r="I142" s="10">
        <v>743</v>
      </c>
      <c r="J142" s="10">
        <v>275</v>
      </c>
      <c r="K142" s="10">
        <v>520</v>
      </c>
      <c r="L142" s="10">
        <v>52.9</v>
      </c>
      <c r="M142" s="10">
        <v>61</v>
      </c>
      <c r="N142" s="10">
        <v>164</v>
      </c>
      <c r="O142" s="10">
        <v>37.200000000000003</v>
      </c>
      <c r="P142" s="10">
        <v>132</v>
      </c>
      <c r="Q142" s="10">
        <v>176</v>
      </c>
      <c r="R142" s="10">
        <v>75</v>
      </c>
      <c r="S142" s="10">
        <v>142</v>
      </c>
      <c r="T142" s="10">
        <v>451</v>
      </c>
      <c r="U142" s="10">
        <v>593</v>
      </c>
      <c r="V142" s="10">
        <v>290</v>
      </c>
      <c r="W142" s="10">
        <v>117</v>
      </c>
      <c r="X142" s="10">
        <v>88</v>
      </c>
      <c r="Y142" s="10">
        <v>21</v>
      </c>
      <c r="Z142" s="10">
        <v>195</v>
      </c>
      <c r="AA142" s="10">
        <v>2100</v>
      </c>
      <c r="AB142" s="10">
        <v>10</v>
      </c>
      <c r="AC142" s="10">
        <v>0</v>
      </c>
      <c r="AD142" s="10">
        <v>315</v>
      </c>
    </row>
    <row r="143" spans="1:30" x14ac:dyDescent="0.2">
      <c r="A143" s="10" t="s">
        <v>229</v>
      </c>
      <c r="B143" s="10" t="s">
        <v>33</v>
      </c>
      <c r="C143" s="10" t="s">
        <v>129</v>
      </c>
      <c r="D143" s="10">
        <v>23</v>
      </c>
      <c r="E143" s="10">
        <v>73</v>
      </c>
      <c r="F143" s="10">
        <v>30</v>
      </c>
      <c r="G143" s="10">
        <v>43</v>
      </c>
      <c r="H143" s="10">
        <v>1816</v>
      </c>
      <c r="I143" s="10">
        <v>738</v>
      </c>
      <c r="J143" s="10">
        <v>252</v>
      </c>
      <c r="K143" s="10">
        <v>590</v>
      </c>
      <c r="L143" s="10">
        <v>42.7</v>
      </c>
      <c r="M143" s="10">
        <v>115</v>
      </c>
      <c r="N143" s="10">
        <v>314</v>
      </c>
      <c r="O143" s="10">
        <v>36.6</v>
      </c>
      <c r="P143" s="10">
        <v>119</v>
      </c>
      <c r="Q143" s="10">
        <v>142</v>
      </c>
      <c r="R143" s="10">
        <v>83.8</v>
      </c>
      <c r="S143" s="10">
        <v>62</v>
      </c>
      <c r="T143" s="10">
        <v>215</v>
      </c>
      <c r="U143" s="10">
        <v>277</v>
      </c>
      <c r="V143" s="10">
        <v>98</v>
      </c>
      <c r="W143" s="10">
        <v>75</v>
      </c>
      <c r="X143" s="10">
        <v>55</v>
      </c>
      <c r="Y143" s="10">
        <v>34</v>
      </c>
      <c r="Z143" s="10">
        <v>235</v>
      </c>
      <c r="AA143" s="10">
        <v>1409</v>
      </c>
      <c r="AB143" s="10">
        <v>1</v>
      </c>
      <c r="AC143" s="10">
        <v>0</v>
      </c>
      <c r="AD143" s="10">
        <v>-211</v>
      </c>
    </row>
    <row r="144" spans="1:30" x14ac:dyDescent="0.2">
      <c r="A144" s="10" t="s">
        <v>230</v>
      </c>
      <c r="B144" s="10" t="s">
        <v>33</v>
      </c>
      <c r="C144" s="10" t="s">
        <v>134</v>
      </c>
      <c r="D144" s="10">
        <v>33</v>
      </c>
      <c r="E144" s="10">
        <v>50</v>
      </c>
      <c r="F144" s="10">
        <v>20</v>
      </c>
      <c r="G144" s="10">
        <v>30</v>
      </c>
      <c r="H144" s="10">
        <v>1577</v>
      </c>
      <c r="I144" s="10">
        <v>733</v>
      </c>
      <c r="J144" s="10">
        <v>276</v>
      </c>
      <c r="K144" s="10">
        <v>581</v>
      </c>
      <c r="L144" s="10">
        <v>47.5</v>
      </c>
      <c r="M144" s="10">
        <v>52</v>
      </c>
      <c r="N144" s="10">
        <v>160</v>
      </c>
      <c r="O144" s="10">
        <v>32.5</v>
      </c>
      <c r="P144" s="10">
        <v>129</v>
      </c>
      <c r="Q144" s="10">
        <v>159</v>
      </c>
      <c r="R144" s="10">
        <v>81.099999999999994</v>
      </c>
      <c r="S144" s="10">
        <v>33</v>
      </c>
      <c r="T144" s="10">
        <v>182</v>
      </c>
      <c r="U144" s="10">
        <v>215</v>
      </c>
      <c r="V144" s="10">
        <v>206</v>
      </c>
      <c r="W144" s="10">
        <v>99</v>
      </c>
      <c r="X144" s="10">
        <v>42</v>
      </c>
      <c r="Y144" s="10">
        <v>12</v>
      </c>
      <c r="Z144" s="10">
        <v>70</v>
      </c>
      <c r="AA144" s="10">
        <v>1363</v>
      </c>
      <c r="AB144" s="10">
        <v>2</v>
      </c>
      <c r="AC144" s="10">
        <v>0</v>
      </c>
      <c r="AD144" s="10">
        <v>-108</v>
      </c>
    </row>
    <row r="145" spans="1:30" x14ac:dyDescent="0.2">
      <c r="A145" s="10" t="s">
        <v>231</v>
      </c>
      <c r="B145" s="10" t="s">
        <v>26</v>
      </c>
      <c r="C145" s="10" t="s">
        <v>123</v>
      </c>
      <c r="D145" s="10">
        <v>25</v>
      </c>
      <c r="E145" s="10">
        <v>63</v>
      </c>
      <c r="F145" s="10">
        <v>20</v>
      </c>
      <c r="G145" s="10">
        <v>43</v>
      </c>
      <c r="H145" s="10">
        <v>1441</v>
      </c>
      <c r="I145" s="10">
        <v>731</v>
      </c>
      <c r="J145" s="10">
        <v>284</v>
      </c>
      <c r="K145" s="10">
        <v>548</v>
      </c>
      <c r="L145" s="10">
        <v>51.8</v>
      </c>
      <c r="M145" s="10">
        <v>55</v>
      </c>
      <c r="N145" s="10">
        <v>147</v>
      </c>
      <c r="O145" s="10">
        <v>37.4</v>
      </c>
      <c r="P145" s="10">
        <v>108</v>
      </c>
      <c r="Q145" s="10">
        <v>142</v>
      </c>
      <c r="R145" s="10">
        <v>76.099999999999994</v>
      </c>
      <c r="S145" s="10">
        <v>116</v>
      </c>
      <c r="T145" s="10">
        <v>286</v>
      </c>
      <c r="U145" s="10">
        <v>402</v>
      </c>
      <c r="V145" s="10">
        <v>180</v>
      </c>
      <c r="W145" s="10">
        <v>129</v>
      </c>
      <c r="X145" s="10">
        <v>37</v>
      </c>
      <c r="Y145" s="10">
        <v>49</v>
      </c>
      <c r="Z145" s="10">
        <v>199</v>
      </c>
      <c r="AA145" s="10">
        <v>1612</v>
      </c>
      <c r="AB145" s="10">
        <v>9</v>
      </c>
      <c r="AC145" s="10">
        <v>0</v>
      </c>
      <c r="AD145" s="10">
        <v>-239</v>
      </c>
    </row>
    <row r="146" spans="1:30" x14ac:dyDescent="0.2">
      <c r="A146" s="10" t="s">
        <v>232</v>
      </c>
      <c r="B146" s="10" t="s">
        <v>33</v>
      </c>
      <c r="C146" s="10" t="s">
        <v>132</v>
      </c>
      <c r="D146" s="10">
        <v>33</v>
      </c>
      <c r="E146" s="10">
        <v>65</v>
      </c>
      <c r="F146" s="10">
        <v>35</v>
      </c>
      <c r="G146" s="10">
        <v>30</v>
      </c>
      <c r="H146" s="10">
        <v>1825</v>
      </c>
      <c r="I146" s="10">
        <v>728</v>
      </c>
      <c r="J146" s="10">
        <v>274</v>
      </c>
      <c r="K146" s="10">
        <v>643</v>
      </c>
      <c r="L146" s="10">
        <v>42.6</v>
      </c>
      <c r="M146" s="10">
        <v>112</v>
      </c>
      <c r="N146" s="10">
        <v>307</v>
      </c>
      <c r="O146" s="10">
        <v>36.5</v>
      </c>
      <c r="P146" s="10">
        <v>68</v>
      </c>
      <c r="Q146" s="10">
        <v>87</v>
      </c>
      <c r="R146" s="10">
        <v>78.2</v>
      </c>
      <c r="S146" s="10">
        <v>29</v>
      </c>
      <c r="T146" s="10">
        <v>229</v>
      </c>
      <c r="U146" s="10">
        <v>258</v>
      </c>
      <c r="V146" s="10">
        <v>114</v>
      </c>
      <c r="W146" s="10">
        <v>56</v>
      </c>
      <c r="X146" s="10">
        <v>42</v>
      </c>
      <c r="Y146" s="10">
        <v>21</v>
      </c>
      <c r="Z146" s="10">
        <v>136</v>
      </c>
      <c r="AA146" s="10">
        <v>1342</v>
      </c>
      <c r="AB146" s="10">
        <v>2</v>
      </c>
      <c r="AC146" s="10">
        <v>0</v>
      </c>
      <c r="AD146" s="10">
        <v>-16</v>
      </c>
    </row>
    <row r="147" spans="1:30" x14ac:dyDescent="0.2">
      <c r="A147" s="10" t="s">
        <v>233</v>
      </c>
      <c r="B147" s="10" t="s">
        <v>40</v>
      </c>
      <c r="C147" s="10" t="s">
        <v>72</v>
      </c>
      <c r="D147" s="10">
        <v>23</v>
      </c>
      <c r="E147" s="10">
        <v>74</v>
      </c>
      <c r="F147" s="10">
        <v>37</v>
      </c>
      <c r="G147" s="10">
        <v>37</v>
      </c>
      <c r="H147" s="10">
        <v>1730</v>
      </c>
      <c r="I147" s="10">
        <v>715</v>
      </c>
      <c r="J147" s="10">
        <v>263</v>
      </c>
      <c r="K147" s="10">
        <v>594</v>
      </c>
      <c r="L147" s="10">
        <v>44.3</v>
      </c>
      <c r="M147" s="10">
        <v>128</v>
      </c>
      <c r="N147" s="10">
        <v>344</v>
      </c>
      <c r="O147" s="10">
        <v>37.200000000000003</v>
      </c>
      <c r="P147" s="10">
        <v>61</v>
      </c>
      <c r="Q147" s="10">
        <v>70</v>
      </c>
      <c r="R147" s="10">
        <v>87.1</v>
      </c>
      <c r="S147" s="10">
        <v>16</v>
      </c>
      <c r="T147" s="10">
        <v>196</v>
      </c>
      <c r="U147" s="10">
        <v>212</v>
      </c>
      <c r="V147" s="10">
        <v>204</v>
      </c>
      <c r="W147" s="10">
        <v>74</v>
      </c>
      <c r="X147" s="10">
        <v>54</v>
      </c>
      <c r="Y147" s="10">
        <v>6</v>
      </c>
      <c r="Z147" s="10">
        <v>122</v>
      </c>
      <c r="AA147" s="10">
        <v>1381</v>
      </c>
      <c r="AB147" s="10">
        <v>1</v>
      </c>
      <c r="AC147" s="10">
        <v>0</v>
      </c>
      <c r="AD147" s="10">
        <v>143</v>
      </c>
    </row>
    <row r="148" spans="1:30" x14ac:dyDescent="0.2">
      <c r="A148" s="10" t="s">
        <v>234</v>
      </c>
      <c r="B148" s="10" t="s">
        <v>52</v>
      </c>
      <c r="C148" s="10" t="s">
        <v>132</v>
      </c>
      <c r="D148" s="10">
        <v>26</v>
      </c>
      <c r="E148" s="10">
        <v>81</v>
      </c>
      <c r="F148" s="10">
        <v>44</v>
      </c>
      <c r="G148" s="10">
        <v>37</v>
      </c>
      <c r="H148" s="10">
        <v>1872</v>
      </c>
      <c r="I148" s="10">
        <v>713</v>
      </c>
      <c r="J148" s="10">
        <v>272</v>
      </c>
      <c r="K148" s="10">
        <v>524</v>
      </c>
      <c r="L148" s="10">
        <v>51.9</v>
      </c>
      <c r="M148" s="10">
        <v>77</v>
      </c>
      <c r="N148" s="10">
        <v>198</v>
      </c>
      <c r="O148" s="10">
        <v>38.9</v>
      </c>
      <c r="P148" s="10">
        <v>92</v>
      </c>
      <c r="Q148" s="10">
        <v>118</v>
      </c>
      <c r="R148" s="10">
        <v>78</v>
      </c>
      <c r="S148" s="10">
        <v>77</v>
      </c>
      <c r="T148" s="10">
        <v>199</v>
      </c>
      <c r="U148" s="10">
        <v>276</v>
      </c>
      <c r="V148" s="10">
        <v>184</v>
      </c>
      <c r="W148" s="10">
        <v>80</v>
      </c>
      <c r="X148" s="10">
        <v>42</v>
      </c>
      <c r="Y148" s="10">
        <v>22</v>
      </c>
      <c r="Z148" s="10">
        <v>149</v>
      </c>
      <c r="AA148" s="10">
        <v>1432</v>
      </c>
      <c r="AB148" s="10">
        <v>1</v>
      </c>
      <c r="AC148" s="10">
        <v>0</v>
      </c>
      <c r="AD148" s="10">
        <v>2</v>
      </c>
    </row>
    <row r="149" spans="1:30" x14ac:dyDescent="0.2">
      <c r="A149" s="10" t="s">
        <v>235</v>
      </c>
      <c r="B149" s="10" t="s">
        <v>26</v>
      </c>
      <c r="C149" s="10" t="s">
        <v>85</v>
      </c>
      <c r="D149" s="10">
        <v>30</v>
      </c>
      <c r="E149" s="10">
        <v>76</v>
      </c>
      <c r="F149" s="10">
        <v>39</v>
      </c>
      <c r="G149" s="10">
        <v>37</v>
      </c>
      <c r="H149" s="10">
        <v>1524</v>
      </c>
      <c r="I149" s="10">
        <v>712</v>
      </c>
      <c r="J149" s="10">
        <v>261</v>
      </c>
      <c r="K149" s="10">
        <v>529</v>
      </c>
      <c r="L149" s="10">
        <v>49.3</v>
      </c>
      <c r="M149" s="10">
        <v>62</v>
      </c>
      <c r="N149" s="10">
        <v>189</v>
      </c>
      <c r="O149" s="10">
        <v>32.799999999999997</v>
      </c>
      <c r="P149" s="10">
        <v>128</v>
      </c>
      <c r="Q149" s="10">
        <v>168</v>
      </c>
      <c r="R149" s="10">
        <v>76.2</v>
      </c>
      <c r="S149" s="10">
        <v>157</v>
      </c>
      <c r="T149" s="10">
        <v>264</v>
      </c>
      <c r="U149" s="10">
        <v>421</v>
      </c>
      <c r="V149" s="10">
        <v>29</v>
      </c>
      <c r="W149" s="10">
        <v>41</v>
      </c>
      <c r="X149" s="10">
        <v>47</v>
      </c>
      <c r="Y149" s="10">
        <v>64</v>
      </c>
      <c r="Z149" s="10">
        <v>143</v>
      </c>
      <c r="AA149" s="10">
        <v>1553</v>
      </c>
      <c r="AB149" s="10">
        <v>9</v>
      </c>
      <c r="AC149" s="10">
        <v>0</v>
      </c>
      <c r="AD149" s="10">
        <v>-18</v>
      </c>
    </row>
    <row r="150" spans="1:30" x14ac:dyDescent="0.2">
      <c r="A150" s="10" t="s">
        <v>236</v>
      </c>
      <c r="B150" s="10" t="s">
        <v>40</v>
      </c>
      <c r="C150" s="10" t="s">
        <v>129</v>
      </c>
      <c r="D150" s="10">
        <v>23</v>
      </c>
      <c r="E150" s="10">
        <v>75</v>
      </c>
      <c r="F150" s="10">
        <v>32</v>
      </c>
      <c r="G150" s="10">
        <v>43</v>
      </c>
      <c r="H150" s="10">
        <v>2074</v>
      </c>
      <c r="I150" s="10">
        <v>709</v>
      </c>
      <c r="J150" s="10">
        <v>284</v>
      </c>
      <c r="K150" s="10">
        <v>644</v>
      </c>
      <c r="L150" s="10">
        <v>44.1</v>
      </c>
      <c r="M150" s="10">
        <v>92</v>
      </c>
      <c r="N150" s="10">
        <v>263</v>
      </c>
      <c r="O150" s="10">
        <v>35</v>
      </c>
      <c r="P150" s="10">
        <v>49</v>
      </c>
      <c r="Q150" s="10">
        <v>62</v>
      </c>
      <c r="R150" s="10">
        <v>79</v>
      </c>
      <c r="S150" s="10">
        <v>35</v>
      </c>
      <c r="T150" s="10">
        <v>164</v>
      </c>
      <c r="U150" s="10">
        <v>199</v>
      </c>
      <c r="V150" s="10">
        <v>341</v>
      </c>
      <c r="W150" s="10">
        <v>126</v>
      </c>
      <c r="X150" s="10">
        <v>70</v>
      </c>
      <c r="Y150" s="10">
        <v>13</v>
      </c>
      <c r="Z150" s="10">
        <v>179</v>
      </c>
      <c r="AA150" s="10">
        <v>1582</v>
      </c>
      <c r="AB150" s="10">
        <v>5</v>
      </c>
      <c r="AC150" s="10">
        <v>0</v>
      </c>
      <c r="AD150" s="10">
        <v>-263</v>
      </c>
    </row>
    <row r="151" spans="1:30" x14ac:dyDescent="0.2">
      <c r="A151" s="10" t="s">
        <v>237</v>
      </c>
      <c r="B151" s="10" t="s">
        <v>26</v>
      </c>
      <c r="C151" s="10" t="s">
        <v>102</v>
      </c>
      <c r="D151" s="10">
        <v>25</v>
      </c>
      <c r="E151" s="10">
        <v>63</v>
      </c>
      <c r="F151" s="10">
        <v>38</v>
      </c>
      <c r="G151" s="10">
        <v>25</v>
      </c>
      <c r="H151" s="10">
        <v>1466</v>
      </c>
      <c r="I151" s="10">
        <v>707</v>
      </c>
      <c r="J151" s="10">
        <v>284</v>
      </c>
      <c r="K151" s="10">
        <v>584</v>
      </c>
      <c r="L151" s="10">
        <v>48.6</v>
      </c>
      <c r="M151" s="10">
        <v>51</v>
      </c>
      <c r="N151" s="10">
        <v>160</v>
      </c>
      <c r="O151" s="10">
        <v>31.9</v>
      </c>
      <c r="P151" s="10">
        <v>88</v>
      </c>
      <c r="Q151" s="10">
        <v>119</v>
      </c>
      <c r="R151" s="10">
        <v>73.900000000000006</v>
      </c>
      <c r="S151" s="10">
        <v>53</v>
      </c>
      <c r="T151" s="10">
        <v>230</v>
      </c>
      <c r="U151" s="10">
        <v>283</v>
      </c>
      <c r="V151" s="10">
        <v>58</v>
      </c>
      <c r="W151" s="10">
        <v>53</v>
      </c>
      <c r="X151" s="10">
        <v>19</v>
      </c>
      <c r="Y151" s="10">
        <v>26</v>
      </c>
      <c r="Z151" s="10">
        <v>72</v>
      </c>
      <c r="AA151" s="10">
        <v>1216</v>
      </c>
      <c r="AB151" s="10">
        <v>2</v>
      </c>
      <c r="AC151" s="10">
        <v>0</v>
      </c>
      <c r="AD151" s="10">
        <v>-28</v>
      </c>
    </row>
    <row r="152" spans="1:30" x14ac:dyDescent="0.2">
      <c r="A152" s="10" t="s">
        <v>238</v>
      </c>
      <c r="B152" s="10" t="s">
        <v>37</v>
      </c>
      <c r="C152" s="10" t="s">
        <v>111</v>
      </c>
      <c r="D152" s="10">
        <v>24</v>
      </c>
      <c r="E152" s="10">
        <v>78</v>
      </c>
      <c r="F152" s="10">
        <v>32</v>
      </c>
      <c r="G152" s="10">
        <v>46</v>
      </c>
      <c r="H152" s="10">
        <v>1604</v>
      </c>
      <c r="I152" s="10">
        <v>705</v>
      </c>
      <c r="J152" s="10">
        <v>289</v>
      </c>
      <c r="K152" s="10">
        <v>395</v>
      </c>
      <c r="L152" s="10">
        <v>73.2</v>
      </c>
      <c r="M152" s="10">
        <v>0</v>
      </c>
      <c r="N152" s="10">
        <v>0</v>
      </c>
      <c r="O152" s="10">
        <v>0</v>
      </c>
      <c r="P152" s="10">
        <v>127</v>
      </c>
      <c r="Q152" s="10">
        <v>187</v>
      </c>
      <c r="R152" s="10">
        <v>67.900000000000006</v>
      </c>
      <c r="S152" s="10">
        <v>163</v>
      </c>
      <c r="T152" s="10">
        <v>270</v>
      </c>
      <c r="U152" s="10">
        <v>433</v>
      </c>
      <c r="V152" s="10">
        <v>84</v>
      </c>
      <c r="W152" s="10">
        <v>85</v>
      </c>
      <c r="X152" s="10">
        <v>33</v>
      </c>
      <c r="Y152" s="10">
        <v>99</v>
      </c>
      <c r="Z152" s="10">
        <v>187</v>
      </c>
      <c r="AA152" s="10">
        <v>1662</v>
      </c>
      <c r="AB152" s="10">
        <v>10</v>
      </c>
      <c r="AC152" s="10">
        <v>0</v>
      </c>
      <c r="AD152" s="10">
        <v>-89</v>
      </c>
    </row>
    <row r="153" spans="1:30" x14ac:dyDescent="0.2">
      <c r="A153" s="10" t="s">
        <v>239</v>
      </c>
      <c r="B153" s="10" t="s">
        <v>52</v>
      </c>
      <c r="C153" s="10" t="s">
        <v>56</v>
      </c>
      <c r="D153" s="10">
        <v>23</v>
      </c>
      <c r="E153" s="10">
        <v>65</v>
      </c>
      <c r="F153" s="10">
        <v>34</v>
      </c>
      <c r="G153" s="10">
        <v>31</v>
      </c>
      <c r="H153" s="10">
        <v>1252</v>
      </c>
      <c r="I153" s="10">
        <v>704</v>
      </c>
      <c r="J153" s="10">
        <v>280</v>
      </c>
      <c r="K153" s="10">
        <v>625</v>
      </c>
      <c r="L153" s="10">
        <v>44.8</v>
      </c>
      <c r="M153" s="10">
        <v>67</v>
      </c>
      <c r="N153" s="10">
        <v>232</v>
      </c>
      <c r="O153" s="10">
        <v>28.9</v>
      </c>
      <c r="P153" s="10">
        <v>77</v>
      </c>
      <c r="Q153" s="10">
        <v>99</v>
      </c>
      <c r="R153" s="10">
        <v>77.8</v>
      </c>
      <c r="S153" s="10">
        <v>36</v>
      </c>
      <c r="T153" s="10">
        <v>134</v>
      </c>
      <c r="U153" s="10">
        <v>170</v>
      </c>
      <c r="V153" s="10">
        <v>132</v>
      </c>
      <c r="W153" s="10">
        <v>65</v>
      </c>
      <c r="X153" s="10">
        <v>42</v>
      </c>
      <c r="Y153" s="10">
        <v>5</v>
      </c>
      <c r="Z153" s="10">
        <v>101</v>
      </c>
      <c r="AA153" s="10">
        <v>1182</v>
      </c>
      <c r="AB153" s="10">
        <v>0</v>
      </c>
      <c r="AC153" s="10">
        <v>0</v>
      </c>
      <c r="AD153" s="10">
        <v>-8</v>
      </c>
    </row>
    <row r="154" spans="1:30" x14ac:dyDescent="0.2">
      <c r="A154" s="10" t="s">
        <v>240</v>
      </c>
      <c r="B154" s="10" t="s">
        <v>52</v>
      </c>
      <c r="C154" s="10" t="s">
        <v>123</v>
      </c>
      <c r="D154" s="10">
        <v>22</v>
      </c>
      <c r="E154" s="10">
        <v>38</v>
      </c>
      <c r="F154" s="10">
        <v>12</v>
      </c>
      <c r="G154" s="10">
        <v>26</v>
      </c>
      <c r="H154" s="10">
        <v>1178</v>
      </c>
      <c r="I154" s="10">
        <v>703</v>
      </c>
      <c r="J154" s="10">
        <v>261</v>
      </c>
      <c r="K154" s="10">
        <v>595</v>
      </c>
      <c r="L154" s="10">
        <v>43.9</v>
      </c>
      <c r="M154" s="10">
        <v>103</v>
      </c>
      <c r="N154" s="10">
        <v>266</v>
      </c>
      <c r="O154" s="10">
        <v>38.700000000000003</v>
      </c>
      <c r="P154" s="10">
        <v>78</v>
      </c>
      <c r="Q154" s="10">
        <v>100</v>
      </c>
      <c r="R154" s="10">
        <v>78</v>
      </c>
      <c r="S154" s="10">
        <v>8</v>
      </c>
      <c r="T154" s="10">
        <v>140</v>
      </c>
      <c r="U154" s="10">
        <v>148</v>
      </c>
      <c r="V154" s="10">
        <v>136</v>
      </c>
      <c r="W154" s="10">
        <v>57</v>
      </c>
      <c r="X154" s="10">
        <v>43</v>
      </c>
      <c r="Y154" s="10">
        <v>17</v>
      </c>
      <c r="Z154" s="10">
        <v>57</v>
      </c>
      <c r="AA154" s="10">
        <v>1208</v>
      </c>
      <c r="AB154" s="10">
        <v>0</v>
      </c>
      <c r="AC154" s="10">
        <v>0</v>
      </c>
      <c r="AD154" s="10">
        <v>-295</v>
      </c>
    </row>
    <row r="155" spans="1:30" x14ac:dyDescent="0.2">
      <c r="A155" s="10" t="s">
        <v>241</v>
      </c>
      <c r="B155" s="10" t="s">
        <v>40</v>
      </c>
      <c r="C155" s="10" t="s">
        <v>35</v>
      </c>
      <c r="D155" s="10">
        <v>29</v>
      </c>
      <c r="E155" s="10">
        <v>61</v>
      </c>
      <c r="F155" s="10">
        <v>43</v>
      </c>
      <c r="G155" s="10">
        <v>18</v>
      </c>
      <c r="H155" s="10">
        <v>1957</v>
      </c>
      <c r="I155" s="10">
        <v>703</v>
      </c>
      <c r="J155" s="10">
        <v>250</v>
      </c>
      <c r="K155" s="10">
        <v>602</v>
      </c>
      <c r="L155" s="10">
        <v>41.5</v>
      </c>
      <c r="M155" s="10">
        <v>115</v>
      </c>
      <c r="N155" s="10">
        <v>342</v>
      </c>
      <c r="O155" s="10">
        <v>33.6</v>
      </c>
      <c r="P155" s="10">
        <v>88</v>
      </c>
      <c r="Q155" s="10">
        <v>118</v>
      </c>
      <c r="R155" s="10">
        <v>74.599999999999994</v>
      </c>
      <c r="S155" s="10">
        <v>46</v>
      </c>
      <c r="T155" s="10">
        <v>145</v>
      </c>
      <c r="U155" s="10">
        <v>191</v>
      </c>
      <c r="V155" s="10">
        <v>382</v>
      </c>
      <c r="W155" s="10">
        <v>143</v>
      </c>
      <c r="X155" s="10">
        <v>93</v>
      </c>
      <c r="Y155" s="10">
        <v>23</v>
      </c>
      <c r="Z155" s="10">
        <v>172</v>
      </c>
      <c r="AA155" s="10">
        <v>1710</v>
      </c>
      <c r="AB155" s="10">
        <v>6</v>
      </c>
      <c r="AC155" s="10">
        <v>0</v>
      </c>
      <c r="AD155" s="10">
        <v>240</v>
      </c>
    </row>
    <row r="156" spans="1:30" x14ac:dyDescent="0.2">
      <c r="A156" s="10" t="s">
        <v>242</v>
      </c>
      <c r="B156" s="10" t="s">
        <v>33</v>
      </c>
      <c r="C156" s="10" t="s">
        <v>104</v>
      </c>
      <c r="D156" s="10">
        <v>25</v>
      </c>
      <c r="E156" s="10">
        <v>77</v>
      </c>
      <c r="F156" s="10">
        <v>40</v>
      </c>
      <c r="G156" s="10">
        <v>37</v>
      </c>
      <c r="H156" s="10">
        <v>1792</v>
      </c>
      <c r="I156" s="10">
        <v>698</v>
      </c>
      <c r="J156" s="10">
        <v>247</v>
      </c>
      <c r="K156" s="10">
        <v>571</v>
      </c>
      <c r="L156" s="10">
        <v>43.3</v>
      </c>
      <c r="M156" s="10">
        <v>66</v>
      </c>
      <c r="N156" s="10">
        <v>218</v>
      </c>
      <c r="O156" s="10">
        <v>30.3</v>
      </c>
      <c r="P156" s="10">
        <v>138</v>
      </c>
      <c r="Q156" s="10">
        <v>175</v>
      </c>
      <c r="R156" s="10">
        <v>78.900000000000006</v>
      </c>
      <c r="S156" s="10">
        <v>48</v>
      </c>
      <c r="T156" s="10">
        <v>231</v>
      </c>
      <c r="U156" s="10">
        <v>279</v>
      </c>
      <c r="V156" s="10">
        <v>189</v>
      </c>
      <c r="W156" s="10">
        <v>97</v>
      </c>
      <c r="X156" s="10">
        <v>54</v>
      </c>
      <c r="Y156" s="10">
        <v>14</v>
      </c>
      <c r="Z156" s="10">
        <v>113</v>
      </c>
      <c r="AA156" s="10">
        <v>1423</v>
      </c>
      <c r="AB156" s="10">
        <v>0</v>
      </c>
      <c r="AC156" s="10">
        <v>0</v>
      </c>
      <c r="AD156" s="10">
        <v>6</v>
      </c>
    </row>
    <row r="157" spans="1:30" x14ac:dyDescent="0.2">
      <c r="A157" s="10" t="s">
        <v>243</v>
      </c>
      <c r="B157" s="10" t="s">
        <v>52</v>
      </c>
      <c r="C157" s="10" t="s">
        <v>87</v>
      </c>
      <c r="D157" s="10">
        <v>22</v>
      </c>
      <c r="E157" s="10">
        <v>65</v>
      </c>
      <c r="F157" s="10">
        <v>30</v>
      </c>
      <c r="G157" s="10">
        <v>35</v>
      </c>
      <c r="H157" s="10">
        <v>1313</v>
      </c>
      <c r="I157" s="10">
        <v>698</v>
      </c>
      <c r="J157" s="10">
        <v>257</v>
      </c>
      <c r="K157" s="10">
        <v>613</v>
      </c>
      <c r="L157" s="10">
        <v>41.9</v>
      </c>
      <c r="M157" s="10">
        <v>58</v>
      </c>
      <c r="N157" s="10">
        <v>203</v>
      </c>
      <c r="O157" s="10">
        <v>28.6</v>
      </c>
      <c r="P157" s="10">
        <v>126</v>
      </c>
      <c r="Q157" s="10">
        <v>168</v>
      </c>
      <c r="R157" s="10">
        <v>75</v>
      </c>
      <c r="S157" s="10">
        <v>41</v>
      </c>
      <c r="T157" s="10">
        <v>169</v>
      </c>
      <c r="U157" s="10">
        <v>210</v>
      </c>
      <c r="V157" s="10">
        <v>246</v>
      </c>
      <c r="W157" s="10">
        <v>126</v>
      </c>
      <c r="X157" s="10">
        <v>41</v>
      </c>
      <c r="Y157" s="10">
        <v>29</v>
      </c>
      <c r="Z157" s="10">
        <v>108</v>
      </c>
      <c r="AA157" s="10">
        <v>1403</v>
      </c>
      <c r="AB157" s="10">
        <v>2</v>
      </c>
      <c r="AC157" s="10">
        <v>0</v>
      </c>
      <c r="AD157" s="10">
        <v>-8</v>
      </c>
    </row>
    <row r="158" spans="1:30" x14ac:dyDescent="0.2">
      <c r="A158" s="10" t="s">
        <v>244</v>
      </c>
      <c r="B158" s="10" t="s">
        <v>33</v>
      </c>
      <c r="C158" s="10" t="s">
        <v>111</v>
      </c>
      <c r="D158" s="10">
        <v>22</v>
      </c>
      <c r="E158" s="10">
        <v>76</v>
      </c>
      <c r="F158" s="10">
        <v>33</v>
      </c>
      <c r="G158" s="10">
        <v>43</v>
      </c>
      <c r="H158" s="10">
        <v>2020</v>
      </c>
      <c r="I158" s="10">
        <v>697</v>
      </c>
      <c r="J158" s="10">
        <v>253</v>
      </c>
      <c r="K158" s="10">
        <v>579</v>
      </c>
      <c r="L158" s="10">
        <v>43.7</v>
      </c>
      <c r="M158" s="10">
        <v>69</v>
      </c>
      <c r="N158" s="10">
        <v>232</v>
      </c>
      <c r="O158" s="10">
        <v>29.7</v>
      </c>
      <c r="P158" s="10">
        <v>122</v>
      </c>
      <c r="Q158" s="10">
        <v>165</v>
      </c>
      <c r="R158" s="10">
        <v>73.900000000000006</v>
      </c>
      <c r="S158" s="10">
        <v>74</v>
      </c>
      <c r="T158" s="10">
        <v>413</v>
      </c>
      <c r="U158" s="10">
        <v>487</v>
      </c>
      <c r="V158" s="10">
        <v>211</v>
      </c>
      <c r="W158" s="10">
        <v>123</v>
      </c>
      <c r="X158" s="10">
        <v>65</v>
      </c>
      <c r="Y158" s="10">
        <v>29</v>
      </c>
      <c r="Z158" s="10">
        <v>209</v>
      </c>
      <c r="AA158" s="10">
        <v>1757</v>
      </c>
      <c r="AB158" s="10">
        <v>11</v>
      </c>
      <c r="AC158" s="10">
        <v>0</v>
      </c>
      <c r="AD158" s="10">
        <v>-51</v>
      </c>
    </row>
    <row r="159" spans="1:30" x14ac:dyDescent="0.2">
      <c r="A159" s="10" t="s">
        <v>245</v>
      </c>
      <c r="B159" s="10" t="s">
        <v>26</v>
      </c>
      <c r="C159" s="10" t="s">
        <v>100</v>
      </c>
      <c r="D159" s="10">
        <v>22</v>
      </c>
      <c r="E159" s="10">
        <v>77</v>
      </c>
      <c r="F159" s="10">
        <v>47</v>
      </c>
      <c r="G159" s="10">
        <v>30</v>
      </c>
      <c r="H159" s="10">
        <v>1682</v>
      </c>
      <c r="I159" s="10">
        <v>696</v>
      </c>
      <c r="J159" s="10">
        <v>247</v>
      </c>
      <c r="K159" s="10">
        <v>525</v>
      </c>
      <c r="L159" s="10">
        <v>47</v>
      </c>
      <c r="M159" s="10">
        <v>94</v>
      </c>
      <c r="N159" s="10">
        <v>266</v>
      </c>
      <c r="O159" s="10">
        <v>35.299999999999997</v>
      </c>
      <c r="P159" s="10">
        <v>108</v>
      </c>
      <c r="Q159" s="10">
        <v>144</v>
      </c>
      <c r="R159" s="10">
        <v>75</v>
      </c>
      <c r="S159" s="10">
        <v>85</v>
      </c>
      <c r="T159" s="10">
        <v>286</v>
      </c>
      <c r="U159" s="10">
        <v>371</v>
      </c>
      <c r="V159" s="10">
        <v>97</v>
      </c>
      <c r="W159" s="10">
        <v>60</v>
      </c>
      <c r="X159" s="10">
        <v>45</v>
      </c>
      <c r="Y159" s="10">
        <v>48</v>
      </c>
      <c r="Z159" s="10">
        <v>143</v>
      </c>
      <c r="AA159" s="10">
        <v>1506</v>
      </c>
      <c r="AB159" s="10">
        <v>4</v>
      </c>
      <c r="AC159" s="10">
        <v>0</v>
      </c>
      <c r="AD159" s="10">
        <v>91</v>
      </c>
    </row>
    <row r="160" spans="1:30" x14ac:dyDescent="0.2">
      <c r="A160" s="10" t="s">
        <v>246</v>
      </c>
      <c r="B160" s="10" t="s">
        <v>37</v>
      </c>
      <c r="C160" s="10" t="s">
        <v>75</v>
      </c>
      <c r="D160" s="10">
        <v>28</v>
      </c>
      <c r="E160" s="10">
        <v>52</v>
      </c>
      <c r="F160" s="10">
        <v>24</v>
      </c>
      <c r="G160" s="10">
        <v>28</v>
      </c>
      <c r="H160" s="10">
        <v>1391</v>
      </c>
      <c r="I160" s="10">
        <v>694</v>
      </c>
      <c r="J160" s="10">
        <v>262</v>
      </c>
      <c r="K160" s="10">
        <v>505</v>
      </c>
      <c r="L160" s="10">
        <v>51.9</v>
      </c>
      <c r="M160" s="10">
        <v>43</v>
      </c>
      <c r="N160" s="10">
        <v>119</v>
      </c>
      <c r="O160" s="10">
        <v>36.1</v>
      </c>
      <c r="P160" s="10">
        <v>127</v>
      </c>
      <c r="Q160" s="10">
        <v>192</v>
      </c>
      <c r="R160" s="10">
        <v>66.099999999999994</v>
      </c>
      <c r="S160" s="10">
        <v>114</v>
      </c>
      <c r="T160" s="10">
        <v>357</v>
      </c>
      <c r="U160" s="10">
        <v>471</v>
      </c>
      <c r="V160" s="10">
        <v>149</v>
      </c>
      <c r="W160" s="10">
        <v>119</v>
      </c>
      <c r="X160" s="10">
        <v>43</v>
      </c>
      <c r="Y160" s="10">
        <v>44</v>
      </c>
      <c r="Z160" s="10">
        <v>185</v>
      </c>
      <c r="AA160" s="10">
        <v>1625</v>
      </c>
      <c r="AB160" s="10">
        <v>18</v>
      </c>
      <c r="AC160" s="10">
        <v>0</v>
      </c>
      <c r="AD160" s="10">
        <v>9</v>
      </c>
    </row>
    <row r="161" spans="1:30" x14ac:dyDescent="0.2">
      <c r="A161" s="10" t="s">
        <v>247</v>
      </c>
      <c r="B161" s="10" t="s">
        <v>40</v>
      </c>
      <c r="C161" s="10" t="s">
        <v>89</v>
      </c>
      <c r="D161" s="10">
        <v>33</v>
      </c>
      <c r="E161" s="10">
        <v>68</v>
      </c>
      <c r="F161" s="10">
        <v>36</v>
      </c>
      <c r="G161" s="10">
        <v>32</v>
      </c>
      <c r="H161" s="10">
        <v>1657</v>
      </c>
      <c r="I161" s="10">
        <v>693</v>
      </c>
      <c r="J161" s="10">
        <v>263</v>
      </c>
      <c r="K161" s="10">
        <v>640</v>
      </c>
      <c r="L161" s="10">
        <v>41.1</v>
      </c>
      <c r="M161" s="10">
        <v>96</v>
      </c>
      <c r="N161" s="10">
        <v>288</v>
      </c>
      <c r="O161" s="10">
        <v>33.299999999999997</v>
      </c>
      <c r="P161" s="10">
        <v>71</v>
      </c>
      <c r="Q161" s="10">
        <v>78</v>
      </c>
      <c r="R161" s="10">
        <v>91</v>
      </c>
      <c r="S161" s="10">
        <v>25</v>
      </c>
      <c r="T161" s="10">
        <v>119</v>
      </c>
      <c r="U161" s="10">
        <v>144</v>
      </c>
      <c r="V161" s="10">
        <v>233</v>
      </c>
      <c r="W161" s="10">
        <v>115</v>
      </c>
      <c r="X161" s="10">
        <v>47</v>
      </c>
      <c r="Y161" s="10">
        <v>6</v>
      </c>
      <c r="Z161" s="10">
        <v>114</v>
      </c>
      <c r="AA161" s="10">
        <v>1259</v>
      </c>
      <c r="AB161" s="10">
        <v>1</v>
      </c>
      <c r="AC161" s="10">
        <v>0</v>
      </c>
      <c r="AD161" s="10">
        <v>-79</v>
      </c>
    </row>
    <row r="162" spans="1:30" x14ac:dyDescent="0.2">
      <c r="A162" s="10" t="s">
        <v>248</v>
      </c>
      <c r="B162" s="10" t="s">
        <v>52</v>
      </c>
      <c r="C162" s="10" t="s">
        <v>48</v>
      </c>
      <c r="D162" s="10">
        <v>23</v>
      </c>
      <c r="E162" s="10">
        <v>73</v>
      </c>
      <c r="F162" s="10">
        <v>36</v>
      </c>
      <c r="G162" s="10">
        <v>37</v>
      </c>
      <c r="H162" s="10">
        <v>1395</v>
      </c>
      <c r="I162" s="10">
        <v>691</v>
      </c>
      <c r="J162" s="10">
        <v>224</v>
      </c>
      <c r="K162" s="10">
        <v>508</v>
      </c>
      <c r="L162" s="10">
        <v>44.1</v>
      </c>
      <c r="M162" s="10">
        <v>161</v>
      </c>
      <c r="N162" s="10">
        <v>394</v>
      </c>
      <c r="O162" s="10">
        <v>40.9</v>
      </c>
      <c r="P162" s="10">
        <v>82</v>
      </c>
      <c r="Q162" s="10">
        <v>100</v>
      </c>
      <c r="R162" s="10">
        <v>82</v>
      </c>
      <c r="S162" s="10">
        <v>27</v>
      </c>
      <c r="T162" s="10">
        <v>148</v>
      </c>
      <c r="U162" s="10">
        <v>175</v>
      </c>
      <c r="V162" s="10">
        <v>88</v>
      </c>
      <c r="W162" s="10">
        <v>39</v>
      </c>
      <c r="X162" s="10">
        <v>48</v>
      </c>
      <c r="Y162" s="10">
        <v>8</v>
      </c>
      <c r="Z162" s="10">
        <v>105</v>
      </c>
      <c r="AA162" s="10">
        <v>1162</v>
      </c>
      <c r="AB162" s="10">
        <v>0</v>
      </c>
      <c r="AC162" s="10">
        <v>0</v>
      </c>
      <c r="AD162" s="10">
        <v>213</v>
      </c>
    </row>
    <row r="163" spans="1:30" x14ac:dyDescent="0.2">
      <c r="A163" s="10" t="s">
        <v>249</v>
      </c>
      <c r="B163" s="10" t="s">
        <v>52</v>
      </c>
      <c r="C163" s="10" t="s">
        <v>72</v>
      </c>
      <c r="D163" s="10">
        <v>23</v>
      </c>
      <c r="E163" s="10">
        <v>80</v>
      </c>
      <c r="F163" s="10">
        <v>40</v>
      </c>
      <c r="G163" s="10">
        <v>40</v>
      </c>
      <c r="H163" s="10">
        <v>2098</v>
      </c>
      <c r="I163" s="10">
        <v>687</v>
      </c>
      <c r="J163" s="10">
        <v>281</v>
      </c>
      <c r="K163" s="10">
        <v>570</v>
      </c>
      <c r="L163" s="10">
        <v>49.3</v>
      </c>
      <c r="M163" s="10">
        <v>59</v>
      </c>
      <c r="N163" s="10">
        <v>189</v>
      </c>
      <c r="O163" s="10">
        <v>31.2</v>
      </c>
      <c r="P163" s="10">
        <v>66</v>
      </c>
      <c r="Q163" s="10">
        <v>82</v>
      </c>
      <c r="R163" s="10">
        <v>80.5</v>
      </c>
      <c r="S163" s="10">
        <v>45</v>
      </c>
      <c r="T163" s="10">
        <v>175</v>
      </c>
      <c r="U163" s="10">
        <v>220</v>
      </c>
      <c r="V163" s="10">
        <v>206</v>
      </c>
      <c r="W163" s="10">
        <v>99</v>
      </c>
      <c r="X163" s="10">
        <v>62</v>
      </c>
      <c r="Y163" s="10">
        <v>26</v>
      </c>
      <c r="Z163" s="10">
        <v>182</v>
      </c>
      <c r="AA163" s="10">
        <v>1425</v>
      </c>
      <c r="AB163" s="10">
        <v>0</v>
      </c>
      <c r="AC163" s="10">
        <v>0</v>
      </c>
      <c r="AD163" s="10">
        <v>-77</v>
      </c>
    </row>
    <row r="164" spans="1:30" x14ac:dyDescent="0.2">
      <c r="A164" s="10" t="s">
        <v>250</v>
      </c>
      <c r="B164" s="10" t="s">
        <v>40</v>
      </c>
      <c r="C164" s="10" t="s">
        <v>87</v>
      </c>
      <c r="D164" s="10">
        <v>24</v>
      </c>
      <c r="E164" s="10">
        <v>48</v>
      </c>
      <c r="F164" s="10">
        <v>24</v>
      </c>
      <c r="G164" s="10">
        <v>24</v>
      </c>
      <c r="H164" s="10">
        <v>1145</v>
      </c>
      <c r="I164" s="10">
        <v>685</v>
      </c>
      <c r="J164" s="10">
        <v>237</v>
      </c>
      <c r="K164" s="10">
        <v>468</v>
      </c>
      <c r="L164" s="10">
        <v>50.6</v>
      </c>
      <c r="M164" s="10">
        <v>48</v>
      </c>
      <c r="N164" s="10">
        <v>122</v>
      </c>
      <c r="O164" s="10">
        <v>39.299999999999997</v>
      </c>
      <c r="P164" s="10">
        <v>163</v>
      </c>
      <c r="Q164" s="10">
        <v>199</v>
      </c>
      <c r="R164" s="10">
        <v>81.900000000000006</v>
      </c>
      <c r="S164" s="10">
        <v>37</v>
      </c>
      <c r="T164" s="10">
        <v>68</v>
      </c>
      <c r="U164" s="10">
        <v>105</v>
      </c>
      <c r="V164" s="10">
        <v>138</v>
      </c>
      <c r="W164" s="10">
        <v>85</v>
      </c>
      <c r="X164" s="10">
        <v>27</v>
      </c>
      <c r="Y164" s="10">
        <v>6</v>
      </c>
      <c r="Z164" s="10">
        <v>112</v>
      </c>
      <c r="AA164" s="10">
        <v>1032</v>
      </c>
      <c r="AB164" s="10">
        <v>1</v>
      </c>
      <c r="AC164" s="10">
        <v>0</v>
      </c>
      <c r="AD164" s="10">
        <v>-28</v>
      </c>
    </row>
    <row r="165" spans="1:30" x14ac:dyDescent="0.2">
      <c r="A165" s="10" t="s">
        <v>251</v>
      </c>
      <c r="B165" s="10" t="s">
        <v>33</v>
      </c>
      <c r="C165" s="10" t="s">
        <v>106</v>
      </c>
      <c r="D165" s="10">
        <v>27</v>
      </c>
      <c r="E165" s="10">
        <v>71</v>
      </c>
      <c r="F165" s="10">
        <v>38</v>
      </c>
      <c r="G165" s="10">
        <v>33</v>
      </c>
      <c r="H165" s="10">
        <v>2078</v>
      </c>
      <c r="I165" s="10">
        <v>683</v>
      </c>
      <c r="J165" s="10">
        <v>254</v>
      </c>
      <c r="K165" s="10">
        <v>548</v>
      </c>
      <c r="L165" s="10">
        <v>46.4</v>
      </c>
      <c r="M165" s="10">
        <v>84</v>
      </c>
      <c r="N165" s="10">
        <v>236</v>
      </c>
      <c r="O165" s="10">
        <v>35.6</v>
      </c>
      <c r="P165" s="10">
        <v>91</v>
      </c>
      <c r="Q165" s="10">
        <v>113</v>
      </c>
      <c r="R165" s="10">
        <v>80.5</v>
      </c>
      <c r="S165" s="10">
        <v>88</v>
      </c>
      <c r="T165" s="10">
        <v>256</v>
      </c>
      <c r="U165" s="10">
        <v>344</v>
      </c>
      <c r="V165" s="10">
        <v>117</v>
      </c>
      <c r="W165" s="10">
        <v>79</v>
      </c>
      <c r="X165" s="10">
        <v>71</v>
      </c>
      <c r="Y165" s="10">
        <v>31</v>
      </c>
      <c r="Z165" s="10">
        <v>145</v>
      </c>
      <c r="AA165" s="10">
        <v>1498</v>
      </c>
      <c r="AB165" s="10">
        <v>2</v>
      </c>
      <c r="AC165" s="10">
        <v>0</v>
      </c>
      <c r="AD165" s="10">
        <v>-9</v>
      </c>
    </row>
    <row r="166" spans="1:30" x14ac:dyDescent="0.2">
      <c r="A166" s="10" t="s">
        <v>252</v>
      </c>
      <c r="B166" s="10" t="s">
        <v>37</v>
      </c>
      <c r="C166" s="10" t="s">
        <v>87</v>
      </c>
      <c r="D166" s="10">
        <v>21</v>
      </c>
      <c r="E166" s="10">
        <v>74</v>
      </c>
      <c r="F166" s="10">
        <v>34</v>
      </c>
      <c r="G166" s="10">
        <v>40</v>
      </c>
      <c r="H166" s="10">
        <v>1703</v>
      </c>
      <c r="I166" s="10">
        <v>679</v>
      </c>
      <c r="J166" s="10">
        <v>298</v>
      </c>
      <c r="K166" s="10">
        <v>414</v>
      </c>
      <c r="L166" s="10">
        <v>72</v>
      </c>
      <c r="M166" s="10">
        <v>1</v>
      </c>
      <c r="N166" s="10">
        <v>3</v>
      </c>
      <c r="O166" s="10">
        <v>33.299999999999997</v>
      </c>
      <c r="P166" s="10">
        <v>82</v>
      </c>
      <c r="Q166" s="10">
        <v>159</v>
      </c>
      <c r="R166" s="10">
        <v>51.6</v>
      </c>
      <c r="S166" s="10">
        <v>231</v>
      </c>
      <c r="T166" s="10">
        <v>389</v>
      </c>
      <c r="U166" s="10">
        <v>620</v>
      </c>
      <c r="V166" s="10">
        <v>69</v>
      </c>
      <c r="W166" s="10">
        <v>58</v>
      </c>
      <c r="X166" s="10">
        <v>26</v>
      </c>
      <c r="Y166" s="10">
        <v>173</v>
      </c>
      <c r="Z166" s="10">
        <v>169</v>
      </c>
      <c r="AA166" s="10">
        <v>2066</v>
      </c>
      <c r="AB166" s="10">
        <v>20</v>
      </c>
      <c r="AC166" s="10">
        <v>0</v>
      </c>
      <c r="AD166" s="10">
        <v>72</v>
      </c>
    </row>
    <row r="167" spans="1:30" x14ac:dyDescent="0.2">
      <c r="A167" s="10" t="s">
        <v>253</v>
      </c>
      <c r="B167" s="10" t="s">
        <v>52</v>
      </c>
      <c r="C167" s="10" t="s">
        <v>93</v>
      </c>
      <c r="D167" s="10">
        <v>26</v>
      </c>
      <c r="E167" s="10">
        <v>72</v>
      </c>
      <c r="F167" s="10">
        <v>42</v>
      </c>
      <c r="G167" s="10">
        <v>30</v>
      </c>
      <c r="H167" s="10">
        <v>1894</v>
      </c>
      <c r="I167" s="10">
        <v>678</v>
      </c>
      <c r="J167" s="10">
        <v>235</v>
      </c>
      <c r="K167" s="10">
        <v>540</v>
      </c>
      <c r="L167" s="10">
        <v>43.5</v>
      </c>
      <c r="M167" s="10">
        <v>150</v>
      </c>
      <c r="N167" s="10">
        <v>378</v>
      </c>
      <c r="O167" s="10">
        <v>39.700000000000003</v>
      </c>
      <c r="P167" s="10">
        <v>58</v>
      </c>
      <c r="Q167" s="10">
        <v>71</v>
      </c>
      <c r="R167" s="10">
        <v>81.7</v>
      </c>
      <c r="S167" s="10">
        <v>80</v>
      </c>
      <c r="T167" s="10">
        <v>245</v>
      </c>
      <c r="U167" s="10">
        <v>325</v>
      </c>
      <c r="V167" s="10">
        <v>252</v>
      </c>
      <c r="W167" s="10">
        <v>112</v>
      </c>
      <c r="X167" s="10">
        <v>97</v>
      </c>
      <c r="Y167" s="10">
        <v>10</v>
      </c>
      <c r="Z167" s="10">
        <v>133</v>
      </c>
      <c r="AA167" s="10">
        <v>1655</v>
      </c>
      <c r="AB167" s="10">
        <v>4</v>
      </c>
      <c r="AC167" s="10">
        <v>0</v>
      </c>
      <c r="AD167" s="10">
        <v>124</v>
      </c>
    </row>
    <row r="168" spans="1:30" x14ac:dyDescent="0.2">
      <c r="A168" s="10" t="s">
        <v>254</v>
      </c>
      <c r="B168" s="10" t="s">
        <v>62</v>
      </c>
      <c r="C168" s="10" t="s">
        <v>123</v>
      </c>
      <c r="D168" s="10">
        <v>19</v>
      </c>
      <c r="E168" s="10">
        <v>66</v>
      </c>
      <c r="F168" s="10">
        <v>15</v>
      </c>
      <c r="G168" s="10">
        <v>51</v>
      </c>
      <c r="H168" s="10">
        <v>1550</v>
      </c>
      <c r="I168" s="10">
        <v>673</v>
      </c>
      <c r="J168" s="10">
        <v>269</v>
      </c>
      <c r="K168" s="10">
        <v>611</v>
      </c>
      <c r="L168" s="10">
        <v>44</v>
      </c>
      <c r="M168" s="10">
        <v>77</v>
      </c>
      <c r="N168" s="10">
        <v>255</v>
      </c>
      <c r="O168" s="10">
        <v>30.2</v>
      </c>
      <c r="P168" s="10">
        <v>58</v>
      </c>
      <c r="Q168" s="10">
        <v>70</v>
      </c>
      <c r="R168" s="10">
        <v>82.9</v>
      </c>
      <c r="S168" s="10">
        <v>28</v>
      </c>
      <c r="T168" s="10">
        <v>153</v>
      </c>
      <c r="U168" s="10">
        <v>181</v>
      </c>
      <c r="V168" s="10">
        <v>127</v>
      </c>
      <c r="W168" s="10">
        <v>76</v>
      </c>
      <c r="X168" s="10">
        <v>33</v>
      </c>
      <c r="Y168" s="10">
        <v>7</v>
      </c>
      <c r="Z168" s="10">
        <v>115</v>
      </c>
      <c r="AA168" s="10">
        <v>1125</v>
      </c>
      <c r="AB168" s="10">
        <v>0</v>
      </c>
      <c r="AC168" s="10">
        <v>0</v>
      </c>
      <c r="AD168" s="10">
        <v>-364</v>
      </c>
    </row>
    <row r="169" spans="1:30" x14ac:dyDescent="0.2">
      <c r="A169" s="10" t="s">
        <v>255</v>
      </c>
      <c r="B169" s="10" t="s">
        <v>26</v>
      </c>
      <c r="C169" s="10" t="s">
        <v>95</v>
      </c>
      <c r="D169" s="10">
        <v>29</v>
      </c>
      <c r="E169" s="10">
        <v>76</v>
      </c>
      <c r="F169" s="10">
        <v>42</v>
      </c>
      <c r="G169" s="10">
        <v>34</v>
      </c>
      <c r="H169" s="10">
        <v>2409</v>
      </c>
      <c r="I169" s="10">
        <v>671</v>
      </c>
      <c r="J169" s="10">
        <v>229</v>
      </c>
      <c r="K169" s="10">
        <v>593</v>
      </c>
      <c r="L169" s="10">
        <v>38.6</v>
      </c>
      <c r="M169" s="10">
        <v>163</v>
      </c>
      <c r="N169" s="10">
        <v>419</v>
      </c>
      <c r="O169" s="10">
        <v>38.9</v>
      </c>
      <c r="P169" s="10">
        <v>50</v>
      </c>
      <c r="Q169" s="10">
        <v>69</v>
      </c>
      <c r="R169" s="10">
        <v>72.5</v>
      </c>
      <c r="S169" s="10">
        <v>55</v>
      </c>
      <c r="T169" s="10">
        <v>329</v>
      </c>
      <c r="U169" s="10">
        <v>384</v>
      </c>
      <c r="V169" s="10">
        <v>283</v>
      </c>
      <c r="W169" s="10">
        <v>114</v>
      </c>
      <c r="X169" s="10">
        <v>65</v>
      </c>
      <c r="Y169" s="10">
        <v>49</v>
      </c>
      <c r="Z169" s="10">
        <v>239</v>
      </c>
      <c r="AA169" s="10">
        <v>1784</v>
      </c>
      <c r="AB169" s="10">
        <v>4</v>
      </c>
      <c r="AC169" s="10">
        <v>1</v>
      </c>
      <c r="AD169" s="10">
        <v>78</v>
      </c>
    </row>
    <row r="170" spans="1:30" x14ac:dyDescent="0.2">
      <c r="A170" s="10" t="s">
        <v>256</v>
      </c>
      <c r="B170" s="10" t="s">
        <v>33</v>
      </c>
      <c r="C170" s="10" t="s">
        <v>66</v>
      </c>
      <c r="D170" s="10">
        <v>28</v>
      </c>
      <c r="E170" s="10">
        <v>77</v>
      </c>
      <c r="F170" s="10">
        <v>48</v>
      </c>
      <c r="G170" s="10">
        <v>29</v>
      </c>
      <c r="H170" s="10">
        <v>1548</v>
      </c>
      <c r="I170" s="10">
        <v>669</v>
      </c>
      <c r="J170" s="10">
        <v>239</v>
      </c>
      <c r="K170" s="10">
        <v>530</v>
      </c>
      <c r="L170" s="10">
        <v>45.1</v>
      </c>
      <c r="M170" s="10">
        <v>116</v>
      </c>
      <c r="N170" s="10">
        <v>312</v>
      </c>
      <c r="O170" s="10">
        <v>37.200000000000003</v>
      </c>
      <c r="P170" s="10">
        <v>75</v>
      </c>
      <c r="Q170" s="10">
        <v>108</v>
      </c>
      <c r="R170" s="10">
        <v>69.400000000000006</v>
      </c>
      <c r="S170" s="10">
        <v>25</v>
      </c>
      <c r="T170" s="10">
        <v>151</v>
      </c>
      <c r="U170" s="10">
        <v>176</v>
      </c>
      <c r="V170" s="10">
        <v>115</v>
      </c>
      <c r="W170" s="10">
        <v>52</v>
      </c>
      <c r="X170" s="10">
        <v>35</v>
      </c>
      <c r="Y170" s="10">
        <v>11</v>
      </c>
      <c r="Z170" s="10">
        <v>122</v>
      </c>
      <c r="AA170" s="10">
        <v>1139</v>
      </c>
      <c r="AB170" s="10">
        <v>1</v>
      </c>
      <c r="AC170" s="10">
        <v>0</v>
      </c>
      <c r="AD170" s="10">
        <v>228</v>
      </c>
    </row>
    <row r="171" spans="1:30" x14ac:dyDescent="0.2">
      <c r="A171" s="10" t="s">
        <v>257</v>
      </c>
      <c r="B171" s="10" t="s">
        <v>26</v>
      </c>
      <c r="C171" s="10" t="s">
        <v>93</v>
      </c>
      <c r="D171" s="10">
        <v>20</v>
      </c>
      <c r="E171" s="10">
        <v>67</v>
      </c>
      <c r="F171" s="10">
        <v>38</v>
      </c>
      <c r="G171" s="10">
        <v>29</v>
      </c>
      <c r="H171" s="10">
        <v>1394</v>
      </c>
      <c r="I171" s="10">
        <v>666</v>
      </c>
      <c r="J171" s="10">
        <v>261</v>
      </c>
      <c r="K171" s="10">
        <v>497</v>
      </c>
      <c r="L171" s="10">
        <v>52.5</v>
      </c>
      <c r="M171" s="10">
        <v>54</v>
      </c>
      <c r="N171" s="10">
        <v>146</v>
      </c>
      <c r="O171" s="10">
        <v>37</v>
      </c>
      <c r="P171" s="10">
        <v>90</v>
      </c>
      <c r="Q171" s="10">
        <v>138</v>
      </c>
      <c r="R171" s="10">
        <v>65.2</v>
      </c>
      <c r="S171" s="10">
        <v>70</v>
      </c>
      <c r="T171" s="10">
        <v>161</v>
      </c>
      <c r="U171" s="10">
        <v>231</v>
      </c>
      <c r="V171" s="10">
        <v>125</v>
      </c>
      <c r="W171" s="10">
        <v>95</v>
      </c>
      <c r="X171" s="10">
        <v>41</v>
      </c>
      <c r="Y171" s="10">
        <v>31</v>
      </c>
      <c r="Z171" s="10">
        <v>157</v>
      </c>
      <c r="AA171" s="10">
        <v>1252</v>
      </c>
      <c r="AB171" s="10">
        <v>1</v>
      </c>
      <c r="AC171" s="10">
        <v>0</v>
      </c>
      <c r="AD171" s="10">
        <v>-53</v>
      </c>
    </row>
    <row r="172" spans="1:30" x14ac:dyDescent="0.2">
      <c r="A172" s="10" t="s">
        <v>258</v>
      </c>
      <c r="B172" s="10" t="s">
        <v>40</v>
      </c>
      <c r="C172" s="10" t="s">
        <v>132</v>
      </c>
      <c r="D172" s="10">
        <v>22</v>
      </c>
      <c r="E172" s="10">
        <v>56</v>
      </c>
      <c r="F172" s="10">
        <v>36</v>
      </c>
      <c r="G172" s="10">
        <v>20</v>
      </c>
      <c r="H172" s="10">
        <v>1086</v>
      </c>
      <c r="I172" s="10">
        <v>659</v>
      </c>
      <c r="J172" s="10">
        <v>228</v>
      </c>
      <c r="K172" s="10">
        <v>571</v>
      </c>
      <c r="L172" s="10">
        <v>39.9</v>
      </c>
      <c r="M172" s="10">
        <v>117</v>
      </c>
      <c r="N172" s="10">
        <v>315</v>
      </c>
      <c r="O172" s="10">
        <v>37.1</v>
      </c>
      <c r="P172" s="10">
        <v>86</v>
      </c>
      <c r="Q172" s="10">
        <v>102</v>
      </c>
      <c r="R172" s="10">
        <v>84.3</v>
      </c>
      <c r="S172" s="10">
        <v>20</v>
      </c>
      <c r="T172" s="10">
        <v>115</v>
      </c>
      <c r="U172" s="10">
        <v>135</v>
      </c>
      <c r="V172" s="10">
        <v>172</v>
      </c>
      <c r="W172" s="10">
        <v>82</v>
      </c>
      <c r="X172" s="10">
        <v>39</v>
      </c>
      <c r="Y172" s="10">
        <v>15</v>
      </c>
      <c r="Z172" s="10">
        <v>96</v>
      </c>
      <c r="AA172" s="10">
        <v>1159</v>
      </c>
      <c r="AB172" s="10">
        <v>1</v>
      </c>
      <c r="AC172" s="10">
        <v>0</v>
      </c>
      <c r="AD172" s="10">
        <v>-129</v>
      </c>
    </row>
    <row r="173" spans="1:30" x14ac:dyDescent="0.2">
      <c r="A173" s="10" t="s">
        <v>259</v>
      </c>
      <c r="B173" s="10" t="s">
        <v>33</v>
      </c>
      <c r="C173" s="10" t="s">
        <v>123</v>
      </c>
      <c r="D173" s="10">
        <v>31</v>
      </c>
      <c r="E173" s="10">
        <v>64</v>
      </c>
      <c r="F173" s="10">
        <v>19</v>
      </c>
      <c r="G173" s="10">
        <v>45</v>
      </c>
      <c r="H173" s="10">
        <v>1314</v>
      </c>
      <c r="I173" s="10">
        <v>654</v>
      </c>
      <c r="J173" s="10">
        <v>239</v>
      </c>
      <c r="K173" s="10">
        <v>523</v>
      </c>
      <c r="L173" s="10">
        <v>45.7</v>
      </c>
      <c r="M173" s="10">
        <v>123</v>
      </c>
      <c r="N173" s="10">
        <v>298</v>
      </c>
      <c r="O173" s="10">
        <v>41.3</v>
      </c>
      <c r="P173" s="10">
        <v>53</v>
      </c>
      <c r="Q173" s="10">
        <v>70</v>
      </c>
      <c r="R173" s="10">
        <v>75.7</v>
      </c>
      <c r="S173" s="10">
        <v>23</v>
      </c>
      <c r="T173" s="10">
        <v>115</v>
      </c>
      <c r="U173" s="10">
        <v>138</v>
      </c>
      <c r="V173" s="10">
        <v>91</v>
      </c>
      <c r="W173" s="10">
        <v>58</v>
      </c>
      <c r="X173" s="10">
        <v>13</v>
      </c>
      <c r="Y173" s="10">
        <v>6</v>
      </c>
      <c r="Z173" s="10">
        <v>118</v>
      </c>
      <c r="AA173" s="10">
        <v>955</v>
      </c>
      <c r="AB173" s="10">
        <v>0</v>
      </c>
      <c r="AC173" s="10">
        <v>0</v>
      </c>
      <c r="AD173" s="10">
        <v>-237</v>
      </c>
    </row>
    <row r="174" spans="1:30" x14ac:dyDescent="0.2">
      <c r="A174" s="10" t="s">
        <v>260</v>
      </c>
      <c r="B174" s="10" t="s">
        <v>52</v>
      </c>
      <c r="C174" s="10" t="s">
        <v>104</v>
      </c>
      <c r="D174" s="10">
        <v>29</v>
      </c>
      <c r="E174" s="10">
        <v>65</v>
      </c>
      <c r="F174" s="10">
        <v>24</v>
      </c>
      <c r="G174" s="10">
        <v>41</v>
      </c>
      <c r="H174" s="10">
        <v>1530</v>
      </c>
      <c r="I174" s="10">
        <v>654</v>
      </c>
      <c r="J174" s="10">
        <v>239</v>
      </c>
      <c r="K174" s="10">
        <v>554</v>
      </c>
      <c r="L174" s="10">
        <v>43.1</v>
      </c>
      <c r="M174" s="10">
        <v>107</v>
      </c>
      <c r="N174" s="10">
        <v>293</v>
      </c>
      <c r="O174" s="10">
        <v>36.5</v>
      </c>
      <c r="P174" s="10">
        <v>69</v>
      </c>
      <c r="Q174" s="10">
        <v>81</v>
      </c>
      <c r="R174" s="10">
        <v>85.2</v>
      </c>
      <c r="S174" s="10">
        <v>41</v>
      </c>
      <c r="T174" s="10">
        <v>134</v>
      </c>
      <c r="U174" s="10">
        <v>175</v>
      </c>
      <c r="V174" s="10">
        <v>174</v>
      </c>
      <c r="W174" s="10">
        <v>86</v>
      </c>
      <c r="X174" s="10">
        <v>69</v>
      </c>
      <c r="Y174" s="10">
        <v>20</v>
      </c>
      <c r="Z174" s="10">
        <v>117</v>
      </c>
      <c r="AA174" s="10">
        <v>1306</v>
      </c>
      <c r="AB174" s="10">
        <v>1</v>
      </c>
      <c r="AC174" s="10">
        <v>0</v>
      </c>
      <c r="AD174" s="10">
        <v>-161</v>
      </c>
    </row>
    <row r="175" spans="1:30" x14ac:dyDescent="0.2">
      <c r="A175" s="10" t="s">
        <v>261</v>
      </c>
      <c r="B175" s="10" t="s">
        <v>62</v>
      </c>
      <c r="C175" s="10" t="s">
        <v>102</v>
      </c>
      <c r="D175" s="10">
        <v>24</v>
      </c>
      <c r="E175" s="10">
        <v>56</v>
      </c>
      <c r="F175" s="10">
        <v>27</v>
      </c>
      <c r="G175" s="10">
        <v>29</v>
      </c>
      <c r="H175" s="10">
        <v>1297</v>
      </c>
      <c r="I175" s="10">
        <v>654</v>
      </c>
      <c r="J175" s="10">
        <v>236</v>
      </c>
      <c r="K175" s="10">
        <v>527</v>
      </c>
      <c r="L175" s="10">
        <v>44.8</v>
      </c>
      <c r="M175" s="10">
        <v>91</v>
      </c>
      <c r="N175" s="10">
        <v>249</v>
      </c>
      <c r="O175" s="10">
        <v>36.5</v>
      </c>
      <c r="P175" s="10">
        <v>91</v>
      </c>
      <c r="Q175" s="10">
        <v>106</v>
      </c>
      <c r="R175" s="10">
        <v>85.8</v>
      </c>
      <c r="S175" s="10">
        <v>14</v>
      </c>
      <c r="T175" s="10">
        <v>95</v>
      </c>
      <c r="U175" s="10">
        <v>109</v>
      </c>
      <c r="V175" s="10">
        <v>64</v>
      </c>
      <c r="W175" s="10">
        <v>46</v>
      </c>
      <c r="X175" s="10">
        <v>30</v>
      </c>
      <c r="Y175" s="10">
        <v>17</v>
      </c>
      <c r="Z175" s="10">
        <v>71</v>
      </c>
      <c r="AA175" s="10">
        <v>976</v>
      </c>
      <c r="AB175" s="10">
        <v>0</v>
      </c>
      <c r="AC175" s="10">
        <v>0</v>
      </c>
      <c r="AD175" s="10">
        <v>-207</v>
      </c>
    </row>
    <row r="176" spans="1:30" x14ac:dyDescent="0.2">
      <c r="A176" s="10" t="s">
        <v>262</v>
      </c>
      <c r="B176" s="10" t="s">
        <v>52</v>
      </c>
      <c r="C176" s="10" t="s">
        <v>142</v>
      </c>
      <c r="D176" s="10">
        <v>31</v>
      </c>
      <c r="E176" s="10">
        <v>51</v>
      </c>
      <c r="F176" s="10">
        <v>12</v>
      </c>
      <c r="G176" s="10">
        <v>39</v>
      </c>
      <c r="H176" s="10">
        <v>1122</v>
      </c>
      <c r="I176" s="10">
        <v>652</v>
      </c>
      <c r="J176" s="10">
        <v>200</v>
      </c>
      <c r="K176" s="10">
        <v>459</v>
      </c>
      <c r="L176" s="10">
        <v>43.6</v>
      </c>
      <c r="M176" s="10">
        <v>99</v>
      </c>
      <c r="N176" s="10">
        <v>239</v>
      </c>
      <c r="O176" s="10">
        <v>41.4</v>
      </c>
      <c r="P176" s="10">
        <v>153</v>
      </c>
      <c r="Q176" s="10">
        <v>188</v>
      </c>
      <c r="R176" s="10">
        <v>81.400000000000006</v>
      </c>
      <c r="S176" s="10">
        <v>19</v>
      </c>
      <c r="T176" s="10">
        <v>139</v>
      </c>
      <c r="U176" s="10">
        <v>158</v>
      </c>
      <c r="V176" s="10">
        <v>114</v>
      </c>
      <c r="W176" s="10">
        <v>58</v>
      </c>
      <c r="X176" s="10">
        <v>38</v>
      </c>
      <c r="Y176" s="10">
        <v>8</v>
      </c>
      <c r="Z176" s="10">
        <v>98</v>
      </c>
      <c r="AA176" s="10">
        <v>1093</v>
      </c>
      <c r="AB176" s="10">
        <v>0</v>
      </c>
      <c r="AC176" s="10">
        <v>0</v>
      </c>
      <c r="AD176" s="10">
        <v>-7</v>
      </c>
    </row>
    <row r="177" spans="1:30" x14ac:dyDescent="0.2">
      <c r="A177" s="10" t="s">
        <v>263</v>
      </c>
      <c r="B177" s="10" t="s">
        <v>40</v>
      </c>
      <c r="C177" s="10" t="s">
        <v>51</v>
      </c>
      <c r="D177" s="10">
        <v>27</v>
      </c>
      <c r="E177" s="10">
        <v>81</v>
      </c>
      <c r="F177" s="10">
        <v>57</v>
      </c>
      <c r="G177" s="10">
        <v>24</v>
      </c>
      <c r="H177" s="10">
        <v>1812</v>
      </c>
      <c r="I177" s="10">
        <v>651</v>
      </c>
      <c r="J177" s="10">
        <v>239</v>
      </c>
      <c r="K177" s="10">
        <v>565</v>
      </c>
      <c r="L177" s="10">
        <v>42.3</v>
      </c>
      <c r="M177" s="10">
        <v>142</v>
      </c>
      <c r="N177" s="10">
        <v>337</v>
      </c>
      <c r="O177" s="10">
        <v>42.1</v>
      </c>
      <c r="P177" s="10">
        <v>31</v>
      </c>
      <c r="Q177" s="10">
        <v>38</v>
      </c>
      <c r="R177" s="10">
        <v>81.599999999999994</v>
      </c>
      <c r="S177" s="10">
        <v>35</v>
      </c>
      <c r="T177" s="10">
        <v>167</v>
      </c>
      <c r="U177" s="10">
        <v>202</v>
      </c>
      <c r="V177" s="10">
        <v>197</v>
      </c>
      <c r="W177" s="10">
        <v>78</v>
      </c>
      <c r="X177" s="10">
        <v>66</v>
      </c>
      <c r="Y177" s="10">
        <v>29</v>
      </c>
      <c r="Z177" s="10">
        <v>158</v>
      </c>
      <c r="AA177" s="10">
        <v>1396</v>
      </c>
      <c r="AB177" s="10">
        <v>1</v>
      </c>
      <c r="AC177" s="10">
        <v>0</v>
      </c>
      <c r="AD177" s="10">
        <v>63</v>
      </c>
    </row>
    <row r="178" spans="1:30" x14ac:dyDescent="0.2">
      <c r="A178" s="10" t="s">
        <v>264</v>
      </c>
      <c r="B178" s="10" t="s">
        <v>33</v>
      </c>
      <c r="C178" s="10" t="s">
        <v>95</v>
      </c>
      <c r="D178" s="10">
        <v>27</v>
      </c>
      <c r="E178" s="10">
        <v>42</v>
      </c>
      <c r="F178" s="10">
        <v>25</v>
      </c>
      <c r="G178" s="10">
        <v>17</v>
      </c>
      <c r="H178" s="10">
        <v>1200</v>
      </c>
      <c r="I178" s="10">
        <v>650</v>
      </c>
      <c r="J178" s="10">
        <v>223</v>
      </c>
      <c r="K178" s="10">
        <v>474</v>
      </c>
      <c r="L178" s="10">
        <v>47</v>
      </c>
      <c r="M178" s="10">
        <v>103</v>
      </c>
      <c r="N178" s="10">
        <v>255</v>
      </c>
      <c r="O178" s="10">
        <v>40.4</v>
      </c>
      <c r="P178" s="10">
        <v>101</v>
      </c>
      <c r="Q178" s="10">
        <v>120</v>
      </c>
      <c r="R178" s="10">
        <v>84.2</v>
      </c>
      <c r="S178" s="10">
        <v>34</v>
      </c>
      <c r="T178" s="10">
        <v>151</v>
      </c>
      <c r="U178" s="10">
        <v>185</v>
      </c>
      <c r="V178" s="10">
        <v>78</v>
      </c>
      <c r="W178" s="10">
        <v>37</v>
      </c>
      <c r="X178" s="10">
        <v>50</v>
      </c>
      <c r="Y178" s="10">
        <v>14</v>
      </c>
      <c r="Z178" s="10">
        <v>83</v>
      </c>
      <c r="AA178" s="10">
        <v>1144</v>
      </c>
      <c r="AB178" s="10">
        <v>1</v>
      </c>
      <c r="AC178" s="10">
        <v>0</v>
      </c>
      <c r="AD178" s="10">
        <v>155</v>
      </c>
    </row>
    <row r="179" spans="1:30" x14ac:dyDescent="0.2">
      <c r="A179" s="10" t="s">
        <v>265</v>
      </c>
      <c r="B179" s="10" t="s">
        <v>40</v>
      </c>
      <c r="C179" s="10" t="s">
        <v>129</v>
      </c>
      <c r="D179" s="10">
        <v>31</v>
      </c>
      <c r="E179" s="10">
        <v>75</v>
      </c>
      <c r="F179" s="10">
        <v>31</v>
      </c>
      <c r="G179" s="10">
        <v>44</v>
      </c>
      <c r="H179" s="10">
        <v>1526</v>
      </c>
      <c r="I179" s="10">
        <v>650</v>
      </c>
      <c r="J179" s="10">
        <v>283</v>
      </c>
      <c r="K179" s="10">
        <v>521</v>
      </c>
      <c r="L179" s="10">
        <v>54.3</v>
      </c>
      <c r="M179" s="10">
        <v>26</v>
      </c>
      <c r="N179" s="10">
        <v>59</v>
      </c>
      <c r="O179" s="10">
        <v>44.1</v>
      </c>
      <c r="P179" s="10">
        <v>58</v>
      </c>
      <c r="Q179" s="10">
        <v>68</v>
      </c>
      <c r="R179" s="10">
        <v>85.3</v>
      </c>
      <c r="S179" s="10">
        <v>45</v>
      </c>
      <c r="T179" s="10">
        <v>189</v>
      </c>
      <c r="U179" s="10">
        <v>234</v>
      </c>
      <c r="V179" s="10">
        <v>397</v>
      </c>
      <c r="W179" s="10">
        <v>143</v>
      </c>
      <c r="X179" s="10">
        <v>81</v>
      </c>
      <c r="Y179" s="10">
        <v>10</v>
      </c>
      <c r="Z179" s="10">
        <v>105</v>
      </c>
      <c r="AA179" s="10">
        <v>1656</v>
      </c>
      <c r="AB179" s="10">
        <v>6</v>
      </c>
      <c r="AC179" s="10">
        <v>1</v>
      </c>
      <c r="AD179" s="10">
        <v>-62</v>
      </c>
    </row>
    <row r="180" spans="1:30" x14ac:dyDescent="0.2">
      <c r="A180" s="10" t="s">
        <v>266</v>
      </c>
      <c r="B180" s="10" t="s">
        <v>33</v>
      </c>
      <c r="C180" s="10" t="s">
        <v>104</v>
      </c>
      <c r="D180" s="10">
        <v>24</v>
      </c>
      <c r="E180" s="10">
        <v>66</v>
      </c>
      <c r="F180" s="10">
        <v>31</v>
      </c>
      <c r="G180" s="10">
        <v>35</v>
      </c>
      <c r="H180" s="10">
        <v>1951</v>
      </c>
      <c r="I180" s="10">
        <v>649</v>
      </c>
      <c r="J180" s="10">
        <v>235</v>
      </c>
      <c r="K180" s="10">
        <v>501</v>
      </c>
      <c r="L180" s="10">
        <v>46.9</v>
      </c>
      <c r="M180" s="10">
        <v>56</v>
      </c>
      <c r="N180" s="10">
        <v>167</v>
      </c>
      <c r="O180" s="10">
        <v>33.5</v>
      </c>
      <c r="P180" s="10">
        <v>123</v>
      </c>
      <c r="Q180" s="10">
        <v>161</v>
      </c>
      <c r="R180" s="10">
        <v>76.400000000000006</v>
      </c>
      <c r="S180" s="10">
        <v>97</v>
      </c>
      <c r="T180" s="10">
        <v>172</v>
      </c>
      <c r="U180" s="10">
        <v>269</v>
      </c>
      <c r="V180" s="10">
        <v>162</v>
      </c>
      <c r="W180" s="10">
        <v>88</v>
      </c>
      <c r="X180" s="10">
        <v>103</v>
      </c>
      <c r="Y180" s="10">
        <v>42</v>
      </c>
      <c r="Z180" s="10">
        <v>208</v>
      </c>
      <c r="AA180" s="10">
        <v>1562</v>
      </c>
      <c r="AB180" s="10">
        <v>0</v>
      </c>
      <c r="AC180" s="10">
        <v>0</v>
      </c>
      <c r="AD180" s="10">
        <v>150</v>
      </c>
    </row>
    <row r="181" spans="1:30" x14ac:dyDescent="0.2">
      <c r="A181" s="10" t="s">
        <v>267</v>
      </c>
      <c r="B181" s="10" t="s">
        <v>33</v>
      </c>
      <c r="C181" s="10" t="s">
        <v>123</v>
      </c>
      <c r="D181" s="10">
        <v>27</v>
      </c>
      <c r="E181" s="10">
        <v>67</v>
      </c>
      <c r="F181" s="10">
        <v>18</v>
      </c>
      <c r="G181" s="10">
        <v>49</v>
      </c>
      <c r="H181" s="10">
        <v>1453</v>
      </c>
      <c r="I181" s="10">
        <v>647</v>
      </c>
      <c r="J181" s="10">
        <v>236</v>
      </c>
      <c r="K181" s="10">
        <v>465</v>
      </c>
      <c r="L181" s="10">
        <v>50.8</v>
      </c>
      <c r="M181" s="10">
        <v>56</v>
      </c>
      <c r="N181" s="10">
        <v>142</v>
      </c>
      <c r="O181" s="10">
        <v>39.4</v>
      </c>
      <c r="P181" s="10">
        <v>119</v>
      </c>
      <c r="Q181" s="10">
        <v>150</v>
      </c>
      <c r="R181" s="10">
        <v>79.3</v>
      </c>
      <c r="S181" s="10">
        <v>65</v>
      </c>
      <c r="T181" s="10">
        <v>182</v>
      </c>
      <c r="U181" s="10">
        <v>247</v>
      </c>
      <c r="V181" s="10">
        <v>103</v>
      </c>
      <c r="W181" s="10">
        <v>56</v>
      </c>
      <c r="X181" s="10">
        <v>46</v>
      </c>
      <c r="Y181" s="10">
        <v>20</v>
      </c>
      <c r="Z181" s="10">
        <v>63</v>
      </c>
      <c r="AA181" s="10">
        <v>1240</v>
      </c>
      <c r="AB181" s="10">
        <v>0</v>
      </c>
      <c r="AC181" s="10">
        <v>0</v>
      </c>
      <c r="AD181" s="10">
        <v>-266</v>
      </c>
    </row>
    <row r="182" spans="1:30" x14ac:dyDescent="0.2">
      <c r="A182" s="10" t="s">
        <v>268</v>
      </c>
      <c r="B182" s="10" t="s">
        <v>33</v>
      </c>
      <c r="C182" s="10" t="s">
        <v>56</v>
      </c>
      <c r="D182" s="10">
        <v>29</v>
      </c>
      <c r="E182" s="10">
        <v>69</v>
      </c>
      <c r="F182" s="10">
        <v>36</v>
      </c>
      <c r="G182" s="10">
        <v>33</v>
      </c>
      <c r="H182" s="10">
        <v>1957</v>
      </c>
      <c r="I182" s="10">
        <v>647</v>
      </c>
      <c r="J182" s="10">
        <v>252</v>
      </c>
      <c r="K182" s="10">
        <v>495</v>
      </c>
      <c r="L182" s="10">
        <v>50.9</v>
      </c>
      <c r="M182" s="10">
        <v>43</v>
      </c>
      <c r="N182" s="10">
        <v>105</v>
      </c>
      <c r="O182" s="10">
        <v>41</v>
      </c>
      <c r="P182" s="10">
        <v>100</v>
      </c>
      <c r="Q182" s="10">
        <v>136</v>
      </c>
      <c r="R182" s="10">
        <v>73.5</v>
      </c>
      <c r="S182" s="10">
        <v>66</v>
      </c>
      <c r="T182" s="10">
        <v>302</v>
      </c>
      <c r="U182" s="10">
        <v>368</v>
      </c>
      <c r="V182" s="10">
        <v>335</v>
      </c>
      <c r="W182" s="10">
        <v>103</v>
      </c>
      <c r="X182" s="10">
        <v>78</v>
      </c>
      <c r="Y182" s="10">
        <v>63</v>
      </c>
      <c r="Z182" s="10">
        <v>146</v>
      </c>
      <c r="AA182" s="10">
        <v>1911</v>
      </c>
      <c r="AB182" s="10">
        <v>10</v>
      </c>
      <c r="AC182" s="10">
        <v>3</v>
      </c>
      <c r="AD182" s="10">
        <v>91</v>
      </c>
    </row>
    <row r="183" spans="1:30" x14ac:dyDescent="0.2">
      <c r="A183" s="10" t="s">
        <v>269</v>
      </c>
      <c r="B183" s="10" t="s">
        <v>26</v>
      </c>
      <c r="C183" s="10" t="s">
        <v>129</v>
      </c>
      <c r="D183" s="10">
        <v>23</v>
      </c>
      <c r="E183" s="10">
        <v>68</v>
      </c>
      <c r="F183" s="10">
        <v>31</v>
      </c>
      <c r="G183" s="10">
        <v>37</v>
      </c>
      <c r="H183" s="10">
        <v>1279</v>
      </c>
      <c r="I183" s="10">
        <v>642</v>
      </c>
      <c r="J183" s="10">
        <v>242</v>
      </c>
      <c r="K183" s="10">
        <v>508</v>
      </c>
      <c r="L183" s="10">
        <v>47.6</v>
      </c>
      <c r="M183" s="10">
        <v>54</v>
      </c>
      <c r="N183" s="10">
        <v>191</v>
      </c>
      <c r="O183" s="10">
        <v>28.3</v>
      </c>
      <c r="P183" s="10">
        <v>104</v>
      </c>
      <c r="Q183" s="10">
        <v>137</v>
      </c>
      <c r="R183" s="10">
        <v>75.900000000000006</v>
      </c>
      <c r="S183" s="10">
        <v>129</v>
      </c>
      <c r="T183" s="10">
        <v>265</v>
      </c>
      <c r="U183" s="10">
        <v>394</v>
      </c>
      <c r="V183" s="10">
        <v>66</v>
      </c>
      <c r="W183" s="10">
        <v>72</v>
      </c>
      <c r="X183" s="10">
        <v>21</v>
      </c>
      <c r="Y183" s="10">
        <v>60</v>
      </c>
      <c r="Z183" s="10">
        <v>153</v>
      </c>
      <c r="AA183" s="10">
        <v>1385</v>
      </c>
      <c r="AB183" s="10">
        <v>7</v>
      </c>
      <c r="AC183" s="10">
        <v>0</v>
      </c>
      <c r="AD183" s="10">
        <v>-95</v>
      </c>
    </row>
    <row r="184" spans="1:30" x14ac:dyDescent="0.2">
      <c r="A184" s="10" t="s">
        <v>270</v>
      </c>
      <c r="B184" s="10" t="s">
        <v>40</v>
      </c>
      <c r="C184" s="10" t="s">
        <v>106</v>
      </c>
      <c r="D184" s="10">
        <v>26</v>
      </c>
      <c r="E184" s="10">
        <v>68</v>
      </c>
      <c r="F184" s="10">
        <v>37</v>
      </c>
      <c r="G184" s="10">
        <v>31</v>
      </c>
      <c r="H184" s="10">
        <v>1759</v>
      </c>
      <c r="I184" s="10">
        <v>641</v>
      </c>
      <c r="J184" s="10">
        <v>228</v>
      </c>
      <c r="K184" s="10">
        <v>567</v>
      </c>
      <c r="L184" s="10">
        <v>40.200000000000003</v>
      </c>
      <c r="M184" s="10">
        <v>117</v>
      </c>
      <c r="N184" s="10">
        <v>350</v>
      </c>
      <c r="O184" s="10">
        <v>33.4</v>
      </c>
      <c r="P184" s="10">
        <v>68</v>
      </c>
      <c r="Q184" s="10">
        <v>78</v>
      </c>
      <c r="R184" s="10">
        <v>87.2</v>
      </c>
      <c r="S184" s="10">
        <v>27</v>
      </c>
      <c r="T184" s="10">
        <v>118</v>
      </c>
      <c r="U184" s="10">
        <v>145</v>
      </c>
      <c r="V184" s="10">
        <v>167</v>
      </c>
      <c r="W184" s="10">
        <v>92</v>
      </c>
      <c r="X184" s="10">
        <v>62</v>
      </c>
      <c r="Y184" s="10">
        <v>5</v>
      </c>
      <c r="Z184" s="10">
        <v>154</v>
      </c>
      <c r="AA184" s="10">
        <v>1175</v>
      </c>
      <c r="AB184" s="10">
        <v>0</v>
      </c>
      <c r="AC184" s="10">
        <v>0</v>
      </c>
      <c r="AD184" s="10">
        <v>-28</v>
      </c>
    </row>
    <row r="185" spans="1:30" x14ac:dyDescent="0.2">
      <c r="A185" s="10" t="s">
        <v>271</v>
      </c>
      <c r="B185" s="10" t="s">
        <v>26</v>
      </c>
      <c r="C185" s="10" t="s">
        <v>35</v>
      </c>
      <c r="D185" s="10">
        <v>24</v>
      </c>
      <c r="E185" s="10">
        <v>79</v>
      </c>
      <c r="F185" s="10">
        <v>55</v>
      </c>
      <c r="G185" s="10">
        <v>24</v>
      </c>
      <c r="H185" s="10">
        <v>2045</v>
      </c>
      <c r="I185" s="10">
        <v>641</v>
      </c>
      <c r="J185" s="10">
        <v>216</v>
      </c>
      <c r="K185" s="10">
        <v>476</v>
      </c>
      <c r="L185" s="10">
        <v>45.4</v>
      </c>
      <c r="M185" s="10">
        <v>115</v>
      </c>
      <c r="N185" s="10">
        <v>291</v>
      </c>
      <c r="O185" s="10">
        <v>39.5</v>
      </c>
      <c r="P185" s="10">
        <v>94</v>
      </c>
      <c r="Q185" s="10">
        <v>122</v>
      </c>
      <c r="R185" s="10">
        <v>77</v>
      </c>
      <c r="S185" s="10">
        <v>87</v>
      </c>
      <c r="T185" s="10">
        <v>276</v>
      </c>
      <c r="U185" s="10">
        <v>363</v>
      </c>
      <c r="V185" s="10">
        <v>131</v>
      </c>
      <c r="W185" s="10">
        <v>82</v>
      </c>
      <c r="X185" s="10">
        <v>41</v>
      </c>
      <c r="Y185" s="10">
        <v>31</v>
      </c>
      <c r="Z185" s="10">
        <v>192</v>
      </c>
      <c r="AA185" s="10">
        <v>1407</v>
      </c>
      <c r="AB185" s="10">
        <v>3</v>
      </c>
      <c r="AC185" s="10">
        <v>0</v>
      </c>
      <c r="AD185" s="10">
        <v>206</v>
      </c>
    </row>
    <row r="186" spans="1:30" x14ac:dyDescent="0.2">
      <c r="A186" s="10" t="s">
        <v>272</v>
      </c>
      <c r="B186" s="10" t="s">
        <v>57</v>
      </c>
      <c r="C186" s="10" t="s">
        <v>69</v>
      </c>
      <c r="D186" s="10">
        <v>19</v>
      </c>
      <c r="E186" s="10">
        <v>72</v>
      </c>
      <c r="F186" s="10">
        <v>34</v>
      </c>
      <c r="G186" s="10">
        <v>38</v>
      </c>
      <c r="H186" s="10">
        <v>1401</v>
      </c>
      <c r="I186" s="10">
        <v>639</v>
      </c>
      <c r="J186" s="10">
        <v>248</v>
      </c>
      <c r="K186" s="10">
        <v>533</v>
      </c>
      <c r="L186" s="10">
        <v>46.5</v>
      </c>
      <c r="M186" s="10">
        <v>101</v>
      </c>
      <c r="N186" s="10">
        <v>259</v>
      </c>
      <c r="O186" s="10">
        <v>39</v>
      </c>
      <c r="P186" s="10">
        <v>42</v>
      </c>
      <c r="Q186" s="10">
        <v>47</v>
      </c>
      <c r="R186" s="10">
        <v>89.4</v>
      </c>
      <c r="S186" s="10">
        <v>37</v>
      </c>
      <c r="T186" s="10">
        <v>116</v>
      </c>
      <c r="U186" s="10">
        <v>153</v>
      </c>
      <c r="V186" s="10">
        <v>73</v>
      </c>
      <c r="W186" s="10">
        <v>42</v>
      </c>
      <c r="X186" s="10">
        <v>42</v>
      </c>
      <c r="Y186" s="10">
        <v>12</v>
      </c>
      <c r="Z186" s="10">
        <v>87</v>
      </c>
      <c r="AA186" s="10">
        <v>1052</v>
      </c>
      <c r="AB186" s="10">
        <v>0</v>
      </c>
      <c r="AC186" s="10">
        <v>0</v>
      </c>
      <c r="AD186" s="10">
        <v>63</v>
      </c>
    </row>
    <row r="187" spans="1:30" x14ac:dyDescent="0.2">
      <c r="A187" s="10" t="s">
        <v>273</v>
      </c>
      <c r="B187" s="10" t="s">
        <v>33</v>
      </c>
      <c r="C187" s="10" t="s">
        <v>39</v>
      </c>
      <c r="D187" s="10">
        <v>29</v>
      </c>
      <c r="E187" s="10">
        <v>78</v>
      </c>
      <c r="F187" s="10">
        <v>51</v>
      </c>
      <c r="G187" s="10">
        <v>27</v>
      </c>
      <c r="H187" s="10">
        <v>1512</v>
      </c>
      <c r="I187" s="10">
        <v>637</v>
      </c>
      <c r="J187" s="10">
        <v>222</v>
      </c>
      <c r="K187" s="10">
        <v>502</v>
      </c>
      <c r="L187" s="10">
        <v>44.2</v>
      </c>
      <c r="M187" s="10">
        <v>154</v>
      </c>
      <c r="N187" s="10">
        <v>384</v>
      </c>
      <c r="O187" s="10">
        <v>40.1</v>
      </c>
      <c r="P187" s="10">
        <v>39</v>
      </c>
      <c r="Q187" s="10">
        <v>45</v>
      </c>
      <c r="R187" s="10">
        <v>86.7</v>
      </c>
      <c r="S187" s="10">
        <v>19</v>
      </c>
      <c r="T187" s="10">
        <v>166</v>
      </c>
      <c r="U187" s="10">
        <v>185</v>
      </c>
      <c r="V187" s="10">
        <v>77</v>
      </c>
      <c r="W187" s="10">
        <v>54</v>
      </c>
      <c r="X187" s="10">
        <v>31</v>
      </c>
      <c r="Y187" s="10">
        <v>14</v>
      </c>
      <c r="Z187" s="10">
        <v>145</v>
      </c>
      <c r="AA187" s="10">
        <v>1056</v>
      </c>
      <c r="AB187" s="10">
        <v>0</v>
      </c>
      <c r="AC187" s="10">
        <v>0</v>
      </c>
      <c r="AD187" s="10">
        <v>75</v>
      </c>
    </row>
    <row r="188" spans="1:30" x14ac:dyDescent="0.2">
      <c r="A188" s="10" t="s">
        <v>274</v>
      </c>
      <c r="B188" s="10" t="s">
        <v>52</v>
      </c>
      <c r="C188" s="10" t="s">
        <v>39</v>
      </c>
      <c r="D188" s="10">
        <v>26</v>
      </c>
      <c r="E188" s="10">
        <v>76</v>
      </c>
      <c r="F188" s="10">
        <v>52</v>
      </c>
      <c r="G188" s="10">
        <v>24</v>
      </c>
      <c r="H188" s="10">
        <v>1567</v>
      </c>
      <c r="I188" s="10">
        <v>637</v>
      </c>
      <c r="J188" s="10">
        <v>241</v>
      </c>
      <c r="K188" s="10">
        <v>503</v>
      </c>
      <c r="L188" s="10">
        <v>47.9</v>
      </c>
      <c r="M188" s="10">
        <v>56</v>
      </c>
      <c r="N188" s="10">
        <v>148</v>
      </c>
      <c r="O188" s="10">
        <v>37.799999999999997</v>
      </c>
      <c r="P188" s="10">
        <v>99</v>
      </c>
      <c r="Q188" s="10">
        <v>116</v>
      </c>
      <c r="R188" s="10">
        <v>85.3</v>
      </c>
      <c r="S188" s="10">
        <v>39</v>
      </c>
      <c r="T188" s="10">
        <v>152</v>
      </c>
      <c r="U188" s="10">
        <v>191</v>
      </c>
      <c r="V188" s="10">
        <v>240</v>
      </c>
      <c r="W188" s="10">
        <v>94</v>
      </c>
      <c r="X188" s="10">
        <v>25</v>
      </c>
      <c r="Y188" s="10">
        <v>13</v>
      </c>
      <c r="Z188" s="10">
        <v>123</v>
      </c>
      <c r="AA188" s="10">
        <v>1246</v>
      </c>
      <c r="AB188" s="10">
        <v>3</v>
      </c>
      <c r="AC188" s="10">
        <v>0</v>
      </c>
      <c r="AD188" s="10">
        <v>144</v>
      </c>
    </row>
    <row r="189" spans="1:30" x14ac:dyDescent="0.2">
      <c r="A189" s="10" t="s">
        <v>275</v>
      </c>
      <c r="B189" s="10" t="s">
        <v>40</v>
      </c>
      <c r="C189" s="10" t="s">
        <v>111</v>
      </c>
      <c r="D189" s="10">
        <v>27</v>
      </c>
      <c r="E189" s="10">
        <v>62</v>
      </c>
      <c r="F189" s="10">
        <v>28</v>
      </c>
      <c r="G189" s="10">
        <v>34</v>
      </c>
      <c r="H189" s="10">
        <v>1696</v>
      </c>
      <c r="I189" s="10">
        <v>636</v>
      </c>
      <c r="J189" s="10">
        <v>247</v>
      </c>
      <c r="K189" s="10">
        <v>515</v>
      </c>
      <c r="L189" s="10">
        <v>48</v>
      </c>
      <c r="M189" s="10">
        <v>78</v>
      </c>
      <c r="N189" s="10">
        <v>204</v>
      </c>
      <c r="O189" s="10">
        <v>38.200000000000003</v>
      </c>
      <c r="P189" s="10">
        <v>64</v>
      </c>
      <c r="Q189" s="10">
        <v>77</v>
      </c>
      <c r="R189" s="10">
        <v>83.1</v>
      </c>
      <c r="S189" s="10">
        <v>26</v>
      </c>
      <c r="T189" s="10">
        <v>184</v>
      </c>
      <c r="U189" s="10">
        <v>210</v>
      </c>
      <c r="V189" s="10">
        <v>326</v>
      </c>
      <c r="W189" s="10">
        <v>60</v>
      </c>
      <c r="X189" s="10">
        <v>43</v>
      </c>
      <c r="Y189" s="10">
        <v>13</v>
      </c>
      <c r="Z189" s="10">
        <v>75</v>
      </c>
      <c r="AA189" s="10">
        <v>1485</v>
      </c>
      <c r="AB189" s="10">
        <v>2</v>
      </c>
      <c r="AC189" s="10">
        <v>0</v>
      </c>
      <c r="AD189" s="10">
        <v>6</v>
      </c>
    </row>
    <row r="190" spans="1:30" x14ac:dyDescent="0.2">
      <c r="A190" s="10" t="s">
        <v>276</v>
      </c>
      <c r="B190" s="10" t="s">
        <v>37</v>
      </c>
      <c r="C190" s="10" t="s">
        <v>114</v>
      </c>
      <c r="D190" s="10">
        <v>23</v>
      </c>
      <c r="E190" s="10">
        <v>70</v>
      </c>
      <c r="F190" s="10">
        <v>26</v>
      </c>
      <c r="G190" s="10">
        <v>44</v>
      </c>
      <c r="H190" s="10">
        <v>1505</v>
      </c>
      <c r="I190" s="10">
        <v>634</v>
      </c>
      <c r="J190" s="10">
        <v>261</v>
      </c>
      <c r="K190" s="10">
        <v>478</v>
      </c>
      <c r="L190" s="10">
        <v>54.6</v>
      </c>
      <c r="M190" s="10">
        <v>30</v>
      </c>
      <c r="N190" s="10">
        <v>113</v>
      </c>
      <c r="O190" s="10">
        <v>26.5</v>
      </c>
      <c r="P190" s="10">
        <v>82</v>
      </c>
      <c r="Q190" s="10">
        <v>108</v>
      </c>
      <c r="R190" s="10">
        <v>75.900000000000006</v>
      </c>
      <c r="S190" s="10">
        <v>69</v>
      </c>
      <c r="T190" s="10">
        <v>336</v>
      </c>
      <c r="U190" s="10">
        <v>405</v>
      </c>
      <c r="V190" s="10">
        <v>69</v>
      </c>
      <c r="W190" s="10">
        <v>112</v>
      </c>
      <c r="X190" s="10">
        <v>30</v>
      </c>
      <c r="Y190" s="10">
        <v>85</v>
      </c>
      <c r="Z190" s="10">
        <v>92</v>
      </c>
      <c r="AA190" s="10">
        <v>1457</v>
      </c>
      <c r="AB190" s="10">
        <v>6</v>
      </c>
      <c r="AC190" s="10">
        <v>0</v>
      </c>
      <c r="AD190" s="10">
        <v>-146</v>
      </c>
    </row>
    <row r="191" spans="1:30" x14ac:dyDescent="0.2">
      <c r="A191" s="10" t="s">
        <v>277</v>
      </c>
      <c r="B191" s="10" t="s">
        <v>33</v>
      </c>
      <c r="C191" s="10" t="s">
        <v>93</v>
      </c>
      <c r="D191" s="10">
        <v>28</v>
      </c>
      <c r="E191" s="10">
        <v>37</v>
      </c>
      <c r="F191" s="10">
        <v>19</v>
      </c>
      <c r="G191" s="10">
        <v>18</v>
      </c>
      <c r="H191" s="10">
        <v>1190</v>
      </c>
      <c r="I191" s="10">
        <v>633</v>
      </c>
      <c r="J191" s="10">
        <v>250</v>
      </c>
      <c r="K191" s="10">
        <v>529</v>
      </c>
      <c r="L191" s="10">
        <v>47.3</v>
      </c>
      <c r="M191" s="10">
        <v>89</v>
      </c>
      <c r="N191" s="10">
        <v>225</v>
      </c>
      <c r="O191" s="10">
        <v>39.6</v>
      </c>
      <c r="P191" s="10">
        <v>44</v>
      </c>
      <c r="Q191" s="10">
        <v>72</v>
      </c>
      <c r="R191" s="10">
        <v>61.1</v>
      </c>
      <c r="S191" s="10">
        <v>61</v>
      </c>
      <c r="T191" s="10">
        <v>125</v>
      </c>
      <c r="U191" s="10">
        <v>186</v>
      </c>
      <c r="V191" s="10">
        <v>85</v>
      </c>
      <c r="W191" s="10">
        <v>48</v>
      </c>
      <c r="X191" s="10">
        <v>45</v>
      </c>
      <c r="Y191" s="10">
        <v>28</v>
      </c>
      <c r="Z191" s="10">
        <v>107</v>
      </c>
      <c r="AA191" s="10">
        <v>1155</v>
      </c>
      <c r="AB191" s="10">
        <v>3</v>
      </c>
      <c r="AC191" s="10">
        <v>0</v>
      </c>
      <c r="AD191" s="10">
        <v>118</v>
      </c>
    </row>
    <row r="192" spans="1:30" x14ac:dyDescent="0.2">
      <c r="A192" s="10" t="s">
        <v>278</v>
      </c>
      <c r="B192" s="10" t="s">
        <v>26</v>
      </c>
      <c r="C192" s="10" t="s">
        <v>102</v>
      </c>
      <c r="D192" s="10">
        <v>24</v>
      </c>
      <c r="E192" s="10">
        <v>78</v>
      </c>
      <c r="F192" s="10">
        <v>43</v>
      </c>
      <c r="G192" s="10">
        <v>35</v>
      </c>
      <c r="H192" s="10">
        <v>1880</v>
      </c>
      <c r="I192" s="10">
        <v>619</v>
      </c>
      <c r="J192" s="10">
        <v>247</v>
      </c>
      <c r="K192" s="10">
        <v>451</v>
      </c>
      <c r="L192" s="10">
        <v>54.8</v>
      </c>
      <c r="M192" s="10">
        <v>29</v>
      </c>
      <c r="N192" s="10">
        <v>90</v>
      </c>
      <c r="O192" s="10">
        <v>32.200000000000003</v>
      </c>
      <c r="P192" s="10">
        <v>96</v>
      </c>
      <c r="Q192" s="10">
        <v>139</v>
      </c>
      <c r="R192" s="10">
        <v>69.099999999999994</v>
      </c>
      <c r="S192" s="10">
        <v>170</v>
      </c>
      <c r="T192" s="10">
        <v>412</v>
      </c>
      <c r="U192" s="10">
        <v>582</v>
      </c>
      <c r="V192" s="10">
        <v>184</v>
      </c>
      <c r="W192" s="10">
        <v>97</v>
      </c>
      <c r="X192" s="10">
        <v>83</v>
      </c>
      <c r="Y192" s="10">
        <v>21</v>
      </c>
      <c r="Z192" s="10">
        <v>190</v>
      </c>
      <c r="AA192" s="10">
        <v>1808</v>
      </c>
      <c r="AB192" s="10">
        <v>10</v>
      </c>
      <c r="AC192" s="10">
        <v>0</v>
      </c>
      <c r="AD192" s="10">
        <v>-101</v>
      </c>
    </row>
    <row r="193" spans="1:30" x14ac:dyDescent="0.2">
      <c r="A193" s="10" t="s">
        <v>279</v>
      </c>
      <c r="B193" s="10" t="s">
        <v>26</v>
      </c>
      <c r="C193" s="10" t="s">
        <v>93</v>
      </c>
      <c r="D193" s="10">
        <v>33</v>
      </c>
      <c r="E193" s="10">
        <v>73</v>
      </c>
      <c r="F193" s="10">
        <v>41</v>
      </c>
      <c r="G193" s="10">
        <v>32</v>
      </c>
      <c r="H193" s="10">
        <v>2298</v>
      </c>
      <c r="I193" s="10">
        <v>617</v>
      </c>
      <c r="J193" s="10">
        <v>250</v>
      </c>
      <c r="K193" s="10">
        <v>474</v>
      </c>
      <c r="L193" s="10">
        <v>52.7</v>
      </c>
      <c r="M193" s="10">
        <v>40</v>
      </c>
      <c r="N193" s="10">
        <v>131</v>
      </c>
      <c r="O193" s="10">
        <v>30.5</v>
      </c>
      <c r="P193" s="10">
        <v>77</v>
      </c>
      <c r="Q193" s="10">
        <v>108</v>
      </c>
      <c r="R193" s="10">
        <v>71.3</v>
      </c>
      <c r="S193" s="10">
        <v>66</v>
      </c>
      <c r="T193" s="10">
        <v>459</v>
      </c>
      <c r="U193" s="10">
        <v>525</v>
      </c>
      <c r="V193" s="10">
        <v>500</v>
      </c>
      <c r="W193" s="10">
        <v>204</v>
      </c>
      <c r="X193" s="10">
        <v>74</v>
      </c>
      <c r="Y193" s="10">
        <v>61</v>
      </c>
      <c r="Z193" s="10">
        <v>229</v>
      </c>
      <c r="AA193" s="10">
        <v>2198</v>
      </c>
      <c r="AB193" s="10">
        <v>11</v>
      </c>
      <c r="AC193" s="10">
        <v>0</v>
      </c>
      <c r="AD193" s="10">
        <v>346</v>
      </c>
    </row>
    <row r="194" spans="1:30" x14ac:dyDescent="0.2">
      <c r="A194" s="10" t="s">
        <v>280</v>
      </c>
      <c r="B194" s="10" t="s">
        <v>37</v>
      </c>
      <c r="C194" s="10" t="s">
        <v>35</v>
      </c>
      <c r="D194" s="10">
        <v>36</v>
      </c>
      <c r="E194" s="10">
        <v>63</v>
      </c>
      <c r="F194" s="10">
        <v>44</v>
      </c>
      <c r="G194" s="10">
        <v>19</v>
      </c>
      <c r="H194" s="10">
        <v>1921</v>
      </c>
      <c r="I194" s="10">
        <v>616</v>
      </c>
      <c r="J194" s="10">
        <v>228</v>
      </c>
      <c r="K194" s="10">
        <v>479</v>
      </c>
      <c r="L194" s="10">
        <v>47.6</v>
      </c>
      <c r="M194" s="10">
        <v>145</v>
      </c>
      <c r="N194" s="10">
        <v>325</v>
      </c>
      <c r="O194" s="10">
        <v>44.6</v>
      </c>
      <c r="P194" s="10">
        <v>15</v>
      </c>
      <c r="Q194" s="10">
        <v>21</v>
      </c>
      <c r="R194" s="10">
        <v>71.400000000000006</v>
      </c>
      <c r="S194" s="10">
        <v>73</v>
      </c>
      <c r="T194" s="10">
        <v>317</v>
      </c>
      <c r="U194" s="10">
        <v>390</v>
      </c>
      <c r="V194" s="10">
        <v>189</v>
      </c>
      <c r="W194" s="10">
        <v>37</v>
      </c>
      <c r="X194" s="10">
        <v>30</v>
      </c>
      <c r="Y194" s="10">
        <v>61</v>
      </c>
      <c r="Z194" s="10">
        <v>121</v>
      </c>
      <c r="AA194" s="10">
        <v>1604</v>
      </c>
      <c r="AB194" s="10">
        <v>7</v>
      </c>
      <c r="AC194" s="10">
        <v>0</v>
      </c>
      <c r="AD194" s="10">
        <v>309</v>
      </c>
    </row>
    <row r="195" spans="1:30" x14ac:dyDescent="0.2">
      <c r="A195" s="10" t="s">
        <v>281</v>
      </c>
      <c r="B195" s="10" t="s">
        <v>40</v>
      </c>
      <c r="C195" s="10" t="s">
        <v>106</v>
      </c>
      <c r="D195" s="10">
        <v>37</v>
      </c>
      <c r="E195" s="10">
        <v>55</v>
      </c>
      <c r="F195" s="10">
        <v>30</v>
      </c>
      <c r="G195" s="10">
        <v>25</v>
      </c>
      <c r="H195" s="10">
        <v>1718</v>
      </c>
      <c r="I195" s="10">
        <v>615</v>
      </c>
      <c r="J195" s="10">
        <v>196</v>
      </c>
      <c r="K195" s="10">
        <v>485</v>
      </c>
      <c r="L195" s="10">
        <v>40.4</v>
      </c>
      <c r="M195" s="10">
        <v>107</v>
      </c>
      <c r="N195" s="10">
        <v>310</v>
      </c>
      <c r="O195" s="10">
        <v>34.5</v>
      </c>
      <c r="P195" s="10">
        <v>116</v>
      </c>
      <c r="Q195" s="10">
        <v>135</v>
      </c>
      <c r="R195" s="10">
        <v>85.9</v>
      </c>
      <c r="S195" s="10">
        <v>43</v>
      </c>
      <c r="T195" s="10">
        <v>182</v>
      </c>
      <c r="U195" s="10">
        <v>225</v>
      </c>
      <c r="V195" s="10">
        <v>281</v>
      </c>
      <c r="W195" s="10">
        <v>103</v>
      </c>
      <c r="X195" s="10">
        <v>57</v>
      </c>
      <c r="Y195" s="10">
        <v>21</v>
      </c>
      <c r="Z195" s="10">
        <v>143</v>
      </c>
      <c r="AA195" s="10">
        <v>1438</v>
      </c>
      <c r="AB195" s="10">
        <v>2</v>
      </c>
      <c r="AC195" s="10">
        <v>1</v>
      </c>
      <c r="AD195" s="10">
        <v>55</v>
      </c>
    </row>
    <row r="196" spans="1:30" x14ac:dyDescent="0.2">
      <c r="A196" s="10" t="s">
        <v>282</v>
      </c>
      <c r="B196" s="10" t="s">
        <v>57</v>
      </c>
      <c r="C196" s="10" t="s">
        <v>123</v>
      </c>
      <c r="D196" s="10">
        <v>19</v>
      </c>
      <c r="E196" s="10">
        <v>56</v>
      </c>
      <c r="F196" s="10">
        <v>15</v>
      </c>
      <c r="G196" s="10">
        <v>41</v>
      </c>
      <c r="H196" s="10">
        <v>1458</v>
      </c>
      <c r="I196" s="10">
        <v>614</v>
      </c>
      <c r="J196" s="10">
        <v>250</v>
      </c>
      <c r="K196" s="10">
        <v>552</v>
      </c>
      <c r="L196" s="10">
        <v>45.3</v>
      </c>
      <c r="M196" s="10">
        <v>33</v>
      </c>
      <c r="N196" s="10">
        <v>134</v>
      </c>
      <c r="O196" s="10">
        <v>24.6</v>
      </c>
      <c r="P196" s="10">
        <v>81</v>
      </c>
      <c r="Q196" s="10">
        <v>116</v>
      </c>
      <c r="R196" s="10">
        <v>69.8</v>
      </c>
      <c r="S196" s="10">
        <v>95</v>
      </c>
      <c r="T196" s="10">
        <v>200</v>
      </c>
      <c r="U196" s="10">
        <v>295</v>
      </c>
      <c r="V196" s="10">
        <v>142</v>
      </c>
      <c r="W196" s="10">
        <v>97</v>
      </c>
      <c r="X196" s="10">
        <v>43</v>
      </c>
      <c r="Y196" s="10">
        <v>23</v>
      </c>
      <c r="Z196" s="10">
        <v>138</v>
      </c>
      <c r="AA196" s="10">
        <v>1282</v>
      </c>
      <c r="AB196" s="10">
        <v>2</v>
      </c>
      <c r="AC196" s="10">
        <v>0</v>
      </c>
      <c r="AD196" s="10">
        <v>-235</v>
      </c>
    </row>
    <row r="197" spans="1:30" x14ac:dyDescent="0.2">
      <c r="A197" s="10" t="s">
        <v>283</v>
      </c>
      <c r="B197" s="10" t="s">
        <v>37</v>
      </c>
      <c r="C197" s="10" t="s">
        <v>142</v>
      </c>
      <c r="D197" s="10">
        <v>19</v>
      </c>
      <c r="E197" s="10">
        <v>67</v>
      </c>
      <c r="F197" s="10">
        <v>16</v>
      </c>
      <c r="G197" s="10">
        <v>51</v>
      </c>
      <c r="H197" s="10">
        <v>1670</v>
      </c>
      <c r="I197" s="10">
        <v>612</v>
      </c>
      <c r="J197" s="10">
        <v>258</v>
      </c>
      <c r="K197" s="10">
        <v>398</v>
      </c>
      <c r="L197" s="10">
        <v>64.8</v>
      </c>
      <c r="M197" s="10">
        <v>0</v>
      </c>
      <c r="N197" s="10">
        <v>2</v>
      </c>
      <c r="O197" s="10">
        <v>0</v>
      </c>
      <c r="P197" s="10">
        <v>96</v>
      </c>
      <c r="Q197" s="10">
        <v>157</v>
      </c>
      <c r="R197" s="10">
        <v>61.1</v>
      </c>
      <c r="S197" s="10">
        <v>229</v>
      </c>
      <c r="T197" s="10">
        <v>366</v>
      </c>
      <c r="U197" s="10">
        <v>595</v>
      </c>
      <c r="V197" s="10">
        <v>75</v>
      </c>
      <c r="W197" s="10">
        <v>92</v>
      </c>
      <c r="X197" s="10">
        <v>44</v>
      </c>
      <c r="Y197" s="10">
        <v>59</v>
      </c>
      <c r="Z197" s="10">
        <v>182</v>
      </c>
      <c r="AA197" s="10">
        <v>1656</v>
      </c>
      <c r="AB197" s="10">
        <v>19</v>
      </c>
      <c r="AC197" s="10">
        <v>0</v>
      </c>
      <c r="AD197" s="10">
        <v>-279</v>
      </c>
    </row>
    <row r="198" spans="1:30" x14ac:dyDescent="0.2">
      <c r="A198" s="10" t="s">
        <v>284</v>
      </c>
      <c r="B198" s="10" t="s">
        <v>52</v>
      </c>
      <c r="C198" s="10" t="s">
        <v>95</v>
      </c>
      <c r="D198" s="10">
        <v>21</v>
      </c>
      <c r="E198" s="10">
        <v>57</v>
      </c>
      <c r="F198" s="10">
        <v>30</v>
      </c>
      <c r="G198" s="10">
        <v>27</v>
      </c>
      <c r="H198" s="10">
        <v>948</v>
      </c>
      <c r="I198" s="10">
        <v>604</v>
      </c>
      <c r="J198" s="10">
        <v>201</v>
      </c>
      <c r="K198" s="10">
        <v>456</v>
      </c>
      <c r="L198" s="10">
        <v>44.1</v>
      </c>
      <c r="M198" s="10">
        <v>51</v>
      </c>
      <c r="N198" s="10">
        <v>133</v>
      </c>
      <c r="O198" s="10">
        <v>38.299999999999997</v>
      </c>
      <c r="P198" s="10">
        <v>151</v>
      </c>
      <c r="Q198" s="10">
        <v>174</v>
      </c>
      <c r="R198" s="10">
        <v>86.8</v>
      </c>
      <c r="S198" s="10">
        <v>8</v>
      </c>
      <c r="T198" s="10">
        <v>87</v>
      </c>
      <c r="U198" s="10">
        <v>95</v>
      </c>
      <c r="V198" s="10">
        <v>78</v>
      </c>
      <c r="W198" s="10">
        <v>63</v>
      </c>
      <c r="X198" s="10">
        <v>20</v>
      </c>
      <c r="Y198" s="10">
        <v>7</v>
      </c>
      <c r="Z198" s="10">
        <v>55</v>
      </c>
      <c r="AA198" s="10">
        <v>853</v>
      </c>
      <c r="AB198" s="10">
        <v>0</v>
      </c>
      <c r="AC198" s="10">
        <v>0</v>
      </c>
      <c r="AD198" s="10">
        <v>-4</v>
      </c>
    </row>
    <row r="199" spans="1:30" x14ac:dyDescent="0.2">
      <c r="A199" s="10" t="s">
        <v>285</v>
      </c>
      <c r="B199" s="10" t="s">
        <v>52</v>
      </c>
      <c r="C199" s="10" t="s">
        <v>116</v>
      </c>
      <c r="D199" s="10">
        <v>30</v>
      </c>
      <c r="E199" s="10">
        <v>74</v>
      </c>
      <c r="F199" s="10">
        <v>40</v>
      </c>
      <c r="G199" s="10">
        <v>34</v>
      </c>
      <c r="H199" s="10">
        <v>1506</v>
      </c>
      <c r="I199" s="10">
        <v>604</v>
      </c>
      <c r="J199" s="10">
        <v>200</v>
      </c>
      <c r="K199" s="10">
        <v>452</v>
      </c>
      <c r="L199" s="10">
        <v>44.2</v>
      </c>
      <c r="M199" s="10">
        <v>110</v>
      </c>
      <c r="N199" s="10">
        <v>247</v>
      </c>
      <c r="O199" s="10">
        <v>44.5</v>
      </c>
      <c r="P199" s="10">
        <v>94</v>
      </c>
      <c r="Q199" s="10">
        <v>104</v>
      </c>
      <c r="R199" s="10">
        <v>90.4</v>
      </c>
      <c r="S199" s="10">
        <v>39</v>
      </c>
      <c r="T199" s="10">
        <v>186</v>
      </c>
      <c r="U199" s="10">
        <v>225</v>
      </c>
      <c r="V199" s="10">
        <v>99</v>
      </c>
      <c r="W199" s="10">
        <v>78</v>
      </c>
      <c r="X199" s="10">
        <v>30</v>
      </c>
      <c r="Y199" s="10">
        <v>7</v>
      </c>
      <c r="Z199" s="10">
        <v>118</v>
      </c>
      <c r="AA199" s="10">
        <v>1056</v>
      </c>
      <c r="AB199" s="10">
        <v>0</v>
      </c>
      <c r="AC199" s="10">
        <v>0</v>
      </c>
      <c r="AD199" s="10">
        <v>79</v>
      </c>
    </row>
    <row r="200" spans="1:30" x14ac:dyDescent="0.2">
      <c r="A200" s="10" t="s">
        <v>286</v>
      </c>
      <c r="B200" s="10" t="s">
        <v>37</v>
      </c>
      <c r="C200" s="10" t="s">
        <v>56</v>
      </c>
      <c r="D200" s="10">
        <v>27</v>
      </c>
      <c r="E200" s="10">
        <v>29</v>
      </c>
      <c r="F200" s="10">
        <v>15</v>
      </c>
      <c r="G200" s="10">
        <v>14</v>
      </c>
      <c r="H200" s="10">
        <v>957</v>
      </c>
      <c r="I200" s="10">
        <v>602</v>
      </c>
      <c r="J200" s="10">
        <v>212</v>
      </c>
      <c r="K200" s="10">
        <v>428</v>
      </c>
      <c r="L200" s="10">
        <v>49.5</v>
      </c>
      <c r="M200" s="10">
        <v>60</v>
      </c>
      <c r="N200" s="10">
        <v>164</v>
      </c>
      <c r="O200" s="10">
        <v>36.6</v>
      </c>
      <c r="P200" s="10">
        <v>118</v>
      </c>
      <c r="Q200" s="10">
        <v>135</v>
      </c>
      <c r="R200" s="10">
        <v>87.4</v>
      </c>
      <c r="S200" s="10">
        <v>48</v>
      </c>
      <c r="T200" s="10">
        <v>188</v>
      </c>
      <c r="U200" s="10">
        <v>236</v>
      </c>
      <c r="V200" s="10">
        <v>140</v>
      </c>
      <c r="W200" s="10">
        <v>86</v>
      </c>
      <c r="X200" s="10">
        <v>20</v>
      </c>
      <c r="Y200" s="10">
        <v>17</v>
      </c>
      <c r="Z200" s="10">
        <v>111</v>
      </c>
      <c r="AA200" s="10">
        <v>1120</v>
      </c>
      <c r="AB200" s="10">
        <v>9</v>
      </c>
      <c r="AC200" s="10">
        <v>0</v>
      </c>
      <c r="AD200" s="10">
        <v>39</v>
      </c>
    </row>
    <row r="201" spans="1:30" x14ac:dyDescent="0.2">
      <c r="A201" s="10" t="s">
        <v>287</v>
      </c>
      <c r="B201" s="10" t="s">
        <v>37</v>
      </c>
      <c r="C201" s="10" t="s">
        <v>114</v>
      </c>
      <c r="D201" s="10">
        <v>26</v>
      </c>
      <c r="E201" s="10">
        <v>57</v>
      </c>
      <c r="F201" s="10">
        <v>27</v>
      </c>
      <c r="G201" s="10">
        <v>30</v>
      </c>
      <c r="H201" s="10">
        <v>1110</v>
      </c>
      <c r="I201" s="10">
        <v>600</v>
      </c>
      <c r="J201" s="10">
        <v>198</v>
      </c>
      <c r="K201" s="10">
        <v>396</v>
      </c>
      <c r="L201" s="10">
        <v>50</v>
      </c>
      <c r="M201" s="10">
        <v>51</v>
      </c>
      <c r="N201" s="10">
        <v>163</v>
      </c>
      <c r="O201" s="10">
        <v>31.3</v>
      </c>
      <c r="P201" s="10">
        <v>153</v>
      </c>
      <c r="Q201" s="10">
        <v>182</v>
      </c>
      <c r="R201" s="10">
        <v>84.1</v>
      </c>
      <c r="S201" s="10">
        <v>69</v>
      </c>
      <c r="T201" s="10">
        <v>190</v>
      </c>
      <c r="U201" s="10">
        <v>259</v>
      </c>
      <c r="V201" s="10">
        <v>84</v>
      </c>
      <c r="W201" s="10">
        <v>68</v>
      </c>
      <c r="X201" s="10">
        <v>37</v>
      </c>
      <c r="Y201" s="10">
        <v>13</v>
      </c>
      <c r="Z201" s="10">
        <v>136</v>
      </c>
      <c r="AA201" s="10">
        <v>1119</v>
      </c>
      <c r="AB201" s="10">
        <v>3</v>
      </c>
      <c r="AC201" s="10">
        <v>0</v>
      </c>
      <c r="AD201" s="10">
        <v>-27</v>
      </c>
    </row>
    <row r="202" spans="1:30" x14ac:dyDescent="0.2">
      <c r="A202" s="10" t="s">
        <v>288</v>
      </c>
      <c r="B202" s="10" t="s">
        <v>33</v>
      </c>
      <c r="C202" s="10" t="s">
        <v>116</v>
      </c>
      <c r="D202" s="10">
        <v>32</v>
      </c>
      <c r="E202" s="10">
        <v>79</v>
      </c>
      <c r="F202" s="10">
        <v>44</v>
      </c>
      <c r="G202" s="10">
        <v>35</v>
      </c>
      <c r="H202" s="10">
        <v>1948</v>
      </c>
      <c r="I202" s="10">
        <v>588</v>
      </c>
      <c r="J202" s="10">
        <v>228</v>
      </c>
      <c r="K202" s="10">
        <v>500</v>
      </c>
      <c r="L202" s="10">
        <v>45.6</v>
      </c>
      <c r="M202" s="10">
        <v>100</v>
      </c>
      <c r="N202" s="10">
        <v>253</v>
      </c>
      <c r="O202" s="10">
        <v>39.5</v>
      </c>
      <c r="P202" s="10">
        <v>32</v>
      </c>
      <c r="Q202" s="10">
        <v>45</v>
      </c>
      <c r="R202" s="10">
        <v>71.099999999999994</v>
      </c>
      <c r="S202" s="10">
        <v>145</v>
      </c>
      <c r="T202" s="10">
        <v>281</v>
      </c>
      <c r="U202" s="10">
        <v>426</v>
      </c>
      <c r="V202" s="10">
        <v>117</v>
      </c>
      <c r="W202" s="10">
        <v>73</v>
      </c>
      <c r="X202" s="10">
        <v>50</v>
      </c>
      <c r="Y202" s="10">
        <v>62</v>
      </c>
      <c r="Z202" s="10">
        <v>179</v>
      </c>
      <c r="AA202" s="10">
        <v>1538</v>
      </c>
      <c r="AB202" s="10">
        <v>4</v>
      </c>
      <c r="AC202" s="10">
        <v>0</v>
      </c>
      <c r="AD202" s="10">
        <v>-177</v>
      </c>
    </row>
    <row r="203" spans="1:30" x14ac:dyDescent="0.2">
      <c r="A203" s="10" t="s">
        <v>289</v>
      </c>
      <c r="B203" s="10" t="s">
        <v>37</v>
      </c>
      <c r="C203" s="10" t="s">
        <v>89</v>
      </c>
      <c r="D203" s="10">
        <v>25</v>
      </c>
      <c r="E203" s="10">
        <v>59</v>
      </c>
      <c r="F203" s="10">
        <v>33</v>
      </c>
      <c r="G203" s="10">
        <v>26</v>
      </c>
      <c r="H203" s="10">
        <v>1082</v>
      </c>
      <c r="I203" s="10">
        <v>579</v>
      </c>
      <c r="J203" s="10">
        <v>230</v>
      </c>
      <c r="K203" s="10">
        <v>369</v>
      </c>
      <c r="L203" s="10">
        <v>62.3</v>
      </c>
      <c r="M203" s="10">
        <v>26</v>
      </c>
      <c r="N203" s="10">
        <v>59</v>
      </c>
      <c r="O203" s="10">
        <v>44.1</v>
      </c>
      <c r="P203" s="10">
        <v>93</v>
      </c>
      <c r="Q203" s="10">
        <v>126</v>
      </c>
      <c r="R203" s="10">
        <v>73.8</v>
      </c>
      <c r="S203" s="10">
        <v>86</v>
      </c>
      <c r="T203" s="10">
        <v>253</v>
      </c>
      <c r="U203" s="10">
        <v>339</v>
      </c>
      <c r="V203" s="10">
        <v>31</v>
      </c>
      <c r="W203" s="10">
        <v>38</v>
      </c>
      <c r="X203" s="10">
        <v>16</v>
      </c>
      <c r="Y203" s="10">
        <v>30</v>
      </c>
      <c r="Z203" s="10">
        <v>102</v>
      </c>
      <c r="AA203" s="10">
        <v>1132</v>
      </c>
      <c r="AB203" s="10">
        <v>9</v>
      </c>
      <c r="AC203" s="10">
        <v>0</v>
      </c>
      <c r="AD203" s="10">
        <v>-93</v>
      </c>
    </row>
    <row r="204" spans="1:30" x14ac:dyDescent="0.2">
      <c r="A204" s="10" t="s">
        <v>290</v>
      </c>
      <c r="B204" s="10" t="s">
        <v>57</v>
      </c>
      <c r="C204" s="10" t="s">
        <v>93</v>
      </c>
      <c r="D204" s="10">
        <v>27</v>
      </c>
      <c r="E204" s="10">
        <v>82</v>
      </c>
      <c r="F204" s="10">
        <v>44</v>
      </c>
      <c r="G204" s="10">
        <v>38</v>
      </c>
      <c r="H204" s="10">
        <v>1958</v>
      </c>
      <c r="I204" s="10">
        <v>578</v>
      </c>
      <c r="J204" s="10">
        <v>242</v>
      </c>
      <c r="K204" s="10">
        <v>384</v>
      </c>
      <c r="L204" s="10">
        <v>63</v>
      </c>
      <c r="M204" s="10">
        <v>0</v>
      </c>
      <c r="N204" s="10">
        <v>1</v>
      </c>
      <c r="O204" s="10">
        <v>0</v>
      </c>
      <c r="P204" s="10">
        <v>94</v>
      </c>
      <c r="Q204" s="10">
        <v>155</v>
      </c>
      <c r="R204" s="10">
        <v>60.6</v>
      </c>
      <c r="S204" s="10">
        <v>274</v>
      </c>
      <c r="T204" s="10">
        <v>486</v>
      </c>
      <c r="U204" s="10">
        <v>760</v>
      </c>
      <c r="V204" s="10">
        <v>207</v>
      </c>
      <c r="W204" s="10">
        <v>45</v>
      </c>
      <c r="X204" s="10">
        <v>52</v>
      </c>
      <c r="Y204" s="10">
        <v>50</v>
      </c>
      <c r="Z204" s="10">
        <v>224</v>
      </c>
      <c r="AA204" s="10">
        <v>2062</v>
      </c>
      <c r="AB204" s="10">
        <v>14</v>
      </c>
      <c r="AC204" s="10">
        <v>0</v>
      </c>
      <c r="AD204" s="10">
        <v>157</v>
      </c>
    </row>
    <row r="205" spans="1:30" x14ac:dyDescent="0.2">
      <c r="A205" s="10" t="s">
        <v>291</v>
      </c>
      <c r="B205" s="10" t="s">
        <v>37</v>
      </c>
      <c r="C205" s="10" t="s">
        <v>142</v>
      </c>
      <c r="D205" s="10">
        <v>21</v>
      </c>
      <c r="E205" s="10">
        <v>50</v>
      </c>
      <c r="F205" s="10">
        <v>12</v>
      </c>
      <c r="G205" s="10">
        <v>38</v>
      </c>
      <c r="H205" s="10">
        <v>1414</v>
      </c>
      <c r="I205" s="10">
        <v>567</v>
      </c>
      <c r="J205" s="10">
        <v>195</v>
      </c>
      <c r="K205" s="10">
        <v>441</v>
      </c>
      <c r="L205" s="10">
        <v>44.2</v>
      </c>
      <c r="M205" s="10">
        <v>67</v>
      </c>
      <c r="N205" s="10">
        <v>205</v>
      </c>
      <c r="O205" s="10">
        <v>32.700000000000003</v>
      </c>
      <c r="P205" s="10">
        <v>110</v>
      </c>
      <c r="Q205" s="10">
        <v>149</v>
      </c>
      <c r="R205" s="10">
        <v>73.8</v>
      </c>
      <c r="S205" s="10">
        <v>115</v>
      </c>
      <c r="T205" s="10">
        <v>288</v>
      </c>
      <c r="U205" s="10">
        <v>403</v>
      </c>
      <c r="V205" s="10">
        <v>70</v>
      </c>
      <c r="W205" s="10">
        <v>68</v>
      </c>
      <c r="X205" s="10">
        <v>20</v>
      </c>
      <c r="Y205" s="10">
        <v>34</v>
      </c>
      <c r="Z205" s="10">
        <v>133</v>
      </c>
      <c r="AA205" s="10">
        <v>1250</v>
      </c>
      <c r="AB205" s="10">
        <v>13</v>
      </c>
      <c r="AC205" s="10">
        <v>0</v>
      </c>
      <c r="AD205" s="10">
        <v>-226</v>
      </c>
    </row>
    <row r="206" spans="1:30" x14ac:dyDescent="0.2">
      <c r="A206" s="10" t="s">
        <v>292</v>
      </c>
      <c r="B206" s="10" t="s">
        <v>33</v>
      </c>
      <c r="C206" s="10" t="s">
        <v>95</v>
      </c>
      <c r="D206" s="10">
        <v>31</v>
      </c>
      <c r="E206" s="10">
        <v>74</v>
      </c>
      <c r="F206" s="10">
        <v>40</v>
      </c>
      <c r="G206" s="10">
        <v>34</v>
      </c>
      <c r="H206" s="10">
        <v>1527</v>
      </c>
      <c r="I206" s="10">
        <v>562</v>
      </c>
      <c r="J206" s="10">
        <v>201</v>
      </c>
      <c r="K206" s="10">
        <v>440</v>
      </c>
      <c r="L206" s="10">
        <v>45.7</v>
      </c>
      <c r="M206" s="10">
        <v>142</v>
      </c>
      <c r="N206" s="10">
        <v>333</v>
      </c>
      <c r="O206" s="10">
        <v>42.6</v>
      </c>
      <c r="P206" s="10">
        <v>18</v>
      </c>
      <c r="Q206" s="10">
        <v>28</v>
      </c>
      <c r="R206" s="10">
        <v>64.3</v>
      </c>
      <c r="S206" s="10">
        <v>23</v>
      </c>
      <c r="T206" s="10">
        <v>141</v>
      </c>
      <c r="U206" s="10">
        <v>164</v>
      </c>
      <c r="V206" s="10">
        <v>101</v>
      </c>
      <c r="W206" s="10">
        <v>41</v>
      </c>
      <c r="X206" s="10">
        <v>34</v>
      </c>
      <c r="Y206" s="10">
        <v>13</v>
      </c>
      <c r="Z206" s="10">
        <v>140</v>
      </c>
      <c r="AA206" s="10">
        <v>1010</v>
      </c>
      <c r="AB206" s="10">
        <v>0</v>
      </c>
      <c r="AC206" s="10">
        <v>0</v>
      </c>
      <c r="AD206" s="10">
        <v>-24</v>
      </c>
    </row>
    <row r="207" spans="1:30" x14ac:dyDescent="0.2">
      <c r="A207" s="10" t="s">
        <v>293</v>
      </c>
      <c r="B207" s="10" t="s">
        <v>26</v>
      </c>
      <c r="C207" s="10" t="s">
        <v>78</v>
      </c>
      <c r="D207" s="10">
        <v>27</v>
      </c>
      <c r="E207" s="10">
        <v>74</v>
      </c>
      <c r="F207" s="10">
        <v>43</v>
      </c>
      <c r="G207" s="10">
        <v>31</v>
      </c>
      <c r="H207" s="10">
        <v>1247</v>
      </c>
      <c r="I207" s="10">
        <v>562</v>
      </c>
      <c r="J207" s="10">
        <v>187</v>
      </c>
      <c r="K207" s="10">
        <v>408</v>
      </c>
      <c r="L207" s="10">
        <v>45.8</v>
      </c>
      <c r="M207" s="10">
        <v>87</v>
      </c>
      <c r="N207" s="10">
        <v>240</v>
      </c>
      <c r="O207" s="10">
        <v>36.299999999999997</v>
      </c>
      <c r="P207" s="10">
        <v>101</v>
      </c>
      <c r="Q207" s="10">
        <v>124</v>
      </c>
      <c r="R207" s="10">
        <v>81.5</v>
      </c>
      <c r="S207" s="10">
        <v>68</v>
      </c>
      <c r="T207" s="10">
        <v>232</v>
      </c>
      <c r="U207" s="10">
        <v>300</v>
      </c>
      <c r="V207" s="10">
        <v>66</v>
      </c>
      <c r="W207" s="10">
        <v>64</v>
      </c>
      <c r="X207" s="10">
        <v>27</v>
      </c>
      <c r="Y207" s="10">
        <v>31</v>
      </c>
      <c r="Z207" s="10">
        <v>97</v>
      </c>
      <c r="AA207" s="10">
        <v>1131</v>
      </c>
      <c r="AB207" s="10">
        <v>1</v>
      </c>
      <c r="AC207" s="10">
        <v>0</v>
      </c>
      <c r="AD207" s="10">
        <v>105</v>
      </c>
    </row>
    <row r="208" spans="1:30" x14ac:dyDescent="0.2">
      <c r="A208" s="10" t="s">
        <v>294</v>
      </c>
      <c r="B208" s="10" t="s">
        <v>33</v>
      </c>
      <c r="C208" s="10" t="s">
        <v>44</v>
      </c>
      <c r="D208" s="10">
        <v>32</v>
      </c>
      <c r="E208" s="10">
        <v>78</v>
      </c>
      <c r="F208" s="10">
        <v>37</v>
      </c>
      <c r="G208" s="10">
        <v>41</v>
      </c>
      <c r="H208" s="10">
        <v>2365</v>
      </c>
      <c r="I208" s="10">
        <v>561</v>
      </c>
      <c r="J208" s="10">
        <v>192</v>
      </c>
      <c r="K208" s="10">
        <v>470</v>
      </c>
      <c r="L208" s="10">
        <v>40.9</v>
      </c>
      <c r="M208" s="10">
        <v>151</v>
      </c>
      <c r="N208" s="10">
        <v>397</v>
      </c>
      <c r="O208" s="10">
        <v>38</v>
      </c>
      <c r="P208" s="10">
        <v>26</v>
      </c>
      <c r="Q208" s="10">
        <v>37</v>
      </c>
      <c r="R208" s="10">
        <v>70.3</v>
      </c>
      <c r="S208" s="10">
        <v>32</v>
      </c>
      <c r="T208" s="10">
        <v>251</v>
      </c>
      <c r="U208" s="10">
        <v>283</v>
      </c>
      <c r="V208" s="10">
        <v>108</v>
      </c>
      <c r="W208" s="10">
        <v>36</v>
      </c>
      <c r="X208" s="10">
        <v>54</v>
      </c>
      <c r="Y208" s="10">
        <v>13</v>
      </c>
      <c r="Z208" s="10">
        <v>166</v>
      </c>
      <c r="AA208" s="10">
        <v>1228</v>
      </c>
      <c r="AB208" s="10">
        <v>1</v>
      </c>
      <c r="AC208" s="10">
        <v>0</v>
      </c>
      <c r="AD208" s="10">
        <v>-87</v>
      </c>
    </row>
    <row r="209" spans="1:30" x14ac:dyDescent="0.2">
      <c r="A209" s="10" t="s">
        <v>295</v>
      </c>
      <c r="B209" s="10" t="s">
        <v>52</v>
      </c>
      <c r="C209" s="10" t="s">
        <v>95</v>
      </c>
      <c r="D209" s="10">
        <v>32</v>
      </c>
      <c r="E209" s="10">
        <v>61</v>
      </c>
      <c r="F209" s="10">
        <v>37</v>
      </c>
      <c r="G209" s="10">
        <v>24</v>
      </c>
      <c r="H209" s="10">
        <v>1211</v>
      </c>
      <c r="I209" s="10">
        <v>561</v>
      </c>
      <c r="J209" s="10">
        <v>208</v>
      </c>
      <c r="K209" s="10">
        <v>449</v>
      </c>
      <c r="L209" s="10">
        <v>46.3</v>
      </c>
      <c r="M209" s="10">
        <v>94</v>
      </c>
      <c r="N209" s="10">
        <v>232</v>
      </c>
      <c r="O209" s="10">
        <v>40.5</v>
      </c>
      <c r="P209" s="10">
        <v>51</v>
      </c>
      <c r="Q209" s="10">
        <v>55</v>
      </c>
      <c r="R209" s="10">
        <v>92.7</v>
      </c>
      <c r="S209" s="10">
        <v>13</v>
      </c>
      <c r="T209" s="10">
        <v>87</v>
      </c>
      <c r="U209" s="10">
        <v>100</v>
      </c>
      <c r="V209" s="10">
        <v>99</v>
      </c>
      <c r="W209" s="10">
        <v>51</v>
      </c>
      <c r="X209" s="10">
        <v>36</v>
      </c>
      <c r="Y209" s="10">
        <v>7</v>
      </c>
      <c r="Z209" s="10">
        <v>96</v>
      </c>
      <c r="AA209" s="10">
        <v>908</v>
      </c>
      <c r="AB209" s="10">
        <v>0</v>
      </c>
      <c r="AC209" s="10">
        <v>0</v>
      </c>
      <c r="AD209" s="10">
        <v>-69</v>
      </c>
    </row>
    <row r="210" spans="1:30" x14ac:dyDescent="0.2">
      <c r="A210" s="10" t="s">
        <v>296</v>
      </c>
      <c r="B210" s="10" t="s">
        <v>26</v>
      </c>
      <c r="C210" s="10" t="s">
        <v>100</v>
      </c>
      <c r="D210" s="10">
        <v>26</v>
      </c>
      <c r="E210" s="10">
        <v>56</v>
      </c>
      <c r="F210" s="10">
        <v>32</v>
      </c>
      <c r="G210" s="10">
        <v>24</v>
      </c>
      <c r="H210" s="10">
        <v>1090</v>
      </c>
      <c r="I210" s="10">
        <v>559</v>
      </c>
      <c r="J210" s="10">
        <v>229</v>
      </c>
      <c r="K210" s="10">
        <v>349</v>
      </c>
      <c r="L210" s="10">
        <v>65.599999999999994</v>
      </c>
      <c r="M210" s="10">
        <v>1</v>
      </c>
      <c r="N210" s="10">
        <v>6</v>
      </c>
      <c r="O210" s="10">
        <v>16.7</v>
      </c>
      <c r="P210" s="10">
        <v>100</v>
      </c>
      <c r="Q210" s="10">
        <v>139</v>
      </c>
      <c r="R210" s="10">
        <v>71.900000000000006</v>
      </c>
      <c r="S210" s="10">
        <v>92</v>
      </c>
      <c r="T210" s="10">
        <v>218</v>
      </c>
      <c r="U210" s="10">
        <v>310</v>
      </c>
      <c r="V210" s="10">
        <v>72</v>
      </c>
      <c r="W210" s="10">
        <v>55</v>
      </c>
      <c r="X210" s="10">
        <v>34</v>
      </c>
      <c r="Y210" s="10">
        <v>37</v>
      </c>
      <c r="Z210" s="10">
        <v>131</v>
      </c>
      <c r="AA210" s="10">
        <v>1197</v>
      </c>
      <c r="AB210" s="10">
        <v>6</v>
      </c>
      <c r="AC210" s="10">
        <v>0</v>
      </c>
      <c r="AD210" s="10">
        <v>-14</v>
      </c>
    </row>
    <row r="211" spans="1:30" x14ac:dyDescent="0.2">
      <c r="A211" s="10" t="s">
        <v>297</v>
      </c>
      <c r="B211" s="10" t="s">
        <v>26</v>
      </c>
      <c r="C211" s="10" t="s">
        <v>95</v>
      </c>
      <c r="D211" s="10">
        <v>29</v>
      </c>
      <c r="E211" s="10">
        <v>66</v>
      </c>
      <c r="F211" s="10">
        <v>31</v>
      </c>
      <c r="G211" s="10">
        <v>35</v>
      </c>
      <c r="H211" s="10">
        <v>2009</v>
      </c>
      <c r="I211" s="10">
        <v>551</v>
      </c>
      <c r="J211" s="10">
        <v>196</v>
      </c>
      <c r="K211" s="10">
        <v>501</v>
      </c>
      <c r="L211" s="10">
        <v>39.1</v>
      </c>
      <c r="M211" s="10">
        <v>114</v>
      </c>
      <c r="N211" s="10">
        <v>338</v>
      </c>
      <c r="O211" s="10">
        <v>33.700000000000003</v>
      </c>
      <c r="P211" s="10">
        <v>45</v>
      </c>
      <c r="Q211" s="10">
        <v>59</v>
      </c>
      <c r="R211" s="10">
        <v>76.3</v>
      </c>
      <c r="S211" s="10">
        <v>114</v>
      </c>
      <c r="T211" s="10">
        <v>202</v>
      </c>
      <c r="U211" s="10">
        <v>316</v>
      </c>
      <c r="V211" s="10">
        <v>100</v>
      </c>
      <c r="W211" s="10">
        <v>62</v>
      </c>
      <c r="X211" s="10">
        <v>55</v>
      </c>
      <c r="Y211" s="10">
        <v>36</v>
      </c>
      <c r="Z211" s="10">
        <v>144</v>
      </c>
      <c r="AA211" s="10">
        <v>1291</v>
      </c>
      <c r="AB211" s="10">
        <v>2</v>
      </c>
      <c r="AC211" s="10">
        <v>0</v>
      </c>
      <c r="AD211" s="10">
        <v>-8</v>
      </c>
    </row>
    <row r="212" spans="1:30" x14ac:dyDescent="0.2">
      <c r="A212" s="10" t="s">
        <v>298</v>
      </c>
      <c r="B212" s="10" t="s">
        <v>40</v>
      </c>
      <c r="C212" s="10" t="s">
        <v>104</v>
      </c>
      <c r="D212" s="10">
        <v>25</v>
      </c>
      <c r="E212" s="10">
        <v>61</v>
      </c>
      <c r="F212" s="10">
        <v>30</v>
      </c>
      <c r="G212" s="10">
        <v>31</v>
      </c>
      <c r="H212" s="10">
        <v>1310</v>
      </c>
      <c r="I212" s="10">
        <v>550</v>
      </c>
      <c r="J212" s="10">
        <v>201</v>
      </c>
      <c r="K212" s="10">
        <v>489</v>
      </c>
      <c r="L212" s="10">
        <v>41.1</v>
      </c>
      <c r="M212" s="10">
        <v>83</v>
      </c>
      <c r="N212" s="10">
        <v>247</v>
      </c>
      <c r="O212" s="10">
        <v>33.6</v>
      </c>
      <c r="P212" s="10">
        <v>65</v>
      </c>
      <c r="Q212" s="10">
        <v>80</v>
      </c>
      <c r="R212" s="10">
        <v>81.3</v>
      </c>
      <c r="S212" s="10">
        <v>28</v>
      </c>
      <c r="T212" s="10">
        <v>113</v>
      </c>
      <c r="U212" s="10">
        <v>141</v>
      </c>
      <c r="V212" s="10">
        <v>186</v>
      </c>
      <c r="W212" s="10">
        <v>81</v>
      </c>
      <c r="X212" s="10">
        <v>67</v>
      </c>
      <c r="Y212" s="10">
        <v>10</v>
      </c>
      <c r="Z212" s="10">
        <v>125</v>
      </c>
      <c r="AA212" s="10">
        <v>1148</v>
      </c>
      <c r="AB212" s="10">
        <v>0</v>
      </c>
      <c r="AC212" s="10">
        <v>0</v>
      </c>
      <c r="AD212" s="10">
        <v>103</v>
      </c>
    </row>
    <row r="213" spans="1:30" x14ac:dyDescent="0.2">
      <c r="A213" s="10" t="s">
        <v>299</v>
      </c>
      <c r="B213" s="10" t="s">
        <v>52</v>
      </c>
      <c r="C213" s="10" t="s">
        <v>44</v>
      </c>
      <c r="D213" s="10">
        <v>22</v>
      </c>
      <c r="E213" s="10">
        <v>60</v>
      </c>
      <c r="F213" s="10">
        <v>27</v>
      </c>
      <c r="G213" s="10">
        <v>33</v>
      </c>
      <c r="H213" s="10">
        <v>1539</v>
      </c>
      <c r="I213" s="10">
        <v>546</v>
      </c>
      <c r="J213" s="10">
        <v>205</v>
      </c>
      <c r="K213" s="10">
        <v>382</v>
      </c>
      <c r="L213" s="10">
        <v>53.7</v>
      </c>
      <c r="M213" s="10">
        <v>68</v>
      </c>
      <c r="N213" s="10">
        <v>169</v>
      </c>
      <c r="O213" s="10">
        <v>40.200000000000003</v>
      </c>
      <c r="P213" s="10">
        <v>68</v>
      </c>
      <c r="Q213" s="10">
        <v>94</v>
      </c>
      <c r="R213" s="10">
        <v>72.3</v>
      </c>
      <c r="S213" s="10">
        <v>55</v>
      </c>
      <c r="T213" s="10">
        <v>127</v>
      </c>
      <c r="U213" s="10">
        <v>182</v>
      </c>
      <c r="V213" s="10">
        <v>103</v>
      </c>
      <c r="W213" s="10">
        <v>72</v>
      </c>
      <c r="X213" s="10">
        <v>42</v>
      </c>
      <c r="Y213" s="10">
        <v>5</v>
      </c>
      <c r="Z213" s="10">
        <v>156</v>
      </c>
      <c r="AA213" s="10">
        <v>988</v>
      </c>
      <c r="AB213" s="10">
        <v>1</v>
      </c>
      <c r="AC213" s="10">
        <v>0</v>
      </c>
      <c r="AD213" s="10">
        <v>77</v>
      </c>
    </row>
    <row r="214" spans="1:30" x14ac:dyDescent="0.2">
      <c r="A214" s="10" t="s">
        <v>300</v>
      </c>
      <c r="B214" s="10" t="s">
        <v>52</v>
      </c>
      <c r="C214" s="10" t="s">
        <v>100</v>
      </c>
      <c r="D214" s="10">
        <v>26</v>
      </c>
      <c r="E214" s="10">
        <v>59</v>
      </c>
      <c r="F214" s="10">
        <v>37</v>
      </c>
      <c r="G214" s="10">
        <v>22</v>
      </c>
      <c r="H214" s="10">
        <v>1315</v>
      </c>
      <c r="I214" s="10">
        <v>546</v>
      </c>
      <c r="J214" s="10">
        <v>188</v>
      </c>
      <c r="K214" s="10">
        <v>382</v>
      </c>
      <c r="L214" s="10">
        <v>49.2</v>
      </c>
      <c r="M214" s="10">
        <v>133</v>
      </c>
      <c r="N214" s="10">
        <v>269</v>
      </c>
      <c r="O214" s="10">
        <v>49.4</v>
      </c>
      <c r="P214" s="10">
        <v>37</v>
      </c>
      <c r="Q214" s="10">
        <v>39</v>
      </c>
      <c r="R214" s="10">
        <v>94.9</v>
      </c>
      <c r="S214" s="10">
        <v>15</v>
      </c>
      <c r="T214" s="10">
        <v>143</v>
      </c>
      <c r="U214" s="10">
        <v>158</v>
      </c>
      <c r="V214" s="10">
        <v>91</v>
      </c>
      <c r="W214" s="10">
        <v>46</v>
      </c>
      <c r="X214" s="10">
        <v>32</v>
      </c>
      <c r="Y214" s="10">
        <v>5</v>
      </c>
      <c r="Z214" s="10">
        <v>82</v>
      </c>
      <c r="AA214" s="10">
        <v>937</v>
      </c>
      <c r="AB214" s="10">
        <v>0</v>
      </c>
      <c r="AC214" s="10">
        <v>0</v>
      </c>
      <c r="AD214" s="10">
        <v>211</v>
      </c>
    </row>
    <row r="215" spans="1:30" x14ac:dyDescent="0.2">
      <c r="A215" s="10" t="s">
        <v>301</v>
      </c>
      <c r="B215" s="10" t="s">
        <v>33</v>
      </c>
      <c r="C215" s="10" t="s">
        <v>129</v>
      </c>
      <c r="D215" s="10">
        <v>24</v>
      </c>
      <c r="E215" s="10">
        <v>62</v>
      </c>
      <c r="F215" s="10">
        <v>36</v>
      </c>
      <c r="G215" s="10">
        <v>26</v>
      </c>
      <c r="H215" s="10">
        <v>1188</v>
      </c>
      <c r="I215" s="10">
        <v>542</v>
      </c>
      <c r="J215" s="10">
        <v>194</v>
      </c>
      <c r="K215" s="10">
        <v>445</v>
      </c>
      <c r="L215" s="10">
        <v>43.6</v>
      </c>
      <c r="M215" s="10">
        <v>86</v>
      </c>
      <c r="N215" s="10">
        <v>211</v>
      </c>
      <c r="O215" s="10">
        <v>40.799999999999997</v>
      </c>
      <c r="P215" s="10">
        <v>68</v>
      </c>
      <c r="Q215" s="10">
        <v>86</v>
      </c>
      <c r="R215" s="10">
        <v>79.099999999999994</v>
      </c>
      <c r="S215" s="10">
        <v>51</v>
      </c>
      <c r="T215" s="10">
        <v>178</v>
      </c>
      <c r="U215" s="10">
        <v>229</v>
      </c>
      <c r="V215" s="10">
        <v>88</v>
      </c>
      <c r="W215" s="10">
        <v>66</v>
      </c>
      <c r="X215" s="10">
        <v>24</v>
      </c>
      <c r="Y215" s="10">
        <v>14</v>
      </c>
      <c r="Z215" s="10">
        <v>74</v>
      </c>
      <c r="AA215" s="10">
        <v>997</v>
      </c>
      <c r="AB215" s="10">
        <v>1</v>
      </c>
      <c r="AC215" s="10">
        <v>0</v>
      </c>
      <c r="AD215" s="10">
        <v>-252</v>
      </c>
    </row>
    <row r="216" spans="1:30" x14ac:dyDescent="0.2">
      <c r="A216" s="10" t="s">
        <v>302</v>
      </c>
      <c r="B216" s="10" t="s">
        <v>33</v>
      </c>
      <c r="C216" s="10" t="s">
        <v>102</v>
      </c>
      <c r="D216" s="10">
        <v>23</v>
      </c>
      <c r="E216" s="10">
        <v>76</v>
      </c>
      <c r="F216" s="10">
        <v>40</v>
      </c>
      <c r="G216" s="10">
        <v>36</v>
      </c>
      <c r="H216" s="10">
        <v>1860</v>
      </c>
      <c r="I216" s="10">
        <v>541</v>
      </c>
      <c r="J216" s="10">
        <v>200</v>
      </c>
      <c r="K216" s="10">
        <v>465</v>
      </c>
      <c r="L216" s="10">
        <v>43</v>
      </c>
      <c r="M216" s="10">
        <v>107</v>
      </c>
      <c r="N216" s="10">
        <v>281</v>
      </c>
      <c r="O216" s="10">
        <v>38.1</v>
      </c>
      <c r="P216" s="10">
        <v>34</v>
      </c>
      <c r="Q216" s="10">
        <v>39</v>
      </c>
      <c r="R216" s="10">
        <v>87.2</v>
      </c>
      <c r="S216" s="10">
        <v>62</v>
      </c>
      <c r="T216" s="10">
        <v>246</v>
      </c>
      <c r="U216" s="10">
        <v>308</v>
      </c>
      <c r="V216" s="10">
        <v>95</v>
      </c>
      <c r="W216" s="10">
        <v>49</v>
      </c>
      <c r="X216" s="10">
        <v>59</v>
      </c>
      <c r="Y216" s="10">
        <v>16</v>
      </c>
      <c r="Z216" s="10">
        <v>120</v>
      </c>
      <c r="AA216" s="10">
        <v>1229</v>
      </c>
      <c r="AB216" s="10">
        <v>2</v>
      </c>
      <c r="AC216" s="10">
        <v>0</v>
      </c>
      <c r="AD216" s="10">
        <v>-15</v>
      </c>
    </row>
    <row r="217" spans="1:30" x14ac:dyDescent="0.2">
      <c r="A217" s="10" t="s">
        <v>303</v>
      </c>
      <c r="B217" s="10" t="s">
        <v>40</v>
      </c>
      <c r="C217" s="10" t="s">
        <v>123</v>
      </c>
      <c r="D217" s="10">
        <v>28</v>
      </c>
      <c r="E217" s="10">
        <v>73</v>
      </c>
      <c r="F217" s="10">
        <v>31</v>
      </c>
      <c r="G217" s="10">
        <v>42</v>
      </c>
      <c r="H217" s="10">
        <v>1338</v>
      </c>
      <c r="I217" s="10">
        <v>539</v>
      </c>
      <c r="J217" s="10">
        <v>161</v>
      </c>
      <c r="K217" s="10">
        <v>431</v>
      </c>
      <c r="L217" s="10">
        <v>37.4</v>
      </c>
      <c r="M217" s="10">
        <v>119</v>
      </c>
      <c r="N217" s="10">
        <v>338</v>
      </c>
      <c r="O217" s="10">
        <v>35.200000000000003</v>
      </c>
      <c r="P217" s="10">
        <v>98</v>
      </c>
      <c r="Q217" s="10">
        <v>131</v>
      </c>
      <c r="R217" s="10">
        <v>74.8</v>
      </c>
      <c r="S217" s="10">
        <v>19</v>
      </c>
      <c r="T217" s="10">
        <v>103</v>
      </c>
      <c r="U217" s="10">
        <v>122</v>
      </c>
      <c r="V217" s="10">
        <v>196</v>
      </c>
      <c r="W217" s="10">
        <v>53</v>
      </c>
      <c r="X217" s="10">
        <v>45</v>
      </c>
      <c r="Y217" s="10">
        <v>16</v>
      </c>
      <c r="Z217" s="10">
        <v>79</v>
      </c>
      <c r="AA217" s="10">
        <v>1109</v>
      </c>
      <c r="AB217" s="10">
        <v>0</v>
      </c>
      <c r="AC217" s="10">
        <v>0</v>
      </c>
      <c r="AD217" s="10">
        <v>-159</v>
      </c>
    </row>
    <row r="218" spans="1:30" x14ac:dyDescent="0.2">
      <c r="A218" s="10" t="s">
        <v>304</v>
      </c>
      <c r="B218" s="10" t="s">
        <v>37</v>
      </c>
      <c r="C218" s="10" t="s">
        <v>134</v>
      </c>
      <c r="D218" s="10">
        <v>25</v>
      </c>
      <c r="E218" s="10">
        <v>65</v>
      </c>
      <c r="F218" s="10">
        <v>21</v>
      </c>
      <c r="G218" s="10">
        <v>44</v>
      </c>
      <c r="H218" s="10">
        <v>1218</v>
      </c>
      <c r="I218" s="10">
        <v>532</v>
      </c>
      <c r="J218" s="10">
        <v>197</v>
      </c>
      <c r="K218" s="10">
        <v>313</v>
      </c>
      <c r="L218" s="10">
        <v>62.9</v>
      </c>
      <c r="M218" s="10">
        <v>1</v>
      </c>
      <c r="N218" s="10">
        <v>1</v>
      </c>
      <c r="O218" s="10">
        <v>100</v>
      </c>
      <c r="P218" s="10">
        <v>137</v>
      </c>
      <c r="Q218" s="10">
        <v>183</v>
      </c>
      <c r="R218" s="10">
        <v>74.900000000000006</v>
      </c>
      <c r="S218" s="10">
        <v>147</v>
      </c>
      <c r="T218" s="10">
        <v>269</v>
      </c>
      <c r="U218" s="10">
        <v>416</v>
      </c>
      <c r="V218" s="10">
        <v>38</v>
      </c>
      <c r="W218" s="10">
        <v>59</v>
      </c>
      <c r="X218" s="10">
        <v>11</v>
      </c>
      <c r="Y218" s="10">
        <v>71</v>
      </c>
      <c r="Z218" s="10">
        <v>154</v>
      </c>
      <c r="AA218" s="10">
        <v>1275</v>
      </c>
      <c r="AB218" s="10">
        <v>14</v>
      </c>
      <c r="AC218" s="10">
        <v>0</v>
      </c>
      <c r="AD218" s="10">
        <v>-113</v>
      </c>
    </row>
    <row r="219" spans="1:30" x14ac:dyDescent="0.2">
      <c r="A219" s="10" t="s">
        <v>305</v>
      </c>
      <c r="B219" s="10" t="s">
        <v>33</v>
      </c>
      <c r="C219" s="10" t="s">
        <v>116</v>
      </c>
      <c r="D219" s="10">
        <v>24</v>
      </c>
      <c r="E219" s="10">
        <v>72</v>
      </c>
      <c r="F219" s="10">
        <v>38</v>
      </c>
      <c r="G219" s="10">
        <v>34</v>
      </c>
      <c r="H219" s="10">
        <v>1351</v>
      </c>
      <c r="I219" s="10">
        <v>529</v>
      </c>
      <c r="J219" s="10">
        <v>162</v>
      </c>
      <c r="K219" s="10">
        <v>414</v>
      </c>
      <c r="L219" s="10">
        <v>39.1</v>
      </c>
      <c r="M219" s="10">
        <v>66</v>
      </c>
      <c r="N219" s="10">
        <v>197</v>
      </c>
      <c r="O219" s="10">
        <v>33.5</v>
      </c>
      <c r="P219" s="10">
        <v>139</v>
      </c>
      <c r="Q219" s="10">
        <v>192</v>
      </c>
      <c r="R219" s="10">
        <v>72.400000000000006</v>
      </c>
      <c r="S219" s="10">
        <v>109</v>
      </c>
      <c r="T219" s="10">
        <v>142</v>
      </c>
      <c r="U219" s="10">
        <v>251</v>
      </c>
      <c r="V219" s="10">
        <v>105</v>
      </c>
      <c r="W219" s="10">
        <v>63</v>
      </c>
      <c r="X219" s="10">
        <v>56</v>
      </c>
      <c r="Y219" s="10">
        <v>34</v>
      </c>
      <c r="Z219" s="10">
        <v>114</v>
      </c>
      <c r="AA219" s="10">
        <v>1195</v>
      </c>
      <c r="AB219" s="10">
        <v>2</v>
      </c>
      <c r="AC219" s="10">
        <v>0</v>
      </c>
      <c r="AD219" s="10">
        <v>106</v>
      </c>
    </row>
    <row r="220" spans="1:30" x14ac:dyDescent="0.2">
      <c r="A220" s="10" t="s">
        <v>306</v>
      </c>
      <c r="B220" s="10" t="s">
        <v>52</v>
      </c>
      <c r="C220" s="10" t="s">
        <v>114</v>
      </c>
      <c r="D220" s="10">
        <v>21</v>
      </c>
      <c r="E220" s="10">
        <v>53</v>
      </c>
      <c r="F220" s="10">
        <v>20</v>
      </c>
      <c r="G220" s="10">
        <v>33</v>
      </c>
      <c r="H220" s="10">
        <v>1246</v>
      </c>
      <c r="I220" s="10">
        <v>524</v>
      </c>
      <c r="J220" s="10">
        <v>186</v>
      </c>
      <c r="K220" s="10">
        <v>444</v>
      </c>
      <c r="L220" s="10">
        <v>41.9</v>
      </c>
      <c r="M220" s="10">
        <v>66</v>
      </c>
      <c r="N220" s="10">
        <v>202</v>
      </c>
      <c r="O220" s="10">
        <v>32.700000000000003</v>
      </c>
      <c r="P220" s="10">
        <v>86</v>
      </c>
      <c r="Q220" s="10">
        <v>119</v>
      </c>
      <c r="R220" s="10">
        <v>72.3</v>
      </c>
      <c r="S220" s="10">
        <v>55</v>
      </c>
      <c r="T220" s="10">
        <v>106</v>
      </c>
      <c r="U220" s="10">
        <v>161</v>
      </c>
      <c r="V220" s="10">
        <v>155</v>
      </c>
      <c r="W220" s="10">
        <v>94</v>
      </c>
      <c r="X220" s="10">
        <v>67</v>
      </c>
      <c r="Y220" s="10">
        <v>27</v>
      </c>
      <c r="Z220" s="10">
        <v>120</v>
      </c>
      <c r="AA220" s="10">
        <v>1138</v>
      </c>
      <c r="AB220" s="10">
        <v>0</v>
      </c>
      <c r="AC220" s="10">
        <v>0</v>
      </c>
      <c r="AD220" s="10">
        <v>-40</v>
      </c>
    </row>
    <row r="221" spans="1:30" x14ac:dyDescent="0.2">
      <c r="A221" s="10" t="s">
        <v>307</v>
      </c>
      <c r="B221" s="10" t="s">
        <v>52</v>
      </c>
      <c r="C221" s="10" t="s">
        <v>142</v>
      </c>
      <c r="D221" s="10">
        <v>24</v>
      </c>
      <c r="E221" s="10">
        <v>56</v>
      </c>
      <c r="F221" s="10">
        <v>12</v>
      </c>
      <c r="G221" s="10">
        <v>44</v>
      </c>
      <c r="H221" s="10">
        <v>996</v>
      </c>
      <c r="I221" s="10">
        <v>522</v>
      </c>
      <c r="J221" s="10">
        <v>215</v>
      </c>
      <c r="K221" s="10">
        <v>375</v>
      </c>
      <c r="L221" s="10">
        <v>57.3</v>
      </c>
      <c r="M221" s="10">
        <v>5</v>
      </c>
      <c r="N221" s="10">
        <v>21</v>
      </c>
      <c r="O221" s="10">
        <v>23.8</v>
      </c>
      <c r="P221" s="10">
        <v>87</v>
      </c>
      <c r="Q221" s="10">
        <v>148</v>
      </c>
      <c r="R221" s="10">
        <v>58.8</v>
      </c>
      <c r="S221" s="10">
        <v>57</v>
      </c>
      <c r="T221" s="10">
        <v>137</v>
      </c>
      <c r="U221" s="10">
        <v>194</v>
      </c>
      <c r="V221" s="10">
        <v>55</v>
      </c>
      <c r="W221" s="10">
        <v>71</v>
      </c>
      <c r="X221" s="10">
        <v>53</v>
      </c>
      <c r="Y221" s="10">
        <v>16</v>
      </c>
      <c r="Z221" s="10">
        <v>124</v>
      </c>
      <c r="AA221" s="10">
        <v>973</v>
      </c>
      <c r="AB221" s="10">
        <v>0</v>
      </c>
      <c r="AC221" s="10">
        <v>0</v>
      </c>
      <c r="AD221" s="10">
        <v>-16</v>
      </c>
    </row>
    <row r="222" spans="1:30" x14ac:dyDescent="0.2">
      <c r="A222" s="10" t="s">
        <v>308</v>
      </c>
      <c r="B222" s="10" t="s">
        <v>62</v>
      </c>
      <c r="C222" s="10" t="s">
        <v>116</v>
      </c>
      <c r="D222" s="10">
        <v>32</v>
      </c>
      <c r="E222" s="10">
        <v>63</v>
      </c>
      <c r="F222" s="10">
        <v>27</v>
      </c>
      <c r="G222" s="10">
        <v>36</v>
      </c>
      <c r="H222" s="10">
        <v>1331</v>
      </c>
      <c r="I222" s="10">
        <v>522</v>
      </c>
      <c r="J222" s="10">
        <v>200</v>
      </c>
      <c r="K222" s="10">
        <v>465</v>
      </c>
      <c r="L222" s="10">
        <v>43</v>
      </c>
      <c r="M222" s="10">
        <v>95</v>
      </c>
      <c r="N222" s="10">
        <v>258</v>
      </c>
      <c r="O222" s="10">
        <v>36.799999999999997</v>
      </c>
      <c r="P222" s="10">
        <v>27</v>
      </c>
      <c r="Q222" s="10">
        <v>34</v>
      </c>
      <c r="R222" s="10">
        <v>79.400000000000006</v>
      </c>
      <c r="S222" s="10">
        <v>22</v>
      </c>
      <c r="T222" s="10">
        <v>132</v>
      </c>
      <c r="U222" s="10">
        <v>154</v>
      </c>
      <c r="V222" s="10">
        <v>95</v>
      </c>
      <c r="W222" s="10">
        <v>43</v>
      </c>
      <c r="X222" s="10">
        <v>35</v>
      </c>
      <c r="Y222" s="10">
        <v>10</v>
      </c>
      <c r="Z222" s="10">
        <v>97</v>
      </c>
      <c r="AA222" s="10">
        <v>941</v>
      </c>
      <c r="AB222" s="10">
        <v>0</v>
      </c>
      <c r="AC222" s="10">
        <v>0</v>
      </c>
      <c r="AD222" s="10">
        <v>-76</v>
      </c>
    </row>
    <row r="223" spans="1:30" x14ac:dyDescent="0.2">
      <c r="A223" s="10" t="s">
        <v>309</v>
      </c>
      <c r="B223" s="10" t="s">
        <v>26</v>
      </c>
      <c r="C223" s="10" t="s">
        <v>75</v>
      </c>
      <c r="D223" s="10">
        <v>26</v>
      </c>
      <c r="E223" s="10">
        <v>78</v>
      </c>
      <c r="F223" s="10">
        <v>31</v>
      </c>
      <c r="G223" s="10">
        <v>47</v>
      </c>
      <c r="H223" s="10">
        <v>1584</v>
      </c>
      <c r="I223" s="10">
        <v>518</v>
      </c>
      <c r="J223" s="10">
        <v>214</v>
      </c>
      <c r="K223" s="10">
        <v>334</v>
      </c>
      <c r="L223" s="10">
        <v>64.099999999999994</v>
      </c>
      <c r="M223" s="10">
        <v>7</v>
      </c>
      <c r="N223" s="10">
        <v>18</v>
      </c>
      <c r="O223" s="10">
        <v>38.9</v>
      </c>
      <c r="P223" s="10">
        <v>83</v>
      </c>
      <c r="Q223" s="10">
        <v>125</v>
      </c>
      <c r="R223" s="10">
        <v>66.400000000000006</v>
      </c>
      <c r="S223" s="10">
        <v>132</v>
      </c>
      <c r="T223" s="10">
        <v>286</v>
      </c>
      <c r="U223" s="10">
        <v>418</v>
      </c>
      <c r="V223" s="10">
        <v>103</v>
      </c>
      <c r="W223" s="10">
        <v>67</v>
      </c>
      <c r="X223" s="10">
        <v>40</v>
      </c>
      <c r="Y223" s="10">
        <v>102</v>
      </c>
      <c r="Z223" s="10">
        <v>169</v>
      </c>
      <c r="AA223" s="10">
        <v>1533</v>
      </c>
      <c r="AB223" s="10">
        <v>3</v>
      </c>
      <c r="AC223" s="10">
        <v>0</v>
      </c>
      <c r="AD223" s="10">
        <v>-131</v>
      </c>
    </row>
    <row r="224" spans="1:30" x14ac:dyDescent="0.2">
      <c r="A224" s="10" t="s">
        <v>310</v>
      </c>
      <c r="B224" s="10" t="s">
        <v>40</v>
      </c>
      <c r="C224" s="10" t="s">
        <v>48</v>
      </c>
      <c r="D224" s="10">
        <v>22</v>
      </c>
      <c r="E224" s="10">
        <v>67</v>
      </c>
      <c r="F224" s="10">
        <v>31</v>
      </c>
      <c r="G224" s="10">
        <v>36</v>
      </c>
      <c r="H224" s="10">
        <v>1183</v>
      </c>
      <c r="I224" s="10">
        <v>517</v>
      </c>
      <c r="J224" s="10">
        <v>197</v>
      </c>
      <c r="K224" s="10">
        <v>501</v>
      </c>
      <c r="L224" s="10">
        <v>39.299999999999997</v>
      </c>
      <c r="M224" s="10">
        <v>81</v>
      </c>
      <c r="N224" s="10">
        <v>257</v>
      </c>
      <c r="O224" s="10">
        <v>31.5</v>
      </c>
      <c r="P224" s="10">
        <v>42</v>
      </c>
      <c r="Q224" s="10">
        <v>55</v>
      </c>
      <c r="R224" s="10">
        <v>76.400000000000006</v>
      </c>
      <c r="S224" s="10">
        <v>27</v>
      </c>
      <c r="T224" s="10">
        <v>128</v>
      </c>
      <c r="U224" s="10">
        <v>155</v>
      </c>
      <c r="V224" s="10">
        <v>120</v>
      </c>
      <c r="W224" s="10">
        <v>62</v>
      </c>
      <c r="X224" s="10">
        <v>40</v>
      </c>
      <c r="Y224" s="10">
        <v>11</v>
      </c>
      <c r="Z224" s="10">
        <v>99</v>
      </c>
      <c r="AA224" s="10">
        <v>974</v>
      </c>
      <c r="AB224" s="10">
        <v>1</v>
      </c>
      <c r="AC224" s="10">
        <v>1</v>
      </c>
      <c r="AD224" s="10">
        <v>57</v>
      </c>
    </row>
    <row r="225" spans="1:30" x14ac:dyDescent="0.2">
      <c r="A225" s="10" t="s">
        <v>311</v>
      </c>
      <c r="B225" s="10" t="s">
        <v>33</v>
      </c>
      <c r="C225" s="10" t="s">
        <v>35</v>
      </c>
      <c r="D225" s="10">
        <v>25</v>
      </c>
      <c r="E225" s="10">
        <v>80</v>
      </c>
      <c r="F225" s="10">
        <v>55</v>
      </c>
      <c r="G225" s="10">
        <v>25</v>
      </c>
      <c r="H225" s="10">
        <v>1290</v>
      </c>
      <c r="I225" s="10">
        <v>512</v>
      </c>
      <c r="J225" s="10">
        <v>180</v>
      </c>
      <c r="K225" s="10">
        <v>396</v>
      </c>
      <c r="L225" s="10">
        <v>45.5</v>
      </c>
      <c r="M225" s="10">
        <v>140</v>
      </c>
      <c r="N225" s="10">
        <v>335</v>
      </c>
      <c r="O225" s="10">
        <v>41.8</v>
      </c>
      <c r="P225" s="10">
        <v>12</v>
      </c>
      <c r="Q225" s="10">
        <v>17</v>
      </c>
      <c r="R225" s="10">
        <v>70.599999999999994</v>
      </c>
      <c r="S225" s="10">
        <v>35</v>
      </c>
      <c r="T225" s="10">
        <v>169</v>
      </c>
      <c r="U225" s="10">
        <v>204</v>
      </c>
      <c r="V225" s="10">
        <v>71</v>
      </c>
      <c r="W225" s="10">
        <v>30</v>
      </c>
      <c r="X225" s="10">
        <v>29</v>
      </c>
      <c r="Y225" s="10">
        <v>21</v>
      </c>
      <c r="Z225" s="10">
        <v>99</v>
      </c>
      <c r="AA225" s="10">
        <v>983</v>
      </c>
      <c r="AB225" s="10">
        <v>0</v>
      </c>
      <c r="AC225" s="10">
        <v>0</v>
      </c>
      <c r="AD225" s="10">
        <v>219</v>
      </c>
    </row>
    <row r="226" spans="1:30" x14ac:dyDescent="0.2">
      <c r="A226" s="10" t="s">
        <v>312</v>
      </c>
      <c r="B226" s="10" t="s">
        <v>26</v>
      </c>
      <c r="C226" s="10" t="s">
        <v>106</v>
      </c>
      <c r="D226" s="10">
        <v>34</v>
      </c>
      <c r="E226" s="10">
        <v>62</v>
      </c>
      <c r="F226" s="10">
        <v>35</v>
      </c>
      <c r="G226" s="10">
        <v>27</v>
      </c>
      <c r="H226" s="10">
        <v>1240</v>
      </c>
      <c r="I226" s="10">
        <v>509</v>
      </c>
      <c r="J226" s="10">
        <v>165</v>
      </c>
      <c r="K226" s="10">
        <v>424</v>
      </c>
      <c r="L226" s="10">
        <v>38.9</v>
      </c>
      <c r="M226" s="10">
        <v>99</v>
      </c>
      <c r="N226" s="10">
        <v>296</v>
      </c>
      <c r="O226" s="10">
        <v>33.4</v>
      </c>
      <c r="P226" s="10">
        <v>80</v>
      </c>
      <c r="Q226" s="10">
        <v>91</v>
      </c>
      <c r="R226" s="10">
        <v>87.9</v>
      </c>
      <c r="S226" s="10">
        <v>59</v>
      </c>
      <c r="T226" s="10">
        <v>340</v>
      </c>
      <c r="U226" s="10">
        <v>399</v>
      </c>
      <c r="V226" s="10">
        <v>116</v>
      </c>
      <c r="W226" s="10">
        <v>70</v>
      </c>
      <c r="X226" s="10">
        <v>16</v>
      </c>
      <c r="Y226" s="10">
        <v>12</v>
      </c>
      <c r="Z226" s="10">
        <v>97</v>
      </c>
      <c r="AA226" s="10">
        <v>1176</v>
      </c>
      <c r="AB226" s="10">
        <v>6</v>
      </c>
      <c r="AC226" s="10">
        <v>0</v>
      </c>
      <c r="AD226" s="10">
        <v>109</v>
      </c>
    </row>
    <row r="227" spans="1:30" x14ac:dyDescent="0.2">
      <c r="A227" s="10" t="s">
        <v>313</v>
      </c>
      <c r="B227" s="10" t="s">
        <v>26</v>
      </c>
      <c r="C227" s="10" t="s">
        <v>85</v>
      </c>
      <c r="D227" s="10">
        <v>23</v>
      </c>
      <c r="E227" s="10">
        <v>55</v>
      </c>
      <c r="F227" s="10">
        <v>30</v>
      </c>
      <c r="G227" s="10">
        <v>25</v>
      </c>
      <c r="H227" s="10">
        <v>1141</v>
      </c>
      <c r="I227" s="10">
        <v>508</v>
      </c>
      <c r="J227" s="10">
        <v>196</v>
      </c>
      <c r="K227" s="10">
        <v>404</v>
      </c>
      <c r="L227" s="10">
        <v>48.5</v>
      </c>
      <c r="M227" s="10">
        <v>29</v>
      </c>
      <c r="N227" s="10">
        <v>108</v>
      </c>
      <c r="O227" s="10">
        <v>26.9</v>
      </c>
      <c r="P227" s="10">
        <v>87</v>
      </c>
      <c r="Q227" s="10">
        <v>124</v>
      </c>
      <c r="R227" s="10">
        <v>70.2</v>
      </c>
      <c r="S227" s="10">
        <v>100</v>
      </c>
      <c r="T227" s="10">
        <v>228</v>
      </c>
      <c r="U227" s="10">
        <v>328</v>
      </c>
      <c r="V227" s="10">
        <v>50</v>
      </c>
      <c r="W227" s="10">
        <v>59</v>
      </c>
      <c r="X227" s="10">
        <v>31</v>
      </c>
      <c r="Y227" s="10">
        <v>30</v>
      </c>
      <c r="Z227" s="10">
        <v>102</v>
      </c>
      <c r="AA227" s="10">
        <v>1101</v>
      </c>
      <c r="AB227" s="10">
        <v>10</v>
      </c>
      <c r="AC227" s="10">
        <v>0</v>
      </c>
      <c r="AD227" s="10">
        <v>-37</v>
      </c>
    </row>
    <row r="228" spans="1:30" x14ac:dyDescent="0.2">
      <c r="A228" s="10" t="s">
        <v>314</v>
      </c>
      <c r="B228" s="10" t="s">
        <v>37</v>
      </c>
      <c r="C228" s="10" t="s">
        <v>44</v>
      </c>
      <c r="D228" s="10">
        <v>31</v>
      </c>
      <c r="E228" s="10">
        <v>76</v>
      </c>
      <c r="F228" s="10">
        <v>37</v>
      </c>
      <c r="G228" s="10">
        <v>39</v>
      </c>
      <c r="H228" s="10">
        <v>1458</v>
      </c>
      <c r="I228" s="10">
        <v>506</v>
      </c>
      <c r="J228" s="10">
        <v>197</v>
      </c>
      <c r="K228" s="10">
        <v>269</v>
      </c>
      <c r="L228" s="10">
        <v>73.2</v>
      </c>
      <c r="M228" s="10">
        <v>0</v>
      </c>
      <c r="N228" s="10">
        <v>5</v>
      </c>
      <c r="O228" s="10">
        <v>0</v>
      </c>
      <c r="P228" s="10">
        <v>112</v>
      </c>
      <c r="Q228" s="10">
        <v>168</v>
      </c>
      <c r="R228" s="10">
        <v>66.7</v>
      </c>
      <c r="S228" s="10">
        <v>149</v>
      </c>
      <c r="T228" s="10">
        <v>165</v>
      </c>
      <c r="U228" s="10">
        <v>314</v>
      </c>
      <c r="V228" s="10">
        <v>69</v>
      </c>
      <c r="W228" s="10">
        <v>65</v>
      </c>
      <c r="X228" s="10">
        <v>48</v>
      </c>
      <c r="Y228" s="10">
        <v>26</v>
      </c>
      <c r="Z228" s="10">
        <v>209</v>
      </c>
      <c r="AA228" s="10">
        <v>1143</v>
      </c>
      <c r="AB228" s="10">
        <v>1</v>
      </c>
      <c r="AC228" s="10">
        <v>0</v>
      </c>
      <c r="AD228" s="10">
        <v>166</v>
      </c>
    </row>
    <row r="229" spans="1:30" x14ac:dyDescent="0.2">
      <c r="A229" s="10" t="s">
        <v>315</v>
      </c>
      <c r="B229" s="10" t="s">
        <v>26</v>
      </c>
      <c r="C229" s="10" t="s">
        <v>142</v>
      </c>
      <c r="D229" s="10">
        <v>24</v>
      </c>
      <c r="E229" s="10">
        <v>42</v>
      </c>
      <c r="F229" s="10">
        <v>7</v>
      </c>
      <c r="G229" s="10">
        <v>35</v>
      </c>
      <c r="H229" s="10">
        <v>991</v>
      </c>
      <c r="I229" s="10">
        <v>504</v>
      </c>
      <c r="J229" s="10">
        <v>202</v>
      </c>
      <c r="K229" s="10">
        <v>382</v>
      </c>
      <c r="L229" s="10">
        <v>52.9</v>
      </c>
      <c r="M229" s="10">
        <v>19</v>
      </c>
      <c r="N229" s="10">
        <v>66</v>
      </c>
      <c r="O229" s="10">
        <v>28.8</v>
      </c>
      <c r="P229" s="10">
        <v>81</v>
      </c>
      <c r="Q229" s="10">
        <v>108</v>
      </c>
      <c r="R229" s="10">
        <v>75</v>
      </c>
      <c r="S229" s="10">
        <v>94</v>
      </c>
      <c r="T229" s="10">
        <v>175</v>
      </c>
      <c r="U229" s="10">
        <v>269</v>
      </c>
      <c r="V229" s="10">
        <v>36</v>
      </c>
      <c r="W229" s="10">
        <v>46</v>
      </c>
      <c r="X229" s="10">
        <v>19</v>
      </c>
      <c r="Y229" s="10">
        <v>30</v>
      </c>
      <c r="Z229" s="10">
        <v>81</v>
      </c>
      <c r="AA229" s="10">
        <v>982</v>
      </c>
      <c r="AB229" s="10">
        <v>8</v>
      </c>
      <c r="AC229" s="10">
        <v>0</v>
      </c>
      <c r="AD229" s="10">
        <v>-229</v>
      </c>
    </row>
    <row r="230" spans="1:30" x14ac:dyDescent="0.2">
      <c r="A230" s="10" t="s">
        <v>316</v>
      </c>
      <c r="B230" s="10" t="s">
        <v>33</v>
      </c>
      <c r="C230" s="10" t="s">
        <v>51</v>
      </c>
      <c r="D230" s="10">
        <v>31</v>
      </c>
      <c r="E230" s="10">
        <v>33</v>
      </c>
      <c r="F230" s="10">
        <v>25</v>
      </c>
      <c r="G230" s="10">
        <v>8</v>
      </c>
      <c r="H230" s="10">
        <v>801</v>
      </c>
      <c r="I230" s="10">
        <v>497</v>
      </c>
      <c r="J230" s="10">
        <v>177</v>
      </c>
      <c r="K230" s="10">
        <v>406</v>
      </c>
      <c r="L230" s="10">
        <v>43.6</v>
      </c>
      <c r="M230" s="10">
        <v>51</v>
      </c>
      <c r="N230" s="10">
        <v>162</v>
      </c>
      <c r="O230" s="10">
        <v>31.5</v>
      </c>
      <c r="P230" s="10">
        <v>92</v>
      </c>
      <c r="Q230" s="10">
        <v>102</v>
      </c>
      <c r="R230" s="10">
        <v>90.2</v>
      </c>
      <c r="S230" s="10">
        <v>28</v>
      </c>
      <c r="T230" s="10">
        <v>112</v>
      </c>
      <c r="U230" s="10">
        <v>140</v>
      </c>
      <c r="V230" s="10">
        <v>163</v>
      </c>
      <c r="W230" s="10">
        <v>71</v>
      </c>
      <c r="X230" s="10">
        <v>23</v>
      </c>
      <c r="Y230" s="10">
        <v>5</v>
      </c>
      <c r="Z230" s="10">
        <v>68</v>
      </c>
      <c r="AA230" s="10">
        <v>923</v>
      </c>
      <c r="AB230" s="10">
        <v>4</v>
      </c>
      <c r="AC230" s="10">
        <v>0</v>
      </c>
      <c r="AD230" s="10">
        <v>132</v>
      </c>
    </row>
    <row r="231" spans="1:30" x14ac:dyDescent="0.2">
      <c r="A231" s="10" t="s">
        <v>317</v>
      </c>
      <c r="B231" s="10" t="s">
        <v>26</v>
      </c>
      <c r="C231" s="10" t="s">
        <v>61</v>
      </c>
      <c r="D231" s="10">
        <v>25</v>
      </c>
      <c r="E231" s="10">
        <v>67</v>
      </c>
      <c r="F231" s="10">
        <v>37</v>
      </c>
      <c r="G231" s="10">
        <v>30</v>
      </c>
      <c r="H231" s="10">
        <v>1051</v>
      </c>
      <c r="I231" s="10">
        <v>497</v>
      </c>
      <c r="J231" s="10">
        <v>187</v>
      </c>
      <c r="K231" s="10">
        <v>419</v>
      </c>
      <c r="L231" s="10">
        <v>44.6</v>
      </c>
      <c r="M231" s="10">
        <v>85</v>
      </c>
      <c r="N231" s="10">
        <v>247</v>
      </c>
      <c r="O231" s="10">
        <v>34.4</v>
      </c>
      <c r="P231" s="10">
        <v>38</v>
      </c>
      <c r="Q231" s="10">
        <v>47</v>
      </c>
      <c r="R231" s="10">
        <v>80.900000000000006</v>
      </c>
      <c r="S231" s="10">
        <v>29</v>
      </c>
      <c r="T231" s="10">
        <v>158</v>
      </c>
      <c r="U231" s="10">
        <v>187</v>
      </c>
      <c r="V231" s="10">
        <v>66</v>
      </c>
      <c r="W231" s="10">
        <v>38</v>
      </c>
      <c r="X231" s="10">
        <v>23</v>
      </c>
      <c r="Y231" s="10">
        <v>12</v>
      </c>
      <c r="Z231" s="10">
        <v>68</v>
      </c>
      <c r="AA231" s="10">
        <v>887</v>
      </c>
      <c r="AB231" s="10">
        <v>0</v>
      </c>
      <c r="AC231" s="10">
        <v>0</v>
      </c>
      <c r="AD231" s="10">
        <v>57</v>
      </c>
    </row>
    <row r="232" spans="1:30" x14ac:dyDescent="0.2">
      <c r="A232" s="10" t="s">
        <v>318</v>
      </c>
      <c r="B232" s="10" t="s">
        <v>62</v>
      </c>
      <c r="C232" s="10" t="s">
        <v>111</v>
      </c>
      <c r="D232" s="10">
        <v>27</v>
      </c>
      <c r="E232" s="10">
        <v>70</v>
      </c>
      <c r="F232" s="10">
        <v>30</v>
      </c>
      <c r="G232" s="10">
        <v>40</v>
      </c>
      <c r="H232" s="10">
        <v>963</v>
      </c>
      <c r="I232" s="10">
        <v>496</v>
      </c>
      <c r="J232" s="10">
        <v>191</v>
      </c>
      <c r="K232" s="10">
        <v>450</v>
      </c>
      <c r="L232" s="10">
        <v>42.4</v>
      </c>
      <c r="M232" s="10">
        <v>79</v>
      </c>
      <c r="N232" s="10">
        <v>223</v>
      </c>
      <c r="O232" s="10">
        <v>35.4</v>
      </c>
      <c r="P232" s="10">
        <v>35</v>
      </c>
      <c r="Q232" s="10">
        <v>41</v>
      </c>
      <c r="R232" s="10">
        <v>85.4</v>
      </c>
      <c r="S232" s="10">
        <v>15</v>
      </c>
      <c r="T232" s="10">
        <v>94</v>
      </c>
      <c r="U232" s="10">
        <v>109</v>
      </c>
      <c r="V232" s="10">
        <v>90</v>
      </c>
      <c r="W232" s="10">
        <v>66</v>
      </c>
      <c r="X232" s="10">
        <v>28</v>
      </c>
      <c r="Y232" s="10">
        <v>7</v>
      </c>
      <c r="Z232" s="10">
        <v>66</v>
      </c>
      <c r="AA232" s="10">
        <v>801</v>
      </c>
      <c r="AB232" s="10">
        <v>0</v>
      </c>
      <c r="AC232" s="10">
        <v>0</v>
      </c>
      <c r="AD232" s="10">
        <v>-54</v>
      </c>
    </row>
    <row r="233" spans="1:30" x14ac:dyDescent="0.2">
      <c r="A233" s="10" t="s">
        <v>319</v>
      </c>
      <c r="B233" s="10" t="s">
        <v>40</v>
      </c>
      <c r="C233" s="10" t="s">
        <v>116</v>
      </c>
      <c r="D233" s="10">
        <v>28</v>
      </c>
      <c r="E233" s="10">
        <v>48</v>
      </c>
      <c r="F233" s="10">
        <v>27</v>
      </c>
      <c r="G233" s="10">
        <v>21</v>
      </c>
      <c r="H233" s="10">
        <v>968</v>
      </c>
      <c r="I233" s="10">
        <v>493</v>
      </c>
      <c r="J233" s="10">
        <v>188</v>
      </c>
      <c r="K233" s="10">
        <v>453</v>
      </c>
      <c r="L233" s="10">
        <v>41.5</v>
      </c>
      <c r="M233" s="10">
        <v>68</v>
      </c>
      <c r="N233" s="10">
        <v>185</v>
      </c>
      <c r="O233" s="10">
        <v>36.799999999999997</v>
      </c>
      <c r="P233" s="10">
        <v>49</v>
      </c>
      <c r="Q233" s="10">
        <v>64</v>
      </c>
      <c r="R233" s="10">
        <v>76.599999999999994</v>
      </c>
      <c r="S233" s="10">
        <v>12</v>
      </c>
      <c r="T233" s="10">
        <v>94</v>
      </c>
      <c r="U233" s="10">
        <v>106</v>
      </c>
      <c r="V233" s="10">
        <v>214</v>
      </c>
      <c r="W233" s="10">
        <v>81</v>
      </c>
      <c r="X233" s="10">
        <v>33</v>
      </c>
      <c r="Y233" s="10">
        <v>8</v>
      </c>
      <c r="Z233" s="10">
        <v>88</v>
      </c>
      <c r="AA233" s="10">
        <v>983</v>
      </c>
      <c r="AB233" s="10">
        <v>3</v>
      </c>
      <c r="AC233" s="10">
        <v>0</v>
      </c>
      <c r="AD233" s="10">
        <v>77</v>
      </c>
    </row>
    <row r="234" spans="1:30" x14ac:dyDescent="0.2">
      <c r="A234" s="10" t="s">
        <v>320</v>
      </c>
      <c r="B234" s="10" t="s">
        <v>26</v>
      </c>
      <c r="C234" s="10" t="s">
        <v>56</v>
      </c>
      <c r="D234" s="10">
        <v>29</v>
      </c>
      <c r="E234" s="10">
        <v>54</v>
      </c>
      <c r="F234" s="10">
        <v>31</v>
      </c>
      <c r="G234" s="10">
        <v>23</v>
      </c>
      <c r="H234" s="10">
        <v>1193</v>
      </c>
      <c r="I234" s="10">
        <v>493</v>
      </c>
      <c r="J234" s="10">
        <v>177</v>
      </c>
      <c r="K234" s="10">
        <v>379</v>
      </c>
      <c r="L234" s="10">
        <v>46.7</v>
      </c>
      <c r="M234" s="10">
        <v>74</v>
      </c>
      <c r="N234" s="10">
        <v>194</v>
      </c>
      <c r="O234" s="10">
        <v>38.1</v>
      </c>
      <c r="P234" s="10">
        <v>65</v>
      </c>
      <c r="Q234" s="10">
        <v>77</v>
      </c>
      <c r="R234" s="10">
        <v>84.4</v>
      </c>
      <c r="S234" s="10">
        <v>15</v>
      </c>
      <c r="T234" s="10">
        <v>117</v>
      </c>
      <c r="U234" s="10">
        <v>132</v>
      </c>
      <c r="V234" s="10">
        <v>84</v>
      </c>
      <c r="W234" s="10">
        <v>69</v>
      </c>
      <c r="X234" s="10">
        <v>28</v>
      </c>
      <c r="Y234" s="10">
        <v>15</v>
      </c>
      <c r="Z234" s="10">
        <v>123</v>
      </c>
      <c r="AA234" s="10">
        <v>837</v>
      </c>
      <c r="AB234" s="10">
        <v>0</v>
      </c>
      <c r="AC234" s="10">
        <v>0</v>
      </c>
      <c r="AD234" s="10">
        <v>0</v>
      </c>
    </row>
    <row r="235" spans="1:30" x14ac:dyDescent="0.2">
      <c r="A235" s="10" t="s">
        <v>321</v>
      </c>
      <c r="B235" s="10" t="s">
        <v>33</v>
      </c>
      <c r="C235" s="10" t="s">
        <v>66</v>
      </c>
      <c r="D235" s="10">
        <v>22</v>
      </c>
      <c r="E235" s="10">
        <v>76</v>
      </c>
      <c r="F235" s="10">
        <v>48</v>
      </c>
      <c r="G235" s="10">
        <v>28</v>
      </c>
      <c r="H235" s="10">
        <v>1653</v>
      </c>
      <c r="I235" s="10">
        <v>490</v>
      </c>
      <c r="J235" s="10">
        <v>175</v>
      </c>
      <c r="K235" s="10">
        <v>354</v>
      </c>
      <c r="L235" s="10">
        <v>49.4</v>
      </c>
      <c r="M235" s="10">
        <v>62</v>
      </c>
      <c r="N235" s="10">
        <v>171</v>
      </c>
      <c r="O235" s="10">
        <v>36.299999999999997</v>
      </c>
      <c r="P235" s="10">
        <v>78</v>
      </c>
      <c r="Q235" s="10">
        <v>103</v>
      </c>
      <c r="R235" s="10">
        <v>75.7</v>
      </c>
      <c r="S235" s="10">
        <v>52</v>
      </c>
      <c r="T235" s="10">
        <v>135</v>
      </c>
      <c r="U235" s="10">
        <v>187</v>
      </c>
      <c r="V235" s="10">
        <v>87</v>
      </c>
      <c r="W235" s="10">
        <v>42</v>
      </c>
      <c r="X235" s="10">
        <v>56</v>
      </c>
      <c r="Y235" s="10">
        <v>30</v>
      </c>
      <c r="Z235" s="10">
        <v>158</v>
      </c>
      <c r="AA235" s="10">
        <v>1061</v>
      </c>
      <c r="AB235" s="10">
        <v>0</v>
      </c>
      <c r="AC235" s="10">
        <v>0</v>
      </c>
      <c r="AD235" s="10">
        <v>126</v>
      </c>
    </row>
    <row r="236" spans="1:30" x14ac:dyDescent="0.2">
      <c r="A236" s="10" t="s">
        <v>322</v>
      </c>
      <c r="B236" s="10" t="s">
        <v>52</v>
      </c>
      <c r="C236" s="10" t="s">
        <v>48</v>
      </c>
      <c r="D236" s="10">
        <v>24</v>
      </c>
      <c r="E236" s="10">
        <v>70</v>
      </c>
      <c r="F236" s="10">
        <v>37</v>
      </c>
      <c r="G236" s="10">
        <v>33</v>
      </c>
      <c r="H236" s="10">
        <v>1297</v>
      </c>
      <c r="I236" s="10">
        <v>479</v>
      </c>
      <c r="J236" s="10">
        <v>186</v>
      </c>
      <c r="K236" s="10">
        <v>363</v>
      </c>
      <c r="L236" s="10">
        <v>51.2</v>
      </c>
      <c r="M236" s="10">
        <v>48</v>
      </c>
      <c r="N236" s="10">
        <v>122</v>
      </c>
      <c r="O236" s="10">
        <v>39.299999999999997</v>
      </c>
      <c r="P236" s="10">
        <v>59</v>
      </c>
      <c r="Q236" s="10">
        <v>71</v>
      </c>
      <c r="R236" s="10">
        <v>83.1</v>
      </c>
      <c r="S236" s="10">
        <v>68</v>
      </c>
      <c r="T236" s="10">
        <v>143</v>
      </c>
      <c r="U236" s="10">
        <v>211</v>
      </c>
      <c r="V236" s="10">
        <v>80</v>
      </c>
      <c r="W236" s="10">
        <v>56</v>
      </c>
      <c r="X236" s="10">
        <v>39</v>
      </c>
      <c r="Y236" s="10">
        <v>15</v>
      </c>
      <c r="Z236" s="10">
        <v>110</v>
      </c>
      <c r="AA236" s="10">
        <v>958</v>
      </c>
      <c r="AB236" s="10">
        <v>1</v>
      </c>
      <c r="AC236" s="10">
        <v>0</v>
      </c>
      <c r="AD236" s="10">
        <v>9</v>
      </c>
    </row>
    <row r="237" spans="1:30" x14ac:dyDescent="0.2">
      <c r="A237" s="10" t="s">
        <v>323</v>
      </c>
      <c r="B237" s="10" t="s">
        <v>26</v>
      </c>
      <c r="C237" s="10" t="s">
        <v>132</v>
      </c>
      <c r="D237" s="10">
        <v>34</v>
      </c>
      <c r="E237" s="10">
        <v>78</v>
      </c>
      <c r="F237" s="10">
        <v>44</v>
      </c>
      <c r="G237" s="10">
        <v>34</v>
      </c>
      <c r="H237" s="10">
        <v>1710</v>
      </c>
      <c r="I237" s="10">
        <v>478</v>
      </c>
      <c r="J237" s="10">
        <v>160</v>
      </c>
      <c r="K237" s="10">
        <v>381</v>
      </c>
      <c r="L237" s="10">
        <v>42</v>
      </c>
      <c r="M237" s="10">
        <v>124</v>
      </c>
      <c r="N237" s="10">
        <v>317</v>
      </c>
      <c r="O237" s="10">
        <v>39.1</v>
      </c>
      <c r="P237" s="10">
        <v>34</v>
      </c>
      <c r="Q237" s="10">
        <v>48</v>
      </c>
      <c r="R237" s="10">
        <v>70.8</v>
      </c>
      <c r="S237" s="10">
        <v>62</v>
      </c>
      <c r="T237" s="10">
        <v>237</v>
      </c>
      <c r="U237" s="10">
        <v>299</v>
      </c>
      <c r="V237" s="10">
        <v>121</v>
      </c>
      <c r="W237" s="10">
        <v>50</v>
      </c>
      <c r="X237" s="10">
        <v>54</v>
      </c>
      <c r="Y237" s="10">
        <v>44</v>
      </c>
      <c r="Z237" s="10">
        <v>149</v>
      </c>
      <c r="AA237" s="10">
        <v>1262</v>
      </c>
      <c r="AB237" s="10">
        <v>0</v>
      </c>
      <c r="AC237" s="10">
        <v>0</v>
      </c>
      <c r="AD237" s="10">
        <v>165</v>
      </c>
    </row>
    <row r="238" spans="1:30" x14ac:dyDescent="0.2">
      <c r="A238" s="10" t="s">
        <v>324</v>
      </c>
      <c r="B238" s="10" t="s">
        <v>40</v>
      </c>
      <c r="C238" s="10" t="s">
        <v>134</v>
      </c>
      <c r="D238" s="10">
        <v>25</v>
      </c>
      <c r="E238" s="10">
        <v>54</v>
      </c>
      <c r="F238" s="10">
        <v>19</v>
      </c>
      <c r="G238" s="10">
        <v>35</v>
      </c>
      <c r="H238" s="10">
        <v>1390</v>
      </c>
      <c r="I238" s="10">
        <v>474</v>
      </c>
      <c r="J238" s="10">
        <v>186</v>
      </c>
      <c r="K238" s="10">
        <v>452</v>
      </c>
      <c r="L238" s="10">
        <v>41.2</v>
      </c>
      <c r="M238" s="10">
        <v>24</v>
      </c>
      <c r="N238" s="10">
        <v>111</v>
      </c>
      <c r="O238" s="10">
        <v>21.6</v>
      </c>
      <c r="P238" s="10">
        <v>78</v>
      </c>
      <c r="Q238" s="10">
        <v>106</v>
      </c>
      <c r="R238" s="10">
        <v>73.599999999999994</v>
      </c>
      <c r="S238" s="10">
        <v>27</v>
      </c>
      <c r="T238" s="10">
        <v>140</v>
      </c>
      <c r="U238" s="10">
        <v>167</v>
      </c>
      <c r="V238" s="10">
        <v>261</v>
      </c>
      <c r="W238" s="10">
        <v>82</v>
      </c>
      <c r="X238" s="10">
        <v>75</v>
      </c>
      <c r="Y238" s="10">
        <v>25</v>
      </c>
      <c r="Z238" s="10">
        <v>122</v>
      </c>
      <c r="AA238" s="10">
        <v>1284</v>
      </c>
      <c r="AB238" s="10">
        <v>1</v>
      </c>
      <c r="AC238" s="10">
        <v>0</v>
      </c>
      <c r="AD238" s="10">
        <v>-70</v>
      </c>
    </row>
    <row r="239" spans="1:30" x14ac:dyDescent="0.2">
      <c r="A239" s="10" t="s">
        <v>325</v>
      </c>
      <c r="B239" s="10" t="s">
        <v>62</v>
      </c>
      <c r="C239" s="10" t="s">
        <v>87</v>
      </c>
      <c r="D239" s="10">
        <v>23</v>
      </c>
      <c r="E239" s="10">
        <v>59</v>
      </c>
      <c r="F239" s="10">
        <v>29</v>
      </c>
      <c r="G239" s="10">
        <v>30</v>
      </c>
      <c r="H239" s="10">
        <v>1209</v>
      </c>
      <c r="I239" s="10">
        <v>467</v>
      </c>
      <c r="J239" s="10">
        <v>165</v>
      </c>
      <c r="K239" s="10">
        <v>386</v>
      </c>
      <c r="L239" s="10">
        <v>42.7</v>
      </c>
      <c r="M239" s="10">
        <v>81</v>
      </c>
      <c r="N239" s="10">
        <v>228</v>
      </c>
      <c r="O239" s="10">
        <v>35.5</v>
      </c>
      <c r="P239" s="10">
        <v>56</v>
      </c>
      <c r="Q239" s="10">
        <v>69</v>
      </c>
      <c r="R239" s="10">
        <v>81.2</v>
      </c>
      <c r="S239" s="10">
        <v>43</v>
      </c>
      <c r="T239" s="10">
        <v>78</v>
      </c>
      <c r="U239" s="10">
        <v>121</v>
      </c>
      <c r="V239" s="10">
        <v>67</v>
      </c>
      <c r="W239" s="10">
        <v>41</v>
      </c>
      <c r="X239" s="10">
        <v>16</v>
      </c>
      <c r="Y239" s="10">
        <v>15</v>
      </c>
      <c r="Z239" s="10">
        <v>99</v>
      </c>
      <c r="AA239" s="10">
        <v>765</v>
      </c>
      <c r="AB239" s="10">
        <v>0</v>
      </c>
      <c r="AC239" s="10">
        <v>0</v>
      </c>
      <c r="AD239" s="10">
        <v>-19</v>
      </c>
    </row>
    <row r="240" spans="1:30" x14ac:dyDescent="0.2">
      <c r="A240" s="10" t="s">
        <v>326</v>
      </c>
      <c r="B240" s="10" t="s">
        <v>57</v>
      </c>
      <c r="C240" s="10" t="s">
        <v>100</v>
      </c>
      <c r="D240" s="10">
        <v>22</v>
      </c>
      <c r="E240" s="10">
        <v>70</v>
      </c>
      <c r="F240" s="10">
        <v>44</v>
      </c>
      <c r="G240" s="10">
        <v>26</v>
      </c>
      <c r="H240" s="10">
        <v>1259</v>
      </c>
      <c r="I240" s="10">
        <v>466</v>
      </c>
      <c r="J240" s="10">
        <v>180</v>
      </c>
      <c r="K240" s="10">
        <v>420</v>
      </c>
      <c r="L240" s="10">
        <v>42.9</v>
      </c>
      <c r="M240" s="10">
        <v>65</v>
      </c>
      <c r="N240" s="10">
        <v>212</v>
      </c>
      <c r="O240" s="10">
        <v>30.7</v>
      </c>
      <c r="P240" s="10">
        <v>41</v>
      </c>
      <c r="Q240" s="10">
        <v>65</v>
      </c>
      <c r="R240" s="10">
        <v>63.1</v>
      </c>
      <c r="S240" s="10">
        <v>50</v>
      </c>
      <c r="T240" s="10">
        <v>143</v>
      </c>
      <c r="U240" s="10">
        <v>193</v>
      </c>
      <c r="V240" s="10">
        <v>59</v>
      </c>
      <c r="W240" s="10">
        <v>57</v>
      </c>
      <c r="X240" s="10">
        <v>29</v>
      </c>
      <c r="Y240" s="10">
        <v>19</v>
      </c>
      <c r="Z240" s="10">
        <v>107</v>
      </c>
      <c r="AA240" s="10">
        <v>873</v>
      </c>
      <c r="AB240" s="10">
        <v>0</v>
      </c>
      <c r="AC240" s="10">
        <v>0</v>
      </c>
      <c r="AD240" s="10">
        <v>-61</v>
      </c>
    </row>
    <row r="241" spans="1:30" x14ac:dyDescent="0.2">
      <c r="A241" s="10" t="s">
        <v>327</v>
      </c>
      <c r="B241" s="10" t="s">
        <v>52</v>
      </c>
      <c r="C241" s="10" t="s">
        <v>51</v>
      </c>
      <c r="D241" s="10">
        <v>30</v>
      </c>
      <c r="E241" s="10">
        <v>61</v>
      </c>
      <c r="F241" s="10">
        <v>43</v>
      </c>
      <c r="G241" s="10">
        <v>18</v>
      </c>
      <c r="H241" s="10">
        <v>1443</v>
      </c>
      <c r="I241" s="10">
        <v>466</v>
      </c>
      <c r="J241" s="10">
        <v>165</v>
      </c>
      <c r="K241" s="10">
        <v>421</v>
      </c>
      <c r="L241" s="10">
        <v>39.200000000000003</v>
      </c>
      <c r="M241" s="10">
        <v>109</v>
      </c>
      <c r="N241" s="10">
        <v>322</v>
      </c>
      <c r="O241" s="10">
        <v>33.9</v>
      </c>
      <c r="P241" s="10">
        <v>27</v>
      </c>
      <c r="Q241" s="10">
        <v>41</v>
      </c>
      <c r="R241" s="10">
        <v>65.900000000000006</v>
      </c>
      <c r="S241" s="10">
        <v>50</v>
      </c>
      <c r="T241" s="10">
        <v>233</v>
      </c>
      <c r="U241" s="10">
        <v>283</v>
      </c>
      <c r="V241" s="10">
        <v>77</v>
      </c>
      <c r="W241" s="10">
        <v>33</v>
      </c>
      <c r="X241" s="10">
        <v>37</v>
      </c>
      <c r="Y241" s="10">
        <v>11</v>
      </c>
      <c r="Z241" s="10">
        <v>69</v>
      </c>
      <c r="AA241" s="10">
        <v>1032</v>
      </c>
      <c r="AB241" s="10">
        <v>2</v>
      </c>
      <c r="AC241" s="10">
        <v>0</v>
      </c>
      <c r="AD241" s="10">
        <v>134</v>
      </c>
    </row>
    <row r="242" spans="1:30" x14ac:dyDescent="0.2">
      <c r="A242" s="10" t="s">
        <v>328</v>
      </c>
      <c r="B242" s="10" t="s">
        <v>26</v>
      </c>
      <c r="C242" s="10" t="s">
        <v>75</v>
      </c>
      <c r="D242" s="10">
        <v>22</v>
      </c>
      <c r="E242" s="10">
        <v>62</v>
      </c>
      <c r="F242" s="10">
        <v>26</v>
      </c>
      <c r="G242" s="10">
        <v>36</v>
      </c>
      <c r="H242" s="10">
        <v>1182</v>
      </c>
      <c r="I242" s="10">
        <v>459</v>
      </c>
      <c r="J242" s="10">
        <v>181</v>
      </c>
      <c r="K242" s="10">
        <v>323</v>
      </c>
      <c r="L242" s="10">
        <v>56</v>
      </c>
      <c r="M242" s="10">
        <v>25</v>
      </c>
      <c r="N242" s="10">
        <v>64</v>
      </c>
      <c r="O242" s="10">
        <v>39.1</v>
      </c>
      <c r="P242" s="10">
        <v>72</v>
      </c>
      <c r="Q242" s="10">
        <v>100</v>
      </c>
      <c r="R242" s="10">
        <v>72</v>
      </c>
      <c r="S242" s="10">
        <v>42</v>
      </c>
      <c r="T242" s="10">
        <v>196</v>
      </c>
      <c r="U242" s="10">
        <v>238</v>
      </c>
      <c r="V242" s="10">
        <v>130</v>
      </c>
      <c r="W242" s="10">
        <v>71</v>
      </c>
      <c r="X242" s="10">
        <v>32</v>
      </c>
      <c r="Y242" s="10">
        <v>12</v>
      </c>
      <c r="Z242" s="10">
        <v>118</v>
      </c>
      <c r="AA242" s="10">
        <v>1001</v>
      </c>
      <c r="AB242" s="10">
        <v>3</v>
      </c>
      <c r="AC242" s="10">
        <v>0</v>
      </c>
      <c r="AD242" s="10">
        <v>-181</v>
      </c>
    </row>
    <row r="243" spans="1:30" x14ac:dyDescent="0.2">
      <c r="A243" s="10" t="s">
        <v>329</v>
      </c>
      <c r="B243" s="10" t="s">
        <v>37</v>
      </c>
      <c r="C243" s="10" t="s">
        <v>116</v>
      </c>
      <c r="D243" s="10">
        <v>27</v>
      </c>
      <c r="E243" s="10">
        <v>69</v>
      </c>
      <c r="F243" s="10">
        <v>35</v>
      </c>
      <c r="G243" s="10">
        <v>34</v>
      </c>
      <c r="H243" s="10">
        <v>979</v>
      </c>
      <c r="I243" s="10">
        <v>456</v>
      </c>
      <c r="J243" s="10">
        <v>178</v>
      </c>
      <c r="K243" s="10">
        <v>337</v>
      </c>
      <c r="L243" s="10">
        <v>52.8</v>
      </c>
      <c r="M243" s="10">
        <v>21</v>
      </c>
      <c r="N243" s="10">
        <v>84</v>
      </c>
      <c r="O243" s="10">
        <v>25</v>
      </c>
      <c r="P243" s="10">
        <v>79</v>
      </c>
      <c r="Q243" s="10">
        <v>105</v>
      </c>
      <c r="R243" s="10">
        <v>75.2</v>
      </c>
      <c r="S243" s="10">
        <v>119</v>
      </c>
      <c r="T243" s="10">
        <v>161</v>
      </c>
      <c r="U243" s="10">
        <v>280</v>
      </c>
      <c r="V243" s="10">
        <v>68</v>
      </c>
      <c r="W243" s="10">
        <v>59</v>
      </c>
      <c r="X243" s="10">
        <v>16</v>
      </c>
      <c r="Y243" s="10">
        <v>30</v>
      </c>
      <c r="Z243" s="10">
        <v>126</v>
      </c>
      <c r="AA243" s="10">
        <v>973</v>
      </c>
      <c r="AB243" s="10">
        <v>3</v>
      </c>
      <c r="AC243" s="10">
        <v>0</v>
      </c>
      <c r="AD243" s="10">
        <v>141</v>
      </c>
    </row>
    <row r="244" spans="1:30" x14ac:dyDescent="0.2">
      <c r="A244" s="10" t="s">
        <v>330</v>
      </c>
      <c r="B244" s="10" t="s">
        <v>33</v>
      </c>
      <c r="C244" s="10" t="s">
        <v>129</v>
      </c>
      <c r="D244" s="10">
        <v>21</v>
      </c>
      <c r="E244" s="10">
        <v>63</v>
      </c>
      <c r="F244" s="10">
        <v>24</v>
      </c>
      <c r="G244" s="10">
        <v>39</v>
      </c>
      <c r="H244" s="10">
        <v>1042</v>
      </c>
      <c r="I244" s="10">
        <v>455</v>
      </c>
      <c r="J244" s="10">
        <v>179</v>
      </c>
      <c r="K244" s="10">
        <v>318</v>
      </c>
      <c r="L244" s="10">
        <v>56.3</v>
      </c>
      <c r="M244" s="10">
        <v>2</v>
      </c>
      <c r="N244" s="10">
        <v>14</v>
      </c>
      <c r="O244" s="10">
        <v>14.3</v>
      </c>
      <c r="P244" s="10">
        <v>95</v>
      </c>
      <c r="Q244" s="10">
        <v>146</v>
      </c>
      <c r="R244" s="10">
        <v>65.099999999999994</v>
      </c>
      <c r="S244" s="10">
        <v>113</v>
      </c>
      <c r="T244" s="10">
        <v>169</v>
      </c>
      <c r="U244" s="10">
        <v>282</v>
      </c>
      <c r="V244" s="10">
        <v>51</v>
      </c>
      <c r="W244" s="10">
        <v>51</v>
      </c>
      <c r="X244" s="10">
        <v>31</v>
      </c>
      <c r="Y244" s="10">
        <v>93</v>
      </c>
      <c r="Z244" s="10">
        <v>154</v>
      </c>
      <c r="AA244" s="10">
        <v>1191</v>
      </c>
      <c r="AB244" s="10">
        <v>5</v>
      </c>
      <c r="AC244" s="10">
        <v>0</v>
      </c>
      <c r="AD244" s="10">
        <v>-124</v>
      </c>
    </row>
    <row r="245" spans="1:30" x14ac:dyDescent="0.2">
      <c r="A245" s="10" t="s">
        <v>331</v>
      </c>
      <c r="B245" s="10" t="s">
        <v>40</v>
      </c>
      <c r="C245" s="10" t="s">
        <v>78</v>
      </c>
      <c r="D245" s="10">
        <v>24</v>
      </c>
      <c r="E245" s="10">
        <v>80</v>
      </c>
      <c r="F245" s="10">
        <v>47</v>
      </c>
      <c r="G245" s="10">
        <v>33</v>
      </c>
      <c r="H245" s="10">
        <v>1447</v>
      </c>
      <c r="I245" s="10">
        <v>450</v>
      </c>
      <c r="J245" s="10">
        <v>181</v>
      </c>
      <c r="K245" s="10">
        <v>399</v>
      </c>
      <c r="L245" s="10">
        <v>45.4</v>
      </c>
      <c r="M245" s="10">
        <v>63</v>
      </c>
      <c r="N245" s="10">
        <v>197</v>
      </c>
      <c r="O245" s="10">
        <v>32</v>
      </c>
      <c r="P245" s="10">
        <v>25</v>
      </c>
      <c r="Q245" s="10">
        <v>31</v>
      </c>
      <c r="R245" s="10">
        <v>80.599999999999994</v>
      </c>
      <c r="S245" s="10">
        <v>16</v>
      </c>
      <c r="T245" s="10">
        <v>89</v>
      </c>
      <c r="U245" s="10">
        <v>105</v>
      </c>
      <c r="V245" s="10">
        <v>185</v>
      </c>
      <c r="W245" s="10">
        <v>62</v>
      </c>
      <c r="X245" s="10">
        <v>44</v>
      </c>
      <c r="Y245" s="10">
        <v>15</v>
      </c>
      <c r="Z245" s="10">
        <v>112</v>
      </c>
      <c r="AA245" s="10">
        <v>969</v>
      </c>
      <c r="AB245" s="10">
        <v>0</v>
      </c>
      <c r="AC245" s="10">
        <v>0</v>
      </c>
      <c r="AD245" s="10">
        <v>1</v>
      </c>
    </row>
    <row r="246" spans="1:30" x14ac:dyDescent="0.2">
      <c r="A246" s="10" t="s">
        <v>332</v>
      </c>
      <c r="B246" s="10" t="s">
        <v>37</v>
      </c>
      <c r="C246" s="10" t="s">
        <v>142</v>
      </c>
      <c r="D246" s="10">
        <v>22</v>
      </c>
      <c r="E246" s="10">
        <v>45</v>
      </c>
      <c r="F246" s="10">
        <v>11</v>
      </c>
      <c r="G246" s="10">
        <v>34</v>
      </c>
      <c r="H246" s="10">
        <v>867</v>
      </c>
      <c r="I246" s="10">
        <v>450</v>
      </c>
      <c r="J246" s="10">
        <v>189</v>
      </c>
      <c r="K246" s="10">
        <v>339</v>
      </c>
      <c r="L246" s="10">
        <v>55.8</v>
      </c>
      <c r="M246" s="10">
        <v>4</v>
      </c>
      <c r="N246" s="10">
        <v>20</v>
      </c>
      <c r="O246" s="10">
        <v>20</v>
      </c>
      <c r="P246" s="10">
        <v>68</v>
      </c>
      <c r="Q246" s="10">
        <v>97</v>
      </c>
      <c r="R246" s="10">
        <v>70.099999999999994</v>
      </c>
      <c r="S246" s="10">
        <v>73</v>
      </c>
      <c r="T246" s="10">
        <v>194</v>
      </c>
      <c r="U246" s="10">
        <v>267</v>
      </c>
      <c r="V246" s="10">
        <v>30</v>
      </c>
      <c r="W246" s="10">
        <v>51</v>
      </c>
      <c r="X246" s="10">
        <v>7</v>
      </c>
      <c r="Y246" s="10">
        <v>27</v>
      </c>
      <c r="Z246" s="10">
        <v>108</v>
      </c>
      <c r="AA246" s="10">
        <v>866</v>
      </c>
      <c r="AB246" s="10">
        <v>8</v>
      </c>
      <c r="AC246" s="10">
        <v>0</v>
      </c>
      <c r="AD246" s="10">
        <v>-327</v>
      </c>
    </row>
    <row r="247" spans="1:30" x14ac:dyDescent="0.2">
      <c r="A247" s="10" t="s">
        <v>333</v>
      </c>
      <c r="B247" s="10" t="s">
        <v>52</v>
      </c>
      <c r="C247" s="10" t="s">
        <v>106</v>
      </c>
      <c r="D247" s="10">
        <v>30</v>
      </c>
      <c r="E247" s="10">
        <v>42</v>
      </c>
      <c r="F247" s="10">
        <v>23</v>
      </c>
      <c r="G247" s="10">
        <v>19</v>
      </c>
      <c r="H247" s="10">
        <v>1106</v>
      </c>
      <c r="I247" s="10">
        <v>449</v>
      </c>
      <c r="J247" s="10">
        <v>160</v>
      </c>
      <c r="K247" s="10">
        <v>403</v>
      </c>
      <c r="L247" s="10">
        <v>39.700000000000003</v>
      </c>
      <c r="M247" s="10">
        <v>70</v>
      </c>
      <c r="N247" s="10">
        <v>212</v>
      </c>
      <c r="O247" s="10">
        <v>33</v>
      </c>
      <c r="P247" s="10">
        <v>59</v>
      </c>
      <c r="Q247" s="10">
        <v>79</v>
      </c>
      <c r="R247" s="10">
        <v>74.7</v>
      </c>
      <c r="S247" s="10">
        <v>16</v>
      </c>
      <c r="T247" s="10">
        <v>112</v>
      </c>
      <c r="U247" s="10">
        <v>128</v>
      </c>
      <c r="V247" s="10">
        <v>146</v>
      </c>
      <c r="W247" s="10">
        <v>87</v>
      </c>
      <c r="X247" s="10">
        <v>57</v>
      </c>
      <c r="Y247" s="10">
        <v>12</v>
      </c>
      <c r="Z247" s="10">
        <v>99</v>
      </c>
      <c r="AA247" s="10">
        <v>942</v>
      </c>
      <c r="AB247" s="10">
        <v>0</v>
      </c>
      <c r="AC247" s="10">
        <v>0</v>
      </c>
      <c r="AD247" s="10">
        <v>-35</v>
      </c>
    </row>
    <row r="248" spans="1:30" x14ac:dyDescent="0.2">
      <c r="A248" s="10" t="s">
        <v>334</v>
      </c>
      <c r="B248" s="10" t="s">
        <v>26</v>
      </c>
      <c r="C248" s="10" t="s">
        <v>104</v>
      </c>
      <c r="D248" s="10">
        <v>30</v>
      </c>
      <c r="E248" s="10">
        <v>65</v>
      </c>
      <c r="F248" s="10">
        <v>34</v>
      </c>
      <c r="G248" s="10">
        <v>31</v>
      </c>
      <c r="H248" s="10">
        <v>1381</v>
      </c>
      <c r="I248" s="10">
        <v>441</v>
      </c>
      <c r="J248" s="10">
        <v>186</v>
      </c>
      <c r="K248" s="10">
        <v>305</v>
      </c>
      <c r="L248" s="10">
        <v>61</v>
      </c>
      <c r="M248" s="10">
        <v>14</v>
      </c>
      <c r="N248" s="10">
        <v>42</v>
      </c>
      <c r="O248" s="10">
        <v>33.299999999999997</v>
      </c>
      <c r="P248" s="10">
        <v>55</v>
      </c>
      <c r="Q248" s="10">
        <v>79</v>
      </c>
      <c r="R248" s="10">
        <v>69.599999999999994</v>
      </c>
      <c r="S248" s="10">
        <v>106</v>
      </c>
      <c r="T248" s="10">
        <v>248</v>
      </c>
      <c r="U248" s="10">
        <v>354</v>
      </c>
      <c r="V248" s="10">
        <v>119</v>
      </c>
      <c r="W248" s="10">
        <v>42</v>
      </c>
      <c r="X248" s="10">
        <v>56</v>
      </c>
      <c r="Y248" s="10">
        <v>37</v>
      </c>
      <c r="Z248" s="10">
        <v>133</v>
      </c>
      <c r="AA248" s="10">
        <v>1281</v>
      </c>
      <c r="AB248" s="10">
        <v>3</v>
      </c>
      <c r="AC248" s="10">
        <v>0</v>
      </c>
      <c r="AD248" s="10">
        <v>185</v>
      </c>
    </row>
    <row r="249" spans="1:30" x14ac:dyDescent="0.2">
      <c r="A249" s="10" t="s">
        <v>335</v>
      </c>
      <c r="B249" s="10" t="s">
        <v>26</v>
      </c>
      <c r="C249" s="10" t="s">
        <v>89</v>
      </c>
      <c r="D249" s="10">
        <v>36</v>
      </c>
      <c r="E249" s="10">
        <v>56</v>
      </c>
      <c r="F249" s="10">
        <v>33</v>
      </c>
      <c r="G249" s="10">
        <v>23</v>
      </c>
      <c r="H249" s="10">
        <v>1091</v>
      </c>
      <c r="I249" s="10">
        <v>437</v>
      </c>
      <c r="J249" s="10">
        <v>160</v>
      </c>
      <c r="K249" s="10">
        <v>328</v>
      </c>
      <c r="L249" s="10">
        <v>48.8</v>
      </c>
      <c r="M249" s="10">
        <v>30</v>
      </c>
      <c r="N249" s="10">
        <v>104</v>
      </c>
      <c r="O249" s="10">
        <v>28.8</v>
      </c>
      <c r="P249" s="10">
        <v>87</v>
      </c>
      <c r="Q249" s="10">
        <v>117</v>
      </c>
      <c r="R249" s="10">
        <v>74.400000000000006</v>
      </c>
      <c r="S249" s="10">
        <v>38</v>
      </c>
      <c r="T249" s="10">
        <v>106</v>
      </c>
      <c r="U249" s="10">
        <v>144</v>
      </c>
      <c r="V249" s="10">
        <v>69</v>
      </c>
      <c r="W249" s="10">
        <v>46</v>
      </c>
      <c r="X249" s="10">
        <v>18</v>
      </c>
      <c r="Y249" s="10">
        <v>17</v>
      </c>
      <c r="Z249" s="10">
        <v>99</v>
      </c>
      <c r="AA249" s="10">
        <v>772</v>
      </c>
      <c r="AB249" s="10">
        <v>0</v>
      </c>
      <c r="AC249" s="10">
        <v>0</v>
      </c>
      <c r="AD249" s="10">
        <v>-193</v>
      </c>
    </row>
    <row r="250" spans="1:30" x14ac:dyDescent="0.2">
      <c r="A250" s="10" t="s">
        <v>336</v>
      </c>
      <c r="B250" s="10" t="s">
        <v>37</v>
      </c>
      <c r="C250" s="10" t="s">
        <v>61</v>
      </c>
      <c r="D250" s="10">
        <v>25</v>
      </c>
      <c r="E250" s="10">
        <v>59</v>
      </c>
      <c r="F250" s="10">
        <v>35</v>
      </c>
      <c r="G250" s="10">
        <v>24</v>
      </c>
      <c r="H250" s="10">
        <v>1589</v>
      </c>
      <c r="I250" s="10">
        <v>435</v>
      </c>
      <c r="J250" s="10">
        <v>188</v>
      </c>
      <c r="K250" s="10">
        <v>280</v>
      </c>
      <c r="L250" s="10">
        <v>67.099999999999994</v>
      </c>
      <c r="M250" s="10">
        <v>0</v>
      </c>
      <c r="N250" s="10">
        <v>0</v>
      </c>
      <c r="O250" s="10">
        <v>0</v>
      </c>
      <c r="P250" s="10">
        <v>59</v>
      </c>
      <c r="Q250" s="10">
        <v>122</v>
      </c>
      <c r="R250" s="10">
        <v>48.4</v>
      </c>
      <c r="S250" s="10">
        <v>267</v>
      </c>
      <c r="T250" s="10">
        <v>288</v>
      </c>
      <c r="U250" s="10">
        <v>555</v>
      </c>
      <c r="V250" s="10">
        <v>53</v>
      </c>
      <c r="W250" s="10">
        <v>41</v>
      </c>
      <c r="X250" s="10">
        <v>56</v>
      </c>
      <c r="Y250" s="10">
        <v>109</v>
      </c>
      <c r="Z250" s="10">
        <v>160</v>
      </c>
      <c r="AA250" s="10">
        <v>1635</v>
      </c>
      <c r="AB250" s="10">
        <v>13</v>
      </c>
      <c r="AC250" s="10">
        <v>0</v>
      </c>
      <c r="AD250" s="10">
        <v>185</v>
      </c>
    </row>
    <row r="251" spans="1:30" x14ac:dyDescent="0.2">
      <c r="A251" s="10" t="s">
        <v>337</v>
      </c>
      <c r="B251" s="10" t="s">
        <v>52</v>
      </c>
      <c r="C251" s="10" t="s">
        <v>78</v>
      </c>
      <c r="D251" s="10">
        <v>25</v>
      </c>
      <c r="E251" s="10">
        <v>64</v>
      </c>
      <c r="F251" s="10">
        <v>38</v>
      </c>
      <c r="G251" s="10">
        <v>26</v>
      </c>
      <c r="H251" s="10">
        <v>841</v>
      </c>
      <c r="I251" s="10">
        <v>431</v>
      </c>
      <c r="J251" s="10">
        <v>154</v>
      </c>
      <c r="K251" s="10">
        <v>364</v>
      </c>
      <c r="L251" s="10">
        <v>42.3</v>
      </c>
      <c r="M251" s="10">
        <v>89</v>
      </c>
      <c r="N251" s="10">
        <v>243</v>
      </c>
      <c r="O251" s="10">
        <v>36.6</v>
      </c>
      <c r="P251" s="10">
        <v>34</v>
      </c>
      <c r="Q251" s="10">
        <v>43</v>
      </c>
      <c r="R251" s="10">
        <v>79.099999999999994</v>
      </c>
      <c r="S251" s="10">
        <v>20</v>
      </c>
      <c r="T251" s="10">
        <v>119</v>
      </c>
      <c r="U251" s="10">
        <v>139</v>
      </c>
      <c r="V251" s="10">
        <v>67</v>
      </c>
      <c r="W251" s="10">
        <v>53</v>
      </c>
      <c r="X251" s="10">
        <v>43</v>
      </c>
      <c r="Y251" s="10">
        <v>12</v>
      </c>
      <c r="Z251" s="10">
        <v>104</v>
      </c>
      <c r="AA251" s="10">
        <v>810</v>
      </c>
      <c r="AB251" s="10">
        <v>0</v>
      </c>
      <c r="AC251" s="10">
        <v>0</v>
      </c>
      <c r="AD251" s="10">
        <v>47</v>
      </c>
    </row>
    <row r="252" spans="1:30" x14ac:dyDescent="0.2">
      <c r="A252" s="10" t="s">
        <v>338</v>
      </c>
      <c r="B252" s="10" t="s">
        <v>57</v>
      </c>
      <c r="C252" s="10" t="s">
        <v>100</v>
      </c>
      <c r="D252" s="10">
        <v>24</v>
      </c>
      <c r="E252" s="10">
        <v>61</v>
      </c>
      <c r="F252" s="10">
        <v>40</v>
      </c>
      <c r="G252" s="10">
        <v>21</v>
      </c>
      <c r="H252" s="10">
        <v>1180</v>
      </c>
      <c r="I252" s="10">
        <v>429</v>
      </c>
      <c r="J252" s="10">
        <v>188</v>
      </c>
      <c r="K252" s="10">
        <v>306</v>
      </c>
      <c r="L252" s="10">
        <v>61.4</v>
      </c>
      <c r="M252" s="10">
        <v>4</v>
      </c>
      <c r="N252" s="10">
        <v>15</v>
      </c>
      <c r="O252" s="10">
        <v>26.7</v>
      </c>
      <c r="P252" s="10">
        <v>49</v>
      </c>
      <c r="Q252" s="10">
        <v>89</v>
      </c>
      <c r="R252" s="10">
        <v>55.1</v>
      </c>
      <c r="S252" s="10">
        <v>121</v>
      </c>
      <c r="T252" s="10">
        <v>186</v>
      </c>
      <c r="U252" s="10">
        <v>307</v>
      </c>
      <c r="V252" s="10">
        <v>96</v>
      </c>
      <c r="W252" s="10">
        <v>44</v>
      </c>
      <c r="X252" s="10">
        <v>58</v>
      </c>
      <c r="Y252" s="10">
        <v>29</v>
      </c>
      <c r="Z252" s="10">
        <v>97</v>
      </c>
      <c r="AA252" s="10">
        <v>1158</v>
      </c>
      <c r="AB252" s="10">
        <v>4</v>
      </c>
      <c r="AC252" s="10">
        <v>0</v>
      </c>
      <c r="AD252" s="10">
        <v>-1</v>
      </c>
    </row>
    <row r="253" spans="1:30" x14ac:dyDescent="0.2">
      <c r="A253" s="10" t="s">
        <v>339</v>
      </c>
      <c r="B253" s="10" t="s">
        <v>40</v>
      </c>
      <c r="C253" s="10" t="s">
        <v>142</v>
      </c>
      <c r="D253" s="10">
        <v>31</v>
      </c>
      <c r="E253" s="10">
        <v>62</v>
      </c>
      <c r="F253" s="10">
        <v>12</v>
      </c>
      <c r="G253" s="10">
        <v>50</v>
      </c>
      <c r="H253" s="10">
        <v>1227</v>
      </c>
      <c r="I253" s="10">
        <v>427</v>
      </c>
      <c r="J253" s="10">
        <v>150</v>
      </c>
      <c r="K253" s="10">
        <v>351</v>
      </c>
      <c r="L253" s="10">
        <v>42.7</v>
      </c>
      <c r="M253" s="10">
        <v>70</v>
      </c>
      <c r="N253" s="10">
        <v>180</v>
      </c>
      <c r="O253" s="10">
        <v>38.9</v>
      </c>
      <c r="P253" s="10">
        <v>57</v>
      </c>
      <c r="Q253" s="10">
        <v>72</v>
      </c>
      <c r="R253" s="10">
        <v>79.2</v>
      </c>
      <c r="S253" s="10">
        <v>21</v>
      </c>
      <c r="T253" s="10">
        <v>85</v>
      </c>
      <c r="U253" s="10">
        <v>106</v>
      </c>
      <c r="V253" s="10">
        <v>217</v>
      </c>
      <c r="W253" s="10">
        <v>56</v>
      </c>
      <c r="X253" s="10">
        <v>34</v>
      </c>
      <c r="Y253" s="10">
        <v>9</v>
      </c>
      <c r="Z253" s="10">
        <v>88</v>
      </c>
      <c r="AA253" s="10">
        <v>953</v>
      </c>
      <c r="AB253" s="10">
        <v>0</v>
      </c>
      <c r="AC253" s="10">
        <v>0</v>
      </c>
      <c r="AD253" s="10">
        <v>-110</v>
      </c>
    </row>
    <row r="254" spans="1:30" x14ac:dyDescent="0.2">
      <c r="A254" s="10" t="s">
        <v>340</v>
      </c>
      <c r="B254" s="10" t="s">
        <v>33</v>
      </c>
      <c r="C254" s="10" t="s">
        <v>48</v>
      </c>
      <c r="D254" s="10">
        <v>28</v>
      </c>
      <c r="E254" s="10">
        <v>53</v>
      </c>
      <c r="F254" s="10">
        <v>26</v>
      </c>
      <c r="G254" s="10">
        <v>27</v>
      </c>
      <c r="H254" s="10">
        <v>1206</v>
      </c>
      <c r="I254" s="10">
        <v>425</v>
      </c>
      <c r="J254" s="10">
        <v>179</v>
      </c>
      <c r="K254" s="10">
        <v>346</v>
      </c>
      <c r="L254" s="10">
        <v>51.7</v>
      </c>
      <c r="M254" s="10">
        <v>50</v>
      </c>
      <c r="N254" s="10">
        <v>134</v>
      </c>
      <c r="O254" s="10">
        <v>37.299999999999997</v>
      </c>
      <c r="P254" s="10">
        <v>17</v>
      </c>
      <c r="Q254" s="10">
        <v>39</v>
      </c>
      <c r="R254" s="10">
        <v>43.6</v>
      </c>
      <c r="S254" s="10">
        <v>97</v>
      </c>
      <c r="T254" s="10">
        <v>164</v>
      </c>
      <c r="U254" s="10">
        <v>261</v>
      </c>
      <c r="V254" s="10">
        <v>105</v>
      </c>
      <c r="W254" s="10">
        <v>32</v>
      </c>
      <c r="X254" s="10">
        <v>45</v>
      </c>
      <c r="Y254" s="10">
        <v>14</v>
      </c>
      <c r="Z254" s="10">
        <v>112</v>
      </c>
      <c r="AA254" s="10">
        <v>1041</v>
      </c>
      <c r="AB254" s="10">
        <v>2</v>
      </c>
      <c r="AC254" s="10">
        <v>0</v>
      </c>
      <c r="AD254" s="10">
        <v>75</v>
      </c>
    </row>
    <row r="255" spans="1:30" x14ac:dyDescent="0.2">
      <c r="A255" s="10" t="s">
        <v>341</v>
      </c>
      <c r="B255" s="10" t="s">
        <v>62</v>
      </c>
      <c r="C255" s="10" t="s">
        <v>44</v>
      </c>
      <c r="D255" s="10">
        <v>20</v>
      </c>
      <c r="E255" s="10">
        <v>48</v>
      </c>
      <c r="F255" s="10">
        <v>20</v>
      </c>
      <c r="G255" s="10">
        <v>28</v>
      </c>
      <c r="H255" s="10">
        <v>708</v>
      </c>
      <c r="I255" s="10">
        <v>420</v>
      </c>
      <c r="J255" s="10">
        <v>146</v>
      </c>
      <c r="K255" s="10">
        <v>333</v>
      </c>
      <c r="L255" s="10">
        <v>43.8</v>
      </c>
      <c r="M255" s="10">
        <v>63</v>
      </c>
      <c r="N255" s="10">
        <v>156</v>
      </c>
      <c r="O255" s="10">
        <v>40.4</v>
      </c>
      <c r="P255" s="10">
        <v>65</v>
      </c>
      <c r="Q255" s="10">
        <v>79</v>
      </c>
      <c r="R255" s="10">
        <v>82.3</v>
      </c>
      <c r="S255" s="10">
        <v>11</v>
      </c>
      <c r="T255" s="10">
        <v>78</v>
      </c>
      <c r="U255" s="10">
        <v>89</v>
      </c>
      <c r="V255" s="10">
        <v>65</v>
      </c>
      <c r="W255" s="10">
        <v>46</v>
      </c>
      <c r="X255" s="10">
        <v>17</v>
      </c>
      <c r="Y255" s="10">
        <v>7</v>
      </c>
      <c r="Z255" s="10">
        <v>64</v>
      </c>
      <c r="AA255" s="10">
        <v>650</v>
      </c>
      <c r="AB255" s="10">
        <v>0</v>
      </c>
      <c r="AC255" s="10">
        <v>0</v>
      </c>
      <c r="AD255" s="10">
        <v>-32</v>
      </c>
    </row>
    <row r="256" spans="1:30" x14ac:dyDescent="0.2">
      <c r="A256" s="10" t="s">
        <v>342</v>
      </c>
      <c r="B256" s="10" t="s">
        <v>57</v>
      </c>
      <c r="C256" s="10" t="s">
        <v>93</v>
      </c>
      <c r="D256" s="10">
        <v>25</v>
      </c>
      <c r="E256" s="10">
        <v>62</v>
      </c>
      <c r="F256" s="10">
        <v>36</v>
      </c>
      <c r="G256" s="10">
        <v>26</v>
      </c>
      <c r="H256" s="10">
        <v>1195</v>
      </c>
      <c r="I256" s="10">
        <v>415</v>
      </c>
      <c r="J256" s="10">
        <v>148</v>
      </c>
      <c r="K256" s="10">
        <v>314</v>
      </c>
      <c r="L256" s="10">
        <v>47.1</v>
      </c>
      <c r="M256" s="10">
        <v>73</v>
      </c>
      <c r="N256" s="10">
        <v>199</v>
      </c>
      <c r="O256" s="10">
        <v>36.700000000000003</v>
      </c>
      <c r="P256" s="10">
        <v>46</v>
      </c>
      <c r="Q256" s="10">
        <v>60</v>
      </c>
      <c r="R256" s="10">
        <v>76.7</v>
      </c>
      <c r="S256" s="10">
        <v>56</v>
      </c>
      <c r="T256" s="10">
        <v>159</v>
      </c>
      <c r="U256" s="10">
        <v>215</v>
      </c>
      <c r="V256" s="10">
        <v>96</v>
      </c>
      <c r="W256" s="10">
        <v>54</v>
      </c>
      <c r="X256" s="10">
        <v>28</v>
      </c>
      <c r="Y256" s="10">
        <v>20</v>
      </c>
      <c r="Z256" s="10">
        <v>134</v>
      </c>
      <c r="AA256" s="10">
        <v>907</v>
      </c>
      <c r="AB256" s="10">
        <v>0</v>
      </c>
      <c r="AC256" s="10">
        <v>0</v>
      </c>
      <c r="AD256" s="10">
        <v>32</v>
      </c>
    </row>
    <row r="257" spans="1:30" x14ac:dyDescent="0.2">
      <c r="A257" s="10" t="s">
        <v>343</v>
      </c>
      <c r="B257" s="10" t="s">
        <v>33</v>
      </c>
      <c r="C257" s="10" t="s">
        <v>75</v>
      </c>
      <c r="D257" s="10">
        <v>23</v>
      </c>
      <c r="E257" s="10">
        <v>63</v>
      </c>
      <c r="F257" s="10">
        <v>12</v>
      </c>
      <c r="G257" s="10">
        <v>51</v>
      </c>
      <c r="H257" s="10">
        <v>952</v>
      </c>
      <c r="I257" s="10">
        <v>415</v>
      </c>
      <c r="J257" s="10">
        <v>152</v>
      </c>
      <c r="K257" s="10">
        <v>332</v>
      </c>
      <c r="L257" s="10">
        <v>45.8</v>
      </c>
      <c r="M257" s="10">
        <v>65</v>
      </c>
      <c r="N257" s="10">
        <v>186</v>
      </c>
      <c r="O257" s="10">
        <v>34.9</v>
      </c>
      <c r="P257" s="10">
        <v>46</v>
      </c>
      <c r="Q257" s="10">
        <v>60</v>
      </c>
      <c r="R257" s="10">
        <v>76.7</v>
      </c>
      <c r="S257" s="10">
        <v>34</v>
      </c>
      <c r="T257" s="10">
        <v>143</v>
      </c>
      <c r="U257" s="10">
        <v>177</v>
      </c>
      <c r="V257" s="10">
        <v>33</v>
      </c>
      <c r="W257" s="10">
        <v>50</v>
      </c>
      <c r="X257" s="10">
        <v>24</v>
      </c>
      <c r="Y257" s="10">
        <v>12</v>
      </c>
      <c r="Z257" s="10">
        <v>95</v>
      </c>
      <c r="AA257" s="10">
        <v>735</v>
      </c>
      <c r="AB257" s="10">
        <v>2</v>
      </c>
      <c r="AC257" s="10">
        <v>0</v>
      </c>
      <c r="AD257" s="10">
        <v>-226</v>
      </c>
    </row>
    <row r="258" spans="1:30" x14ac:dyDescent="0.2">
      <c r="A258" s="10" t="s">
        <v>344</v>
      </c>
      <c r="B258" s="10" t="s">
        <v>40</v>
      </c>
      <c r="C258" s="10" t="s">
        <v>72</v>
      </c>
      <c r="D258" s="10">
        <v>34</v>
      </c>
      <c r="E258" s="10">
        <v>67</v>
      </c>
      <c r="F258" s="10">
        <v>34</v>
      </c>
      <c r="G258" s="10">
        <v>33</v>
      </c>
      <c r="H258" s="10">
        <v>1817</v>
      </c>
      <c r="I258" s="10">
        <v>415</v>
      </c>
      <c r="J258" s="10">
        <v>144</v>
      </c>
      <c r="K258" s="10">
        <v>360</v>
      </c>
      <c r="L258" s="10">
        <v>40</v>
      </c>
      <c r="M258" s="10">
        <v>80</v>
      </c>
      <c r="N258" s="10">
        <v>239</v>
      </c>
      <c r="O258" s="10">
        <v>33.5</v>
      </c>
      <c r="P258" s="10">
        <v>47</v>
      </c>
      <c r="Q258" s="10">
        <v>65</v>
      </c>
      <c r="R258" s="10">
        <v>72.3</v>
      </c>
      <c r="S258" s="10">
        <v>44</v>
      </c>
      <c r="T258" s="10">
        <v>203</v>
      </c>
      <c r="U258" s="10">
        <v>247</v>
      </c>
      <c r="V258" s="10">
        <v>194</v>
      </c>
      <c r="W258" s="10">
        <v>60</v>
      </c>
      <c r="X258" s="10">
        <v>63</v>
      </c>
      <c r="Y258" s="10">
        <v>41</v>
      </c>
      <c r="Z258" s="10">
        <v>187</v>
      </c>
      <c r="AA258" s="10">
        <v>1254</v>
      </c>
      <c r="AB258" s="10">
        <v>2</v>
      </c>
      <c r="AC258" s="10">
        <v>0</v>
      </c>
      <c r="AD258" s="10">
        <v>-80</v>
      </c>
    </row>
    <row r="259" spans="1:30" x14ac:dyDescent="0.2">
      <c r="A259" s="10" t="s">
        <v>345</v>
      </c>
      <c r="B259" s="10" t="s">
        <v>62</v>
      </c>
      <c r="C259" s="10" t="s">
        <v>111</v>
      </c>
      <c r="D259" s="10">
        <v>24</v>
      </c>
      <c r="E259" s="10">
        <v>62</v>
      </c>
      <c r="F259" s="10">
        <v>22</v>
      </c>
      <c r="G259" s="10">
        <v>40</v>
      </c>
      <c r="H259" s="10">
        <v>1105</v>
      </c>
      <c r="I259" s="10">
        <v>407</v>
      </c>
      <c r="J259" s="10">
        <v>158</v>
      </c>
      <c r="K259" s="10">
        <v>353</v>
      </c>
      <c r="L259" s="10">
        <v>44.8</v>
      </c>
      <c r="M259" s="10">
        <v>38</v>
      </c>
      <c r="N259" s="10">
        <v>118</v>
      </c>
      <c r="O259" s="10">
        <v>32.200000000000003</v>
      </c>
      <c r="P259" s="10">
        <v>53</v>
      </c>
      <c r="Q259" s="10">
        <v>69</v>
      </c>
      <c r="R259" s="10">
        <v>76.8</v>
      </c>
      <c r="S259" s="10">
        <v>57</v>
      </c>
      <c r="T259" s="10">
        <v>148</v>
      </c>
      <c r="U259" s="10">
        <v>205</v>
      </c>
      <c r="V259" s="10">
        <v>168</v>
      </c>
      <c r="W259" s="10">
        <v>57</v>
      </c>
      <c r="X259" s="10">
        <v>58</v>
      </c>
      <c r="Y259" s="10">
        <v>26</v>
      </c>
      <c r="Z259" s="10">
        <v>95</v>
      </c>
      <c r="AA259" s="10">
        <v>1100</v>
      </c>
      <c r="AB259" s="10">
        <v>0</v>
      </c>
      <c r="AC259" s="10">
        <v>0</v>
      </c>
      <c r="AD259" s="10">
        <v>-117</v>
      </c>
    </row>
    <row r="260" spans="1:30" x14ac:dyDescent="0.2">
      <c r="A260" s="10" t="s">
        <v>346</v>
      </c>
      <c r="B260" s="10" t="s">
        <v>37</v>
      </c>
      <c r="C260" s="10" t="s">
        <v>61</v>
      </c>
      <c r="D260" s="10">
        <v>24</v>
      </c>
      <c r="E260" s="10">
        <v>82</v>
      </c>
      <c r="F260" s="10">
        <v>47</v>
      </c>
      <c r="G260" s="10">
        <v>35</v>
      </c>
      <c r="H260" s="10">
        <v>1628</v>
      </c>
      <c r="I260" s="10">
        <v>406</v>
      </c>
      <c r="J260" s="10">
        <v>175</v>
      </c>
      <c r="K260" s="10">
        <v>327</v>
      </c>
      <c r="L260" s="10">
        <v>53.5</v>
      </c>
      <c r="M260" s="10">
        <v>8</v>
      </c>
      <c r="N260" s="10">
        <v>37</v>
      </c>
      <c r="O260" s="10">
        <v>21.6</v>
      </c>
      <c r="P260" s="10">
        <v>48</v>
      </c>
      <c r="Q260" s="10">
        <v>71</v>
      </c>
      <c r="R260" s="10">
        <v>67.599999999999994</v>
      </c>
      <c r="S260" s="10">
        <v>209</v>
      </c>
      <c r="T260" s="10">
        <v>327</v>
      </c>
      <c r="U260" s="10">
        <v>536</v>
      </c>
      <c r="V260" s="10">
        <v>102</v>
      </c>
      <c r="W260" s="10">
        <v>66</v>
      </c>
      <c r="X260" s="10">
        <v>53</v>
      </c>
      <c r="Y260" s="10">
        <v>64</v>
      </c>
      <c r="Z260" s="10">
        <v>213</v>
      </c>
      <c r="AA260" s="10">
        <v>1487</v>
      </c>
      <c r="AB260" s="10">
        <v>2</v>
      </c>
      <c r="AC260" s="10">
        <v>0</v>
      </c>
      <c r="AD260" s="10">
        <v>151</v>
      </c>
    </row>
    <row r="261" spans="1:30" x14ac:dyDescent="0.2">
      <c r="A261" s="10" t="s">
        <v>347</v>
      </c>
      <c r="B261" s="10" t="s">
        <v>37</v>
      </c>
      <c r="C261" s="10" t="s">
        <v>72</v>
      </c>
      <c r="D261" s="10">
        <v>29</v>
      </c>
      <c r="E261" s="10">
        <v>67</v>
      </c>
      <c r="F261" s="10">
        <v>32</v>
      </c>
      <c r="G261" s="10">
        <v>35</v>
      </c>
      <c r="H261" s="10">
        <v>849</v>
      </c>
      <c r="I261" s="10">
        <v>399</v>
      </c>
      <c r="J261" s="10">
        <v>166</v>
      </c>
      <c r="K261" s="10">
        <v>274</v>
      </c>
      <c r="L261" s="10">
        <v>60.6</v>
      </c>
      <c r="M261" s="10">
        <v>0</v>
      </c>
      <c r="N261" s="10">
        <v>3</v>
      </c>
      <c r="O261" s="10">
        <v>0</v>
      </c>
      <c r="P261" s="10">
        <v>67</v>
      </c>
      <c r="Q261" s="10">
        <v>125</v>
      </c>
      <c r="R261" s="10">
        <v>53.6</v>
      </c>
      <c r="S261" s="10">
        <v>138</v>
      </c>
      <c r="T261" s="10">
        <v>306</v>
      </c>
      <c r="U261" s="10">
        <v>444</v>
      </c>
      <c r="V261" s="10">
        <v>33</v>
      </c>
      <c r="W261" s="10">
        <v>75</v>
      </c>
      <c r="X261" s="10">
        <v>45</v>
      </c>
      <c r="Y261" s="10">
        <v>27</v>
      </c>
      <c r="Z261" s="10">
        <v>117</v>
      </c>
      <c r="AA261" s="10">
        <v>1122</v>
      </c>
      <c r="AB261" s="10">
        <v>8</v>
      </c>
      <c r="AC261" s="10">
        <v>0</v>
      </c>
      <c r="AD261" s="10">
        <v>25</v>
      </c>
    </row>
    <row r="262" spans="1:30" x14ac:dyDescent="0.2">
      <c r="A262" s="10" t="s">
        <v>348</v>
      </c>
      <c r="B262" s="10" t="s">
        <v>33</v>
      </c>
      <c r="C262" s="10" t="s">
        <v>129</v>
      </c>
      <c r="D262" s="10">
        <v>24</v>
      </c>
      <c r="E262" s="10">
        <v>65</v>
      </c>
      <c r="F262" s="10">
        <v>27</v>
      </c>
      <c r="G262" s="10">
        <v>38</v>
      </c>
      <c r="H262" s="10">
        <v>1083</v>
      </c>
      <c r="I262" s="10">
        <v>398</v>
      </c>
      <c r="J262" s="10">
        <v>123</v>
      </c>
      <c r="K262" s="10">
        <v>319</v>
      </c>
      <c r="L262" s="10">
        <v>38.6</v>
      </c>
      <c r="M262" s="10">
        <v>48</v>
      </c>
      <c r="N262" s="10">
        <v>155</v>
      </c>
      <c r="O262" s="10">
        <v>31</v>
      </c>
      <c r="P262" s="10">
        <v>104</v>
      </c>
      <c r="Q262" s="10">
        <v>145</v>
      </c>
      <c r="R262" s="10">
        <v>71.7</v>
      </c>
      <c r="S262" s="10">
        <v>62</v>
      </c>
      <c r="T262" s="10">
        <v>156</v>
      </c>
      <c r="U262" s="10">
        <v>218</v>
      </c>
      <c r="V262" s="10">
        <v>44</v>
      </c>
      <c r="W262" s="10">
        <v>34</v>
      </c>
      <c r="X262" s="10">
        <v>33</v>
      </c>
      <c r="Y262" s="10">
        <v>13</v>
      </c>
      <c r="Z262" s="10">
        <v>79</v>
      </c>
      <c r="AA262" s="10">
        <v>830</v>
      </c>
      <c r="AB262" s="10">
        <v>1</v>
      </c>
      <c r="AC262" s="10">
        <v>0</v>
      </c>
      <c r="AD262" s="10">
        <v>22</v>
      </c>
    </row>
    <row r="263" spans="1:30" x14ac:dyDescent="0.2">
      <c r="A263" s="10" t="s">
        <v>349</v>
      </c>
      <c r="B263" s="10" t="s">
        <v>52</v>
      </c>
      <c r="C263" s="10" t="s">
        <v>114</v>
      </c>
      <c r="D263" s="10">
        <v>28</v>
      </c>
      <c r="E263" s="10">
        <v>48</v>
      </c>
      <c r="F263" s="10">
        <v>22</v>
      </c>
      <c r="G263" s="10">
        <v>26</v>
      </c>
      <c r="H263" s="10">
        <v>1184</v>
      </c>
      <c r="I263" s="10">
        <v>397</v>
      </c>
      <c r="J263" s="10">
        <v>138</v>
      </c>
      <c r="K263" s="10">
        <v>307</v>
      </c>
      <c r="L263" s="10">
        <v>45</v>
      </c>
      <c r="M263" s="10">
        <v>94</v>
      </c>
      <c r="N263" s="10">
        <v>218</v>
      </c>
      <c r="O263" s="10">
        <v>43.1</v>
      </c>
      <c r="P263" s="10">
        <v>27</v>
      </c>
      <c r="Q263" s="10">
        <v>30</v>
      </c>
      <c r="R263" s="10">
        <v>90</v>
      </c>
      <c r="S263" s="10">
        <v>21</v>
      </c>
      <c r="T263" s="10">
        <v>77</v>
      </c>
      <c r="U263" s="10">
        <v>98</v>
      </c>
      <c r="V263" s="10">
        <v>59</v>
      </c>
      <c r="W263" s="10">
        <v>28</v>
      </c>
      <c r="X263" s="10">
        <v>45</v>
      </c>
      <c r="Y263" s="10">
        <v>12</v>
      </c>
      <c r="Z263" s="10">
        <v>93</v>
      </c>
      <c r="AA263" s="10">
        <v>746</v>
      </c>
      <c r="AB263" s="10">
        <v>0</v>
      </c>
      <c r="AC263" s="10">
        <v>0</v>
      </c>
      <c r="AD263" s="10">
        <v>-84</v>
      </c>
    </row>
    <row r="264" spans="1:30" x14ac:dyDescent="0.2">
      <c r="A264" s="10" t="s">
        <v>350</v>
      </c>
      <c r="B264" s="10" t="s">
        <v>33</v>
      </c>
      <c r="C264" s="10" t="s">
        <v>69</v>
      </c>
      <c r="D264" s="10">
        <v>21</v>
      </c>
      <c r="E264" s="10">
        <v>70</v>
      </c>
      <c r="F264" s="10">
        <v>35</v>
      </c>
      <c r="G264" s="10">
        <v>35</v>
      </c>
      <c r="H264" s="10">
        <v>1042</v>
      </c>
      <c r="I264" s="10">
        <v>395</v>
      </c>
      <c r="J264" s="10">
        <v>158</v>
      </c>
      <c r="K264" s="10">
        <v>322</v>
      </c>
      <c r="L264" s="10">
        <v>49.1</v>
      </c>
      <c r="M264" s="10">
        <v>30</v>
      </c>
      <c r="N264" s="10">
        <v>104</v>
      </c>
      <c r="O264" s="10">
        <v>28.8</v>
      </c>
      <c r="P264" s="10">
        <v>49</v>
      </c>
      <c r="Q264" s="10">
        <v>78</v>
      </c>
      <c r="R264" s="10">
        <v>62.8</v>
      </c>
      <c r="S264" s="10">
        <v>51</v>
      </c>
      <c r="T264" s="10">
        <v>231</v>
      </c>
      <c r="U264" s="10">
        <v>282</v>
      </c>
      <c r="V264" s="10">
        <v>83</v>
      </c>
      <c r="W264" s="10">
        <v>41</v>
      </c>
      <c r="X264" s="10">
        <v>38</v>
      </c>
      <c r="Y264" s="10">
        <v>34</v>
      </c>
      <c r="Z264" s="10">
        <v>113</v>
      </c>
      <c r="AA264" s="10">
        <v>1033</v>
      </c>
      <c r="AB264" s="10">
        <v>1</v>
      </c>
      <c r="AC264" s="10">
        <v>0</v>
      </c>
      <c r="AD264" s="10">
        <v>-10</v>
      </c>
    </row>
    <row r="265" spans="1:30" x14ac:dyDescent="0.2">
      <c r="A265" s="10" t="s">
        <v>351</v>
      </c>
      <c r="B265" s="10" t="s">
        <v>33</v>
      </c>
      <c r="C265" s="10" t="s">
        <v>75</v>
      </c>
      <c r="D265" s="10">
        <v>23</v>
      </c>
      <c r="E265" s="10">
        <v>40</v>
      </c>
      <c r="F265" s="10">
        <v>14</v>
      </c>
      <c r="G265" s="10">
        <v>26</v>
      </c>
      <c r="H265" s="10">
        <v>990</v>
      </c>
      <c r="I265" s="10">
        <v>387</v>
      </c>
      <c r="J265" s="10">
        <v>139</v>
      </c>
      <c r="K265" s="10">
        <v>312</v>
      </c>
      <c r="L265" s="10">
        <v>44.6</v>
      </c>
      <c r="M265" s="10">
        <v>45</v>
      </c>
      <c r="N265" s="10">
        <v>144</v>
      </c>
      <c r="O265" s="10">
        <v>31.3</v>
      </c>
      <c r="P265" s="10">
        <v>64</v>
      </c>
      <c r="Q265" s="10">
        <v>75</v>
      </c>
      <c r="R265" s="10">
        <v>85.3</v>
      </c>
      <c r="S265" s="10">
        <v>18</v>
      </c>
      <c r="T265" s="10">
        <v>70</v>
      </c>
      <c r="U265" s="10">
        <v>88</v>
      </c>
      <c r="V265" s="10">
        <v>57</v>
      </c>
      <c r="W265" s="10">
        <v>47</v>
      </c>
      <c r="X265" s="10">
        <v>39</v>
      </c>
      <c r="Y265" s="10">
        <v>14</v>
      </c>
      <c r="Z265" s="10">
        <v>72</v>
      </c>
      <c r="AA265" s="10">
        <v>690</v>
      </c>
      <c r="AB265" s="10">
        <v>0</v>
      </c>
      <c r="AC265" s="10">
        <v>0</v>
      </c>
      <c r="AD265" s="10">
        <v>-193</v>
      </c>
    </row>
    <row r="266" spans="1:30" x14ac:dyDescent="0.2">
      <c r="A266" s="10" t="s">
        <v>352</v>
      </c>
      <c r="B266" s="10" t="s">
        <v>37</v>
      </c>
      <c r="C266" s="10" t="s">
        <v>134</v>
      </c>
      <c r="D266" s="10">
        <v>21</v>
      </c>
      <c r="E266" s="10">
        <v>43</v>
      </c>
      <c r="F266" s="10">
        <v>18</v>
      </c>
      <c r="G266" s="10">
        <v>25</v>
      </c>
      <c r="H266" s="10">
        <v>828</v>
      </c>
      <c r="I266" s="10">
        <v>387</v>
      </c>
      <c r="J266" s="10">
        <v>160</v>
      </c>
      <c r="K266" s="10">
        <v>251</v>
      </c>
      <c r="L266" s="10">
        <v>63.7</v>
      </c>
      <c r="M266" s="10">
        <v>0</v>
      </c>
      <c r="N266" s="10">
        <v>0</v>
      </c>
      <c r="O266" s="10">
        <v>0</v>
      </c>
      <c r="P266" s="10">
        <v>67</v>
      </c>
      <c r="Q266" s="10">
        <v>97</v>
      </c>
      <c r="R266" s="10">
        <v>69.099999999999994</v>
      </c>
      <c r="S266" s="10">
        <v>93</v>
      </c>
      <c r="T266" s="10">
        <v>211</v>
      </c>
      <c r="U266" s="10">
        <v>304</v>
      </c>
      <c r="V266" s="10">
        <v>18</v>
      </c>
      <c r="W266" s="10">
        <v>40</v>
      </c>
      <c r="X266" s="10">
        <v>28</v>
      </c>
      <c r="Y266" s="10">
        <v>45</v>
      </c>
      <c r="Z266" s="10">
        <v>94</v>
      </c>
      <c r="AA266" s="10">
        <v>958</v>
      </c>
      <c r="AB266" s="10">
        <v>11</v>
      </c>
      <c r="AC266" s="10">
        <v>0</v>
      </c>
      <c r="AD266" s="10">
        <v>-79</v>
      </c>
    </row>
    <row r="267" spans="1:30" x14ac:dyDescent="0.2">
      <c r="A267" s="10" t="s">
        <v>353</v>
      </c>
      <c r="B267" s="10" t="s">
        <v>40</v>
      </c>
      <c r="C267" s="10" t="s">
        <v>132</v>
      </c>
      <c r="D267" s="10">
        <v>32</v>
      </c>
      <c r="E267" s="10">
        <v>34</v>
      </c>
      <c r="F267" s="10">
        <v>15</v>
      </c>
      <c r="G267" s="10">
        <v>19</v>
      </c>
      <c r="H267" s="10">
        <v>755</v>
      </c>
      <c r="I267" s="10">
        <v>386</v>
      </c>
      <c r="J267" s="10">
        <v>138</v>
      </c>
      <c r="K267" s="10">
        <v>339</v>
      </c>
      <c r="L267" s="10">
        <v>40.700000000000003</v>
      </c>
      <c r="M267" s="10">
        <v>33</v>
      </c>
      <c r="N267" s="10">
        <v>109</v>
      </c>
      <c r="O267" s="10">
        <v>30.3</v>
      </c>
      <c r="P267" s="10">
        <v>77</v>
      </c>
      <c r="Q267" s="10">
        <v>113</v>
      </c>
      <c r="R267" s="10">
        <v>68.099999999999994</v>
      </c>
      <c r="S267" s="10">
        <v>14</v>
      </c>
      <c r="T267" s="10">
        <v>78</v>
      </c>
      <c r="U267" s="10">
        <v>92</v>
      </c>
      <c r="V267" s="10">
        <v>178</v>
      </c>
      <c r="W267" s="10">
        <v>80</v>
      </c>
      <c r="X267" s="10">
        <v>27</v>
      </c>
      <c r="Y267" s="10">
        <v>12</v>
      </c>
      <c r="Z267" s="10">
        <v>59</v>
      </c>
      <c r="AA267" s="10">
        <v>800</v>
      </c>
      <c r="AB267" s="10">
        <v>1</v>
      </c>
      <c r="AC267" s="10">
        <v>0</v>
      </c>
      <c r="AD267" s="10">
        <v>-106</v>
      </c>
    </row>
    <row r="268" spans="1:30" x14ac:dyDescent="0.2">
      <c r="A268" s="10" t="s">
        <v>354</v>
      </c>
      <c r="B268" s="10" t="s">
        <v>37</v>
      </c>
      <c r="C268" s="10" t="s">
        <v>35</v>
      </c>
      <c r="D268" s="10">
        <v>31</v>
      </c>
      <c r="E268" s="10">
        <v>63</v>
      </c>
      <c r="F268" s="10">
        <v>32</v>
      </c>
      <c r="G268" s="10">
        <v>31</v>
      </c>
      <c r="H268" s="10">
        <v>945</v>
      </c>
      <c r="I268" s="10">
        <v>383</v>
      </c>
      <c r="J268" s="10">
        <v>131</v>
      </c>
      <c r="K268" s="10">
        <v>292</v>
      </c>
      <c r="L268" s="10">
        <v>44.9</v>
      </c>
      <c r="M268" s="10">
        <v>81</v>
      </c>
      <c r="N268" s="10">
        <v>207</v>
      </c>
      <c r="O268" s="10">
        <v>39.1</v>
      </c>
      <c r="P268" s="10">
        <v>40</v>
      </c>
      <c r="Q268" s="10">
        <v>52</v>
      </c>
      <c r="R268" s="10">
        <v>76.900000000000006</v>
      </c>
      <c r="S268" s="10">
        <v>37</v>
      </c>
      <c r="T268" s="10">
        <v>166</v>
      </c>
      <c r="U268" s="10">
        <v>203</v>
      </c>
      <c r="V268" s="10">
        <v>50</v>
      </c>
      <c r="W268" s="10">
        <v>23</v>
      </c>
      <c r="X268" s="10">
        <v>15</v>
      </c>
      <c r="Y268" s="10">
        <v>24</v>
      </c>
      <c r="Z268" s="10">
        <v>98</v>
      </c>
      <c r="AA268" s="10">
        <v>796</v>
      </c>
      <c r="AB268" s="10">
        <v>0</v>
      </c>
      <c r="AC268" s="10">
        <v>0</v>
      </c>
      <c r="AD268" s="10">
        <v>204</v>
      </c>
    </row>
    <row r="269" spans="1:30" x14ac:dyDescent="0.2">
      <c r="A269" s="10" t="s">
        <v>355</v>
      </c>
      <c r="B269" s="10" t="s">
        <v>62</v>
      </c>
      <c r="C269" s="10" t="s">
        <v>85</v>
      </c>
      <c r="D269" s="10">
        <v>32</v>
      </c>
      <c r="E269" s="10">
        <v>56</v>
      </c>
      <c r="F269" s="10">
        <v>27</v>
      </c>
      <c r="G269" s="10">
        <v>29</v>
      </c>
      <c r="H269" s="10">
        <v>993</v>
      </c>
      <c r="I269" s="10">
        <v>379</v>
      </c>
      <c r="J269" s="10">
        <v>138</v>
      </c>
      <c r="K269" s="10">
        <v>364</v>
      </c>
      <c r="L269" s="10">
        <v>37.9</v>
      </c>
      <c r="M269" s="10">
        <v>66</v>
      </c>
      <c r="N269" s="10">
        <v>180</v>
      </c>
      <c r="O269" s="10">
        <v>36.700000000000003</v>
      </c>
      <c r="P269" s="10">
        <v>37</v>
      </c>
      <c r="Q269" s="10">
        <v>47</v>
      </c>
      <c r="R269" s="10">
        <v>78.7</v>
      </c>
      <c r="S269" s="10">
        <v>15</v>
      </c>
      <c r="T269" s="10">
        <v>122</v>
      </c>
      <c r="U269" s="10">
        <v>137</v>
      </c>
      <c r="V269" s="10">
        <v>112</v>
      </c>
      <c r="W269" s="10">
        <v>48</v>
      </c>
      <c r="X269" s="10">
        <v>28</v>
      </c>
      <c r="Y269" s="10">
        <v>13</v>
      </c>
      <c r="Z269" s="10">
        <v>56</v>
      </c>
      <c r="AA269" s="10">
        <v>786</v>
      </c>
      <c r="AB269" s="10">
        <v>0</v>
      </c>
      <c r="AC269" s="10">
        <v>0</v>
      </c>
      <c r="AD269" s="10">
        <v>-168</v>
      </c>
    </row>
    <row r="270" spans="1:30" x14ac:dyDescent="0.2">
      <c r="A270" s="10" t="s">
        <v>356</v>
      </c>
      <c r="B270" s="10" t="s">
        <v>40</v>
      </c>
      <c r="C270" s="10" t="s">
        <v>95</v>
      </c>
      <c r="D270" s="10">
        <v>27</v>
      </c>
      <c r="E270" s="10">
        <v>53</v>
      </c>
      <c r="F270" s="10">
        <v>33</v>
      </c>
      <c r="G270" s="10">
        <v>20</v>
      </c>
      <c r="H270" s="10">
        <v>736</v>
      </c>
      <c r="I270" s="10">
        <v>378</v>
      </c>
      <c r="J270" s="10">
        <v>124</v>
      </c>
      <c r="K270" s="10">
        <v>269</v>
      </c>
      <c r="L270" s="10">
        <v>46.1</v>
      </c>
      <c r="M270" s="10">
        <v>31</v>
      </c>
      <c r="N270" s="10">
        <v>87</v>
      </c>
      <c r="O270" s="10">
        <v>35.6</v>
      </c>
      <c r="P270" s="10">
        <v>99</v>
      </c>
      <c r="Q270" s="10">
        <v>108</v>
      </c>
      <c r="R270" s="10">
        <v>91.7</v>
      </c>
      <c r="S270" s="10">
        <v>13</v>
      </c>
      <c r="T270" s="10">
        <v>66</v>
      </c>
      <c r="U270" s="10">
        <v>79</v>
      </c>
      <c r="V270" s="10">
        <v>68</v>
      </c>
      <c r="W270" s="10">
        <v>50</v>
      </c>
      <c r="X270" s="10">
        <v>31</v>
      </c>
      <c r="Y270" s="10">
        <v>10</v>
      </c>
      <c r="Z270" s="10">
        <v>83</v>
      </c>
      <c r="AA270" s="10">
        <v>648</v>
      </c>
      <c r="AB270" s="10">
        <v>0</v>
      </c>
      <c r="AC270" s="10">
        <v>0</v>
      </c>
      <c r="AD270" s="10">
        <v>25</v>
      </c>
    </row>
    <row r="271" spans="1:30" x14ac:dyDescent="0.2">
      <c r="A271" s="10" t="s">
        <v>357</v>
      </c>
      <c r="B271" s="10" t="s">
        <v>52</v>
      </c>
      <c r="C271" s="10" t="s">
        <v>72</v>
      </c>
      <c r="D271" s="10">
        <v>29</v>
      </c>
      <c r="E271" s="10">
        <v>67</v>
      </c>
      <c r="F271" s="10">
        <v>33</v>
      </c>
      <c r="G271" s="10">
        <v>34</v>
      </c>
      <c r="H271" s="10">
        <v>1575</v>
      </c>
      <c r="I271" s="10">
        <v>374</v>
      </c>
      <c r="J271" s="10">
        <v>130</v>
      </c>
      <c r="K271" s="10">
        <v>286</v>
      </c>
      <c r="L271" s="10">
        <v>45.5</v>
      </c>
      <c r="M271" s="10">
        <v>55</v>
      </c>
      <c r="N271" s="10">
        <v>151</v>
      </c>
      <c r="O271" s="10">
        <v>36.4</v>
      </c>
      <c r="P271" s="10">
        <v>59</v>
      </c>
      <c r="Q271" s="10">
        <v>73</v>
      </c>
      <c r="R271" s="10">
        <v>80.8</v>
      </c>
      <c r="S271" s="10">
        <v>42</v>
      </c>
      <c r="T271" s="10">
        <v>154</v>
      </c>
      <c r="U271" s="10">
        <v>196</v>
      </c>
      <c r="V271" s="10">
        <v>193</v>
      </c>
      <c r="W271" s="10">
        <v>77</v>
      </c>
      <c r="X271" s="10">
        <v>98</v>
      </c>
      <c r="Y271" s="10">
        <v>46</v>
      </c>
      <c r="Z271" s="10">
        <v>159</v>
      </c>
      <c r="AA271" s="10">
        <v>1254</v>
      </c>
      <c r="AB271" s="10">
        <v>1</v>
      </c>
      <c r="AC271" s="10">
        <v>0</v>
      </c>
      <c r="AD271" s="10">
        <v>199</v>
      </c>
    </row>
    <row r="272" spans="1:30" x14ac:dyDescent="0.2">
      <c r="A272" s="10" t="s">
        <v>358</v>
      </c>
      <c r="B272" s="10" t="s">
        <v>52</v>
      </c>
      <c r="C272" s="10" t="s">
        <v>91</v>
      </c>
      <c r="D272" s="10">
        <v>21</v>
      </c>
      <c r="E272" s="10">
        <v>64</v>
      </c>
      <c r="F272" s="10">
        <v>16</v>
      </c>
      <c r="G272" s="10">
        <v>48</v>
      </c>
      <c r="H272" s="10">
        <v>786</v>
      </c>
      <c r="I272" s="10">
        <v>372</v>
      </c>
      <c r="J272" s="10">
        <v>153</v>
      </c>
      <c r="K272" s="10">
        <v>329</v>
      </c>
      <c r="L272" s="10">
        <v>46.5</v>
      </c>
      <c r="M272" s="10">
        <v>21</v>
      </c>
      <c r="N272" s="10">
        <v>89</v>
      </c>
      <c r="O272" s="10">
        <v>23.6</v>
      </c>
      <c r="P272" s="10">
        <v>45</v>
      </c>
      <c r="Q272" s="10">
        <v>60</v>
      </c>
      <c r="R272" s="10">
        <v>75</v>
      </c>
      <c r="S272" s="10">
        <v>20</v>
      </c>
      <c r="T272" s="10">
        <v>51</v>
      </c>
      <c r="U272" s="10">
        <v>71</v>
      </c>
      <c r="V272" s="10">
        <v>73</v>
      </c>
      <c r="W272" s="10">
        <v>60</v>
      </c>
      <c r="X272" s="10">
        <v>33</v>
      </c>
      <c r="Y272" s="10">
        <v>15</v>
      </c>
      <c r="Z272" s="10">
        <v>59</v>
      </c>
      <c r="AA272" s="10">
        <v>651</v>
      </c>
      <c r="AB272" s="10">
        <v>0</v>
      </c>
      <c r="AC272" s="10">
        <v>0</v>
      </c>
      <c r="AD272" s="10">
        <v>-225</v>
      </c>
    </row>
    <row r="273" spans="1:30" x14ac:dyDescent="0.2">
      <c r="A273" s="10" t="s">
        <v>359</v>
      </c>
      <c r="B273" s="10" t="s">
        <v>57</v>
      </c>
      <c r="C273" s="10" t="s">
        <v>102</v>
      </c>
      <c r="D273" s="10">
        <v>26</v>
      </c>
      <c r="E273" s="10">
        <v>68</v>
      </c>
      <c r="F273" s="10">
        <v>37</v>
      </c>
      <c r="G273" s="10">
        <v>31</v>
      </c>
      <c r="H273" s="10">
        <v>1024</v>
      </c>
      <c r="I273" s="10">
        <v>372</v>
      </c>
      <c r="J273" s="10">
        <v>155</v>
      </c>
      <c r="K273" s="10">
        <v>260</v>
      </c>
      <c r="L273" s="10">
        <v>59.6</v>
      </c>
      <c r="M273" s="10">
        <v>10</v>
      </c>
      <c r="N273" s="10">
        <v>36</v>
      </c>
      <c r="O273" s="10">
        <v>27.8</v>
      </c>
      <c r="P273" s="10">
        <v>52</v>
      </c>
      <c r="Q273" s="10">
        <v>84</v>
      </c>
      <c r="R273" s="10">
        <v>61.9</v>
      </c>
      <c r="S273" s="10">
        <v>116</v>
      </c>
      <c r="T273" s="10">
        <v>170</v>
      </c>
      <c r="U273" s="10">
        <v>286</v>
      </c>
      <c r="V273" s="10">
        <v>36</v>
      </c>
      <c r="W273" s="10">
        <v>46</v>
      </c>
      <c r="X273" s="10">
        <v>26</v>
      </c>
      <c r="Y273" s="10">
        <v>35</v>
      </c>
      <c r="Z273" s="10">
        <v>144</v>
      </c>
      <c r="AA273" s="10">
        <v>906</v>
      </c>
      <c r="AB273" s="10">
        <v>0</v>
      </c>
      <c r="AC273" s="10">
        <v>0</v>
      </c>
      <c r="AD273" s="10">
        <v>-32</v>
      </c>
    </row>
    <row r="274" spans="1:30" x14ac:dyDescent="0.2">
      <c r="A274" s="10" t="s">
        <v>360</v>
      </c>
      <c r="B274" s="10" t="s">
        <v>52</v>
      </c>
      <c r="C274" s="10" t="s">
        <v>111</v>
      </c>
      <c r="D274" s="10">
        <v>31</v>
      </c>
      <c r="E274" s="10">
        <v>50</v>
      </c>
      <c r="F274" s="10">
        <v>26</v>
      </c>
      <c r="G274" s="10">
        <v>24</v>
      </c>
      <c r="H274" s="10">
        <v>1221</v>
      </c>
      <c r="I274" s="10">
        <v>369</v>
      </c>
      <c r="J274" s="10">
        <v>138</v>
      </c>
      <c r="K274" s="10">
        <v>291</v>
      </c>
      <c r="L274" s="10">
        <v>47.4</v>
      </c>
      <c r="M274" s="10">
        <v>41</v>
      </c>
      <c r="N274" s="10">
        <v>119</v>
      </c>
      <c r="O274" s="10">
        <v>34.5</v>
      </c>
      <c r="P274" s="10">
        <v>52</v>
      </c>
      <c r="Q274" s="10">
        <v>60</v>
      </c>
      <c r="R274" s="10">
        <v>86.7</v>
      </c>
      <c r="S274" s="10">
        <v>58</v>
      </c>
      <c r="T274" s="10">
        <v>122</v>
      </c>
      <c r="U274" s="10">
        <v>180</v>
      </c>
      <c r="V274" s="10">
        <v>194</v>
      </c>
      <c r="W274" s="10">
        <v>44</v>
      </c>
      <c r="X274" s="10">
        <v>92</v>
      </c>
      <c r="Y274" s="10">
        <v>17</v>
      </c>
      <c r="Z274" s="10">
        <v>59</v>
      </c>
      <c r="AA274" s="10">
        <v>1159</v>
      </c>
      <c r="AB274" s="10">
        <v>0</v>
      </c>
      <c r="AC274" s="10">
        <v>0</v>
      </c>
      <c r="AD274" s="10">
        <v>69</v>
      </c>
    </row>
    <row r="275" spans="1:30" x14ac:dyDescent="0.2">
      <c r="A275" s="10" t="s">
        <v>361</v>
      </c>
      <c r="B275" s="10" t="s">
        <v>57</v>
      </c>
      <c r="C275" s="10" t="s">
        <v>93</v>
      </c>
      <c r="D275" s="10">
        <v>32</v>
      </c>
      <c r="E275" s="10">
        <v>57</v>
      </c>
      <c r="F275" s="10">
        <v>30</v>
      </c>
      <c r="G275" s="10">
        <v>27</v>
      </c>
      <c r="H275" s="10">
        <v>797</v>
      </c>
      <c r="I275" s="10">
        <v>366</v>
      </c>
      <c r="J275" s="10">
        <v>136</v>
      </c>
      <c r="K275" s="10">
        <v>252</v>
      </c>
      <c r="L275" s="10">
        <v>54</v>
      </c>
      <c r="M275" s="10">
        <v>42</v>
      </c>
      <c r="N275" s="10">
        <v>111</v>
      </c>
      <c r="O275" s="10">
        <v>37.799999999999997</v>
      </c>
      <c r="P275" s="10">
        <v>52</v>
      </c>
      <c r="Q275" s="10">
        <v>67</v>
      </c>
      <c r="R275" s="10">
        <v>77.599999999999994</v>
      </c>
      <c r="S275" s="10">
        <v>72</v>
      </c>
      <c r="T275" s="10">
        <v>133</v>
      </c>
      <c r="U275" s="10">
        <v>205</v>
      </c>
      <c r="V275" s="10">
        <v>51</v>
      </c>
      <c r="W275" s="10">
        <v>52</v>
      </c>
      <c r="X275" s="10">
        <v>25</v>
      </c>
      <c r="Y275" s="10">
        <v>23</v>
      </c>
      <c r="Z275" s="10">
        <v>105</v>
      </c>
      <c r="AA275" s="10">
        <v>781</v>
      </c>
      <c r="AB275" s="10">
        <v>0</v>
      </c>
      <c r="AC275" s="10">
        <v>0</v>
      </c>
      <c r="AD275" s="10">
        <v>-156</v>
      </c>
    </row>
    <row r="276" spans="1:30" x14ac:dyDescent="0.2">
      <c r="A276" s="10" t="s">
        <v>362</v>
      </c>
      <c r="B276" s="10" t="s">
        <v>40</v>
      </c>
      <c r="C276" s="10" t="s">
        <v>51</v>
      </c>
      <c r="D276" s="10">
        <v>36</v>
      </c>
      <c r="E276" s="10">
        <v>58</v>
      </c>
      <c r="F276" s="10">
        <v>27</v>
      </c>
      <c r="G276" s="10">
        <v>31</v>
      </c>
      <c r="H276" s="10">
        <v>870</v>
      </c>
      <c r="I276" s="10">
        <v>365</v>
      </c>
      <c r="J276" s="10">
        <v>141</v>
      </c>
      <c r="K276" s="10">
        <v>335</v>
      </c>
      <c r="L276" s="10">
        <v>42.1</v>
      </c>
      <c r="M276" s="10">
        <v>52</v>
      </c>
      <c r="N276" s="10">
        <v>145</v>
      </c>
      <c r="O276" s="10">
        <v>35.9</v>
      </c>
      <c r="P276" s="10">
        <v>31</v>
      </c>
      <c r="Q276" s="10">
        <v>45</v>
      </c>
      <c r="R276" s="10">
        <v>68.900000000000006</v>
      </c>
      <c r="S276" s="10">
        <v>16</v>
      </c>
      <c r="T276" s="10">
        <v>65</v>
      </c>
      <c r="U276" s="10">
        <v>81</v>
      </c>
      <c r="V276" s="10">
        <v>151</v>
      </c>
      <c r="W276" s="10">
        <v>63</v>
      </c>
      <c r="X276" s="10">
        <v>13</v>
      </c>
      <c r="Y276" s="10">
        <v>4</v>
      </c>
      <c r="Z276" s="10">
        <v>65</v>
      </c>
      <c r="AA276" s="10">
        <v>677</v>
      </c>
      <c r="AB276" s="10">
        <v>0</v>
      </c>
      <c r="AC276" s="10">
        <v>0</v>
      </c>
      <c r="AD276" s="10">
        <v>5</v>
      </c>
    </row>
    <row r="277" spans="1:30" x14ac:dyDescent="0.2">
      <c r="A277" s="10" t="s">
        <v>363</v>
      </c>
      <c r="B277" s="10" t="s">
        <v>52</v>
      </c>
      <c r="C277" s="10" t="s">
        <v>100</v>
      </c>
      <c r="D277" s="10">
        <v>27</v>
      </c>
      <c r="E277" s="10">
        <v>72</v>
      </c>
      <c r="F277" s="10">
        <v>45</v>
      </c>
      <c r="G277" s="10">
        <v>27</v>
      </c>
      <c r="H277" s="10">
        <v>1494</v>
      </c>
      <c r="I277" s="10">
        <v>364</v>
      </c>
      <c r="J277" s="10">
        <v>138</v>
      </c>
      <c r="K277" s="10">
        <v>320</v>
      </c>
      <c r="L277" s="10">
        <v>43.1</v>
      </c>
      <c r="M277" s="10">
        <v>60</v>
      </c>
      <c r="N277" s="10">
        <v>177</v>
      </c>
      <c r="O277" s="10">
        <v>33.9</v>
      </c>
      <c r="P277" s="10">
        <v>28</v>
      </c>
      <c r="Q277" s="10">
        <v>36</v>
      </c>
      <c r="R277" s="10">
        <v>77.8</v>
      </c>
      <c r="S277" s="10">
        <v>64</v>
      </c>
      <c r="T277" s="10">
        <v>246</v>
      </c>
      <c r="U277" s="10">
        <v>310</v>
      </c>
      <c r="V277" s="10">
        <v>100</v>
      </c>
      <c r="W277" s="10">
        <v>37</v>
      </c>
      <c r="X277" s="10">
        <v>77</v>
      </c>
      <c r="Y277" s="10">
        <v>25</v>
      </c>
      <c r="Z277" s="10">
        <v>112</v>
      </c>
      <c r="AA277" s="10">
        <v>1155</v>
      </c>
      <c r="AB277" s="10">
        <v>2</v>
      </c>
      <c r="AC277" s="10">
        <v>0</v>
      </c>
      <c r="AD277" s="10">
        <v>209</v>
      </c>
    </row>
    <row r="278" spans="1:30" x14ac:dyDescent="0.2">
      <c r="A278" s="10" t="s">
        <v>364</v>
      </c>
      <c r="B278" s="10" t="s">
        <v>52</v>
      </c>
      <c r="C278" s="10" t="s">
        <v>56</v>
      </c>
      <c r="D278" s="10">
        <v>24</v>
      </c>
      <c r="E278" s="10">
        <v>59</v>
      </c>
      <c r="F278" s="10">
        <v>29</v>
      </c>
      <c r="G278" s="10">
        <v>30</v>
      </c>
      <c r="H278" s="10">
        <v>884</v>
      </c>
      <c r="I278" s="10">
        <v>363</v>
      </c>
      <c r="J278" s="10">
        <v>131</v>
      </c>
      <c r="K278" s="10">
        <v>295</v>
      </c>
      <c r="L278" s="10">
        <v>44.4</v>
      </c>
      <c r="M278" s="10">
        <v>61</v>
      </c>
      <c r="N278" s="10">
        <v>159</v>
      </c>
      <c r="O278" s="10">
        <v>38.4</v>
      </c>
      <c r="P278" s="10">
        <v>40</v>
      </c>
      <c r="Q278" s="10">
        <v>60</v>
      </c>
      <c r="R278" s="10">
        <v>66.7</v>
      </c>
      <c r="S278" s="10">
        <v>15</v>
      </c>
      <c r="T278" s="10">
        <v>86</v>
      </c>
      <c r="U278" s="10">
        <v>101</v>
      </c>
      <c r="V278" s="10">
        <v>108</v>
      </c>
      <c r="W278" s="10">
        <v>55</v>
      </c>
      <c r="X278" s="10">
        <v>32</v>
      </c>
      <c r="Y278" s="10">
        <v>21</v>
      </c>
      <c r="Z278" s="10">
        <v>88</v>
      </c>
      <c r="AA278" s="10">
        <v>750</v>
      </c>
      <c r="AB278" s="10">
        <v>0</v>
      </c>
      <c r="AC278" s="10">
        <v>0</v>
      </c>
      <c r="AD278" s="10">
        <v>-51</v>
      </c>
    </row>
    <row r="279" spans="1:30" x14ac:dyDescent="0.2">
      <c r="A279" s="10" t="s">
        <v>365</v>
      </c>
      <c r="B279" s="10" t="s">
        <v>52</v>
      </c>
      <c r="C279" s="10" t="s">
        <v>129</v>
      </c>
      <c r="D279" s="10">
        <v>25</v>
      </c>
      <c r="E279" s="10">
        <v>46</v>
      </c>
      <c r="F279" s="10">
        <v>19</v>
      </c>
      <c r="G279" s="10">
        <v>27</v>
      </c>
      <c r="H279" s="10">
        <v>897</v>
      </c>
      <c r="I279" s="10">
        <v>362</v>
      </c>
      <c r="J279" s="10">
        <v>123</v>
      </c>
      <c r="K279" s="10">
        <v>333</v>
      </c>
      <c r="L279" s="10">
        <v>36.9</v>
      </c>
      <c r="M279" s="10">
        <v>55</v>
      </c>
      <c r="N279" s="10">
        <v>174</v>
      </c>
      <c r="O279" s="10">
        <v>31.6</v>
      </c>
      <c r="P279" s="10">
        <v>61</v>
      </c>
      <c r="Q279" s="10">
        <v>72</v>
      </c>
      <c r="R279" s="10">
        <v>84.7</v>
      </c>
      <c r="S279" s="10">
        <v>19</v>
      </c>
      <c r="T279" s="10">
        <v>96</v>
      </c>
      <c r="U279" s="10">
        <v>115</v>
      </c>
      <c r="V279" s="10">
        <v>64</v>
      </c>
      <c r="W279" s="10">
        <v>41</v>
      </c>
      <c r="X279" s="10">
        <v>25</v>
      </c>
      <c r="Y279" s="10">
        <v>9</v>
      </c>
      <c r="Z279" s="10">
        <v>65</v>
      </c>
      <c r="AA279" s="10">
        <v>657</v>
      </c>
      <c r="AB279" s="10">
        <v>0</v>
      </c>
      <c r="AC279" s="10">
        <v>0</v>
      </c>
      <c r="AD279" s="10">
        <v>-114</v>
      </c>
    </row>
    <row r="280" spans="1:30" x14ac:dyDescent="0.2">
      <c r="A280" s="10" t="s">
        <v>366</v>
      </c>
      <c r="B280" s="10" t="s">
        <v>26</v>
      </c>
      <c r="C280" s="10" t="s">
        <v>48</v>
      </c>
      <c r="D280" s="10">
        <v>29</v>
      </c>
      <c r="E280" s="10">
        <v>57</v>
      </c>
      <c r="F280" s="10">
        <v>26</v>
      </c>
      <c r="G280" s="10">
        <v>31</v>
      </c>
      <c r="H280" s="10">
        <v>806</v>
      </c>
      <c r="I280" s="10">
        <v>362</v>
      </c>
      <c r="J280" s="10">
        <v>127</v>
      </c>
      <c r="K280" s="10">
        <v>277</v>
      </c>
      <c r="L280" s="10">
        <v>45.8</v>
      </c>
      <c r="M280" s="10">
        <v>45</v>
      </c>
      <c r="N280" s="10">
        <v>115</v>
      </c>
      <c r="O280" s="10">
        <v>39.1</v>
      </c>
      <c r="P280" s="10">
        <v>63</v>
      </c>
      <c r="Q280" s="10">
        <v>76</v>
      </c>
      <c r="R280" s="10">
        <v>82.9</v>
      </c>
      <c r="S280" s="10">
        <v>53</v>
      </c>
      <c r="T280" s="10">
        <v>154</v>
      </c>
      <c r="U280" s="10">
        <v>207</v>
      </c>
      <c r="V280" s="10">
        <v>74</v>
      </c>
      <c r="W280" s="10">
        <v>55</v>
      </c>
      <c r="X280" s="10">
        <v>20</v>
      </c>
      <c r="Y280" s="10">
        <v>7</v>
      </c>
      <c r="Z280" s="10">
        <v>99</v>
      </c>
      <c r="AA280" s="10">
        <v>747</v>
      </c>
      <c r="AB280" s="10">
        <v>2</v>
      </c>
      <c r="AC280" s="10">
        <v>0</v>
      </c>
      <c r="AD280" s="10">
        <v>37</v>
      </c>
    </row>
    <row r="281" spans="1:30" x14ac:dyDescent="0.2">
      <c r="A281" s="10" t="s">
        <v>367</v>
      </c>
      <c r="B281" s="10" t="s">
        <v>37</v>
      </c>
      <c r="C281" s="10" t="s">
        <v>100</v>
      </c>
      <c r="D281" s="10">
        <v>29</v>
      </c>
      <c r="E281" s="10">
        <v>42</v>
      </c>
      <c r="F281" s="10">
        <v>28</v>
      </c>
      <c r="G281" s="10">
        <v>14</v>
      </c>
      <c r="H281" s="10">
        <v>1133</v>
      </c>
      <c r="I281" s="10">
        <v>361</v>
      </c>
      <c r="J281" s="10">
        <v>157</v>
      </c>
      <c r="K281" s="10">
        <v>263</v>
      </c>
      <c r="L281" s="10">
        <v>59.7</v>
      </c>
      <c r="M281" s="10">
        <v>0</v>
      </c>
      <c r="N281" s="10">
        <v>1</v>
      </c>
      <c r="O281" s="10">
        <v>0</v>
      </c>
      <c r="P281" s="10">
        <v>47</v>
      </c>
      <c r="Q281" s="10">
        <v>129</v>
      </c>
      <c r="R281" s="10">
        <v>36.4</v>
      </c>
      <c r="S281" s="10">
        <v>214</v>
      </c>
      <c r="T281" s="10">
        <v>271</v>
      </c>
      <c r="U281" s="10">
        <v>485</v>
      </c>
      <c r="V281" s="10">
        <v>97</v>
      </c>
      <c r="W281" s="10">
        <v>79</v>
      </c>
      <c r="X281" s="10">
        <v>36</v>
      </c>
      <c r="Y281" s="10">
        <v>46</v>
      </c>
      <c r="Z281" s="10">
        <v>98</v>
      </c>
      <c r="AA281" s="10">
        <v>1256</v>
      </c>
      <c r="AB281" s="10">
        <v>15</v>
      </c>
      <c r="AC281" s="10">
        <v>0</v>
      </c>
      <c r="AD281" s="10">
        <v>243</v>
      </c>
    </row>
    <row r="282" spans="1:30" x14ac:dyDescent="0.2">
      <c r="A282" s="10" t="s">
        <v>368</v>
      </c>
      <c r="B282" s="10" t="s">
        <v>62</v>
      </c>
      <c r="C282" s="10" t="s">
        <v>89</v>
      </c>
      <c r="D282" s="10">
        <v>22</v>
      </c>
      <c r="E282" s="10">
        <v>76</v>
      </c>
      <c r="F282" s="10">
        <v>49</v>
      </c>
      <c r="G282" s="10">
        <v>27</v>
      </c>
      <c r="H282" s="10">
        <v>1181</v>
      </c>
      <c r="I282" s="10">
        <v>360</v>
      </c>
      <c r="J282" s="10">
        <v>143</v>
      </c>
      <c r="K282" s="10">
        <v>289</v>
      </c>
      <c r="L282" s="10">
        <v>49.5</v>
      </c>
      <c r="M282" s="10">
        <v>34</v>
      </c>
      <c r="N282" s="10">
        <v>96</v>
      </c>
      <c r="O282" s="10">
        <v>35.4</v>
      </c>
      <c r="P282" s="10">
        <v>40</v>
      </c>
      <c r="Q282" s="10">
        <v>64</v>
      </c>
      <c r="R282" s="10">
        <v>62.5</v>
      </c>
      <c r="S282" s="10">
        <v>48</v>
      </c>
      <c r="T282" s="10">
        <v>133</v>
      </c>
      <c r="U282" s="10">
        <v>181</v>
      </c>
      <c r="V282" s="10">
        <v>59</v>
      </c>
      <c r="W282" s="10">
        <v>35</v>
      </c>
      <c r="X282" s="10">
        <v>41</v>
      </c>
      <c r="Y282" s="10">
        <v>17</v>
      </c>
      <c r="Z282" s="10">
        <v>101</v>
      </c>
      <c r="AA282" s="10">
        <v>805</v>
      </c>
      <c r="AB282" s="10">
        <v>0</v>
      </c>
      <c r="AC282" s="10">
        <v>0</v>
      </c>
      <c r="AD282" s="10">
        <v>-114</v>
      </c>
    </row>
    <row r="283" spans="1:30" x14ac:dyDescent="0.2">
      <c r="A283" s="10" t="s">
        <v>369</v>
      </c>
      <c r="B283" s="10" t="s">
        <v>33</v>
      </c>
      <c r="C283" s="10" t="s">
        <v>75</v>
      </c>
      <c r="D283" s="10">
        <v>23</v>
      </c>
      <c r="E283" s="10">
        <v>54</v>
      </c>
      <c r="F283" s="10">
        <v>22</v>
      </c>
      <c r="G283" s="10">
        <v>32</v>
      </c>
      <c r="H283" s="10">
        <v>976</v>
      </c>
      <c r="I283" s="10">
        <v>359</v>
      </c>
      <c r="J283" s="10">
        <v>134</v>
      </c>
      <c r="K283" s="10">
        <v>303</v>
      </c>
      <c r="L283" s="10">
        <v>44.2</v>
      </c>
      <c r="M283" s="10">
        <v>58</v>
      </c>
      <c r="N283" s="10">
        <v>158</v>
      </c>
      <c r="O283" s="10">
        <v>36.700000000000003</v>
      </c>
      <c r="P283" s="10">
        <v>33</v>
      </c>
      <c r="Q283" s="10">
        <v>46</v>
      </c>
      <c r="R283" s="10">
        <v>71.7</v>
      </c>
      <c r="S283" s="10">
        <v>27</v>
      </c>
      <c r="T283" s="10">
        <v>114</v>
      </c>
      <c r="U283" s="10">
        <v>141</v>
      </c>
      <c r="V283" s="10">
        <v>50</v>
      </c>
      <c r="W283" s="10">
        <v>36</v>
      </c>
      <c r="X283" s="10">
        <v>20</v>
      </c>
      <c r="Y283" s="10">
        <v>20</v>
      </c>
      <c r="Z283" s="10">
        <v>66</v>
      </c>
      <c r="AA283" s="10">
        <v>687</v>
      </c>
      <c r="AB283" s="10">
        <v>0</v>
      </c>
      <c r="AC283" s="10">
        <v>0</v>
      </c>
      <c r="AD283" s="10">
        <v>-190</v>
      </c>
    </row>
    <row r="284" spans="1:30" x14ac:dyDescent="0.2">
      <c r="A284" s="10" t="s">
        <v>370</v>
      </c>
      <c r="B284" s="10" t="s">
        <v>26</v>
      </c>
      <c r="C284" s="10" t="s">
        <v>142</v>
      </c>
      <c r="D284" s="10">
        <v>24</v>
      </c>
      <c r="E284" s="10">
        <v>52</v>
      </c>
      <c r="F284" s="10">
        <v>10</v>
      </c>
      <c r="G284" s="10">
        <v>42</v>
      </c>
      <c r="H284" s="10">
        <v>1199</v>
      </c>
      <c r="I284" s="10">
        <v>346</v>
      </c>
      <c r="J284" s="10">
        <v>120</v>
      </c>
      <c r="K284" s="10">
        <v>288</v>
      </c>
      <c r="L284" s="10">
        <v>41.7</v>
      </c>
      <c r="M284" s="10">
        <v>74</v>
      </c>
      <c r="N284" s="10">
        <v>203</v>
      </c>
      <c r="O284" s="10">
        <v>36.5</v>
      </c>
      <c r="P284" s="10">
        <v>32</v>
      </c>
      <c r="Q284" s="10">
        <v>39</v>
      </c>
      <c r="R284" s="10">
        <v>82.1</v>
      </c>
      <c r="S284" s="10">
        <v>28</v>
      </c>
      <c r="T284" s="10">
        <v>115</v>
      </c>
      <c r="U284" s="10">
        <v>143</v>
      </c>
      <c r="V284" s="10">
        <v>41</v>
      </c>
      <c r="W284" s="10">
        <v>30</v>
      </c>
      <c r="X284" s="10">
        <v>28</v>
      </c>
      <c r="Y284" s="10">
        <v>28</v>
      </c>
      <c r="Z284" s="10">
        <v>103</v>
      </c>
      <c r="AA284" s="10">
        <v>717</v>
      </c>
      <c r="AB284" s="10">
        <v>1</v>
      </c>
      <c r="AC284" s="10">
        <v>0</v>
      </c>
      <c r="AD284" s="10">
        <v>-202</v>
      </c>
    </row>
    <row r="285" spans="1:30" x14ac:dyDescent="0.2">
      <c r="A285" s="10" t="s">
        <v>371</v>
      </c>
      <c r="B285" s="10" t="s">
        <v>52</v>
      </c>
      <c r="C285" s="10" t="s">
        <v>116</v>
      </c>
      <c r="D285" s="10">
        <v>26</v>
      </c>
      <c r="E285" s="10">
        <v>40</v>
      </c>
      <c r="F285" s="10">
        <v>19</v>
      </c>
      <c r="G285" s="10">
        <v>21</v>
      </c>
      <c r="H285" s="10">
        <v>807</v>
      </c>
      <c r="I285" s="10">
        <v>346</v>
      </c>
      <c r="J285" s="10">
        <v>113</v>
      </c>
      <c r="K285" s="10">
        <v>300</v>
      </c>
      <c r="L285" s="10">
        <v>37.700000000000003</v>
      </c>
      <c r="M285" s="10">
        <v>75</v>
      </c>
      <c r="N285" s="10">
        <v>199</v>
      </c>
      <c r="O285" s="10">
        <v>37.700000000000003</v>
      </c>
      <c r="P285" s="10">
        <v>45</v>
      </c>
      <c r="Q285" s="10">
        <v>51</v>
      </c>
      <c r="R285" s="10">
        <v>88.2</v>
      </c>
      <c r="S285" s="10">
        <v>11</v>
      </c>
      <c r="T285" s="10">
        <v>56</v>
      </c>
      <c r="U285" s="10">
        <v>67</v>
      </c>
      <c r="V285" s="10">
        <v>93</v>
      </c>
      <c r="W285" s="10">
        <v>36</v>
      </c>
      <c r="X285" s="10">
        <v>26</v>
      </c>
      <c r="Y285" s="10">
        <v>5</v>
      </c>
      <c r="Z285" s="10">
        <v>61</v>
      </c>
      <c r="AA285" s="10">
        <v>623</v>
      </c>
      <c r="AB285" s="10">
        <v>0</v>
      </c>
      <c r="AC285" s="10">
        <v>0</v>
      </c>
      <c r="AD285" s="10">
        <v>38</v>
      </c>
    </row>
    <row r="286" spans="1:30" x14ac:dyDescent="0.2">
      <c r="A286" s="10" t="s">
        <v>372</v>
      </c>
      <c r="B286" s="10" t="s">
        <v>57</v>
      </c>
      <c r="C286" s="10" t="s">
        <v>66</v>
      </c>
      <c r="D286" s="10">
        <v>25</v>
      </c>
      <c r="E286" s="10">
        <v>62</v>
      </c>
      <c r="F286" s="10">
        <v>39</v>
      </c>
      <c r="G286" s="10">
        <v>23</v>
      </c>
      <c r="H286" s="10">
        <v>1121</v>
      </c>
      <c r="I286" s="10">
        <v>328</v>
      </c>
      <c r="J286" s="10">
        <v>129</v>
      </c>
      <c r="K286" s="10">
        <v>288</v>
      </c>
      <c r="L286" s="10">
        <v>44.8</v>
      </c>
      <c r="M286" s="10">
        <v>30</v>
      </c>
      <c r="N286" s="10">
        <v>95</v>
      </c>
      <c r="O286" s="10">
        <v>31.6</v>
      </c>
      <c r="P286" s="10">
        <v>40</v>
      </c>
      <c r="Q286" s="10">
        <v>57</v>
      </c>
      <c r="R286" s="10">
        <v>70.2</v>
      </c>
      <c r="S286" s="10">
        <v>48</v>
      </c>
      <c r="T286" s="10">
        <v>159</v>
      </c>
      <c r="U286" s="10">
        <v>207</v>
      </c>
      <c r="V286" s="10">
        <v>33</v>
      </c>
      <c r="W286" s="10">
        <v>27</v>
      </c>
      <c r="X286" s="10">
        <v>27</v>
      </c>
      <c r="Y286" s="10">
        <v>19</v>
      </c>
      <c r="Z286" s="10">
        <v>79</v>
      </c>
      <c r="AA286" s="10">
        <v>737</v>
      </c>
      <c r="AB286" s="10">
        <v>1</v>
      </c>
      <c r="AC286" s="10">
        <v>0</v>
      </c>
      <c r="AD286" s="10">
        <v>6</v>
      </c>
    </row>
    <row r="287" spans="1:30" x14ac:dyDescent="0.2">
      <c r="A287" s="10" t="s">
        <v>373</v>
      </c>
      <c r="B287" s="10" t="s">
        <v>57</v>
      </c>
      <c r="C287" s="10" t="s">
        <v>87</v>
      </c>
      <c r="D287" s="10">
        <v>27</v>
      </c>
      <c r="E287" s="10">
        <v>52</v>
      </c>
      <c r="F287" s="10">
        <v>25</v>
      </c>
      <c r="G287" s="10">
        <v>27</v>
      </c>
      <c r="H287" s="10">
        <v>766</v>
      </c>
      <c r="I287" s="10">
        <v>328</v>
      </c>
      <c r="J287" s="10">
        <v>115</v>
      </c>
      <c r="K287" s="10">
        <v>312</v>
      </c>
      <c r="L287" s="10">
        <v>36.9</v>
      </c>
      <c r="M287" s="10">
        <v>63</v>
      </c>
      <c r="N287" s="10">
        <v>191</v>
      </c>
      <c r="O287" s="10">
        <v>33</v>
      </c>
      <c r="P287" s="10">
        <v>35</v>
      </c>
      <c r="Q287" s="10">
        <v>44</v>
      </c>
      <c r="R287" s="10">
        <v>79.5</v>
      </c>
      <c r="S287" s="10">
        <v>31</v>
      </c>
      <c r="T287" s="10">
        <v>55</v>
      </c>
      <c r="U287" s="10">
        <v>86</v>
      </c>
      <c r="V287" s="10">
        <v>42</v>
      </c>
      <c r="W287" s="10">
        <v>39</v>
      </c>
      <c r="X287" s="10">
        <v>15</v>
      </c>
      <c r="Y287" s="10">
        <v>8</v>
      </c>
      <c r="Z287" s="10">
        <v>62</v>
      </c>
      <c r="AA287" s="10">
        <v>524</v>
      </c>
      <c r="AB287" s="10">
        <v>0</v>
      </c>
      <c r="AC287" s="10">
        <v>0</v>
      </c>
      <c r="AD287" s="10">
        <v>-205</v>
      </c>
    </row>
    <row r="288" spans="1:30" x14ac:dyDescent="0.2">
      <c r="A288" s="10" t="s">
        <v>374</v>
      </c>
      <c r="B288" s="10" t="s">
        <v>37</v>
      </c>
      <c r="C288" s="10" t="s">
        <v>102</v>
      </c>
      <c r="D288" s="10">
        <v>24</v>
      </c>
      <c r="E288" s="10">
        <v>49</v>
      </c>
      <c r="F288" s="10">
        <v>25</v>
      </c>
      <c r="G288" s="10">
        <v>24</v>
      </c>
      <c r="H288" s="10">
        <v>768</v>
      </c>
      <c r="I288" s="10">
        <v>323</v>
      </c>
      <c r="J288" s="10">
        <v>117</v>
      </c>
      <c r="K288" s="10">
        <v>241</v>
      </c>
      <c r="L288" s="10">
        <v>48.5</v>
      </c>
      <c r="M288" s="10">
        <v>48</v>
      </c>
      <c r="N288" s="10">
        <v>124</v>
      </c>
      <c r="O288" s="10">
        <v>38.700000000000003</v>
      </c>
      <c r="P288" s="10">
        <v>41</v>
      </c>
      <c r="Q288" s="10">
        <v>62</v>
      </c>
      <c r="R288" s="10">
        <v>66.099999999999994</v>
      </c>
      <c r="S288" s="10">
        <v>58</v>
      </c>
      <c r="T288" s="10">
        <v>167</v>
      </c>
      <c r="U288" s="10">
        <v>225</v>
      </c>
      <c r="V288" s="10">
        <v>46</v>
      </c>
      <c r="W288" s="10">
        <v>30</v>
      </c>
      <c r="X288" s="10">
        <v>13</v>
      </c>
      <c r="Y288" s="10">
        <v>43</v>
      </c>
      <c r="Z288" s="10">
        <v>105</v>
      </c>
      <c r="AA288" s="10">
        <v>800</v>
      </c>
      <c r="AB288" s="10">
        <v>2</v>
      </c>
      <c r="AC288" s="10">
        <v>0</v>
      </c>
      <c r="AD288" s="10">
        <v>8</v>
      </c>
    </row>
    <row r="289" spans="1:30" x14ac:dyDescent="0.2">
      <c r="A289" s="10" t="s">
        <v>375</v>
      </c>
      <c r="B289" s="10" t="s">
        <v>33</v>
      </c>
      <c r="C289" s="10" t="s">
        <v>95</v>
      </c>
      <c r="D289" s="10">
        <v>28</v>
      </c>
      <c r="E289" s="10">
        <v>58</v>
      </c>
      <c r="F289" s="10">
        <v>30</v>
      </c>
      <c r="G289" s="10">
        <v>28</v>
      </c>
      <c r="H289" s="10">
        <v>928</v>
      </c>
      <c r="I289" s="10">
        <v>322</v>
      </c>
      <c r="J289" s="10">
        <v>114</v>
      </c>
      <c r="K289" s="10">
        <v>232</v>
      </c>
      <c r="L289" s="10">
        <v>49.1</v>
      </c>
      <c r="M289" s="10">
        <v>60</v>
      </c>
      <c r="N289" s="10">
        <v>135</v>
      </c>
      <c r="O289" s="10">
        <v>44.4</v>
      </c>
      <c r="P289" s="10">
        <v>34</v>
      </c>
      <c r="Q289" s="10">
        <v>47</v>
      </c>
      <c r="R289" s="10">
        <v>72.3</v>
      </c>
      <c r="S289" s="10">
        <v>30</v>
      </c>
      <c r="T289" s="10">
        <v>111</v>
      </c>
      <c r="U289" s="10">
        <v>141</v>
      </c>
      <c r="V289" s="10">
        <v>48</v>
      </c>
      <c r="W289" s="10">
        <v>22</v>
      </c>
      <c r="X289" s="10">
        <v>25</v>
      </c>
      <c r="Y289" s="10">
        <v>17</v>
      </c>
      <c r="Z289" s="10">
        <v>80</v>
      </c>
      <c r="AA289" s="10">
        <v>667</v>
      </c>
      <c r="AB289" s="10">
        <v>0</v>
      </c>
      <c r="AC289" s="10">
        <v>0</v>
      </c>
      <c r="AD289" s="10">
        <v>-7</v>
      </c>
    </row>
    <row r="290" spans="1:30" x14ac:dyDescent="0.2">
      <c r="A290" s="10" t="s">
        <v>376</v>
      </c>
      <c r="B290" s="10" t="s">
        <v>26</v>
      </c>
      <c r="C290" s="10" t="s">
        <v>78</v>
      </c>
      <c r="D290" s="10">
        <v>26</v>
      </c>
      <c r="E290" s="10">
        <v>66</v>
      </c>
      <c r="F290" s="10">
        <v>41</v>
      </c>
      <c r="G290" s="10">
        <v>25</v>
      </c>
      <c r="H290" s="10">
        <v>689</v>
      </c>
      <c r="I290" s="10">
        <v>321</v>
      </c>
      <c r="J290" s="10">
        <v>129</v>
      </c>
      <c r="K290" s="10">
        <v>219</v>
      </c>
      <c r="L290" s="10">
        <v>58.9</v>
      </c>
      <c r="M290" s="10">
        <v>9</v>
      </c>
      <c r="N290" s="10">
        <v>38</v>
      </c>
      <c r="O290" s="10">
        <v>23.7</v>
      </c>
      <c r="P290" s="10">
        <v>54</v>
      </c>
      <c r="Q290" s="10">
        <v>73</v>
      </c>
      <c r="R290" s="10">
        <v>74</v>
      </c>
      <c r="S290" s="10">
        <v>47</v>
      </c>
      <c r="T290" s="10">
        <v>151</v>
      </c>
      <c r="U290" s="10">
        <v>198</v>
      </c>
      <c r="V290" s="10">
        <v>40</v>
      </c>
      <c r="W290" s="10">
        <v>32</v>
      </c>
      <c r="X290" s="10">
        <v>22</v>
      </c>
      <c r="Y290" s="10">
        <v>21</v>
      </c>
      <c r="Z290" s="10">
        <v>81</v>
      </c>
      <c r="AA290" s="10">
        <v>716</v>
      </c>
      <c r="AB290" s="10">
        <v>0</v>
      </c>
      <c r="AC290" s="10">
        <v>0</v>
      </c>
      <c r="AD290" s="10">
        <v>88</v>
      </c>
    </row>
    <row r="291" spans="1:30" x14ac:dyDescent="0.2">
      <c r="A291" s="10" t="s">
        <v>377</v>
      </c>
      <c r="B291" s="10" t="s">
        <v>37</v>
      </c>
      <c r="C291" s="10" t="s">
        <v>39</v>
      </c>
      <c r="D291" s="10">
        <v>29</v>
      </c>
      <c r="E291" s="10">
        <v>57</v>
      </c>
      <c r="F291" s="10">
        <v>35</v>
      </c>
      <c r="G291" s="10">
        <v>22</v>
      </c>
      <c r="H291" s="10">
        <v>681</v>
      </c>
      <c r="I291" s="10">
        <v>320</v>
      </c>
      <c r="J291" s="10">
        <v>125</v>
      </c>
      <c r="K291" s="10">
        <v>209</v>
      </c>
      <c r="L291" s="10">
        <v>59.8</v>
      </c>
      <c r="M291" s="10">
        <v>0</v>
      </c>
      <c r="N291" s="10">
        <v>6</v>
      </c>
      <c r="O291" s="10">
        <v>0</v>
      </c>
      <c r="P291" s="10">
        <v>70</v>
      </c>
      <c r="Q291" s="10">
        <v>101</v>
      </c>
      <c r="R291" s="10">
        <v>69.3</v>
      </c>
      <c r="S291" s="10">
        <v>67</v>
      </c>
      <c r="T291" s="10">
        <v>92</v>
      </c>
      <c r="U291" s="10">
        <v>159</v>
      </c>
      <c r="V291" s="10">
        <v>33</v>
      </c>
      <c r="W291" s="10">
        <v>35</v>
      </c>
      <c r="X291" s="10">
        <v>17</v>
      </c>
      <c r="Y291" s="10">
        <v>25</v>
      </c>
      <c r="Z291" s="10">
        <v>75</v>
      </c>
      <c r="AA291" s="10">
        <v>651</v>
      </c>
      <c r="AB291" s="10">
        <v>1</v>
      </c>
      <c r="AC291" s="10">
        <v>0</v>
      </c>
      <c r="AD291" s="10">
        <v>19</v>
      </c>
    </row>
    <row r="292" spans="1:30" x14ac:dyDescent="0.2">
      <c r="A292" s="10" t="s">
        <v>378</v>
      </c>
      <c r="B292" s="10" t="s">
        <v>33</v>
      </c>
      <c r="C292" s="10" t="s">
        <v>72</v>
      </c>
      <c r="D292" s="10">
        <v>26</v>
      </c>
      <c r="E292" s="10">
        <v>64</v>
      </c>
      <c r="F292" s="10">
        <v>29</v>
      </c>
      <c r="G292" s="10">
        <v>35</v>
      </c>
      <c r="H292" s="10">
        <v>893</v>
      </c>
      <c r="I292" s="10">
        <v>319</v>
      </c>
      <c r="J292" s="10">
        <v>115</v>
      </c>
      <c r="K292" s="10">
        <v>230</v>
      </c>
      <c r="L292" s="10">
        <v>50</v>
      </c>
      <c r="M292" s="10">
        <v>27</v>
      </c>
      <c r="N292" s="10">
        <v>80</v>
      </c>
      <c r="O292" s="10">
        <v>33.799999999999997</v>
      </c>
      <c r="P292" s="10">
        <v>62</v>
      </c>
      <c r="Q292" s="10">
        <v>84</v>
      </c>
      <c r="R292" s="10">
        <v>73.8</v>
      </c>
      <c r="S292" s="10">
        <v>60</v>
      </c>
      <c r="T292" s="10">
        <v>93</v>
      </c>
      <c r="U292" s="10">
        <v>153</v>
      </c>
      <c r="V292" s="10">
        <v>34</v>
      </c>
      <c r="W292" s="10">
        <v>25</v>
      </c>
      <c r="X292" s="10">
        <v>29</v>
      </c>
      <c r="Y292" s="10">
        <v>37</v>
      </c>
      <c r="Z292" s="10">
        <v>86</v>
      </c>
      <c r="AA292" s="10">
        <v>727</v>
      </c>
      <c r="AB292" s="10">
        <v>0</v>
      </c>
      <c r="AC292" s="10">
        <v>0</v>
      </c>
      <c r="AD292" s="10">
        <v>122</v>
      </c>
    </row>
    <row r="293" spans="1:30" x14ac:dyDescent="0.2">
      <c r="A293" s="10" t="s">
        <v>379</v>
      </c>
      <c r="B293" s="10" t="s">
        <v>52</v>
      </c>
      <c r="C293" s="10" t="s">
        <v>51</v>
      </c>
      <c r="D293" s="10">
        <v>35</v>
      </c>
      <c r="E293" s="10">
        <v>46</v>
      </c>
      <c r="F293" s="10">
        <v>32</v>
      </c>
      <c r="G293" s="10">
        <v>14</v>
      </c>
      <c r="H293" s="10">
        <v>1044</v>
      </c>
      <c r="I293" s="10">
        <v>317</v>
      </c>
      <c r="J293" s="10">
        <v>108</v>
      </c>
      <c r="K293" s="10">
        <v>248</v>
      </c>
      <c r="L293" s="10">
        <v>43.5</v>
      </c>
      <c r="M293" s="10">
        <v>83</v>
      </c>
      <c r="N293" s="10">
        <v>203</v>
      </c>
      <c r="O293" s="10">
        <v>40.9</v>
      </c>
      <c r="P293" s="10">
        <v>18</v>
      </c>
      <c r="Q293" s="10">
        <v>21</v>
      </c>
      <c r="R293" s="10">
        <v>85.7</v>
      </c>
      <c r="S293" s="10">
        <v>13</v>
      </c>
      <c r="T293" s="10">
        <v>115</v>
      </c>
      <c r="U293" s="10">
        <v>128</v>
      </c>
      <c r="V293" s="10">
        <v>150</v>
      </c>
      <c r="W293" s="10">
        <v>55</v>
      </c>
      <c r="X293" s="10">
        <v>33</v>
      </c>
      <c r="Y293" s="10">
        <v>6</v>
      </c>
      <c r="Z293" s="10">
        <v>74</v>
      </c>
      <c r="AA293" s="10">
        <v>758</v>
      </c>
      <c r="AB293" s="10">
        <v>1</v>
      </c>
      <c r="AC293" s="10">
        <v>0</v>
      </c>
      <c r="AD293" s="10">
        <v>80</v>
      </c>
    </row>
    <row r="294" spans="1:30" x14ac:dyDescent="0.2">
      <c r="A294" s="10" t="s">
        <v>380</v>
      </c>
      <c r="B294" s="10" t="s">
        <v>33</v>
      </c>
      <c r="C294" s="10" t="s">
        <v>116</v>
      </c>
      <c r="D294" s="10">
        <v>29</v>
      </c>
      <c r="E294" s="10">
        <v>42</v>
      </c>
      <c r="F294" s="10">
        <v>26</v>
      </c>
      <c r="G294" s="10">
        <v>16</v>
      </c>
      <c r="H294" s="10">
        <v>687</v>
      </c>
      <c r="I294" s="10">
        <v>314</v>
      </c>
      <c r="J294" s="10">
        <v>132</v>
      </c>
      <c r="K294" s="10">
        <v>270</v>
      </c>
      <c r="L294" s="10">
        <v>48.9</v>
      </c>
      <c r="M294" s="10">
        <v>22</v>
      </c>
      <c r="N294" s="10">
        <v>67</v>
      </c>
      <c r="O294" s="10">
        <v>32.799999999999997</v>
      </c>
      <c r="P294" s="10">
        <v>28</v>
      </c>
      <c r="Q294" s="10">
        <v>35</v>
      </c>
      <c r="R294" s="10">
        <v>80</v>
      </c>
      <c r="S294" s="10">
        <v>26</v>
      </c>
      <c r="T294" s="10">
        <v>95</v>
      </c>
      <c r="U294" s="10">
        <v>121</v>
      </c>
      <c r="V294" s="10">
        <v>40</v>
      </c>
      <c r="W294" s="10">
        <v>20</v>
      </c>
      <c r="X294" s="10">
        <v>22</v>
      </c>
      <c r="Y294" s="10">
        <v>12</v>
      </c>
      <c r="Z294" s="10">
        <v>65</v>
      </c>
      <c r="AA294" s="10">
        <v>601</v>
      </c>
      <c r="AB294" s="10">
        <v>0</v>
      </c>
      <c r="AC294" s="10">
        <v>0</v>
      </c>
      <c r="AD294" s="10">
        <v>55</v>
      </c>
    </row>
    <row r="295" spans="1:30" x14ac:dyDescent="0.2">
      <c r="A295" s="10" t="s">
        <v>381</v>
      </c>
      <c r="B295" s="10" t="s">
        <v>52</v>
      </c>
      <c r="C295" s="10" t="s">
        <v>93</v>
      </c>
      <c r="D295" s="10">
        <v>25</v>
      </c>
      <c r="E295" s="10">
        <v>45</v>
      </c>
      <c r="F295" s="10">
        <v>22</v>
      </c>
      <c r="G295" s="10">
        <v>23</v>
      </c>
      <c r="H295" s="10">
        <v>816</v>
      </c>
      <c r="I295" s="10">
        <v>309</v>
      </c>
      <c r="J295" s="10">
        <v>118</v>
      </c>
      <c r="K295" s="10">
        <v>242</v>
      </c>
      <c r="L295" s="10">
        <v>48.8</v>
      </c>
      <c r="M295" s="10">
        <v>35</v>
      </c>
      <c r="N295" s="10">
        <v>90</v>
      </c>
      <c r="O295" s="10">
        <v>38.9</v>
      </c>
      <c r="P295" s="10">
        <v>38</v>
      </c>
      <c r="Q295" s="10">
        <v>41</v>
      </c>
      <c r="R295" s="10">
        <v>92.7</v>
      </c>
      <c r="S295" s="10">
        <v>7</v>
      </c>
      <c r="T295" s="10">
        <v>71</v>
      </c>
      <c r="U295" s="10">
        <v>78</v>
      </c>
      <c r="V295" s="10">
        <v>135</v>
      </c>
      <c r="W295" s="10">
        <v>30</v>
      </c>
      <c r="X295" s="10">
        <v>23</v>
      </c>
      <c r="Y295" s="10">
        <v>5</v>
      </c>
      <c r="Z295" s="10">
        <v>64</v>
      </c>
      <c r="AA295" s="10">
        <v>659</v>
      </c>
      <c r="AB295" s="10">
        <v>0</v>
      </c>
      <c r="AC295" s="10">
        <v>0</v>
      </c>
      <c r="AD295" s="10">
        <v>-92</v>
      </c>
    </row>
    <row r="296" spans="1:30" x14ac:dyDescent="0.2">
      <c r="A296" s="10" t="s">
        <v>382</v>
      </c>
      <c r="B296" s="10" t="s">
        <v>52</v>
      </c>
      <c r="C296" s="10" t="s">
        <v>93</v>
      </c>
      <c r="D296" s="10">
        <v>20</v>
      </c>
      <c r="E296" s="10">
        <v>63</v>
      </c>
      <c r="F296" s="10">
        <v>37</v>
      </c>
      <c r="G296" s="10">
        <v>26</v>
      </c>
      <c r="H296" s="10">
        <v>817</v>
      </c>
      <c r="I296" s="10">
        <v>302</v>
      </c>
      <c r="J296" s="10">
        <v>108</v>
      </c>
      <c r="K296" s="10">
        <v>227</v>
      </c>
      <c r="L296" s="10">
        <v>47.6</v>
      </c>
      <c r="M296" s="10">
        <v>49</v>
      </c>
      <c r="N296" s="10">
        <v>135</v>
      </c>
      <c r="O296" s="10">
        <v>36.299999999999997</v>
      </c>
      <c r="P296" s="10">
        <v>37</v>
      </c>
      <c r="Q296" s="10">
        <v>53</v>
      </c>
      <c r="R296" s="10">
        <v>69.8</v>
      </c>
      <c r="S296" s="10">
        <v>28</v>
      </c>
      <c r="T296" s="10">
        <v>77</v>
      </c>
      <c r="U296" s="10">
        <v>105</v>
      </c>
      <c r="V296" s="10">
        <v>51</v>
      </c>
      <c r="W296" s="10">
        <v>34</v>
      </c>
      <c r="X296" s="10">
        <v>18</v>
      </c>
      <c r="Y296" s="10">
        <v>7</v>
      </c>
      <c r="Z296" s="10">
        <v>54</v>
      </c>
      <c r="AA296" s="10">
        <v>546</v>
      </c>
      <c r="AB296" s="10">
        <v>0</v>
      </c>
      <c r="AC296" s="10">
        <v>0</v>
      </c>
      <c r="AD296" s="10">
        <v>-7</v>
      </c>
    </row>
    <row r="297" spans="1:30" x14ac:dyDescent="0.2">
      <c r="A297" s="10" t="s">
        <v>383</v>
      </c>
      <c r="B297" s="10" t="s">
        <v>40</v>
      </c>
      <c r="C297" s="10" t="s">
        <v>142</v>
      </c>
      <c r="D297" s="10">
        <v>22</v>
      </c>
      <c r="E297" s="10">
        <v>47</v>
      </c>
      <c r="F297" s="10">
        <v>9</v>
      </c>
      <c r="G297" s="10">
        <v>38</v>
      </c>
      <c r="H297" s="10">
        <v>750</v>
      </c>
      <c r="I297" s="10">
        <v>302</v>
      </c>
      <c r="J297" s="10">
        <v>102</v>
      </c>
      <c r="K297" s="10">
        <v>237</v>
      </c>
      <c r="L297" s="10">
        <v>43</v>
      </c>
      <c r="M297" s="10">
        <v>41</v>
      </c>
      <c r="N297" s="10">
        <v>116</v>
      </c>
      <c r="O297" s="10">
        <v>35.299999999999997</v>
      </c>
      <c r="P297" s="10">
        <v>57</v>
      </c>
      <c r="Q297" s="10">
        <v>76</v>
      </c>
      <c r="R297" s="10">
        <v>75</v>
      </c>
      <c r="S297" s="10">
        <v>18</v>
      </c>
      <c r="T297" s="10">
        <v>69</v>
      </c>
      <c r="U297" s="10">
        <v>87</v>
      </c>
      <c r="V297" s="10">
        <v>54</v>
      </c>
      <c r="W297" s="10">
        <v>42</v>
      </c>
      <c r="X297" s="10">
        <v>27</v>
      </c>
      <c r="Y297" s="10">
        <v>9</v>
      </c>
      <c r="Z297" s="10">
        <v>51</v>
      </c>
      <c r="AA297" s="10">
        <v>553</v>
      </c>
      <c r="AB297" s="10">
        <v>0</v>
      </c>
      <c r="AC297" s="10">
        <v>0</v>
      </c>
      <c r="AD297" s="10">
        <v>-140</v>
      </c>
    </row>
    <row r="298" spans="1:30" x14ac:dyDescent="0.2">
      <c r="A298" s="10" t="s">
        <v>384</v>
      </c>
      <c r="B298" s="10" t="s">
        <v>52</v>
      </c>
      <c r="C298" s="10" t="s">
        <v>123</v>
      </c>
      <c r="D298" s="10">
        <v>23</v>
      </c>
      <c r="E298" s="10">
        <v>43</v>
      </c>
      <c r="F298" s="10">
        <v>14</v>
      </c>
      <c r="G298" s="10">
        <v>29</v>
      </c>
      <c r="H298" s="10">
        <v>844</v>
      </c>
      <c r="I298" s="10">
        <v>297</v>
      </c>
      <c r="J298" s="10">
        <v>121</v>
      </c>
      <c r="K298" s="10">
        <v>259</v>
      </c>
      <c r="L298" s="10">
        <v>46.7</v>
      </c>
      <c r="M298" s="10">
        <v>16</v>
      </c>
      <c r="N298" s="10">
        <v>61</v>
      </c>
      <c r="O298" s="10">
        <v>26.2</v>
      </c>
      <c r="P298" s="10">
        <v>39</v>
      </c>
      <c r="Q298" s="10">
        <v>56</v>
      </c>
      <c r="R298" s="10">
        <v>69.599999999999994</v>
      </c>
      <c r="S298" s="10">
        <v>57</v>
      </c>
      <c r="T298" s="10">
        <v>57</v>
      </c>
      <c r="U298" s="10">
        <v>114</v>
      </c>
      <c r="V298" s="10">
        <v>50</v>
      </c>
      <c r="W298" s="10">
        <v>30</v>
      </c>
      <c r="X298" s="10">
        <v>24</v>
      </c>
      <c r="Y298" s="10">
        <v>13</v>
      </c>
      <c r="Z298" s="10">
        <v>67</v>
      </c>
      <c r="AA298" s="10">
        <v>590</v>
      </c>
      <c r="AB298" s="10">
        <v>0</v>
      </c>
      <c r="AC298" s="10">
        <v>0</v>
      </c>
      <c r="AD298" s="10">
        <v>-180</v>
      </c>
    </row>
    <row r="299" spans="1:30" x14ac:dyDescent="0.2">
      <c r="A299" s="10" t="s">
        <v>385</v>
      </c>
      <c r="B299" s="10" t="s">
        <v>33</v>
      </c>
      <c r="C299" s="10" t="s">
        <v>89</v>
      </c>
      <c r="D299" s="10">
        <v>26</v>
      </c>
      <c r="E299" s="10">
        <v>60</v>
      </c>
      <c r="F299" s="10">
        <v>38</v>
      </c>
      <c r="G299" s="10">
        <v>22</v>
      </c>
      <c r="H299" s="10">
        <v>889</v>
      </c>
      <c r="I299" s="10">
        <v>297</v>
      </c>
      <c r="J299" s="10">
        <v>108</v>
      </c>
      <c r="K299" s="10">
        <v>227</v>
      </c>
      <c r="L299" s="10">
        <v>47.6</v>
      </c>
      <c r="M299" s="10">
        <v>43</v>
      </c>
      <c r="N299" s="10">
        <v>115</v>
      </c>
      <c r="O299" s="10">
        <v>37.4</v>
      </c>
      <c r="P299" s="10">
        <v>38</v>
      </c>
      <c r="Q299" s="10">
        <v>41</v>
      </c>
      <c r="R299" s="10">
        <v>92.7</v>
      </c>
      <c r="S299" s="10">
        <v>24</v>
      </c>
      <c r="T299" s="10">
        <v>104</v>
      </c>
      <c r="U299" s="10">
        <v>128</v>
      </c>
      <c r="V299" s="10">
        <v>80</v>
      </c>
      <c r="W299" s="10">
        <v>37</v>
      </c>
      <c r="X299" s="10">
        <v>22</v>
      </c>
      <c r="Y299" s="10">
        <v>14</v>
      </c>
      <c r="Z299" s="10">
        <v>84</v>
      </c>
      <c r="AA299" s="10">
        <v>642</v>
      </c>
      <c r="AB299" s="10">
        <v>1</v>
      </c>
      <c r="AC299" s="10">
        <v>0</v>
      </c>
      <c r="AD299" s="10">
        <v>-66</v>
      </c>
    </row>
    <row r="300" spans="1:30" x14ac:dyDescent="0.2">
      <c r="A300" s="10" t="s">
        <v>386</v>
      </c>
      <c r="B300" s="10" t="s">
        <v>40</v>
      </c>
      <c r="C300" s="10" t="s">
        <v>134</v>
      </c>
      <c r="D300" s="10">
        <v>21</v>
      </c>
      <c r="E300" s="10">
        <v>44</v>
      </c>
      <c r="F300" s="10">
        <v>14</v>
      </c>
      <c r="G300" s="10">
        <v>30</v>
      </c>
      <c r="H300" s="10">
        <v>854</v>
      </c>
      <c r="I300" s="10">
        <v>295</v>
      </c>
      <c r="J300" s="10">
        <v>102</v>
      </c>
      <c r="K300" s="10">
        <v>254</v>
      </c>
      <c r="L300" s="10">
        <v>40.200000000000003</v>
      </c>
      <c r="M300" s="10">
        <v>28</v>
      </c>
      <c r="N300" s="10">
        <v>95</v>
      </c>
      <c r="O300" s="10">
        <v>29.5</v>
      </c>
      <c r="P300" s="10">
        <v>63</v>
      </c>
      <c r="Q300" s="10">
        <v>74</v>
      </c>
      <c r="R300" s="10">
        <v>85.1</v>
      </c>
      <c r="S300" s="10">
        <v>14</v>
      </c>
      <c r="T300" s="10">
        <v>109</v>
      </c>
      <c r="U300" s="10">
        <v>123</v>
      </c>
      <c r="V300" s="10">
        <v>152</v>
      </c>
      <c r="W300" s="10">
        <v>59</v>
      </c>
      <c r="X300" s="10">
        <v>37</v>
      </c>
      <c r="Y300" s="10">
        <v>12</v>
      </c>
      <c r="Z300" s="10">
        <v>61</v>
      </c>
      <c r="AA300" s="10">
        <v>759</v>
      </c>
      <c r="AB300" s="10">
        <v>1</v>
      </c>
      <c r="AC300" s="10">
        <v>0</v>
      </c>
      <c r="AD300" s="10">
        <v>-147</v>
      </c>
    </row>
    <row r="301" spans="1:30" x14ac:dyDescent="0.2">
      <c r="A301" s="10" t="s">
        <v>387</v>
      </c>
      <c r="B301" s="10" t="s">
        <v>52</v>
      </c>
      <c r="C301" s="10" t="s">
        <v>75</v>
      </c>
      <c r="D301" s="10">
        <v>26</v>
      </c>
      <c r="E301" s="10">
        <v>71</v>
      </c>
      <c r="F301" s="10">
        <v>38</v>
      </c>
      <c r="G301" s="10">
        <v>33</v>
      </c>
      <c r="H301" s="10">
        <v>1200</v>
      </c>
      <c r="I301" s="10">
        <v>293</v>
      </c>
      <c r="J301" s="10">
        <v>110</v>
      </c>
      <c r="K301" s="10">
        <v>253</v>
      </c>
      <c r="L301" s="10">
        <v>43.5</v>
      </c>
      <c r="M301" s="10">
        <v>54</v>
      </c>
      <c r="N301" s="10">
        <v>148</v>
      </c>
      <c r="O301" s="10">
        <v>36.5</v>
      </c>
      <c r="P301" s="10">
        <v>19</v>
      </c>
      <c r="Q301" s="10">
        <v>28</v>
      </c>
      <c r="R301" s="10">
        <v>67.900000000000006</v>
      </c>
      <c r="S301" s="10">
        <v>40</v>
      </c>
      <c r="T301" s="10">
        <v>100</v>
      </c>
      <c r="U301" s="10">
        <v>140</v>
      </c>
      <c r="V301" s="10">
        <v>53</v>
      </c>
      <c r="W301" s="10">
        <v>24</v>
      </c>
      <c r="X301" s="10">
        <v>83</v>
      </c>
      <c r="Y301" s="10">
        <v>32</v>
      </c>
      <c r="Z301" s="10">
        <v>113</v>
      </c>
      <c r="AA301" s="10">
        <v>862</v>
      </c>
      <c r="AB301" s="10">
        <v>0</v>
      </c>
      <c r="AC301" s="10">
        <v>0</v>
      </c>
      <c r="AD301" s="10">
        <v>-14</v>
      </c>
    </row>
    <row r="302" spans="1:30" x14ac:dyDescent="0.2">
      <c r="A302" s="10" t="s">
        <v>388</v>
      </c>
      <c r="B302" s="10" t="s">
        <v>33</v>
      </c>
      <c r="C302" s="10" t="s">
        <v>87</v>
      </c>
      <c r="D302" s="10">
        <v>36</v>
      </c>
      <c r="E302" s="10">
        <v>56</v>
      </c>
      <c r="F302" s="10">
        <v>29</v>
      </c>
      <c r="G302" s="10">
        <v>27</v>
      </c>
      <c r="H302" s="10">
        <v>816</v>
      </c>
      <c r="I302" s="10">
        <v>293</v>
      </c>
      <c r="J302" s="10">
        <v>109</v>
      </c>
      <c r="K302" s="10">
        <v>288</v>
      </c>
      <c r="L302" s="10">
        <v>37.799999999999997</v>
      </c>
      <c r="M302" s="10">
        <v>33</v>
      </c>
      <c r="N302" s="10">
        <v>131</v>
      </c>
      <c r="O302" s="10">
        <v>25.2</v>
      </c>
      <c r="P302" s="10">
        <v>42</v>
      </c>
      <c r="Q302" s="10">
        <v>49</v>
      </c>
      <c r="R302" s="10">
        <v>85.7</v>
      </c>
      <c r="S302" s="10">
        <v>33</v>
      </c>
      <c r="T302" s="10">
        <v>130</v>
      </c>
      <c r="U302" s="10">
        <v>163</v>
      </c>
      <c r="V302" s="10">
        <v>57</v>
      </c>
      <c r="W302" s="10">
        <v>37</v>
      </c>
      <c r="X302" s="10">
        <v>19</v>
      </c>
      <c r="Y302" s="10">
        <v>18</v>
      </c>
      <c r="Z302" s="10">
        <v>68</v>
      </c>
      <c r="AA302" s="10">
        <v>648</v>
      </c>
      <c r="AB302" s="10">
        <v>0</v>
      </c>
      <c r="AC302" s="10">
        <v>0</v>
      </c>
      <c r="AD302" s="10">
        <v>57</v>
      </c>
    </row>
    <row r="303" spans="1:30" x14ac:dyDescent="0.2">
      <c r="A303" s="10" t="s">
        <v>389</v>
      </c>
      <c r="B303" s="10" t="s">
        <v>26</v>
      </c>
      <c r="C303" s="10" t="s">
        <v>48</v>
      </c>
      <c r="D303" s="10">
        <v>22</v>
      </c>
      <c r="E303" s="10">
        <v>43</v>
      </c>
      <c r="F303" s="10">
        <v>16</v>
      </c>
      <c r="G303" s="10">
        <v>27</v>
      </c>
      <c r="H303" s="10">
        <v>814</v>
      </c>
      <c r="I303" s="10">
        <v>292</v>
      </c>
      <c r="J303" s="10">
        <v>110</v>
      </c>
      <c r="K303" s="10">
        <v>248</v>
      </c>
      <c r="L303" s="10">
        <v>44.4</v>
      </c>
      <c r="M303" s="10">
        <v>37</v>
      </c>
      <c r="N303" s="10">
        <v>111</v>
      </c>
      <c r="O303" s="10">
        <v>33.299999999999997</v>
      </c>
      <c r="P303" s="10">
        <v>35</v>
      </c>
      <c r="Q303" s="10">
        <v>42</v>
      </c>
      <c r="R303" s="10">
        <v>83.3</v>
      </c>
      <c r="S303" s="10">
        <v>71</v>
      </c>
      <c r="T303" s="10">
        <v>109</v>
      </c>
      <c r="U303" s="10">
        <v>180</v>
      </c>
      <c r="V303" s="10">
        <v>43</v>
      </c>
      <c r="W303" s="10">
        <v>19</v>
      </c>
      <c r="X303" s="10">
        <v>24</v>
      </c>
      <c r="Y303" s="10">
        <v>11</v>
      </c>
      <c r="Z303" s="10">
        <v>71</v>
      </c>
      <c r="AA303" s="10">
        <v>659</v>
      </c>
      <c r="AB303" s="10">
        <v>1</v>
      </c>
      <c r="AC303" s="10">
        <v>0</v>
      </c>
      <c r="AD303" s="10">
        <v>-10</v>
      </c>
    </row>
    <row r="304" spans="1:30" x14ac:dyDescent="0.2">
      <c r="A304" s="10" t="s">
        <v>390</v>
      </c>
      <c r="B304" s="10" t="s">
        <v>40</v>
      </c>
      <c r="C304" s="10" t="s">
        <v>95</v>
      </c>
      <c r="D304" s="10">
        <v>26</v>
      </c>
      <c r="E304" s="10">
        <v>42</v>
      </c>
      <c r="F304" s="10">
        <v>24</v>
      </c>
      <c r="G304" s="10">
        <v>18</v>
      </c>
      <c r="H304" s="10">
        <v>1105</v>
      </c>
      <c r="I304" s="10">
        <v>291</v>
      </c>
      <c r="J304" s="10">
        <v>133</v>
      </c>
      <c r="K304" s="10">
        <v>235</v>
      </c>
      <c r="L304" s="10">
        <v>56.6</v>
      </c>
      <c r="M304" s="10">
        <v>0</v>
      </c>
      <c r="N304" s="10">
        <v>2</v>
      </c>
      <c r="O304" s="10">
        <v>0</v>
      </c>
      <c r="P304" s="10">
        <v>25</v>
      </c>
      <c r="Q304" s="10">
        <v>57</v>
      </c>
      <c r="R304" s="10">
        <v>43.9</v>
      </c>
      <c r="S304" s="10">
        <v>40</v>
      </c>
      <c r="T304" s="10">
        <v>223</v>
      </c>
      <c r="U304" s="10">
        <v>263</v>
      </c>
      <c r="V304" s="10">
        <v>256</v>
      </c>
      <c r="W304" s="10">
        <v>97</v>
      </c>
      <c r="X304" s="10">
        <v>54</v>
      </c>
      <c r="Y304" s="10">
        <v>24</v>
      </c>
      <c r="Z304" s="10">
        <v>139</v>
      </c>
      <c r="AA304" s="10">
        <v>1128</v>
      </c>
      <c r="AB304" s="10">
        <v>4</v>
      </c>
      <c r="AC304" s="10">
        <v>1</v>
      </c>
      <c r="AD304" s="10">
        <v>40</v>
      </c>
    </row>
    <row r="305" spans="1:30" x14ac:dyDescent="0.2">
      <c r="A305" s="10" t="s">
        <v>391</v>
      </c>
      <c r="B305" s="10" t="s">
        <v>62</v>
      </c>
      <c r="C305" s="10" t="s">
        <v>87</v>
      </c>
      <c r="D305" s="10">
        <v>29</v>
      </c>
      <c r="E305" s="10">
        <v>22</v>
      </c>
      <c r="F305" s="10">
        <v>8</v>
      </c>
      <c r="G305" s="10">
        <v>14</v>
      </c>
      <c r="H305" s="10">
        <v>568</v>
      </c>
      <c r="I305" s="10">
        <v>290</v>
      </c>
      <c r="J305" s="10">
        <v>116</v>
      </c>
      <c r="K305" s="10">
        <v>216</v>
      </c>
      <c r="L305" s="10">
        <v>53.7</v>
      </c>
      <c r="M305" s="10">
        <v>17</v>
      </c>
      <c r="N305" s="10">
        <v>36</v>
      </c>
      <c r="O305" s="10">
        <v>47.2</v>
      </c>
      <c r="P305" s="10">
        <v>41</v>
      </c>
      <c r="Q305" s="10">
        <v>53</v>
      </c>
      <c r="R305" s="10">
        <v>77.400000000000006</v>
      </c>
      <c r="S305" s="10">
        <v>9</v>
      </c>
      <c r="T305" s="10">
        <v>91</v>
      </c>
      <c r="U305" s="10">
        <v>100</v>
      </c>
      <c r="V305" s="10">
        <v>124</v>
      </c>
      <c r="W305" s="10">
        <v>35</v>
      </c>
      <c r="X305" s="10">
        <v>25</v>
      </c>
      <c r="Y305" s="10">
        <v>10</v>
      </c>
      <c r="Z305" s="10">
        <v>58</v>
      </c>
      <c r="AA305" s="10">
        <v>666</v>
      </c>
      <c r="AB305" s="10">
        <v>3</v>
      </c>
      <c r="AC305" s="10">
        <v>0</v>
      </c>
      <c r="AD305" s="10">
        <v>-62</v>
      </c>
    </row>
    <row r="306" spans="1:30" x14ac:dyDescent="0.2">
      <c r="A306" s="10" t="s">
        <v>392</v>
      </c>
      <c r="B306" s="10" t="s">
        <v>57</v>
      </c>
      <c r="C306" s="10" t="s">
        <v>48</v>
      </c>
      <c r="D306" s="10">
        <v>20</v>
      </c>
      <c r="E306" s="10">
        <v>49</v>
      </c>
      <c r="F306" s="10">
        <v>23</v>
      </c>
      <c r="G306" s="10">
        <v>26</v>
      </c>
      <c r="H306" s="10">
        <v>914</v>
      </c>
      <c r="I306" s="10">
        <v>288</v>
      </c>
      <c r="J306" s="10">
        <v>102</v>
      </c>
      <c r="K306" s="10">
        <v>234</v>
      </c>
      <c r="L306" s="10">
        <v>43.6</v>
      </c>
      <c r="M306" s="10">
        <v>46</v>
      </c>
      <c r="N306" s="10">
        <v>113</v>
      </c>
      <c r="O306" s="10">
        <v>40.700000000000003</v>
      </c>
      <c r="P306" s="10">
        <v>38</v>
      </c>
      <c r="Q306" s="10">
        <v>54</v>
      </c>
      <c r="R306" s="10">
        <v>70.400000000000006</v>
      </c>
      <c r="S306" s="10">
        <v>44</v>
      </c>
      <c r="T306" s="10">
        <v>197</v>
      </c>
      <c r="U306" s="10">
        <v>241</v>
      </c>
      <c r="V306" s="10">
        <v>76</v>
      </c>
      <c r="W306" s="10">
        <v>37</v>
      </c>
      <c r="X306" s="10">
        <v>28</v>
      </c>
      <c r="Y306" s="10">
        <v>12</v>
      </c>
      <c r="Z306" s="10">
        <v>111</v>
      </c>
      <c r="AA306" s="10">
        <v>774</v>
      </c>
      <c r="AB306" s="10">
        <v>0</v>
      </c>
      <c r="AC306" s="10">
        <v>0</v>
      </c>
      <c r="AD306" s="10">
        <v>-90</v>
      </c>
    </row>
    <row r="307" spans="1:30" x14ac:dyDescent="0.2">
      <c r="A307" s="10" t="s">
        <v>393</v>
      </c>
      <c r="B307" s="10" t="s">
        <v>26</v>
      </c>
      <c r="C307" s="10" t="s">
        <v>132</v>
      </c>
      <c r="D307" s="10">
        <v>32</v>
      </c>
      <c r="E307" s="10">
        <v>48</v>
      </c>
      <c r="F307" s="10">
        <v>20</v>
      </c>
      <c r="G307" s="10">
        <v>28</v>
      </c>
      <c r="H307" s="10">
        <v>779</v>
      </c>
      <c r="I307" s="10">
        <v>288</v>
      </c>
      <c r="J307" s="10">
        <v>102</v>
      </c>
      <c r="K307" s="10">
        <v>229</v>
      </c>
      <c r="L307" s="10">
        <v>44.5</v>
      </c>
      <c r="M307" s="10">
        <v>54</v>
      </c>
      <c r="N307" s="10">
        <v>136</v>
      </c>
      <c r="O307" s="10">
        <v>39.700000000000003</v>
      </c>
      <c r="P307" s="10">
        <v>30</v>
      </c>
      <c r="Q307" s="10">
        <v>40</v>
      </c>
      <c r="R307" s="10">
        <v>75</v>
      </c>
      <c r="S307" s="10">
        <v>31</v>
      </c>
      <c r="T307" s="10">
        <v>135</v>
      </c>
      <c r="U307" s="10">
        <v>166</v>
      </c>
      <c r="V307" s="10">
        <v>57</v>
      </c>
      <c r="W307" s="10">
        <v>32</v>
      </c>
      <c r="X307" s="10">
        <v>38</v>
      </c>
      <c r="Y307" s="10">
        <v>33</v>
      </c>
      <c r="Z307" s="10">
        <v>86</v>
      </c>
      <c r="AA307" s="10">
        <v>754</v>
      </c>
      <c r="AB307" s="10">
        <v>0</v>
      </c>
      <c r="AC307" s="10">
        <v>0</v>
      </c>
      <c r="AD307" s="10">
        <v>-7</v>
      </c>
    </row>
    <row r="308" spans="1:30" x14ac:dyDescent="0.2">
      <c r="A308" s="10" t="s">
        <v>394</v>
      </c>
      <c r="B308" s="10" t="s">
        <v>33</v>
      </c>
      <c r="C308" s="10" t="s">
        <v>39</v>
      </c>
      <c r="D308" s="10">
        <v>23</v>
      </c>
      <c r="E308" s="10">
        <v>69</v>
      </c>
      <c r="F308" s="10">
        <v>44</v>
      </c>
      <c r="G308" s="10">
        <v>25</v>
      </c>
      <c r="H308" s="10">
        <v>755</v>
      </c>
      <c r="I308" s="10">
        <v>287</v>
      </c>
      <c r="J308" s="10">
        <v>124</v>
      </c>
      <c r="K308" s="10">
        <v>209</v>
      </c>
      <c r="L308" s="10">
        <v>59.3</v>
      </c>
      <c r="M308" s="10">
        <v>1</v>
      </c>
      <c r="N308" s="10">
        <v>6</v>
      </c>
      <c r="O308" s="10">
        <v>16.7</v>
      </c>
      <c r="P308" s="10">
        <v>38</v>
      </c>
      <c r="Q308" s="10">
        <v>51</v>
      </c>
      <c r="R308" s="10">
        <v>74.5</v>
      </c>
      <c r="S308" s="10">
        <v>112</v>
      </c>
      <c r="T308" s="10">
        <v>150</v>
      </c>
      <c r="U308" s="10">
        <v>262</v>
      </c>
      <c r="V308" s="10">
        <v>27</v>
      </c>
      <c r="W308" s="10">
        <v>45</v>
      </c>
      <c r="X308" s="10">
        <v>45</v>
      </c>
      <c r="Y308" s="10">
        <v>51</v>
      </c>
      <c r="Z308" s="10">
        <v>123</v>
      </c>
      <c r="AA308" s="10">
        <v>885</v>
      </c>
      <c r="AB308" s="10">
        <v>5</v>
      </c>
      <c r="AC308" s="10">
        <v>0</v>
      </c>
      <c r="AD308" s="10">
        <v>-17</v>
      </c>
    </row>
    <row r="309" spans="1:30" x14ac:dyDescent="0.2">
      <c r="A309" s="10" t="s">
        <v>395</v>
      </c>
      <c r="B309" s="10" t="s">
        <v>33</v>
      </c>
      <c r="C309" s="10" t="s">
        <v>91</v>
      </c>
      <c r="D309" s="10">
        <v>27</v>
      </c>
      <c r="E309" s="10">
        <v>31</v>
      </c>
      <c r="F309" s="10">
        <v>7</v>
      </c>
      <c r="G309" s="10">
        <v>24</v>
      </c>
      <c r="H309" s="10">
        <v>678</v>
      </c>
      <c r="I309" s="10">
        <v>283</v>
      </c>
      <c r="J309" s="10">
        <v>110</v>
      </c>
      <c r="K309" s="10">
        <v>229</v>
      </c>
      <c r="L309" s="10">
        <v>48</v>
      </c>
      <c r="M309" s="10">
        <v>13</v>
      </c>
      <c r="N309" s="10">
        <v>46</v>
      </c>
      <c r="O309" s="10">
        <v>28.3</v>
      </c>
      <c r="P309" s="10">
        <v>50</v>
      </c>
      <c r="Q309" s="10">
        <v>69</v>
      </c>
      <c r="R309" s="10">
        <v>72.5</v>
      </c>
      <c r="S309" s="10">
        <v>41</v>
      </c>
      <c r="T309" s="10">
        <v>77</v>
      </c>
      <c r="U309" s="10">
        <v>118</v>
      </c>
      <c r="V309" s="10">
        <v>84</v>
      </c>
      <c r="W309" s="10">
        <v>47</v>
      </c>
      <c r="X309" s="10">
        <v>21</v>
      </c>
      <c r="Y309" s="10">
        <v>7</v>
      </c>
      <c r="Z309" s="10">
        <v>106</v>
      </c>
      <c r="AA309" s="10">
        <v>588</v>
      </c>
      <c r="AB309" s="10">
        <v>0</v>
      </c>
      <c r="AC309" s="10">
        <v>0</v>
      </c>
      <c r="AD309" s="10">
        <v>-94</v>
      </c>
    </row>
    <row r="310" spans="1:30" x14ac:dyDescent="0.2">
      <c r="A310" s="10" t="s">
        <v>396</v>
      </c>
      <c r="B310" s="10" t="s">
        <v>37</v>
      </c>
      <c r="C310" s="10" t="s">
        <v>35</v>
      </c>
      <c r="D310" s="10">
        <v>25</v>
      </c>
      <c r="E310" s="10">
        <v>35</v>
      </c>
      <c r="F310" s="10">
        <v>24</v>
      </c>
      <c r="G310" s="10">
        <v>11</v>
      </c>
      <c r="H310" s="10">
        <v>824</v>
      </c>
      <c r="I310" s="10">
        <v>279</v>
      </c>
      <c r="J310" s="10">
        <v>127</v>
      </c>
      <c r="K310" s="10">
        <v>170</v>
      </c>
      <c r="L310" s="10">
        <v>74.7</v>
      </c>
      <c r="M310" s="10">
        <v>0</v>
      </c>
      <c r="N310" s="10">
        <v>1</v>
      </c>
      <c r="O310" s="10">
        <v>0</v>
      </c>
      <c r="P310" s="10">
        <v>25</v>
      </c>
      <c r="Q310" s="10">
        <v>41</v>
      </c>
      <c r="R310" s="10">
        <v>61</v>
      </c>
      <c r="S310" s="10">
        <v>104</v>
      </c>
      <c r="T310" s="10">
        <v>188</v>
      </c>
      <c r="U310" s="10">
        <v>292</v>
      </c>
      <c r="V310" s="10">
        <v>50</v>
      </c>
      <c r="W310" s="10">
        <v>34</v>
      </c>
      <c r="X310" s="10">
        <v>22</v>
      </c>
      <c r="Y310" s="10">
        <v>48</v>
      </c>
      <c r="Z310" s="10">
        <v>68</v>
      </c>
      <c r="AA310" s="10">
        <v>880</v>
      </c>
      <c r="AB310" s="10">
        <v>6</v>
      </c>
      <c r="AC310" s="10">
        <v>0</v>
      </c>
      <c r="AD310" s="10">
        <v>173</v>
      </c>
    </row>
    <row r="311" spans="1:30" x14ac:dyDescent="0.2">
      <c r="A311" s="10" t="s">
        <v>397</v>
      </c>
      <c r="B311" s="10" t="s">
        <v>57</v>
      </c>
      <c r="C311" s="10" t="s">
        <v>142</v>
      </c>
      <c r="D311" s="10">
        <v>26</v>
      </c>
      <c r="E311" s="10">
        <v>40</v>
      </c>
      <c r="F311" s="10">
        <v>10</v>
      </c>
      <c r="G311" s="10">
        <v>30</v>
      </c>
      <c r="H311" s="10">
        <v>645</v>
      </c>
      <c r="I311" s="10">
        <v>278</v>
      </c>
      <c r="J311" s="10">
        <v>101</v>
      </c>
      <c r="K311" s="10">
        <v>228</v>
      </c>
      <c r="L311" s="10">
        <v>44.3</v>
      </c>
      <c r="M311" s="10">
        <v>25</v>
      </c>
      <c r="N311" s="10">
        <v>89</v>
      </c>
      <c r="O311" s="10">
        <v>28.1</v>
      </c>
      <c r="P311" s="10">
        <v>51</v>
      </c>
      <c r="Q311" s="10">
        <v>75</v>
      </c>
      <c r="R311" s="10">
        <v>68</v>
      </c>
      <c r="S311" s="10">
        <v>43</v>
      </c>
      <c r="T311" s="10">
        <v>68</v>
      </c>
      <c r="U311" s="10">
        <v>111</v>
      </c>
      <c r="V311" s="10">
        <v>28</v>
      </c>
      <c r="W311" s="10">
        <v>34</v>
      </c>
      <c r="X311" s="10">
        <v>28</v>
      </c>
      <c r="Y311" s="10">
        <v>3</v>
      </c>
      <c r="Z311" s="10">
        <v>91</v>
      </c>
      <c r="AA311" s="10">
        <v>512</v>
      </c>
      <c r="AB311" s="10">
        <v>0</v>
      </c>
      <c r="AC311" s="10">
        <v>0</v>
      </c>
      <c r="AD311" s="10">
        <v>-41</v>
      </c>
    </row>
    <row r="312" spans="1:30" x14ac:dyDescent="0.2">
      <c r="A312" s="10" t="s">
        <v>398</v>
      </c>
      <c r="B312" s="10" t="s">
        <v>26</v>
      </c>
      <c r="C312" s="10" t="s">
        <v>89</v>
      </c>
      <c r="D312" s="10">
        <v>22</v>
      </c>
      <c r="E312" s="10">
        <v>53</v>
      </c>
      <c r="F312" s="10">
        <v>34</v>
      </c>
      <c r="G312" s="10">
        <v>19</v>
      </c>
      <c r="H312" s="10">
        <v>728</v>
      </c>
      <c r="I312" s="10">
        <v>277</v>
      </c>
      <c r="J312" s="10">
        <v>110</v>
      </c>
      <c r="K312" s="10">
        <v>196</v>
      </c>
      <c r="L312" s="10">
        <v>56.1</v>
      </c>
      <c r="M312" s="10">
        <v>17</v>
      </c>
      <c r="N312" s="10">
        <v>65</v>
      </c>
      <c r="O312" s="10">
        <v>26.2</v>
      </c>
      <c r="P312" s="10">
        <v>40</v>
      </c>
      <c r="Q312" s="10">
        <v>62</v>
      </c>
      <c r="R312" s="10">
        <v>64.5</v>
      </c>
      <c r="S312" s="10">
        <v>65</v>
      </c>
      <c r="T312" s="10">
        <v>73</v>
      </c>
      <c r="U312" s="10">
        <v>138</v>
      </c>
      <c r="V312" s="10">
        <v>18</v>
      </c>
      <c r="W312" s="10">
        <v>31</v>
      </c>
      <c r="X312" s="10">
        <v>17</v>
      </c>
      <c r="Y312" s="10">
        <v>23</v>
      </c>
      <c r="Z312" s="10">
        <v>105</v>
      </c>
      <c r="AA312" s="10">
        <v>559</v>
      </c>
      <c r="AB312" s="10">
        <v>1</v>
      </c>
      <c r="AC312" s="10">
        <v>0</v>
      </c>
      <c r="AD312" s="10">
        <v>-97</v>
      </c>
    </row>
    <row r="313" spans="1:30" x14ac:dyDescent="0.2">
      <c r="A313" s="10" t="s">
        <v>399</v>
      </c>
      <c r="B313" s="10" t="s">
        <v>57</v>
      </c>
      <c r="C313" s="10" t="s">
        <v>48</v>
      </c>
      <c r="D313" s="10">
        <v>21</v>
      </c>
      <c r="E313" s="10">
        <v>34</v>
      </c>
      <c r="F313" s="10">
        <v>16</v>
      </c>
      <c r="G313" s="10">
        <v>18</v>
      </c>
      <c r="H313" s="10">
        <v>701</v>
      </c>
      <c r="I313" s="10">
        <v>276</v>
      </c>
      <c r="J313" s="10">
        <v>108</v>
      </c>
      <c r="K313" s="10">
        <v>249</v>
      </c>
      <c r="L313" s="10">
        <v>43.4</v>
      </c>
      <c r="M313" s="10">
        <v>38</v>
      </c>
      <c r="N313" s="10">
        <v>104</v>
      </c>
      <c r="O313" s="10">
        <v>36.5</v>
      </c>
      <c r="P313" s="10">
        <v>22</v>
      </c>
      <c r="Q313" s="10">
        <v>35</v>
      </c>
      <c r="R313" s="10">
        <v>62.9</v>
      </c>
      <c r="S313" s="10">
        <v>45</v>
      </c>
      <c r="T313" s="10">
        <v>114</v>
      </c>
      <c r="U313" s="10">
        <v>159</v>
      </c>
      <c r="V313" s="10">
        <v>64</v>
      </c>
      <c r="W313" s="10">
        <v>43</v>
      </c>
      <c r="X313" s="10">
        <v>20</v>
      </c>
      <c r="Y313" s="10">
        <v>43</v>
      </c>
      <c r="Z313" s="10">
        <v>58</v>
      </c>
      <c r="AA313" s="10">
        <v>709</v>
      </c>
      <c r="AB313" s="10">
        <v>3</v>
      </c>
      <c r="AC313" s="10">
        <v>0</v>
      </c>
      <c r="AD313" s="10">
        <v>-196</v>
      </c>
    </row>
    <row r="314" spans="1:30" x14ac:dyDescent="0.2">
      <c r="A314" s="10" t="s">
        <v>400</v>
      </c>
      <c r="B314" s="10" t="s">
        <v>40</v>
      </c>
      <c r="C314" s="10" t="s">
        <v>35</v>
      </c>
      <c r="D314" s="10">
        <v>25</v>
      </c>
      <c r="E314" s="10">
        <v>48</v>
      </c>
      <c r="F314" s="10">
        <v>32</v>
      </c>
      <c r="G314" s="10">
        <v>16</v>
      </c>
      <c r="H314" s="10">
        <v>643</v>
      </c>
      <c r="I314" s="10">
        <v>270</v>
      </c>
      <c r="J314" s="10">
        <v>101</v>
      </c>
      <c r="K314" s="10">
        <v>245</v>
      </c>
      <c r="L314" s="10">
        <v>41.2</v>
      </c>
      <c r="M314" s="10">
        <v>56</v>
      </c>
      <c r="N314" s="10">
        <v>154</v>
      </c>
      <c r="O314" s="10">
        <v>36.4</v>
      </c>
      <c r="P314" s="10">
        <v>12</v>
      </c>
      <c r="Q314" s="10">
        <v>16</v>
      </c>
      <c r="R314" s="10">
        <v>75</v>
      </c>
      <c r="S314" s="10">
        <v>25</v>
      </c>
      <c r="T314" s="10">
        <v>63</v>
      </c>
      <c r="U314" s="10">
        <v>88</v>
      </c>
      <c r="V314" s="10">
        <v>64</v>
      </c>
      <c r="W314" s="10">
        <v>40</v>
      </c>
      <c r="X314" s="10">
        <v>14</v>
      </c>
      <c r="Y314" s="10">
        <v>1</v>
      </c>
      <c r="Z314" s="10">
        <v>37</v>
      </c>
      <c r="AA314" s="10">
        <v>477</v>
      </c>
      <c r="AB314" s="10">
        <v>1</v>
      </c>
      <c r="AC314" s="10">
        <v>1</v>
      </c>
      <c r="AD314" s="10">
        <v>12</v>
      </c>
    </row>
    <row r="315" spans="1:30" x14ac:dyDescent="0.2">
      <c r="A315" s="10" t="s">
        <v>401</v>
      </c>
      <c r="B315" s="10" t="s">
        <v>33</v>
      </c>
      <c r="C315" s="10" t="s">
        <v>39</v>
      </c>
      <c r="D315" s="10">
        <v>29</v>
      </c>
      <c r="E315" s="10">
        <v>56</v>
      </c>
      <c r="F315" s="10">
        <v>38</v>
      </c>
      <c r="G315" s="10">
        <v>18</v>
      </c>
      <c r="H315" s="10">
        <v>807</v>
      </c>
      <c r="I315" s="10">
        <v>268</v>
      </c>
      <c r="J315" s="10">
        <v>93</v>
      </c>
      <c r="K315" s="10">
        <v>197</v>
      </c>
      <c r="L315" s="10">
        <v>47.2</v>
      </c>
      <c r="M315" s="10">
        <v>37</v>
      </c>
      <c r="N315" s="10">
        <v>110</v>
      </c>
      <c r="O315" s="10">
        <v>33.6</v>
      </c>
      <c r="P315" s="10">
        <v>45</v>
      </c>
      <c r="Q315" s="10">
        <v>60</v>
      </c>
      <c r="R315" s="10">
        <v>75</v>
      </c>
      <c r="S315" s="10">
        <v>9</v>
      </c>
      <c r="T315" s="10">
        <v>85</v>
      </c>
      <c r="U315" s="10">
        <v>94</v>
      </c>
      <c r="V315" s="10">
        <v>44</v>
      </c>
      <c r="W315" s="10">
        <v>26</v>
      </c>
      <c r="X315" s="10">
        <v>14</v>
      </c>
      <c r="Y315" s="10">
        <v>9</v>
      </c>
      <c r="Z315" s="10">
        <v>69</v>
      </c>
      <c r="AA315" s="10">
        <v>490</v>
      </c>
      <c r="AB315" s="10">
        <v>0</v>
      </c>
      <c r="AC315" s="10">
        <v>0</v>
      </c>
      <c r="AD315" s="10">
        <v>-16</v>
      </c>
    </row>
    <row r="316" spans="1:30" x14ac:dyDescent="0.2">
      <c r="A316" s="10" t="s">
        <v>402</v>
      </c>
      <c r="B316" s="10" t="s">
        <v>57</v>
      </c>
      <c r="C316" s="10" t="s">
        <v>106</v>
      </c>
      <c r="D316" s="10">
        <v>29</v>
      </c>
      <c r="E316" s="10">
        <v>42</v>
      </c>
      <c r="F316" s="10">
        <v>19</v>
      </c>
      <c r="G316" s="10">
        <v>23</v>
      </c>
      <c r="H316" s="10">
        <v>691</v>
      </c>
      <c r="I316" s="10">
        <v>268</v>
      </c>
      <c r="J316" s="10">
        <v>88</v>
      </c>
      <c r="K316" s="10">
        <v>237</v>
      </c>
      <c r="L316" s="10">
        <v>37.1</v>
      </c>
      <c r="M316" s="10">
        <v>63</v>
      </c>
      <c r="N316" s="10">
        <v>192</v>
      </c>
      <c r="O316" s="10">
        <v>32.799999999999997</v>
      </c>
      <c r="P316" s="10">
        <v>29</v>
      </c>
      <c r="Q316" s="10">
        <v>32</v>
      </c>
      <c r="R316" s="10">
        <v>90.6</v>
      </c>
      <c r="S316" s="10">
        <v>8</v>
      </c>
      <c r="T316" s="10">
        <v>61</v>
      </c>
      <c r="U316" s="10">
        <v>69</v>
      </c>
      <c r="V316" s="10">
        <v>46</v>
      </c>
      <c r="W316" s="10">
        <v>28</v>
      </c>
      <c r="X316" s="10">
        <v>14</v>
      </c>
      <c r="Y316" s="10">
        <v>0</v>
      </c>
      <c r="Z316" s="10">
        <v>77</v>
      </c>
      <c r="AA316" s="10">
        <v>434</v>
      </c>
      <c r="AB316" s="10">
        <v>0</v>
      </c>
      <c r="AC316" s="10">
        <v>0</v>
      </c>
      <c r="AD316" s="10">
        <v>-56</v>
      </c>
    </row>
    <row r="317" spans="1:30" x14ac:dyDescent="0.2">
      <c r="A317" s="10" t="s">
        <v>403</v>
      </c>
      <c r="B317" s="10" t="s">
        <v>57</v>
      </c>
      <c r="C317" s="10" t="s">
        <v>51</v>
      </c>
      <c r="D317" s="10">
        <v>22</v>
      </c>
      <c r="E317" s="10">
        <v>52</v>
      </c>
      <c r="F317" s="10">
        <v>34</v>
      </c>
      <c r="G317" s="10">
        <v>18</v>
      </c>
      <c r="H317" s="10">
        <v>701</v>
      </c>
      <c r="I317" s="10">
        <v>266</v>
      </c>
      <c r="J317" s="10">
        <v>96</v>
      </c>
      <c r="K317" s="10">
        <v>243</v>
      </c>
      <c r="L317" s="10">
        <v>39.5</v>
      </c>
      <c r="M317" s="10">
        <v>47</v>
      </c>
      <c r="N317" s="10">
        <v>142</v>
      </c>
      <c r="O317" s="10">
        <v>33.1</v>
      </c>
      <c r="P317" s="10">
        <v>27</v>
      </c>
      <c r="Q317" s="10">
        <v>37</v>
      </c>
      <c r="R317" s="10">
        <v>73</v>
      </c>
      <c r="S317" s="10">
        <v>38</v>
      </c>
      <c r="T317" s="10">
        <v>77</v>
      </c>
      <c r="U317" s="10">
        <v>115</v>
      </c>
      <c r="V317" s="10">
        <v>35</v>
      </c>
      <c r="W317" s="10">
        <v>45</v>
      </c>
      <c r="X317" s="10">
        <v>21</v>
      </c>
      <c r="Y317" s="10">
        <v>7</v>
      </c>
      <c r="Z317" s="10">
        <v>70</v>
      </c>
      <c r="AA317" s="10">
        <v>496</v>
      </c>
      <c r="AB317" s="10">
        <v>0</v>
      </c>
      <c r="AC317" s="10">
        <v>0</v>
      </c>
      <c r="AD317" s="10">
        <v>-99</v>
      </c>
    </row>
    <row r="318" spans="1:30" x14ac:dyDescent="0.2">
      <c r="A318" s="10" t="s">
        <v>404</v>
      </c>
      <c r="B318" s="10" t="s">
        <v>26</v>
      </c>
      <c r="C318" s="10" t="s">
        <v>39</v>
      </c>
      <c r="D318" s="10">
        <v>37</v>
      </c>
      <c r="E318" s="10">
        <v>75</v>
      </c>
      <c r="F318" s="10">
        <v>48</v>
      </c>
      <c r="G318" s="10">
        <v>27</v>
      </c>
      <c r="H318" s="10">
        <v>1920</v>
      </c>
      <c r="I318" s="10">
        <v>266</v>
      </c>
      <c r="J318" s="10">
        <v>96</v>
      </c>
      <c r="K318" s="10">
        <v>225</v>
      </c>
      <c r="L318" s="10">
        <v>42.7</v>
      </c>
      <c r="M318" s="10">
        <v>55</v>
      </c>
      <c r="N318" s="10">
        <v>140</v>
      </c>
      <c r="O318" s="10">
        <v>39.299999999999997</v>
      </c>
      <c r="P318" s="10">
        <v>19</v>
      </c>
      <c r="Q318" s="10">
        <v>23</v>
      </c>
      <c r="R318" s="10">
        <v>82.6</v>
      </c>
      <c r="S318" s="10">
        <v>95</v>
      </c>
      <c r="T318" s="10">
        <v>200</v>
      </c>
      <c r="U318" s="10">
        <v>295</v>
      </c>
      <c r="V318" s="10">
        <v>60</v>
      </c>
      <c r="W318" s="10">
        <v>44</v>
      </c>
      <c r="X318" s="10">
        <v>39</v>
      </c>
      <c r="Y318" s="10">
        <v>15</v>
      </c>
      <c r="Z318" s="10">
        <v>180</v>
      </c>
      <c r="AA318" s="10">
        <v>828</v>
      </c>
      <c r="AB318" s="10">
        <v>0</v>
      </c>
      <c r="AC318" s="10">
        <v>0</v>
      </c>
      <c r="AD318" s="10">
        <v>135</v>
      </c>
    </row>
    <row r="319" spans="1:30" x14ac:dyDescent="0.2">
      <c r="A319" s="10" t="s">
        <v>405</v>
      </c>
      <c r="B319" s="10" t="s">
        <v>37</v>
      </c>
      <c r="C319" s="10" t="s">
        <v>116</v>
      </c>
      <c r="D319" s="10">
        <v>30</v>
      </c>
      <c r="E319" s="10">
        <v>61</v>
      </c>
      <c r="F319" s="10">
        <v>33</v>
      </c>
      <c r="G319" s="10">
        <v>28</v>
      </c>
      <c r="H319" s="10">
        <v>874</v>
      </c>
      <c r="I319" s="10">
        <v>263</v>
      </c>
      <c r="J319" s="10">
        <v>119</v>
      </c>
      <c r="K319" s="10">
        <v>206</v>
      </c>
      <c r="L319" s="10">
        <v>57.8</v>
      </c>
      <c r="M319" s="10">
        <v>0</v>
      </c>
      <c r="N319" s="10">
        <v>0</v>
      </c>
      <c r="O319" s="10">
        <v>0</v>
      </c>
      <c r="P319" s="10">
        <v>25</v>
      </c>
      <c r="Q319" s="10">
        <v>70</v>
      </c>
      <c r="R319" s="10">
        <v>35.700000000000003</v>
      </c>
      <c r="S319" s="10">
        <v>89</v>
      </c>
      <c r="T319" s="10">
        <v>171</v>
      </c>
      <c r="U319" s="10">
        <v>260</v>
      </c>
      <c r="V319" s="10">
        <v>56</v>
      </c>
      <c r="W319" s="10">
        <v>51</v>
      </c>
      <c r="X319" s="10">
        <v>18</v>
      </c>
      <c r="Y319" s="10">
        <v>88</v>
      </c>
      <c r="Z319" s="10">
        <v>114</v>
      </c>
      <c r="AA319" s="10">
        <v>926</v>
      </c>
      <c r="AB319" s="10">
        <v>3</v>
      </c>
      <c r="AC319" s="10">
        <v>0</v>
      </c>
      <c r="AD319" s="10">
        <v>48</v>
      </c>
    </row>
    <row r="320" spans="1:30" x14ac:dyDescent="0.2">
      <c r="A320" s="10" t="s">
        <v>406</v>
      </c>
      <c r="B320" s="10" t="s">
        <v>26</v>
      </c>
      <c r="C320" s="10" t="s">
        <v>123</v>
      </c>
      <c r="D320" s="10">
        <v>23</v>
      </c>
      <c r="E320" s="10">
        <v>43</v>
      </c>
      <c r="F320" s="10">
        <v>23</v>
      </c>
      <c r="G320" s="10">
        <v>20</v>
      </c>
      <c r="H320" s="10">
        <v>660</v>
      </c>
      <c r="I320" s="10">
        <v>263</v>
      </c>
      <c r="J320" s="10">
        <v>97</v>
      </c>
      <c r="K320" s="10">
        <v>230</v>
      </c>
      <c r="L320" s="10">
        <v>42.2</v>
      </c>
      <c r="M320" s="10">
        <v>30</v>
      </c>
      <c r="N320" s="10">
        <v>99</v>
      </c>
      <c r="O320" s="10">
        <v>30.3</v>
      </c>
      <c r="P320" s="10">
        <v>39</v>
      </c>
      <c r="Q320" s="10">
        <v>57</v>
      </c>
      <c r="R320" s="10">
        <v>68.400000000000006</v>
      </c>
      <c r="S320" s="10">
        <v>70</v>
      </c>
      <c r="T320" s="10">
        <v>115</v>
      </c>
      <c r="U320" s="10">
        <v>185</v>
      </c>
      <c r="V320" s="10">
        <v>62</v>
      </c>
      <c r="W320" s="10">
        <v>35</v>
      </c>
      <c r="X320" s="10">
        <v>14</v>
      </c>
      <c r="Y320" s="10">
        <v>12</v>
      </c>
      <c r="Z320" s="10">
        <v>52</v>
      </c>
      <c r="AA320" s="10">
        <v>621</v>
      </c>
      <c r="AB320" s="10">
        <v>2</v>
      </c>
      <c r="AC320" s="10">
        <v>0</v>
      </c>
      <c r="AD320" s="10">
        <v>-114</v>
      </c>
    </row>
    <row r="321" spans="1:30" x14ac:dyDescent="0.2">
      <c r="A321" s="10" t="s">
        <v>407</v>
      </c>
      <c r="B321" s="10" t="s">
        <v>57</v>
      </c>
      <c r="C321" s="10" t="s">
        <v>134</v>
      </c>
      <c r="D321" s="10">
        <v>20</v>
      </c>
      <c r="E321" s="10">
        <v>69</v>
      </c>
      <c r="F321" s="10">
        <v>22</v>
      </c>
      <c r="G321" s="10">
        <v>47</v>
      </c>
      <c r="H321" s="10">
        <v>969</v>
      </c>
      <c r="I321" s="10">
        <v>262</v>
      </c>
      <c r="J321" s="10">
        <v>95</v>
      </c>
      <c r="K321" s="10">
        <v>238</v>
      </c>
      <c r="L321" s="10">
        <v>39.9</v>
      </c>
      <c r="M321" s="10">
        <v>39</v>
      </c>
      <c r="N321" s="10">
        <v>123</v>
      </c>
      <c r="O321" s="10">
        <v>31.7</v>
      </c>
      <c r="P321" s="10">
        <v>33</v>
      </c>
      <c r="Q321" s="10">
        <v>47</v>
      </c>
      <c r="R321" s="10">
        <v>70.2</v>
      </c>
      <c r="S321" s="10">
        <v>36</v>
      </c>
      <c r="T321" s="10">
        <v>116</v>
      </c>
      <c r="U321" s="10">
        <v>152</v>
      </c>
      <c r="V321" s="10">
        <v>36</v>
      </c>
      <c r="W321" s="10">
        <v>44</v>
      </c>
      <c r="X321" s="10">
        <v>22</v>
      </c>
      <c r="Y321" s="10">
        <v>23</v>
      </c>
      <c r="Z321" s="10">
        <v>66</v>
      </c>
      <c r="AA321" s="10">
        <v>589</v>
      </c>
      <c r="AB321" s="10">
        <v>0</v>
      </c>
      <c r="AC321" s="10">
        <v>0</v>
      </c>
      <c r="AD321" s="10">
        <v>-163</v>
      </c>
    </row>
    <row r="322" spans="1:30" x14ac:dyDescent="0.2">
      <c r="A322" s="10" t="s">
        <v>408</v>
      </c>
      <c r="B322" s="10" t="s">
        <v>37</v>
      </c>
      <c r="C322" s="10" t="s">
        <v>104</v>
      </c>
      <c r="D322" s="10">
        <v>28</v>
      </c>
      <c r="E322" s="10">
        <v>38</v>
      </c>
      <c r="F322" s="10">
        <v>23</v>
      </c>
      <c r="G322" s="10">
        <v>15</v>
      </c>
      <c r="H322" s="10">
        <v>458</v>
      </c>
      <c r="I322" s="10">
        <v>262</v>
      </c>
      <c r="J322" s="10">
        <v>89</v>
      </c>
      <c r="K322" s="10">
        <v>169</v>
      </c>
      <c r="L322" s="10">
        <v>52.7</v>
      </c>
      <c r="M322" s="10">
        <v>3</v>
      </c>
      <c r="N322" s="10">
        <v>11</v>
      </c>
      <c r="O322" s="10">
        <v>27.3</v>
      </c>
      <c r="P322" s="10">
        <v>81</v>
      </c>
      <c r="Q322" s="10">
        <v>104</v>
      </c>
      <c r="R322" s="10">
        <v>77.900000000000006</v>
      </c>
      <c r="S322" s="10">
        <v>58</v>
      </c>
      <c r="T322" s="10">
        <v>122</v>
      </c>
      <c r="U322" s="10">
        <v>180</v>
      </c>
      <c r="V322" s="10">
        <v>33</v>
      </c>
      <c r="W322" s="10">
        <v>39</v>
      </c>
      <c r="X322" s="10">
        <v>17</v>
      </c>
      <c r="Y322" s="10">
        <v>13</v>
      </c>
      <c r="Z322" s="10">
        <v>64</v>
      </c>
      <c r="AA322" s="10">
        <v>579</v>
      </c>
      <c r="AB322" s="10">
        <v>2</v>
      </c>
      <c r="AC322" s="10">
        <v>0</v>
      </c>
      <c r="AD322" s="10">
        <v>19</v>
      </c>
    </row>
    <row r="323" spans="1:30" x14ac:dyDescent="0.2">
      <c r="A323" s="10" t="s">
        <v>409</v>
      </c>
      <c r="B323" s="10" t="s">
        <v>37</v>
      </c>
      <c r="C323" s="10" t="s">
        <v>35</v>
      </c>
      <c r="D323" s="10">
        <v>27</v>
      </c>
      <c r="E323" s="10">
        <v>69</v>
      </c>
      <c r="F323" s="10">
        <v>45</v>
      </c>
      <c r="G323" s="10">
        <v>24</v>
      </c>
      <c r="H323" s="10">
        <v>804</v>
      </c>
      <c r="I323" s="10">
        <v>261</v>
      </c>
      <c r="J323" s="10">
        <v>113</v>
      </c>
      <c r="K323" s="10">
        <v>170</v>
      </c>
      <c r="L323" s="10">
        <v>66.5</v>
      </c>
      <c r="M323" s="10">
        <v>3</v>
      </c>
      <c r="N323" s="10">
        <v>13</v>
      </c>
      <c r="O323" s="10">
        <v>23.1</v>
      </c>
      <c r="P323" s="10">
        <v>32</v>
      </c>
      <c r="Q323" s="10">
        <v>39</v>
      </c>
      <c r="R323" s="10">
        <v>82.1</v>
      </c>
      <c r="S323" s="10">
        <v>86</v>
      </c>
      <c r="T323" s="10">
        <v>111</v>
      </c>
      <c r="U323" s="10">
        <v>197</v>
      </c>
      <c r="V323" s="10">
        <v>53</v>
      </c>
      <c r="W323" s="10">
        <v>25</v>
      </c>
      <c r="X323" s="10">
        <v>11</v>
      </c>
      <c r="Y323" s="10">
        <v>46</v>
      </c>
      <c r="Z323" s="10">
        <v>81</v>
      </c>
      <c r="AA323" s="10">
        <v>723</v>
      </c>
      <c r="AB323" s="10">
        <v>0</v>
      </c>
      <c r="AC323" s="10">
        <v>0</v>
      </c>
      <c r="AD323" s="10">
        <v>61</v>
      </c>
    </row>
    <row r="324" spans="1:30" x14ac:dyDescent="0.2">
      <c r="A324" s="10" t="s">
        <v>410</v>
      </c>
      <c r="B324" s="10" t="s">
        <v>52</v>
      </c>
      <c r="C324" s="10" t="s">
        <v>69</v>
      </c>
      <c r="D324" s="10">
        <v>26</v>
      </c>
      <c r="E324" s="10">
        <v>54</v>
      </c>
      <c r="F324" s="10">
        <v>16</v>
      </c>
      <c r="G324" s="10">
        <v>38</v>
      </c>
      <c r="H324" s="10">
        <v>686</v>
      </c>
      <c r="I324" s="10">
        <v>257</v>
      </c>
      <c r="J324" s="10">
        <v>73</v>
      </c>
      <c r="K324" s="10">
        <v>201</v>
      </c>
      <c r="L324" s="10">
        <v>36.299999999999997</v>
      </c>
      <c r="M324" s="10">
        <v>63</v>
      </c>
      <c r="N324" s="10">
        <v>180</v>
      </c>
      <c r="O324" s="10">
        <v>35</v>
      </c>
      <c r="P324" s="10">
        <v>48</v>
      </c>
      <c r="Q324" s="10">
        <v>53</v>
      </c>
      <c r="R324" s="10">
        <v>90.6</v>
      </c>
      <c r="S324" s="10">
        <v>11</v>
      </c>
      <c r="T324" s="10">
        <v>62</v>
      </c>
      <c r="U324" s="10">
        <v>73</v>
      </c>
      <c r="V324" s="10">
        <v>26</v>
      </c>
      <c r="W324" s="10">
        <v>19</v>
      </c>
      <c r="X324" s="10">
        <v>24</v>
      </c>
      <c r="Y324" s="10">
        <v>5</v>
      </c>
      <c r="Z324" s="10">
        <v>62</v>
      </c>
      <c r="AA324" s="10">
        <v>452</v>
      </c>
      <c r="AB324" s="10">
        <v>0</v>
      </c>
      <c r="AC324" s="10">
        <v>0</v>
      </c>
      <c r="AD324" s="10">
        <v>-87</v>
      </c>
    </row>
    <row r="325" spans="1:30" x14ac:dyDescent="0.2">
      <c r="A325" s="10" t="s">
        <v>411</v>
      </c>
      <c r="B325" s="10" t="s">
        <v>52</v>
      </c>
      <c r="C325" s="10" t="s">
        <v>56</v>
      </c>
      <c r="D325" s="10">
        <v>30</v>
      </c>
      <c r="E325" s="10">
        <v>52</v>
      </c>
      <c r="F325" s="10">
        <v>25</v>
      </c>
      <c r="G325" s="10">
        <v>27</v>
      </c>
      <c r="H325" s="10">
        <v>1016</v>
      </c>
      <c r="I325" s="10">
        <v>255</v>
      </c>
      <c r="J325" s="10">
        <v>91</v>
      </c>
      <c r="K325" s="10">
        <v>209</v>
      </c>
      <c r="L325" s="10">
        <v>43.5</v>
      </c>
      <c r="M325" s="10">
        <v>43</v>
      </c>
      <c r="N325" s="10">
        <v>123</v>
      </c>
      <c r="O325" s="10">
        <v>35</v>
      </c>
      <c r="P325" s="10">
        <v>30</v>
      </c>
      <c r="Q325" s="10">
        <v>39</v>
      </c>
      <c r="R325" s="10">
        <v>76.900000000000006</v>
      </c>
      <c r="S325" s="10">
        <v>5</v>
      </c>
      <c r="T325" s="10">
        <v>78</v>
      </c>
      <c r="U325" s="10">
        <v>83</v>
      </c>
      <c r="V325" s="10">
        <v>75</v>
      </c>
      <c r="W325" s="10">
        <v>23</v>
      </c>
      <c r="X325" s="10">
        <v>28</v>
      </c>
      <c r="Y325" s="10">
        <v>4</v>
      </c>
      <c r="Z325" s="10">
        <v>80</v>
      </c>
      <c r="AA325" s="10">
        <v>540</v>
      </c>
      <c r="AB325" s="10">
        <v>0</v>
      </c>
      <c r="AC325" s="10">
        <v>0</v>
      </c>
      <c r="AD325" s="10">
        <v>-142</v>
      </c>
    </row>
    <row r="326" spans="1:30" x14ac:dyDescent="0.2">
      <c r="A326" s="10" t="s">
        <v>412</v>
      </c>
      <c r="B326" s="10" t="s">
        <v>57</v>
      </c>
      <c r="C326" s="10" t="s">
        <v>116</v>
      </c>
      <c r="D326" s="10">
        <v>28</v>
      </c>
      <c r="E326" s="10">
        <v>60</v>
      </c>
      <c r="F326" s="10">
        <v>33</v>
      </c>
      <c r="G326" s="10">
        <v>27</v>
      </c>
      <c r="H326" s="10">
        <v>915</v>
      </c>
      <c r="I326" s="10">
        <v>251</v>
      </c>
      <c r="J326" s="10">
        <v>84</v>
      </c>
      <c r="K326" s="10">
        <v>227</v>
      </c>
      <c r="L326" s="10">
        <v>37</v>
      </c>
      <c r="M326" s="10">
        <v>57</v>
      </c>
      <c r="N326" s="10">
        <v>173</v>
      </c>
      <c r="O326" s="10">
        <v>32.9</v>
      </c>
      <c r="P326" s="10">
        <v>26</v>
      </c>
      <c r="Q326" s="10">
        <v>31</v>
      </c>
      <c r="R326" s="10">
        <v>83.9</v>
      </c>
      <c r="S326" s="10">
        <v>45</v>
      </c>
      <c r="T326" s="10">
        <v>94</v>
      </c>
      <c r="U326" s="10">
        <v>139</v>
      </c>
      <c r="V326" s="10">
        <v>53</v>
      </c>
      <c r="W326" s="10">
        <v>22</v>
      </c>
      <c r="X326" s="10">
        <v>38</v>
      </c>
      <c r="Y326" s="10">
        <v>22</v>
      </c>
      <c r="Z326" s="10">
        <v>117</v>
      </c>
      <c r="AA326" s="10">
        <v>655</v>
      </c>
      <c r="AB326" s="10">
        <v>0</v>
      </c>
      <c r="AC326" s="10">
        <v>0</v>
      </c>
      <c r="AD326" s="10">
        <v>92</v>
      </c>
    </row>
    <row r="327" spans="1:30" x14ac:dyDescent="0.2">
      <c r="A327" s="10" t="s">
        <v>413</v>
      </c>
      <c r="B327" s="10" t="s">
        <v>62</v>
      </c>
      <c r="C327" s="10" t="s">
        <v>69</v>
      </c>
      <c r="D327" s="10">
        <v>26</v>
      </c>
      <c r="E327" s="10">
        <v>63</v>
      </c>
      <c r="F327" s="10">
        <v>32</v>
      </c>
      <c r="G327" s="10">
        <v>31</v>
      </c>
      <c r="H327" s="10">
        <v>845</v>
      </c>
      <c r="I327" s="10">
        <v>247</v>
      </c>
      <c r="J327" s="10">
        <v>92</v>
      </c>
      <c r="K327" s="10">
        <v>220</v>
      </c>
      <c r="L327" s="10">
        <v>41.8</v>
      </c>
      <c r="M327" s="10">
        <v>36</v>
      </c>
      <c r="N327" s="10">
        <v>88</v>
      </c>
      <c r="O327" s="10">
        <v>40.9</v>
      </c>
      <c r="P327" s="10">
        <v>27</v>
      </c>
      <c r="Q327" s="10">
        <v>32</v>
      </c>
      <c r="R327" s="10">
        <v>84.4</v>
      </c>
      <c r="S327" s="10">
        <v>25</v>
      </c>
      <c r="T327" s="10">
        <v>49</v>
      </c>
      <c r="U327" s="10">
        <v>74</v>
      </c>
      <c r="V327" s="10">
        <v>89</v>
      </c>
      <c r="W327" s="10">
        <v>36</v>
      </c>
      <c r="X327" s="10">
        <v>37</v>
      </c>
      <c r="Y327" s="10">
        <v>12</v>
      </c>
      <c r="Z327" s="10">
        <v>79</v>
      </c>
      <c r="AA327" s="10">
        <v>580</v>
      </c>
      <c r="AB327" s="10">
        <v>0</v>
      </c>
      <c r="AC327" s="10">
        <v>0</v>
      </c>
      <c r="AD327" s="10">
        <v>17</v>
      </c>
    </row>
    <row r="328" spans="1:30" x14ac:dyDescent="0.2">
      <c r="A328" s="10" t="s">
        <v>414</v>
      </c>
      <c r="B328" s="10" t="s">
        <v>62</v>
      </c>
      <c r="C328" s="10" t="s">
        <v>134</v>
      </c>
      <c r="D328" s="10">
        <v>20</v>
      </c>
      <c r="E328" s="10">
        <v>46</v>
      </c>
      <c r="F328" s="10">
        <v>16</v>
      </c>
      <c r="G328" s="10">
        <v>30</v>
      </c>
      <c r="H328" s="10">
        <v>787</v>
      </c>
      <c r="I328" s="10">
        <v>246</v>
      </c>
      <c r="J328" s="10">
        <v>80</v>
      </c>
      <c r="K328" s="10">
        <v>202</v>
      </c>
      <c r="L328" s="10">
        <v>39.6</v>
      </c>
      <c r="M328" s="10">
        <v>26</v>
      </c>
      <c r="N328" s="10">
        <v>80</v>
      </c>
      <c r="O328" s="10">
        <v>32.5</v>
      </c>
      <c r="P328" s="10">
        <v>60</v>
      </c>
      <c r="Q328" s="10">
        <v>80</v>
      </c>
      <c r="R328" s="10">
        <v>75</v>
      </c>
      <c r="S328" s="10">
        <v>20</v>
      </c>
      <c r="T328" s="10">
        <v>73</v>
      </c>
      <c r="U328" s="10">
        <v>93</v>
      </c>
      <c r="V328" s="10">
        <v>54</v>
      </c>
      <c r="W328" s="10">
        <v>43</v>
      </c>
      <c r="X328" s="10">
        <v>15</v>
      </c>
      <c r="Y328" s="10">
        <v>6</v>
      </c>
      <c r="Z328" s="10">
        <v>48</v>
      </c>
      <c r="AA328" s="10">
        <v>459</v>
      </c>
      <c r="AB328" s="10">
        <v>0</v>
      </c>
      <c r="AC328" s="10">
        <v>0</v>
      </c>
      <c r="AD328" s="10">
        <v>-150</v>
      </c>
    </row>
    <row r="329" spans="1:30" x14ac:dyDescent="0.2">
      <c r="A329" s="10" t="s">
        <v>415</v>
      </c>
      <c r="B329" s="10" t="s">
        <v>40</v>
      </c>
      <c r="C329" s="10" t="s">
        <v>85</v>
      </c>
      <c r="D329" s="10">
        <v>24</v>
      </c>
      <c r="E329" s="10">
        <v>53</v>
      </c>
      <c r="F329" s="10">
        <v>29</v>
      </c>
      <c r="G329" s="10">
        <v>24</v>
      </c>
      <c r="H329" s="10">
        <v>691</v>
      </c>
      <c r="I329" s="10">
        <v>246</v>
      </c>
      <c r="J329" s="10">
        <v>87</v>
      </c>
      <c r="K329" s="10">
        <v>242</v>
      </c>
      <c r="L329" s="10">
        <v>36</v>
      </c>
      <c r="M329" s="10">
        <v>47</v>
      </c>
      <c r="N329" s="10">
        <v>133</v>
      </c>
      <c r="O329" s="10">
        <v>35.299999999999997</v>
      </c>
      <c r="P329" s="10">
        <v>25</v>
      </c>
      <c r="Q329" s="10">
        <v>33</v>
      </c>
      <c r="R329" s="10">
        <v>75.8</v>
      </c>
      <c r="S329" s="10">
        <v>15</v>
      </c>
      <c r="T329" s="10">
        <v>61</v>
      </c>
      <c r="U329" s="10">
        <v>76</v>
      </c>
      <c r="V329" s="10">
        <v>70</v>
      </c>
      <c r="W329" s="10">
        <v>25</v>
      </c>
      <c r="X329" s="10">
        <v>21</v>
      </c>
      <c r="Y329" s="10">
        <v>4</v>
      </c>
      <c r="Z329" s="10">
        <v>65</v>
      </c>
      <c r="AA329" s="10">
        <v>492</v>
      </c>
      <c r="AB329" s="10">
        <v>0</v>
      </c>
      <c r="AC329" s="10">
        <v>0</v>
      </c>
      <c r="AD329" s="10">
        <v>-40</v>
      </c>
    </row>
    <row r="330" spans="1:30" x14ac:dyDescent="0.2">
      <c r="A330" s="10" t="s">
        <v>416</v>
      </c>
      <c r="B330" s="10" t="s">
        <v>40</v>
      </c>
      <c r="C330" s="10" t="s">
        <v>95</v>
      </c>
      <c r="D330" s="10">
        <v>34</v>
      </c>
      <c r="E330" s="10">
        <v>40</v>
      </c>
      <c r="F330" s="10">
        <v>18</v>
      </c>
      <c r="G330" s="10">
        <v>22</v>
      </c>
      <c r="H330" s="10">
        <v>567</v>
      </c>
      <c r="I330" s="10">
        <v>246</v>
      </c>
      <c r="J330" s="10">
        <v>86</v>
      </c>
      <c r="K330" s="10">
        <v>209</v>
      </c>
      <c r="L330" s="10">
        <v>41.1</v>
      </c>
      <c r="M330" s="10">
        <v>49</v>
      </c>
      <c r="N330" s="10">
        <v>134</v>
      </c>
      <c r="O330" s="10">
        <v>36.6</v>
      </c>
      <c r="P330" s="10">
        <v>25</v>
      </c>
      <c r="Q330" s="10">
        <v>30</v>
      </c>
      <c r="R330" s="10">
        <v>83.3</v>
      </c>
      <c r="S330" s="10">
        <v>8</v>
      </c>
      <c r="T330" s="10">
        <v>36</v>
      </c>
      <c r="U330" s="10">
        <v>44</v>
      </c>
      <c r="V330" s="10">
        <v>56</v>
      </c>
      <c r="W330" s="10">
        <v>30</v>
      </c>
      <c r="X330" s="10">
        <v>15</v>
      </c>
      <c r="Y330" s="10">
        <v>3</v>
      </c>
      <c r="Z330" s="10">
        <v>32</v>
      </c>
      <c r="AA330" s="10">
        <v>407</v>
      </c>
      <c r="AB330" s="10">
        <v>0</v>
      </c>
      <c r="AC330" s="10">
        <v>0</v>
      </c>
      <c r="AD330" s="10">
        <v>-66</v>
      </c>
    </row>
    <row r="331" spans="1:30" x14ac:dyDescent="0.2">
      <c r="A331" s="10" t="s">
        <v>417</v>
      </c>
      <c r="B331" s="10" t="s">
        <v>40</v>
      </c>
      <c r="C331" s="10" t="s">
        <v>61</v>
      </c>
      <c r="D331" s="10">
        <v>23</v>
      </c>
      <c r="E331" s="10">
        <v>31</v>
      </c>
      <c r="F331" s="10">
        <v>17</v>
      </c>
      <c r="G331" s="10">
        <v>14</v>
      </c>
      <c r="H331" s="10">
        <v>394</v>
      </c>
      <c r="I331" s="10">
        <v>244</v>
      </c>
      <c r="J331" s="10">
        <v>94</v>
      </c>
      <c r="K331" s="10">
        <v>256</v>
      </c>
      <c r="L331" s="10">
        <v>36.700000000000003</v>
      </c>
      <c r="M331" s="10">
        <v>40</v>
      </c>
      <c r="N331" s="10">
        <v>111</v>
      </c>
      <c r="O331" s="10">
        <v>36</v>
      </c>
      <c r="P331" s="10">
        <v>16</v>
      </c>
      <c r="Q331" s="10">
        <v>24</v>
      </c>
      <c r="R331" s="10">
        <v>66.7</v>
      </c>
      <c r="S331" s="10">
        <v>2</v>
      </c>
      <c r="T331" s="10">
        <v>34</v>
      </c>
      <c r="U331" s="10">
        <v>36</v>
      </c>
      <c r="V331" s="10">
        <v>63</v>
      </c>
      <c r="W331" s="10">
        <v>34</v>
      </c>
      <c r="X331" s="10">
        <v>6</v>
      </c>
      <c r="Y331" s="10">
        <v>4</v>
      </c>
      <c r="Z331" s="10">
        <v>23</v>
      </c>
      <c r="AA331" s="10">
        <v>378</v>
      </c>
      <c r="AB331" s="10">
        <v>0</v>
      </c>
      <c r="AC331" s="10">
        <v>0</v>
      </c>
      <c r="AD331" s="10">
        <v>-6</v>
      </c>
    </row>
    <row r="332" spans="1:30" x14ac:dyDescent="0.2">
      <c r="A332" s="10" t="s">
        <v>418</v>
      </c>
      <c r="B332" s="10" t="s">
        <v>26</v>
      </c>
      <c r="C332" s="10" t="s">
        <v>85</v>
      </c>
      <c r="D332" s="10">
        <v>34</v>
      </c>
      <c r="E332" s="10">
        <v>54</v>
      </c>
      <c r="F332" s="10">
        <v>23</v>
      </c>
      <c r="G332" s="10">
        <v>31</v>
      </c>
      <c r="H332" s="10">
        <v>796</v>
      </c>
      <c r="I332" s="10">
        <v>240</v>
      </c>
      <c r="J332" s="10">
        <v>108</v>
      </c>
      <c r="K332" s="10">
        <v>198</v>
      </c>
      <c r="L332" s="10">
        <v>54.5</v>
      </c>
      <c r="M332" s="10">
        <v>6</v>
      </c>
      <c r="N332" s="10">
        <v>34</v>
      </c>
      <c r="O332" s="10">
        <v>17.600000000000001</v>
      </c>
      <c r="P332" s="10">
        <v>18</v>
      </c>
      <c r="Q332" s="10">
        <v>26</v>
      </c>
      <c r="R332" s="10">
        <v>69.2</v>
      </c>
      <c r="S332" s="10">
        <v>71</v>
      </c>
      <c r="T332" s="10">
        <v>95</v>
      </c>
      <c r="U332" s="10">
        <v>166</v>
      </c>
      <c r="V332" s="10">
        <v>75</v>
      </c>
      <c r="W332" s="10">
        <v>42</v>
      </c>
      <c r="X332" s="10">
        <v>54</v>
      </c>
      <c r="Y332" s="10">
        <v>5</v>
      </c>
      <c r="Z332" s="10">
        <v>88</v>
      </c>
      <c r="AA332" s="10">
        <v>687</v>
      </c>
      <c r="AB332" s="10">
        <v>0</v>
      </c>
      <c r="AC332" s="10">
        <v>0</v>
      </c>
      <c r="AD332" s="10">
        <v>-92</v>
      </c>
    </row>
    <row r="333" spans="1:30" x14ac:dyDescent="0.2">
      <c r="A333" s="10" t="s">
        <v>419</v>
      </c>
      <c r="B333" s="10" t="s">
        <v>40</v>
      </c>
      <c r="C333" s="10" t="s">
        <v>142</v>
      </c>
      <c r="D333" s="10">
        <v>21</v>
      </c>
      <c r="E333" s="10">
        <v>12</v>
      </c>
      <c r="F333" s="10">
        <v>3</v>
      </c>
      <c r="G333" s="10">
        <v>9</v>
      </c>
      <c r="H333" s="10">
        <v>400</v>
      </c>
      <c r="I333" s="10">
        <v>239</v>
      </c>
      <c r="J333" s="10">
        <v>93</v>
      </c>
      <c r="K333" s="10">
        <v>224</v>
      </c>
      <c r="L333" s="10">
        <v>41.5</v>
      </c>
      <c r="M333" s="10">
        <v>17</v>
      </c>
      <c r="N333" s="10">
        <v>61</v>
      </c>
      <c r="O333" s="10">
        <v>27.9</v>
      </c>
      <c r="P333" s="10">
        <v>36</v>
      </c>
      <c r="Q333" s="10">
        <v>43</v>
      </c>
      <c r="R333" s="10">
        <v>83.7</v>
      </c>
      <c r="S333" s="10">
        <v>12</v>
      </c>
      <c r="T333" s="10">
        <v>62</v>
      </c>
      <c r="U333" s="10">
        <v>74</v>
      </c>
      <c r="V333" s="10">
        <v>72</v>
      </c>
      <c r="W333" s="10">
        <v>39</v>
      </c>
      <c r="X333" s="10">
        <v>10</v>
      </c>
      <c r="Y333" s="10">
        <v>7</v>
      </c>
      <c r="Z333" s="10">
        <v>34</v>
      </c>
      <c r="AA333" s="10">
        <v>448</v>
      </c>
      <c r="AB333" s="10">
        <v>3</v>
      </c>
      <c r="AC333" s="10">
        <v>0</v>
      </c>
      <c r="AD333" s="10">
        <v>-60</v>
      </c>
    </row>
    <row r="334" spans="1:30" x14ac:dyDescent="0.2">
      <c r="A334" s="10" t="s">
        <v>420</v>
      </c>
      <c r="B334" s="10" t="s">
        <v>57</v>
      </c>
      <c r="C334" s="10" t="s">
        <v>106</v>
      </c>
      <c r="D334" s="10">
        <v>26</v>
      </c>
      <c r="E334" s="10">
        <v>54</v>
      </c>
      <c r="F334" s="10">
        <v>28</v>
      </c>
      <c r="G334" s="10">
        <v>26</v>
      </c>
      <c r="H334" s="10">
        <v>969</v>
      </c>
      <c r="I334" s="10">
        <v>236</v>
      </c>
      <c r="J334" s="10">
        <v>93</v>
      </c>
      <c r="K334" s="10">
        <v>216</v>
      </c>
      <c r="L334" s="10">
        <v>43.1</v>
      </c>
      <c r="M334" s="10">
        <v>37</v>
      </c>
      <c r="N334" s="10">
        <v>109</v>
      </c>
      <c r="O334" s="10">
        <v>33.9</v>
      </c>
      <c r="P334" s="10">
        <v>13</v>
      </c>
      <c r="Q334" s="10">
        <v>28</v>
      </c>
      <c r="R334" s="10">
        <v>46.4</v>
      </c>
      <c r="S334" s="10">
        <v>57</v>
      </c>
      <c r="T334" s="10">
        <v>131</v>
      </c>
      <c r="U334" s="10">
        <v>188</v>
      </c>
      <c r="V334" s="10">
        <v>43</v>
      </c>
      <c r="W334" s="10">
        <v>45</v>
      </c>
      <c r="X334" s="10">
        <v>36</v>
      </c>
      <c r="Y334" s="10">
        <v>17</v>
      </c>
      <c r="Z334" s="10">
        <v>82</v>
      </c>
      <c r="AA334" s="10">
        <v>640</v>
      </c>
      <c r="AB334" s="10">
        <v>2</v>
      </c>
      <c r="AC334" s="10">
        <v>0</v>
      </c>
      <c r="AD334" s="10">
        <v>-103</v>
      </c>
    </row>
    <row r="335" spans="1:30" x14ac:dyDescent="0.2">
      <c r="A335" s="10" t="s">
        <v>421</v>
      </c>
      <c r="B335" s="10" t="s">
        <v>37</v>
      </c>
      <c r="C335" s="10" t="s">
        <v>104</v>
      </c>
      <c r="D335" s="10">
        <v>22</v>
      </c>
      <c r="E335" s="10">
        <v>47</v>
      </c>
      <c r="F335" s="10">
        <v>22</v>
      </c>
      <c r="G335" s="10">
        <v>25</v>
      </c>
      <c r="H335" s="10">
        <v>610</v>
      </c>
      <c r="I335" s="10">
        <v>233</v>
      </c>
      <c r="J335" s="10">
        <v>86</v>
      </c>
      <c r="K335" s="10">
        <v>156</v>
      </c>
      <c r="L335" s="10">
        <v>55.1</v>
      </c>
      <c r="M335" s="10">
        <v>3</v>
      </c>
      <c r="N335" s="10">
        <v>29</v>
      </c>
      <c r="O335" s="10">
        <v>10.3</v>
      </c>
      <c r="P335" s="10">
        <v>58</v>
      </c>
      <c r="Q335" s="10">
        <v>83</v>
      </c>
      <c r="R335" s="10">
        <v>69.900000000000006</v>
      </c>
      <c r="S335" s="10">
        <v>39</v>
      </c>
      <c r="T335" s="10">
        <v>93</v>
      </c>
      <c r="U335" s="10">
        <v>132</v>
      </c>
      <c r="V335" s="10">
        <v>34</v>
      </c>
      <c r="W335" s="10">
        <v>31</v>
      </c>
      <c r="X335" s="10">
        <v>20</v>
      </c>
      <c r="Y335" s="10">
        <v>19</v>
      </c>
      <c r="Z335" s="10">
        <v>67</v>
      </c>
      <c r="AA335" s="10">
        <v>528</v>
      </c>
      <c r="AB335" s="10">
        <v>0</v>
      </c>
      <c r="AC335" s="10">
        <v>0</v>
      </c>
      <c r="AD335" s="10">
        <v>-70</v>
      </c>
    </row>
    <row r="336" spans="1:30" x14ac:dyDescent="0.2">
      <c r="A336" s="10" t="s">
        <v>422</v>
      </c>
      <c r="B336" s="10" t="s">
        <v>40</v>
      </c>
      <c r="C336" s="10" t="s">
        <v>129</v>
      </c>
      <c r="D336" s="10">
        <v>36</v>
      </c>
      <c r="E336" s="10">
        <v>46</v>
      </c>
      <c r="F336" s="10">
        <v>27</v>
      </c>
      <c r="G336" s="10">
        <v>19</v>
      </c>
      <c r="H336" s="10">
        <v>833</v>
      </c>
      <c r="I336" s="10">
        <v>232</v>
      </c>
      <c r="J336" s="10">
        <v>78</v>
      </c>
      <c r="K336" s="10">
        <v>166</v>
      </c>
      <c r="L336" s="10">
        <v>47</v>
      </c>
      <c r="M336" s="10">
        <v>34</v>
      </c>
      <c r="N336" s="10">
        <v>95</v>
      </c>
      <c r="O336" s="10">
        <v>35.799999999999997</v>
      </c>
      <c r="P336" s="10">
        <v>42</v>
      </c>
      <c r="Q336" s="10">
        <v>55</v>
      </c>
      <c r="R336" s="10">
        <v>76.400000000000006</v>
      </c>
      <c r="S336" s="10">
        <v>15</v>
      </c>
      <c r="T336" s="10">
        <v>70</v>
      </c>
      <c r="U336" s="10">
        <v>85</v>
      </c>
      <c r="V336" s="10">
        <v>110</v>
      </c>
      <c r="W336" s="10">
        <v>34</v>
      </c>
      <c r="X336" s="10">
        <v>26</v>
      </c>
      <c r="Y336" s="10">
        <v>6</v>
      </c>
      <c r="Z336" s="10">
        <v>55</v>
      </c>
      <c r="AA336" s="10">
        <v>561</v>
      </c>
      <c r="AB336" s="10">
        <v>0</v>
      </c>
      <c r="AC336" s="10">
        <v>0</v>
      </c>
      <c r="AD336" s="10">
        <v>41</v>
      </c>
    </row>
    <row r="337" spans="1:30" x14ac:dyDescent="0.2">
      <c r="A337" s="10" t="s">
        <v>423</v>
      </c>
      <c r="B337" s="10" t="s">
        <v>37</v>
      </c>
      <c r="C337" s="10" t="s">
        <v>95</v>
      </c>
      <c r="D337" s="10">
        <v>21</v>
      </c>
      <c r="E337" s="10">
        <v>48</v>
      </c>
      <c r="F337" s="10">
        <v>22</v>
      </c>
      <c r="G337" s="10">
        <v>26</v>
      </c>
      <c r="H337" s="10">
        <v>553</v>
      </c>
      <c r="I337" s="10">
        <v>227</v>
      </c>
      <c r="J337" s="10">
        <v>93</v>
      </c>
      <c r="K337" s="10">
        <v>171</v>
      </c>
      <c r="L337" s="10">
        <v>54.4</v>
      </c>
      <c r="M337" s="10">
        <v>6</v>
      </c>
      <c r="N337" s="10">
        <v>11</v>
      </c>
      <c r="O337" s="10">
        <v>54.5</v>
      </c>
      <c r="P337" s="10">
        <v>35</v>
      </c>
      <c r="Q337" s="10">
        <v>55</v>
      </c>
      <c r="R337" s="10">
        <v>63.6</v>
      </c>
      <c r="S337" s="10">
        <v>99</v>
      </c>
      <c r="T337" s="10">
        <v>101</v>
      </c>
      <c r="U337" s="10">
        <v>200</v>
      </c>
      <c r="V337" s="10">
        <v>37</v>
      </c>
      <c r="W337" s="10">
        <v>42</v>
      </c>
      <c r="X337" s="10">
        <v>15</v>
      </c>
      <c r="Y337" s="10">
        <v>32</v>
      </c>
      <c r="Z337" s="10">
        <v>89</v>
      </c>
      <c r="AA337" s="10">
        <v>622</v>
      </c>
      <c r="AB337" s="10">
        <v>2</v>
      </c>
      <c r="AC337" s="10">
        <v>0</v>
      </c>
      <c r="AD337" s="10">
        <v>-101</v>
      </c>
    </row>
    <row r="338" spans="1:30" x14ac:dyDescent="0.2">
      <c r="A338" s="10" t="s">
        <v>424</v>
      </c>
      <c r="B338" s="10" t="s">
        <v>62</v>
      </c>
      <c r="C338" s="10" t="s">
        <v>104</v>
      </c>
      <c r="D338" s="10">
        <v>20</v>
      </c>
      <c r="E338" s="10">
        <v>59</v>
      </c>
      <c r="F338" s="10">
        <v>33</v>
      </c>
      <c r="G338" s="10">
        <v>26</v>
      </c>
      <c r="H338" s="10">
        <v>1042</v>
      </c>
      <c r="I338" s="10">
        <v>227</v>
      </c>
      <c r="J338" s="10">
        <v>87</v>
      </c>
      <c r="K338" s="10">
        <v>208</v>
      </c>
      <c r="L338" s="10">
        <v>41.8</v>
      </c>
      <c r="M338" s="10">
        <v>27</v>
      </c>
      <c r="N338" s="10">
        <v>86</v>
      </c>
      <c r="O338" s="10">
        <v>31.4</v>
      </c>
      <c r="P338" s="10">
        <v>26</v>
      </c>
      <c r="Q338" s="10">
        <v>40</v>
      </c>
      <c r="R338" s="10">
        <v>65</v>
      </c>
      <c r="S338" s="10">
        <v>36</v>
      </c>
      <c r="T338" s="10">
        <v>152</v>
      </c>
      <c r="U338" s="10">
        <v>188</v>
      </c>
      <c r="V338" s="10">
        <v>134</v>
      </c>
      <c r="W338" s="10">
        <v>57</v>
      </c>
      <c r="X338" s="10">
        <v>43</v>
      </c>
      <c r="Y338" s="10">
        <v>11</v>
      </c>
      <c r="Z338" s="10">
        <v>99</v>
      </c>
      <c r="AA338" s="10">
        <v>759</v>
      </c>
      <c r="AB338" s="10">
        <v>0</v>
      </c>
      <c r="AC338" s="10">
        <v>0</v>
      </c>
      <c r="AD338" s="10">
        <v>-7</v>
      </c>
    </row>
    <row r="339" spans="1:30" x14ac:dyDescent="0.2">
      <c r="A339" s="10" t="s">
        <v>425</v>
      </c>
      <c r="B339" s="10" t="s">
        <v>52</v>
      </c>
      <c r="C339" s="10" t="s">
        <v>91</v>
      </c>
      <c r="D339" s="10">
        <v>21</v>
      </c>
      <c r="E339" s="10">
        <v>57</v>
      </c>
      <c r="F339" s="10">
        <v>15</v>
      </c>
      <c r="G339" s="10">
        <v>42</v>
      </c>
      <c r="H339" s="10">
        <v>914</v>
      </c>
      <c r="I339" s="10">
        <v>226</v>
      </c>
      <c r="J339" s="10">
        <v>81</v>
      </c>
      <c r="K339" s="10">
        <v>237</v>
      </c>
      <c r="L339" s="10">
        <v>34.200000000000003</v>
      </c>
      <c r="M339" s="10">
        <v>40</v>
      </c>
      <c r="N339" s="10">
        <v>140</v>
      </c>
      <c r="O339" s="10">
        <v>28.6</v>
      </c>
      <c r="P339" s="10">
        <v>24</v>
      </c>
      <c r="Q339" s="10">
        <v>36</v>
      </c>
      <c r="R339" s="10">
        <v>66.7</v>
      </c>
      <c r="S339" s="10">
        <v>18</v>
      </c>
      <c r="T339" s="10">
        <v>80</v>
      </c>
      <c r="U339" s="10">
        <v>98</v>
      </c>
      <c r="V339" s="10">
        <v>132</v>
      </c>
      <c r="W339" s="10">
        <v>86</v>
      </c>
      <c r="X339" s="10">
        <v>31</v>
      </c>
      <c r="Y339" s="10">
        <v>7</v>
      </c>
      <c r="Z339" s="10">
        <v>59</v>
      </c>
      <c r="AA339" s="10">
        <v>570</v>
      </c>
      <c r="AB339" s="10">
        <v>0</v>
      </c>
      <c r="AC339" s="10">
        <v>0</v>
      </c>
      <c r="AD339" s="10">
        <v>-151</v>
      </c>
    </row>
    <row r="340" spans="1:30" x14ac:dyDescent="0.2">
      <c r="A340" s="10" t="s">
        <v>426</v>
      </c>
      <c r="B340" s="10" t="s">
        <v>26</v>
      </c>
      <c r="C340" s="10" t="s">
        <v>91</v>
      </c>
      <c r="D340" s="10">
        <v>21</v>
      </c>
      <c r="E340" s="10">
        <v>75</v>
      </c>
      <c r="F340" s="10">
        <v>21</v>
      </c>
      <c r="G340" s="10">
        <v>54</v>
      </c>
      <c r="H340" s="10">
        <v>970</v>
      </c>
      <c r="I340" s="10">
        <v>225</v>
      </c>
      <c r="J340" s="10">
        <v>86</v>
      </c>
      <c r="K340" s="10">
        <v>177</v>
      </c>
      <c r="L340" s="10">
        <v>48.6</v>
      </c>
      <c r="M340" s="10">
        <v>24</v>
      </c>
      <c r="N340" s="10">
        <v>59</v>
      </c>
      <c r="O340" s="10">
        <v>40.700000000000003</v>
      </c>
      <c r="P340" s="10">
        <v>29</v>
      </c>
      <c r="Q340" s="10">
        <v>47</v>
      </c>
      <c r="R340" s="10">
        <v>61.7</v>
      </c>
      <c r="S340" s="10">
        <v>120</v>
      </c>
      <c r="T340" s="10">
        <v>187</v>
      </c>
      <c r="U340" s="10">
        <v>307</v>
      </c>
      <c r="V340" s="10">
        <v>64</v>
      </c>
      <c r="W340" s="10">
        <v>47</v>
      </c>
      <c r="X340" s="10">
        <v>44</v>
      </c>
      <c r="Y340" s="10">
        <v>29</v>
      </c>
      <c r="Z340" s="10">
        <v>135</v>
      </c>
      <c r="AA340" s="10">
        <v>861</v>
      </c>
      <c r="AB340" s="10">
        <v>0</v>
      </c>
      <c r="AC340" s="10">
        <v>0</v>
      </c>
      <c r="AD340" s="10">
        <v>-253</v>
      </c>
    </row>
    <row r="341" spans="1:30" x14ac:dyDescent="0.2">
      <c r="A341" s="10" t="s">
        <v>427</v>
      </c>
      <c r="B341" s="10" t="s">
        <v>26</v>
      </c>
      <c r="C341" s="10" t="s">
        <v>116</v>
      </c>
      <c r="D341" s="10">
        <v>22</v>
      </c>
      <c r="E341" s="10">
        <v>43</v>
      </c>
      <c r="F341" s="10">
        <v>19</v>
      </c>
      <c r="G341" s="10">
        <v>24</v>
      </c>
      <c r="H341" s="10">
        <v>616</v>
      </c>
      <c r="I341" s="10">
        <v>224</v>
      </c>
      <c r="J341" s="10">
        <v>83</v>
      </c>
      <c r="K341" s="10">
        <v>183</v>
      </c>
      <c r="L341" s="10">
        <v>45.4</v>
      </c>
      <c r="M341" s="10">
        <v>20</v>
      </c>
      <c r="N341" s="10">
        <v>53</v>
      </c>
      <c r="O341" s="10">
        <v>37.700000000000003</v>
      </c>
      <c r="P341" s="10">
        <v>38</v>
      </c>
      <c r="Q341" s="10">
        <v>70</v>
      </c>
      <c r="R341" s="10">
        <v>54.3</v>
      </c>
      <c r="S341" s="10">
        <v>34</v>
      </c>
      <c r="T341" s="10">
        <v>104</v>
      </c>
      <c r="U341" s="10">
        <v>138</v>
      </c>
      <c r="V341" s="10">
        <v>38</v>
      </c>
      <c r="W341" s="10">
        <v>27</v>
      </c>
      <c r="X341" s="10">
        <v>22</v>
      </c>
      <c r="Y341" s="10">
        <v>34</v>
      </c>
      <c r="Z341" s="10">
        <v>44</v>
      </c>
      <c r="AA341" s="10">
        <v>588</v>
      </c>
      <c r="AB341" s="10">
        <v>0</v>
      </c>
      <c r="AC341" s="10">
        <v>0</v>
      </c>
      <c r="AD341" s="10">
        <v>-70</v>
      </c>
    </row>
    <row r="342" spans="1:30" x14ac:dyDescent="0.2">
      <c r="A342" s="10" t="s">
        <v>428</v>
      </c>
      <c r="B342" s="10" t="s">
        <v>40</v>
      </c>
      <c r="C342" s="10" t="s">
        <v>61</v>
      </c>
      <c r="D342" s="10">
        <v>22</v>
      </c>
      <c r="E342" s="10">
        <v>64</v>
      </c>
      <c r="F342" s="10">
        <v>36</v>
      </c>
      <c r="G342" s="10">
        <v>28</v>
      </c>
      <c r="H342" s="10">
        <v>760</v>
      </c>
      <c r="I342" s="10">
        <v>222</v>
      </c>
      <c r="J342" s="10">
        <v>77</v>
      </c>
      <c r="K342" s="10">
        <v>215</v>
      </c>
      <c r="L342" s="10">
        <v>35.799999999999997</v>
      </c>
      <c r="M342" s="10">
        <v>40</v>
      </c>
      <c r="N342" s="10">
        <v>134</v>
      </c>
      <c r="O342" s="10">
        <v>29.9</v>
      </c>
      <c r="P342" s="10">
        <v>28</v>
      </c>
      <c r="Q342" s="10">
        <v>42</v>
      </c>
      <c r="R342" s="10">
        <v>66.7</v>
      </c>
      <c r="S342" s="10">
        <v>13</v>
      </c>
      <c r="T342" s="10">
        <v>37</v>
      </c>
      <c r="U342" s="10">
        <v>50</v>
      </c>
      <c r="V342" s="10">
        <v>72</v>
      </c>
      <c r="W342" s="10">
        <v>25</v>
      </c>
      <c r="X342" s="10">
        <v>37</v>
      </c>
      <c r="Y342" s="10">
        <v>8</v>
      </c>
      <c r="Z342" s="10">
        <v>60</v>
      </c>
      <c r="AA342" s="10">
        <v>500</v>
      </c>
      <c r="AB342" s="10">
        <v>0</v>
      </c>
      <c r="AC342" s="10">
        <v>0</v>
      </c>
      <c r="AD342" s="10">
        <v>53</v>
      </c>
    </row>
    <row r="343" spans="1:30" x14ac:dyDescent="0.2">
      <c r="A343" s="10" t="s">
        <v>429</v>
      </c>
      <c r="B343" s="10" t="s">
        <v>52</v>
      </c>
      <c r="C343" s="10" t="s">
        <v>134</v>
      </c>
      <c r="D343" s="10">
        <v>25</v>
      </c>
      <c r="E343" s="10">
        <v>32</v>
      </c>
      <c r="F343" s="10">
        <v>16</v>
      </c>
      <c r="G343" s="10">
        <v>16</v>
      </c>
      <c r="H343" s="10">
        <v>468</v>
      </c>
      <c r="I343" s="10">
        <v>222</v>
      </c>
      <c r="J343" s="10">
        <v>77</v>
      </c>
      <c r="K343" s="10">
        <v>173</v>
      </c>
      <c r="L343" s="10">
        <v>44.5</v>
      </c>
      <c r="M343" s="10">
        <v>42</v>
      </c>
      <c r="N343" s="10">
        <v>99</v>
      </c>
      <c r="O343" s="10">
        <v>42.4</v>
      </c>
      <c r="P343" s="10">
        <v>26</v>
      </c>
      <c r="Q343" s="10">
        <v>39</v>
      </c>
      <c r="R343" s="10">
        <v>66.7</v>
      </c>
      <c r="S343" s="10">
        <v>15</v>
      </c>
      <c r="T343" s="10">
        <v>38</v>
      </c>
      <c r="U343" s="10">
        <v>53</v>
      </c>
      <c r="V343" s="10">
        <v>53</v>
      </c>
      <c r="W343" s="10">
        <v>24</v>
      </c>
      <c r="X343" s="10">
        <v>15</v>
      </c>
      <c r="Y343" s="10">
        <v>4</v>
      </c>
      <c r="Z343" s="10">
        <v>23</v>
      </c>
      <c r="AA343" s="10">
        <v>398</v>
      </c>
      <c r="AB343" s="10">
        <v>0</v>
      </c>
      <c r="AC343" s="10">
        <v>0</v>
      </c>
      <c r="AD343" s="10">
        <v>20</v>
      </c>
    </row>
    <row r="344" spans="1:30" x14ac:dyDescent="0.2">
      <c r="A344" s="10" t="s">
        <v>430</v>
      </c>
      <c r="B344" s="10" t="s">
        <v>26</v>
      </c>
      <c r="C344" s="10" t="s">
        <v>44</v>
      </c>
      <c r="D344" s="10">
        <v>31</v>
      </c>
      <c r="E344" s="10">
        <v>37</v>
      </c>
      <c r="F344" s="10">
        <v>18</v>
      </c>
      <c r="G344" s="10">
        <v>19</v>
      </c>
      <c r="H344" s="10">
        <v>930</v>
      </c>
      <c r="I344" s="10">
        <v>220</v>
      </c>
      <c r="J344" s="10">
        <v>77</v>
      </c>
      <c r="K344" s="10">
        <v>169</v>
      </c>
      <c r="L344" s="10">
        <v>45.6</v>
      </c>
      <c r="M344" s="10">
        <v>39</v>
      </c>
      <c r="N344" s="10">
        <v>112</v>
      </c>
      <c r="O344" s="10">
        <v>34.799999999999997</v>
      </c>
      <c r="P344" s="10">
        <v>27</v>
      </c>
      <c r="Q344" s="10">
        <v>38</v>
      </c>
      <c r="R344" s="10">
        <v>71.099999999999994</v>
      </c>
      <c r="S344" s="10">
        <v>30</v>
      </c>
      <c r="T344" s="10">
        <v>105</v>
      </c>
      <c r="U344" s="10">
        <v>135</v>
      </c>
      <c r="V344" s="10">
        <v>52</v>
      </c>
      <c r="W344" s="10">
        <v>27</v>
      </c>
      <c r="X344" s="10">
        <v>12</v>
      </c>
      <c r="Y344" s="10">
        <v>30</v>
      </c>
      <c r="Z344" s="10">
        <v>85</v>
      </c>
      <c r="AA344" s="10">
        <v>559</v>
      </c>
      <c r="AB344" s="10">
        <v>0</v>
      </c>
      <c r="AC344" s="10">
        <v>0</v>
      </c>
      <c r="AD344" s="10">
        <v>-43</v>
      </c>
    </row>
    <row r="345" spans="1:30" x14ac:dyDescent="0.2">
      <c r="A345" s="10" t="s">
        <v>431</v>
      </c>
      <c r="B345" s="10" t="s">
        <v>57</v>
      </c>
      <c r="C345" s="10" t="s">
        <v>75</v>
      </c>
      <c r="D345" s="10">
        <v>20</v>
      </c>
      <c r="E345" s="10">
        <v>56</v>
      </c>
      <c r="F345" s="10">
        <v>21</v>
      </c>
      <c r="G345" s="10">
        <v>35</v>
      </c>
      <c r="H345" s="10">
        <v>619</v>
      </c>
      <c r="I345" s="10">
        <v>216</v>
      </c>
      <c r="J345" s="10">
        <v>83</v>
      </c>
      <c r="K345" s="10">
        <v>198</v>
      </c>
      <c r="L345" s="10">
        <v>41.9</v>
      </c>
      <c r="M345" s="10">
        <v>16</v>
      </c>
      <c r="N345" s="10">
        <v>56</v>
      </c>
      <c r="O345" s="10">
        <v>28.6</v>
      </c>
      <c r="P345" s="10">
        <v>34</v>
      </c>
      <c r="Q345" s="10">
        <v>45</v>
      </c>
      <c r="R345" s="10">
        <v>75.599999999999994</v>
      </c>
      <c r="S345" s="10">
        <v>48</v>
      </c>
      <c r="T345" s="10">
        <v>83</v>
      </c>
      <c r="U345" s="10">
        <v>131</v>
      </c>
      <c r="V345" s="10">
        <v>34</v>
      </c>
      <c r="W345" s="10">
        <v>29</v>
      </c>
      <c r="X345" s="10">
        <v>10</v>
      </c>
      <c r="Y345" s="10">
        <v>13</v>
      </c>
      <c r="Z345" s="10">
        <v>69</v>
      </c>
      <c r="AA345" s="10">
        <v>464</v>
      </c>
      <c r="AB345" s="10">
        <v>0</v>
      </c>
      <c r="AC345" s="10">
        <v>0</v>
      </c>
      <c r="AD345" s="10">
        <v>-115</v>
      </c>
    </row>
    <row r="346" spans="1:30" x14ac:dyDescent="0.2">
      <c r="A346" s="10" t="s">
        <v>432</v>
      </c>
      <c r="B346" s="10" t="s">
        <v>57</v>
      </c>
      <c r="C346" s="10" t="s">
        <v>48</v>
      </c>
      <c r="D346" s="10">
        <v>25</v>
      </c>
      <c r="E346" s="10">
        <v>41</v>
      </c>
      <c r="F346" s="10">
        <v>20</v>
      </c>
      <c r="G346" s="10">
        <v>21</v>
      </c>
      <c r="H346" s="10">
        <v>531</v>
      </c>
      <c r="I346" s="10">
        <v>214</v>
      </c>
      <c r="J346" s="10">
        <v>70</v>
      </c>
      <c r="K346" s="10">
        <v>178</v>
      </c>
      <c r="L346" s="10">
        <v>39.299999999999997</v>
      </c>
      <c r="M346" s="10">
        <v>58</v>
      </c>
      <c r="N346" s="10">
        <v>162</v>
      </c>
      <c r="O346" s="10">
        <v>35.799999999999997</v>
      </c>
      <c r="P346" s="10">
        <v>16</v>
      </c>
      <c r="Q346" s="10">
        <v>20</v>
      </c>
      <c r="R346" s="10">
        <v>80</v>
      </c>
      <c r="S346" s="10">
        <v>16</v>
      </c>
      <c r="T346" s="10">
        <v>59</v>
      </c>
      <c r="U346" s="10">
        <v>75</v>
      </c>
      <c r="V346" s="10">
        <v>28</v>
      </c>
      <c r="W346" s="10">
        <v>10</v>
      </c>
      <c r="X346" s="10">
        <v>14</v>
      </c>
      <c r="Y346" s="10">
        <v>11</v>
      </c>
      <c r="Z346" s="10">
        <v>42</v>
      </c>
      <c r="AA346" s="10">
        <v>411</v>
      </c>
      <c r="AB346" s="10">
        <v>0</v>
      </c>
      <c r="AC346" s="10">
        <v>0</v>
      </c>
      <c r="AD346" s="10">
        <v>136</v>
      </c>
    </row>
    <row r="347" spans="1:30" x14ac:dyDescent="0.2">
      <c r="A347" s="10" t="s">
        <v>433</v>
      </c>
      <c r="B347" s="10" t="s">
        <v>57</v>
      </c>
      <c r="C347" s="10" t="s">
        <v>100</v>
      </c>
      <c r="D347" s="10">
        <v>21</v>
      </c>
      <c r="E347" s="10">
        <v>37</v>
      </c>
      <c r="F347" s="10">
        <v>21</v>
      </c>
      <c r="G347" s="10">
        <v>16</v>
      </c>
      <c r="H347" s="10">
        <v>561</v>
      </c>
      <c r="I347" s="10">
        <v>210</v>
      </c>
      <c r="J347" s="10">
        <v>84</v>
      </c>
      <c r="K347" s="10">
        <v>196</v>
      </c>
      <c r="L347" s="10">
        <v>42.9</v>
      </c>
      <c r="M347" s="10">
        <v>25</v>
      </c>
      <c r="N347" s="10">
        <v>97</v>
      </c>
      <c r="O347" s="10">
        <v>25.8</v>
      </c>
      <c r="P347" s="10">
        <v>17</v>
      </c>
      <c r="Q347" s="10">
        <v>22</v>
      </c>
      <c r="R347" s="10">
        <v>77.3</v>
      </c>
      <c r="S347" s="10">
        <v>16</v>
      </c>
      <c r="T347" s="10">
        <v>63</v>
      </c>
      <c r="U347" s="10">
        <v>79</v>
      </c>
      <c r="V347" s="10">
        <v>35</v>
      </c>
      <c r="W347" s="10">
        <v>37</v>
      </c>
      <c r="X347" s="10">
        <v>14</v>
      </c>
      <c r="Y347" s="10">
        <v>6</v>
      </c>
      <c r="Z347" s="10">
        <v>58</v>
      </c>
      <c r="AA347" s="10">
        <v>380</v>
      </c>
      <c r="AB347" s="10">
        <v>0</v>
      </c>
      <c r="AC347" s="10">
        <v>0</v>
      </c>
      <c r="AD347" s="10">
        <v>-76</v>
      </c>
    </row>
    <row r="348" spans="1:30" x14ac:dyDescent="0.2">
      <c r="A348" s="10" t="s">
        <v>434</v>
      </c>
      <c r="B348" s="10" t="s">
        <v>33</v>
      </c>
      <c r="C348" s="10" t="s">
        <v>44</v>
      </c>
      <c r="D348" s="10">
        <v>30</v>
      </c>
      <c r="E348" s="10">
        <v>45</v>
      </c>
      <c r="F348" s="10">
        <v>20</v>
      </c>
      <c r="G348" s="10">
        <v>25</v>
      </c>
      <c r="H348" s="10">
        <v>492</v>
      </c>
      <c r="I348" s="10">
        <v>206</v>
      </c>
      <c r="J348" s="10">
        <v>69</v>
      </c>
      <c r="K348" s="10">
        <v>160</v>
      </c>
      <c r="L348" s="10">
        <v>43.1</v>
      </c>
      <c r="M348" s="10">
        <v>55</v>
      </c>
      <c r="N348" s="10">
        <v>141</v>
      </c>
      <c r="O348" s="10">
        <v>39</v>
      </c>
      <c r="P348" s="10">
        <v>13</v>
      </c>
      <c r="Q348" s="10">
        <v>15</v>
      </c>
      <c r="R348" s="10">
        <v>86.7</v>
      </c>
      <c r="S348" s="10">
        <v>10</v>
      </c>
      <c r="T348" s="10">
        <v>43</v>
      </c>
      <c r="U348" s="10">
        <v>53</v>
      </c>
      <c r="V348" s="10">
        <v>21</v>
      </c>
      <c r="W348" s="10">
        <v>10</v>
      </c>
      <c r="X348" s="10">
        <v>11</v>
      </c>
      <c r="Y348" s="10">
        <v>8</v>
      </c>
      <c r="Z348" s="10">
        <v>53</v>
      </c>
      <c r="AA348" s="10">
        <v>348</v>
      </c>
      <c r="AB348" s="10">
        <v>0</v>
      </c>
      <c r="AC348" s="10">
        <v>0</v>
      </c>
      <c r="AD348" s="10">
        <v>-37</v>
      </c>
    </row>
    <row r="349" spans="1:30" x14ac:dyDescent="0.2">
      <c r="A349" s="10" t="s">
        <v>435</v>
      </c>
      <c r="B349" s="10" t="s">
        <v>26</v>
      </c>
      <c r="C349" s="10" t="s">
        <v>66</v>
      </c>
      <c r="D349" s="10">
        <v>26</v>
      </c>
      <c r="E349" s="10">
        <v>44</v>
      </c>
      <c r="F349" s="10">
        <v>30</v>
      </c>
      <c r="G349" s="10">
        <v>14</v>
      </c>
      <c r="H349" s="10">
        <v>892</v>
      </c>
      <c r="I349" s="10">
        <v>206</v>
      </c>
      <c r="J349" s="10">
        <v>73</v>
      </c>
      <c r="K349" s="10">
        <v>177</v>
      </c>
      <c r="L349" s="10">
        <v>41.2</v>
      </c>
      <c r="M349" s="10">
        <v>45</v>
      </c>
      <c r="N349" s="10">
        <v>127</v>
      </c>
      <c r="O349" s="10">
        <v>35.4</v>
      </c>
      <c r="P349" s="10">
        <v>15</v>
      </c>
      <c r="Q349" s="10">
        <v>23</v>
      </c>
      <c r="R349" s="10">
        <v>65.2</v>
      </c>
      <c r="S349" s="10">
        <v>20</v>
      </c>
      <c r="T349" s="10">
        <v>130</v>
      </c>
      <c r="U349" s="10">
        <v>150</v>
      </c>
      <c r="V349" s="10">
        <v>37</v>
      </c>
      <c r="W349" s="10">
        <v>17</v>
      </c>
      <c r="X349" s="10">
        <v>28</v>
      </c>
      <c r="Y349" s="10">
        <v>21</v>
      </c>
      <c r="Z349" s="10">
        <v>89</v>
      </c>
      <c r="AA349" s="10">
        <v>572</v>
      </c>
      <c r="AB349" s="10">
        <v>0</v>
      </c>
      <c r="AC349" s="10">
        <v>0</v>
      </c>
      <c r="AD349" s="10">
        <v>108</v>
      </c>
    </row>
    <row r="350" spans="1:30" x14ac:dyDescent="0.2">
      <c r="A350" s="10" t="s">
        <v>436</v>
      </c>
      <c r="B350" s="10" t="s">
        <v>33</v>
      </c>
      <c r="C350" s="10" t="s">
        <v>44</v>
      </c>
      <c r="D350" s="10">
        <v>34</v>
      </c>
      <c r="E350" s="10">
        <v>46</v>
      </c>
      <c r="F350" s="10">
        <v>18</v>
      </c>
      <c r="G350" s="10">
        <v>28</v>
      </c>
      <c r="H350" s="10">
        <v>706</v>
      </c>
      <c r="I350" s="10">
        <v>205</v>
      </c>
      <c r="J350" s="10">
        <v>77</v>
      </c>
      <c r="K350" s="10">
        <v>204</v>
      </c>
      <c r="L350" s="10">
        <v>37.700000000000003</v>
      </c>
      <c r="M350" s="10">
        <v>46</v>
      </c>
      <c r="N350" s="10">
        <v>143</v>
      </c>
      <c r="O350" s="10">
        <v>32.200000000000003</v>
      </c>
      <c r="P350" s="10">
        <v>5</v>
      </c>
      <c r="Q350" s="10">
        <v>8</v>
      </c>
      <c r="R350" s="10">
        <v>62.5</v>
      </c>
      <c r="S350" s="10">
        <v>5</v>
      </c>
      <c r="T350" s="10">
        <v>50</v>
      </c>
      <c r="U350" s="10">
        <v>55</v>
      </c>
      <c r="V350" s="10">
        <v>41</v>
      </c>
      <c r="W350" s="10">
        <v>22</v>
      </c>
      <c r="X350" s="10">
        <v>19</v>
      </c>
      <c r="Y350" s="10">
        <v>19</v>
      </c>
      <c r="Z350" s="10">
        <v>68</v>
      </c>
      <c r="AA350" s="10">
        <v>425</v>
      </c>
      <c r="AB350" s="10">
        <v>0</v>
      </c>
      <c r="AC350" s="10">
        <v>0</v>
      </c>
      <c r="AD350" s="10">
        <v>-129</v>
      </c>
    </row>
    <row r="351" spans="1:30" x14ac:dyDescent="0.2">
      <c r="A351" s="10" t="s">
        <v>437</v>
      </c>
      <c r="B351" s="10" t="s">
        <v>37</v>
      </c>
      <c r="C351" s="10" t="s">
        <v>123</v>
      </c>
      <c r="D351" s="10">
        <v>22</v>
      </c>
      <c r="E351" s="10">
        <v>35</v>
      </c>
      <c r="F351" s="10">
        <v>9</v>
      </c>
      <c r="G351" s="10">
        <v>26</v>
      </c>
      <c r="H351" s="10">
        <v>508</v>
      </c>
      <c r="I351" s="10">
        <v>199</v>
      </c>
      <c r="J351" s="10">
        <v>87</v>
      </c>
      <c r="K351" s="10">
        <v>135</v>
      </c>
      <c r="L351" s="10">
        <v>64.400000000000006</v>
      </c>
      <c r="M351" s="10">
        <v>3</v>
      </c>
      <c r="N351" s="10">
        <v>8</v>
      </c>
      <c r="O351" s="10">
        <v>37.5</v>
      </c>
      <c r="P351" s="10">
        <v>22</v>
      </c>
      <c r="Q351" s="10">
        <v>37</v>
      </c>
      <c r="R351" s="10">
        <v>59.5</v>
      </c>
      <c r="S351" s="10">
        <v>75</v>
      </c>
      <c r="T351" s="10">
        <v>118</v>
      </c>
      <c r="U351" s="10">
        <v>193</v>
      </c>
      <c r="V351" s="10">
        <v>48</v>
      </c>
      <c r="W351" s="10">
        <v>41</v>
      </c>
      <c r="X351" s="10">
        <v>16</v>
      </c>
      <c r="Y351" s="10">
        <v>33</v>
      </c>
      <c r="Z351" s="10">
        <v>74</v>
      </c>
      <c r="AA351" s="10">
        <v>609</v>
      </c>
      <c r="AB351" s="10">
        <v>0</v>
      </c>
      <c r="AC351" s="10">
        <v>0</v>
      </c>
      <c r="AD351" s="10">
        <v>-32</v>
      </c>
    </row>
    <row r="352" spans="1:30" x14ac:dyDescent="0.2">
      <c r="A352" s="10" t="s">
        <v>438</v>
      </c>
      <c r="B352" s="10" t="s">
        <v>37</v>
      </c>
      <c r="C352" s="10" t="s">
        <v>89</v>
      </c>
      <c r="D352" s="10">
        <v>34</v>
      </c>
      <c r="E352" s="10">
        <v>39</v>
      </c>
      <c r="F352" s="10">
        <v>23</v>
      </c>
      <c r="G352" s="10">
        <v>16</v>
      </c>
      <c r="H352" s="10">
        <v>586</v>
      </c>
      <c r="I352" s="10">
        <v>199</v>
      </c>
      <c r="J352" s="10">
        <v>88</v>
      </c>
      <c r="K352" s="10">
        <v>115</v>
      </c>
      <c r="L352" s="10">
        <v>76.5</v>
      </c>
      <c r="M352" s="10">
        <v>1</v>
      </c>
      <c r="N352" s="10">
        <v>1</v>
      </c>
      <c r="O352" s="10">
        <v>100</v>
      </c>
      <c r="P352" s="10">
        <v>22</v>
      </c>
      <c r="Q352" s="10">
        <v>48</v>
      </c>
      <c r="R352" s="10">
        <v>45.8</v>
      </c>
      <c r="S352" s="10">
        <v>52</v>
      </c>
      <c r="T352" s="10">
        <v>150</v>
      </c>
      <c r="U352" s="10">
        <v>202</v>
      </c>
      <c r="V352" s="10">
        <v>34</v>
      </c>
      <c r="W352" s="10">
        <v>48</v>
      </c>
      <c r="X352" s="10">
        <v>12</v>
      </c>
      <c r="Y352" s="10">
        <v>23</v>
      </c>
      <c r="Z352" s="10">
        <v>71</v>
      </c>
      <c r="AA352" s="10">
        <v>549</v>
      </c>
      <c r="AB352" s="10">
        <v>2</v>
      </c>
      <c r="AC352" s="10">
        <v>0</v>
      </c>
      <c r="AD352" s="10">
        <v>-119</v>
      </c>
    </row>
    <row r="353" spans="1:30" x14ac:dyDescent="0.2">
      <c r="A353" s="10" t="s">
        <v>439</v>
      </c>
      <c r="B353" s="10" t="s">
        <v>37</v>
      </c>
      <c r="C353" s="10" t="s">
        <v>39</v>
      </c>
      <c r="D353" s="10">
        <v>33</v>
      </c>
      <c r="E353" s="10">
        <v>38</v>
      </c>
      <c r="F353" s="10">
        <v>23</v>
      </c>
      <c r="G353" s="10">
        <v>15</v>
      </c>
      <c r="H353" s="10">
        <v>426</v>
      </c>
      <c r="I353" s="10">
        <v>199</v>
      </c>
      <c r="J353" s="10">
        <v>77</v>
      </c>
      <c r="K353" s="10">
        <v>151</v>
      </c>
      <c r="L353" s="10">
        <v>51</v>
      </c>
      <c r="M353" s="10">
        <v>12</v>
      </c>
      <c r="N353" s="10">
        <v>39</v>
      </c>
      <c r="O353" s="10">
        <v>30.8</v>
      </c>
      <c r="P353" s="10">
        <v>33</v>
      </c>
      <c r="Q353" s="10">
        <v>49</v>
      </c>
      <c r="R353" s="10">
        <v>67.3</v>
      </c>
      <c r="S353" s="10">
        <v>34</v>
      </c>
      <c r="T353" s="10">
        <v>100</v>
      </c>
      <c r="U353" s="10">
        <v>134</v>
      </c>
      <c r="V353" s="10">
        <v>26</v>
      </c>
      <c r="W353" s="10">
        <v>25</v>
      </c>
      <c r="X353" s="10">
        <v>9</v>
      </c>
      <c r="Y353" s="10">
        <v>19</v>
      </c>
      <c r="Z353" s="10">
        <v>75</v>
      </c>
      <c r="AA353" s="10">
        <v>458</v>
      </c>
      <c r="AB353" s="10">
        <v>0</v>
      </c>
      <c r="AC353" s="10">
        <v>0</v>
      </c>
      <c r="AD353" s="10">
        <v>-124</v>
      </c>
    </row>
    <row r="354" spans="1:30" x14ac:dyDescent="0.2">
      <c r="A354" s="10" t="s">
        <v>440</v>
      </c>
      <c r="B354" s="10" t="s">
        <v>26</v>
      </c>
      <c r="C354" s="10" t="s">
        <v>75</v>
      </c>
      <c r="D354" s="10">
        <v>27</v>
      </c>
      <c r="E354" s="10">
        <v>29</v>
      </c>
      <c r="F354" s="10">
        <v>15</v>
      </c>
      <c r="G354" s="10">
        <v>14</v>
      </c>
      <c r="H354" s="10">
        <v>776</v>
      </c>
      <c r="I354" s="10">
        <v>196</v>
      </c>
      <c r="J354" s="10">
        <v>81</v>
      </c>
      <c r="K354" s="10">
        <v>198</v>
      </c>
      <c r="L354" s="10">
        <v>40.9</v>
      </c>
      <c r="M354" s="10">
        <v>14</v>
      </c>
      <c r="N354" s="10">
        <v>45</v>
      </c>
      <c r="O354" s="10">
        <v>31.1</v>
      </c>
      <c r="P354" s="10">
        <v>20</v>
      </c>
      <c r="Q354" s="10">
        <v>28</v>
      </c>
      <c r="R354" s="10">
        <v>71.400000000000006</v>
      </c>
      <c r="S354" s="10">
        <v>49</v>
      </c>
      <c r="T354" s="10">
        <v>96</v>
      </c>
      <c r="U354" s="10">
        <v>145</v>
      </c>
      <c r="V354" s="10">
        <v>98</v>
      </c>
      <c r="W354" s="10">
        <v>43</v>
      </c>
      <c r="X354" s="10">
        <v>30</v>
      </c>
      <c r="Y354" s="10">
        <v>11</v>
      </c>
      <c r="Z354" s="10">
        <v>89</v>
      </c>
      <c r="AA354" s="10">
        <v>597</v>
      </c>
      <c r="AB354" s="10">
        <v>1</v>
      </c>
      <c r="AC354" s="10">
        <v>0</v>
      </c>
      <c r="AD354" s="10">
        <v>-38</v>
      </c>
    </row>
    <row r="355" spans="1:30" x14ac:dyDescent="0.2">
      <c r="A355" s="10" t="s">
        <v>441</v>
      </c>
      <c r="B355" s="10" t="s">
        <v>26</v>
      </c>
      <c r="C355" s="10" t="s">
        <v>111</v>
      </c>
      <c r="D355" s="10">
        <v>30</v>
      </c>
      <c r="E355" s="10">
        <v>59</v>
      </c>
      <c r="F355" s="10">
        <v>21</v>
      </c>
      <c r="G355" s="10">
        <v>38</v>
      </c>
      <c r="H355" s="10">
        <v>625</v>
      </c>
      <c r="I355" s="10">
        <v>195</v>
      </c>
      <c r="J355" s="10">
        <v>71</v>
      </c>
      <c r="K355" s="10">
        <v>132</v>
      </c>
      <c r="L355" s="10">
        <v>53.8</v>
      </c>
      <c r="M355" s="10">
        <v>4</v>
      </c>
      <c r="N355" s="10">
        <v>29</v>
      </c>
      <c r="O355" s="10">
        <v>13.8</v>
      </c>
      <c r="P355" s="10">
        <v>49</v>
      </c>
      <c r="Q355" s="10">
        <v>67</v>
      </c>
      <c r="R355" s="10">
        <v>73.099999999999994</v>
      </c>
      <c r="S355" s="10">
        <v>37</v>
      </c>
      <c r="T355" s="10">
        <v>62</v>
      </c>
      <c r="U355" s="10">
        <v>99</v>
      </c>
      <c r="V355" s="10">
        <v>34</v>
      </c>
      <c r="W355" s="10">
        <v>15</v>
      </c>
      <c r="X355" s="10">
        <v>7</v>
      </c>
      <c r="Y355" s="10">
        <v>12</v>
      </c>
      <c r="Z355" s="10">
        <v>70</v>
      </c>
      <c r="AA355" s="10">
        <v>407</v>
      </c>
      <c r="AB355" s="10">
        <v>0</v>
      </c>
      <c r="AC355" s="10">
        <v>0</v>
      </c>
      <c r="AD355" s="10">
        <v>-12</v>
      </c>
    </row>
    <row r="356" spans="1:30" x14ac:dyDescent="0.2">
      <c r="A356" s="10" t="s">
        <v>442</v>
      </c>
      <c r="B356" s="10" t="s">
        <v>62</v>
      </c>
      <c r="C356" s="10" t="s">
        <v>114</v>
      </c>
      <c r="D356" s="10">
        <v>20</v>
      </c>
      <c r="E356" s="10">
        <v>51</v>
      </c>
      <c r="F356" s="10">
        <v>20</v>
      </c>
      <c r="G356" s="10">
        <v>31</v>
      </c>
      <c r="H356" s="10">
        <v>812</v>
      </c>
      <c r="I356" s="10">
        <v>193</v>
      </c>
      <c r="J356" s="10">
        <v>66</v>
      </c>
      <c r="K356" s="10">
        <v>182</v>
      </c>
      <c r="L356" s="10">
        <v>36.299999999999997</v>
      </c>
      <c r="M356" s="10">
        <v>46</v>
      </c>
      <c r="N356" s="10">
        <v>136</v>
      </c>
      <c r="O356" s="10">
        <v>33.799999999999997</v>
      </c>
      <c r="P356" s="10">
        <v>15</v>
      </c>
      <c r="Q356" s="10">
        <v>18</v>
      </c>
      <c r="R356" s="10">
        <v>83.3</v>
      </c>
      <c r="S356" s="10">
        <v>34</v>
      </c>
      <c r="T356" s="10">
        <v>65</v>
      </c>
      <c r="U356" s="10">
        <v>99</v>
      </c>
      <c r="V356" s="10">
        <v>30</v>
      </c>
      <c r="W356" s="10">
        <v>18</v>
      </c>
      <c r="X356" s="10">
        <v>12</v>
      </c>
      <c r="Y356" s="10">
        <v>7</v>
      </c>
      <c r="Z356" s="10">
        <v>63</v>
      </c>
      <c r="AA356" s="10">
        <v>396</v>
      </c>
      <c r="AB356" s="10">
        <v>0</v>
      </c>
      <c r="AC356" s="10">
        <v>0</v>
      </c>
      <c r="AD356" s="10">
        <v>-84</v>
      </c>
    </row>
    <row r="357" spans="1:30" x14ac:dyDescent="0.2">
      <c r="A357" s="10" t="s">
        <v>443</v>
      </c>
      <c r="B357" s="10" t="s">
        <v>57</v>
      </c>
      <c r="C357" s="10" t="s">
        <v>48</v>
      </c>
      <c r="D357" s="10">
        <v>19</v>
      </c>
      <c r="E357" s="10">
        <v>39</v>
      </c>
      <c r="F357" s="10">
        <v>20</v>
      </c>
      <c r="G357" s="10">
        <v>19</v>
      </c>
      <c r="H357" s="10">
        <v>569</v>
      </c>
      <c r="I357" s="10">
        <v>193</v>
      </c>
      <c r="J357" s="10">
        <v>76</v>
      </c>
      <c r="K357" s="10">
        <v>181</v>
      </c>
      <c r="L357" s="10">
        <v>42</v>
      </c>
      <c r="M357" s="10">
        <v>26</v>
      </c>
      <c r="N357" s="10">
        <v>98</v>
      </c>
      <c r="O357" s="10">
        <v>26.5</v>
      </c>
      <c r="P357" s="10">
        <v>15</v>
      </c>
      <c r="Q357" s="10">
        <v>23</v>
      </c>
      <c r="R357" s="10">
        <v>65.2</v>
      </c>
      <c r="S357" s="10">
        <v>19</v>
      </c>
      <c r="T357" s="10">
        <v>86</v>
      </c>
      <c r="U357" s="10">
        <v>105</v>
      </c>
      <c r="V357" s="10">
        <v>46</v>
      </c>
      <c r="W357" s="10">
        <v>26</v>
      </c>
      <c r="X357" s="10">
        <v>14</v>
      </c>
      <c r="Y357" s="10">
        <v>7</v>
      </c>
      <c r="Z357" s="10">
        <v>42</v>
      </c>
      <c r="AA357" s="10">
        <v>425</v>
      </c>
      <c r="AB357" s="10">
        <v>0</v>
      </c>
      <c r="AC357" s="10">
        <v>0</v>
      </c>
      <c r="AD357" s="10">
        <v>39</v>
      </c>
    </row>
    <row r="358" spans="1:30" x14ac:dyDescent="0.2">
      <c r="A358" s="10" t="s">
        <v>444</v>
      </c>
      <c r="B358" s="10" t="s">
        <v>52</v>
      </c>
      <c r="C358" s="10" t="s">
        <v>134</v>
      </c>
      <c r="D358" s="10">
        <v>22</v>
      </c>
      <c r="E358" s="10">
        <v>34</v>
      </c>
      <c r="F358" s="10">
        <v>9</v>
      </c>
      <c r="G358" s="10">
        <v>25</v>
      </c>
      <c r="H358" s="10">
        <v>516</v>
      </c>
      <c r="I358" s="10">
        <v>191</v>
      </c>
      <c r="J358" s="10">
        <v>69</v>
      </c>
      <c r="K358" s="10">
        <v>193</v>
      </c>
      <c r="L358" s="10">
        <v>35.799999999999997</v>
      </c>
      <c r="M358" s="10">
        <v>33</v>
      </c>
      <c r="N358" s="10">
        <v>109</v>
      </c>
      <c r="O358" s="10">
        <v>30.3</v>
      </c>
      <c r="P358" s="10">
        <v>20</v>
      </c>
      <c r="Q358" s="10">
        <v>30</v>
      </c>
      <c r="R358" s="10">
        <v>66.7</v>
      </c>
      <c r="S358" s="10">
        <v>8</v>
      </c>
      <c r="T358" s="10">
        <v>64</v>
      </c>
      <c r="U358" s="10">
        <v>72</v>
      </c>
      <c r="V358" s="10">
        <v>41</v>
      </c>
      <c r="W358" s="10">
        <v>32</v>
      </c>
      <c r="X358" s="10">
        <v>14</v>
      </c>
      <c r="Y358" s="10">
        <v>5</v>
      </c>
      <c r="Z358" s="10">
        <v>49</v>
      </c>
      <c r="AA358" s="10">
        <v>364</v>
      </c>
      <c r="AB358" s="10">
        <v>0</v>
      </c>
      <c r="AC358" s="10">
        <v>0</v>
      </c>
      <c r="AD358" s="10">
        <v>-97</v>
      </c>
    </row>
    <row r="359" spans="1:30" x14ac:dyDescent="0.2">
      <c r="A359" s="10" t="s">
        <v>445</v>
      </c>
      <c r="B359" s="10" t="s">
        <v>52</v>
      </c>
      <c r="C359" s="10" t="s">
        <v>75</v>
      </c>
      <c r="D359" s="10">
        <v>21</v>
      </c>
      <c r="E359" s="10">
        <v>40</v>
      </c>
      <c r="F359" s="10">
        <v>13</v>
      </c>
      <c r="G359" s="10">
        <v>27</v>
      </c>
      <c r="H359" s="10">
        <v>416</v>
      </c>
      <c r="I359" s="10">
        <v>189</v>
      </c>
      <c r="J359" s="10">
        <v>67</v>
      </c>
      <c r="K359" s="10">
        <v>178</v>
      </c>
      <c r="L359" s="10">
        <v>37.6</v>
      </c>
      <c r="M359" s="10">
        <v>28</v>
      </c>
      <c r="N359" s="10">
        <v>81</v>
      </c>
      <c r="O359" s="10">
        <v>34.6</v>
      </c>
      <c r="P359" s="10">
        <v>27</v>
      </c>
      <c r="Q359" s="10">
        <v>41</v>
      </c>
      <c r="R359" s="10">
        <v>65.900000000000006</v>
      </c>
      <c r="S359" s="10">
        <v>11</v>
      </c>
      <c r="T359" s="10">
        <v>33</v>
      </c>
      <c r="U359" s="10">
        <v>44</v>
      </c>
      <c r="V359" s="10">
        <v>59</v>
      </c>
      <c r="W359" s="10">
        <v>43</v>
      </c>
      <c r="X359" s="10">
        <v>19</v>
      </c>
      <c r="Y359" s="10">
        <v>6</v>
      </c>
      <c r="Z359" s="10">
        <v>43</v>
      </c>
      <c r="AA359" s="10">
        <v>362</v>
      </c>
      <c r="AB359" s="10">
        <v>0</v>
      </c>
      <c r="AC359" s="10">
        <v>0</v>
      </c>
      <c r="AD359" s="10">
        <v>-153</v>
      </c>
    </row>
    <row r="360" spans="1:30" x14ac:dyDescent="0.2">
      <c r="A360" s="10" t="s">
        <v>446</v>
      </c>
      <c r="B360" s="10" t="s">
        <v>37</v>
      </c>
      <c r="C360" s="10" t="s">
        <v>44</v>
      </c>
      <c r="D360" s="10">
        <v>35</v>
      </c>
      <c r="E360" s="10">
        <v>42</v>
      </c>
      <c r="F360" s="10">
        <v>20</v>
      </c>
      <c r="G360" s="10">
        <v>22</v>
      </c>
      <c r="H360" s="10">
        <v>355</v>
      </c>
      <c r="I360" s="10">
        <v>186</v>
      </c>
      <c r="J360" s="10">
        <v>80</v>
      </c>
      <c r="K360" s="10">
        <v>125</v>
      </c>
      <c r="L360" s="10">
        <v>64</v>
      </c>
      <c r="M360" s="10">
        <v>2</v>
      </c>
      <c r="N360" s="10">
        <v>5</v>
      </c>
      <c r="O360" s="10">
        <v>40</v>
      </c>
      <c r="P360" s="10">
        <v>24</v>
      </c>
      <c r="Q360" s="10">
        <v>41</v>
      </c>
      <c r="R360" s="10">
        <v>58.5</v>
      </c>
      <c r="S360" s="10">
        <v>30</v>
      </c>
      <c r="T360" s="10">
        <v>77</v>
      </c>
      <c r="U360" s="10">
        <v>107</v>
      </c>
      <c r="V360" s="10">
        <v>11</v>
      </c>
      <c r="W360" s="10">
        <v>36</v>
      </c>
      <c r="X360" s="10">
        <v>4</v>
      </c>
      <c r="Y360" s="10">
        <v>26</v>
      </c>
      <c r="Z360" s="10">
        <v>54</v>
      </c>
      <c r="AA360" s="10">
        <v>385</v>
      </c>
      <c r="AB360" s="10">
        <v>0</v>
      </c>
      <c r="AC360" s="10">
        <v>0</v>
      </c>
      <c r="AD360" s="10">
        <v>-57</v>
      </c>
    </row>
    <row r="361" spans="1:30" x14ac:dyDescent="0.2">
      <c r="A361" s="10" t="s">
        <v>447</v>
      </c>
      <c r="B361" s="10" t="s">
        <v>62</v>
      </c>
      <c r="C361" s="10" t="s">
        <v>123</v>
      </c>
      <c r="D361" s="10">
        <v>20</v>
      </c>
      <c r="E361" s="10">
        <v>37</v>
      </c>
      <c r="F361" s="10">
        <v>9</v>
      </c>
      <c r="G361" s="10">
        <v>28</v>
      </c>
      <c r="H361" s="10">
        <v>669</v>
      </c>
      <c r="I361" s="10">
        <v>184</v>
      </c>
      <c r="J361" s="10">
        <v>69</v>
      </c>
      <c r="K361" s="10">
        <v>215</v>
      </c>
      <c r="L361" s="10">
        <v>32.1</v>
      </c>
      <c r="M361" s="10">
        <v>20</v>
      </c>
      <c r="N361" s="10">
        <v>52</v>
      </c>
      <c r="O361" s="10">
        <v>38.5</v>
      </c>
      <c r="P361" s="10">
        <v>26</v>
      </c>
      <c r="Q361" s="10">
        <v>44</v>
      </c>
      <c r="R361" s="10">
        <v>59.1</v>
      </c>
      <c r="S361" s="10">
        <v>12</v>
      </c>
      <c r="T361" s="10">
        <v>70</v>
      </c>
      <c r="U361" s="10">
        <v>82</v>
      </c>
      <c r="V361" s="10">
        <v>98</v>
      </c>
      <c r="W361" s="10">
        <v>65</v>
      </c>
      <c r="X361" s="10">
        <v>25</v>
      </c>
      <c r="Y361" s="10">
        <v>5</v>
      </c>
      <c r="Z361" s="10">
        <v>67</v>
      </c>
      <c r="AA361" s="10">
        <v>454</v>
      </c>
      <c r="AB361" s="10">
        <v>0</v>
      </c>
      <c r="AC361" s="10">
        <v>0</v>
      </c>
      <c r="AD361" s="10">
        <v>-198</v>
      </c>
    </row>
    <row r="362" spans="1:30" x14ac:dyDescent="0.2">
      <c r="A362" s="10" t="s">
        <v>448</v>
      </c>
      <c r="B362" s="10" t="s">
        <v>62</v>
      </c>
      <c r="C362" s="10" t="s">
        <v>142</v>
      </c>
      <c r="D362" s="10">
        <v>31</v>
      </c>
      <c r="E362" s="10">
        <v>32</v>
      </c>
      <c r="F362" s="10">
        <v>4</v>
      </c>
      <c r="G362" s="10">
        <v>28</v>
      </c>
      <c r="H362" s="10">
        <v>524</v>
      </c>
      <c r="I362" s="10">
        <v>183</v>
      </c>
      <c r="J362" s="10">
        <v>62</v>
      </c>
      <c r="K362" s="10">
        <v>152</v>
      </c>
      <c r="L362" s="10">
        <v>40.799999999999997</v>
      </c>
      <c r="M362" s="10">
        <v>41</v>
      </c>
      <c r="N362" s="10">
        <v>97</v>
      </c>
      <c r="O362" s="10">
        <v>42.3</v>
      </c>
      <c r="P362" s="10">
        <v>18</v>
      </c>
      <c r="Q362" s="10">
        <v>22</v>
      </c>
      <c r="R362" s="10">
        <v>81.8</v>
      </c>
      <c r="S362" s="10">
        <v>20</v>
      </c>
      <c r="T362" s="10">
        <v>54</v>
      </c>
      <c r="U362" s="10">
        <v>74</v>
      </c>
      <c r="V362" s="10">
        <v>28</v>
      </c>
      <c r="W362" s="10">
        <v>11</v>
      </c>
      <c r="X362" s="10">
        <v>16</v>
      </c>
      <c r="Y362" s="10">
        <v>1</v>
      </c>
      <c r="Z362" s="10">
        <v>39</v>
      </c>
      <c r="AA362" s="10">
        <v>354</v>
      </c>
      <c r="AB362" s="10">
        <v>0</v>
      </c>
      <c r="AC362" s="10">
        <v>0</v>
      </c>
      <c r="AD362" s="10">
        <v>-44</v>
      </c>
    </row>
    <row r="363" spans="1:30" x14ac:dyDescent="0.2">
      <c r="A363" s="10" t="s">
        <v>449</v>
      </c>
      <c r="B363" s="10" t="s">
        <v>37</v>
      </c>
      <c r="C363" s="10" t="s">
        <v>85</v>
      </c>
      <c r="D363" s="10">
        <v>22</v>
      </c>
      <c r="E363" s="10">
        <v>58</v>
      </c>
      <c r="F363" s="10">
        <v>29</v>
      </c>
      <c r="G363" s="10">
        <v>29</v>
      </c>
      <c r="H363" s="10">
        <v>802</v>
      </c>
      <c r="I363" s="10">
        <v>182</v>
      </c>
      <c r="J363" s="10">
        <v>72</v>
      </c>
      <c r="K363" s="10">
        <v>150</v>
      </c>
      <c r="L363" s="10">
        <v>48</v>
      </c>
      <c r="M363" s="10">
        <v>1</v>
      </c>
      <c r="N363" s="10">
        <v>12</v>
      </c>
      <c r="O363" s="10">
        <v>8.3000000000000007</v>
      </c>
      <c r="P363" s="10">
        <v>37</v>
      </c>
      <c r="Q363" s="10">
        <v>59</v>
      </c>
      <c r="R363" s="10">
        <v>62.7</v>
      </c>
      <c r="S363" s="10">
        <v>84</v>
      </c>
      <c r="T363" s="10">
        <v>87</v>
      </c>
      <c r="U363" s="10">
        <v>171</v>
      </c>
      <c r="V363" s="10">
        <v>31</v>
      </c>
      <c r="W363" s="10">
        <v>20</v>
      </c>
      <c r="X363" s="10">
        <v>21</v>
      </c>
      <c r="Y363" s="10">
        <v>57</v>
      </c>
      <c r="Z363" s="10">
        <v>128</v>
      </c>
      <c r="AA363" s="10">
        <v>648</v>
      </c>
      <c r="AB363" s="10">
        <v>0</v>
      </c>
      <c r="AC363" s="10">
        <v>0</v>
      </c>
      <c r="AD363" s="10">
        <v>156</v>
      </c>
    </row>
    <row r="364" spans="1:30" x14ac:dyDescent="0.2">
      <c r="A364" s="10" t="s">
        <v>450</v>
      </c>
      <c r="B364" s="10" t="s">
        <v>37</v>
      </c>
      <c r="C364" s="10" t="s">
        <v>56</v>
      </c>
      <c r="D364" s="10">
        <v>24</v>
      </c>
      <c r="E364" s="10">
        <v>28</v>
      </c>
      <c r="F364" s="10">
        <v>15</v>
      </c>
      <c r="G364" s="10">
        <v>13</v>
      </c>
      <c r="H364" s="10">
        <v>243</v>
      </c>
      <c r="I364" s="10">
        <v>181</v>
      </c>
      <c r="J364" s="10">
        <v>63</v>
      </c>
      <c r="K364" s="10">
        <v>116</v>
      </c>
      <c r="L364" s="10">
        <v>54.3</v>
      </c>
      <c r="M364" s="10">
        <v>14</v>
      </c>
      <c r="N364" s="10">
        <v>39</v>
      </c>
      <c r="O364" s="10">
        <v>35.9</v>
      </c>
      <c r="P364" s="10">
        <v>41</v>
      </c>
      <c r="Q364" s="10">
        <v>52</v>
      </c>
      <c r="R364" s="10">
        <v>78.8</v>
      </c>
      <c r="S364" s="10">
        <v>33</v>
      </c>
      <c r="T364" s="10">
        <v>30</v>
      </c>
      <c r="U364" s="10">
        <v>63</v>
      </c>
      <c r="V364" s="10">
        <v>18</v>
      </c>
      <c r="W364" s="10">
        <v>14</v>
      </c>
      <c r="X364" s="10">
        <v>3</v>
      </c>
      <c r="Y364" s="10">
        <v>2</v>
      </c>
      <c r="Z364" s="10">
        <v>43</v>
      </c>
      <c r="AA364" s="10">
        <v>285</v>
      </c>
      <c r="AB364" s="10">
        <v>0</v>
      </c>
      <c r="AC364" s="10">
        <v>0</v>
      </c>
      <c r="AD364" s="10">
        <v>18</v>
      </c>
    </row>
    <row r="365" spans="1:30" x14ac:dyDescent="0.2">
      <c r="A365" s="10" t="s">
        <v>451</v>
      </c>
      <c r="B365" s="10" t="s">
        <v>52</v>
      </c>
      <c r="C365" s="10" t="s">
        <v>51</v>
      </c>
      <c r="D365" s="10">
        <v>36</v>
      </c>
      <c r="E365" s="10">
        <v>52</v>
      </c>
      <c r="F365" s="10">
        <v>37</v>
      </c>
      <c r="G365" s="10">
        <v>15</v>
      </c>
      <c r="H365" s="10">
        <v>820</v>
      </c>
      <c r="I365" s="10">
        <v>179</v>
      </c>
      <c r="J365" s="10">
        <v>58</v>
      </c>
      <c r="K365" s="10">
        <v>160</v>
      </c>
      <c r="L365" s="10">
        <v>36.299999999999997</v>
      </c>
      <c r="M365" s="10">
        <v>39</v>
      </c>
      <c r="N365" s="10">
        <v>124</v>
      </c>
      <c r="O365" s="10">
        <v>31.5</v>
      </c>
      <c r="P365" s="10">
        <v>24</v>
      </c>
      <c r="Q365" s="10">
        <v>28</v>
      </c>
      <c r="R365" s="10">
        <v>85.7</v>
      </c>
      <c r="S365" s="10">
        <v>34</v>
      </c>
      <c r="T365" s="10">
        <v>79</v>
      </c>
      <c r="U365" s="10">
        <v>113</v>
      </c>
      <c r="V365" s="10">
        <v>34</v>
      </c>
      <c r="W365" s="10">
        <v>18</v>
      </c>
      <c r="X365" s="10">
        <v>20</v>
      </c>
      <c r="Y365" s="10">
        <v>13</v>
      </c>
      <c r="Z365" s="10">
        <v>71</v>
      </c>
      <c r="AA365" s="10">
        <v>447</v>
      </c>
      <c r="AB365" s="10">
        <v>0</v>
      </c>
      <c r="AC365" s="10">
        <v>0</v>
      </c>
      <c r="AD365" s="10">
        <v>53</v>
      </c>
    </row>
    <row r="366" spans="1:30" x14ac:dyDescent="0.2">
      <c r="A366" s="10" t="s">
        <v>452</v>
      </c>
      <c r="B366" s="10" t="s">
        <v>37</v>
      </c>
      <c r="C366" s="10" t="s">
        <v>61</v>
      </c>
      <c r="D366" s="10">
        <v>24</v>
      </c>
      <c r="E366" s="10">
        <v>52</v>
      </c>
      <c r="F366" s="10">
        <v>31</v>
      </c>
      <c r="G366" s="10">
        <v>21</v>
      </c>
      <c r="H366" s="10">
        <v>812</v>
      </c>
      <c r="I366" s="10">
        <v>178</v>
      </c>
      <c r="J366" s="10">
        <v>83</v>
      </c>
      <c r="K366" s="10">
        <v>107</v>
      </c>
      <c r="L366" s="10">
        <v>77.599999999999994</v>
      </c>
      <c r="M366" s="10">
        <v>0</v>
      </c>
      <c r="N366" s="10">
        <v>1</v>
      </c>
      <c r="O366" s="10">
        <v>0</v>
      </c>
      <c r="P366" s="10">
        <v>12</v>
      </c>
      <c r="Q366" s="10">
        <v>16</v>
      </c>
      <c r="R366" s="10">
        <v>75</v>
      </c>
      <c r="S366" s="10">
        <v>99</v>
      </c>
      <c r="T366" s="10">
        <v>143</v>
      </c>
      <c r="U366" s="10">
        <v>242</v>
      </c>
      <c r="V366" s="10">
        <v>25</v>
      </c>
      <c r="W366" s="10">
        <v>27</v>
      </c>
      <c r="X366" s="10">
        <v>15</v>
      </c>
      <c r="Y366" s="10">
        <v>28</v>
      </c>
      <c r="Z366" s="10">
        <v>96</v>
      </c>
      <c r="AA366" s="10">
        <v>608</v>
      </c>
      <c r="AB366" s="10">
        <v>2</v>
      </c>
      <c r="AC366" s="10">
        <v>0</v>
      </c>
      <c r="AD366" s="10">
        <v>-113</v>
      </c>
    </row>
    <row r="367" spans="1:30" x14ac:dyDescent="0.2">
      <c r="A367" s="10" t="s">
        <v>453</v>
      </c>
      <c r="B367" s="10" t="s">
        <v>33</v>
      </c>
      <c r="C367" s="10" t="s">
        <v>123</v>
      </c>
      <c r="D367" s="10">
        <v>26</v>
      </c>
      <c r="E367" s="10">
        <v>30</v>
      </c>
      <c r="F367" s="10">
        <v>5</v>
      </c>
      <c r="G367" s="10">
        <v>25</v>
      </c>
      <c r="H367" s="10">
        <v>470</v>
      </c>
      <c r="I367" s="10">
        <v>174</v>
      </c>
      <c r="J367" s="10">
        <v>65</v>
      </c>
      <c r="K367" s="10">
        <v>122</v>
      </c>
      <c r="L367" s="10">
        <v>53.3</v>
      </c>
      <c r="M367" s="10">
        <v>18</v>
      </c>
      <c r="N367" s="10">
        <v>40</v>
      </c>
      <c r="O367" s="10">
        <v>45</v>
      </c>
      <c r="P367" s="10">
        <v>26</v>
      </c>
      <c r="Q367" s="10">
        <v>39</v>
      </c>
      <c r="R367" s="10">
        <v>66.7</v>
      </c>
      <c r="S367" s="10">
        <v>22</v>
      </c>
      <c r="T367" s="10">
        <v>73</v>
      </c>
      <c r="U367" s="10">
        <v>95</v>
      </c>
      <c r="V367" s="10">
        <v>67</v>
      </c>
      <c r="W367" s="10">
        <v>33</v>
      </c>
      <c r="X367" s="10">
        <v>16</v>
      </c>
      <c r="Y367" s="10">
        <v>6</v>
      </c>
      <c r="Z367" s="10">
        <v>48</v>
      </c>
      <c r="AA367" s="10">
        <v>422</v>
      </c>
      <c r="AB367" s="10">
        <v>0</v>
      </c>
      <c r="AC367" s="10">
        <v>0</v>
      </c>
      <c r="AD367" s="10">
        <v>-92</v>
      </c>
    </row>
    <row r="368" spans="1:30" x14ac:dyDescent="0.2">
      <c r="A368" s="10" t="s">
        <v>454</v>
      </c>
      <c r="B368" s="10" t="s">
        <v>52</v>
      </c>
      <c r="C368" s="10" t="s">
        <v>132</v>
      </c>
      <c r="D368" s="10">
        <v>25</v>
      </c>
      <c r="E368" s="10">
        <v>50</v>
      </c>
      <c r="F368" s="10">
        <v>26</v>
      </c>
      <c r="G368" s="10">
        <v>24</v>
      </c>
      <c r="H368" s="10">
        <v>625</v>
      </c>
      <c r="I368" s="10">
        <v>172</v>
      </c>
      <c r="J368" s="10">
        <v>56</v>
      </c>
      <c r="K368" s="10">
        <v>145</v>
      </c>
      <c r="L368" s="10">
        <v>38.6</v>
      </c>
      <c r="M368" s="10">
        <v>11</v>
      </c>
      <c r="N368" s="10">
        <v>40</v>
      </c>
      <c r="O368" s="10">
        <v>27.5</v>
      </c>
      <c r="P368" s="10">
        <v>49</v>
      </c>
      <c r="Q368" s="10">
        <v>63</v>
      </c>
      <c r="R368" s="10">
        <v>77.8</v>
      </c>
      <c r="S368" s="10">
        <v>17</v>
      </c>
      <c r="T368" s="10">
        <v>36</v>
      </c>
      <c r="U368" s="10">
        <v>53</v>
      </c>
      <c r="V368" s="10">
        <v>53</v>
      </c>
      <c r="W368" s="10">
        <v>21</v>
      </c>
      <c r="X368" s="10">
        <v>7</v>
      </c>
      <c r="Y368" s="10">
        <v>5</v>
      </c>
      <c r="Z368" s="10">
        <v>50</v>
      </c>
      <c r="AA368" s="10">
        <v>330</v>
      </c>
      <c r="AB368" s="10">
        <v>0</v>
      </c>
      <c r="AC368" s="10">
        <v>0</v>
      </c>
      <c r="AD368" s="10">
        <v>-114</v>
      </c>
    </row>
    <row r="369" spans="1:30" x14ac:dyDescent="0.2">
      <c r="A369" s="10" t="s">
        <v>455</v>
      </c>
      <c r="B369" s="10" t="s">
        <v>57</v>
      </c>
      <c r="C369" s="10" t="s">
        <v>61</v>
      </c>
      <c r="D369" s="10">
        <v>25</v>
      </c>
      <c r="E369" s="10">
        <v>42</v>
      </c>
      <c r="F369" s="10">
        <v>9</v>
      </c>
      <c r="G369" s="10">
        <v>33</v>
      </c>
      <c r="H369" s="10">
        <v>474</v>
      </c>
      <c r="I369" s="10">
        <v>172</v>
      </c>
      <c r="J369" s="10">
        <v>67</v>
      </c>
      <c r="K369" s="10">
        <v>155</v>
      </c>
      <c r="L369" s="10">
        <v>43.2</v>
      </c>
      <c r="M369" s="10">
        <v>18</v>
      </c>
      <c r="N369" s="10">
        <v>60</v>
      </c>
      <c r="O369" s="10">
        <v>30</v>
      </c>
      <c r="P369" s="10">
        <v>20</v>
      </c>
      <c r="Q369" s="10">
        <v>41</v>
      </c>
      <c r="R369" s="10">
        <v>48.8</v>
      </c>
      <c r="S369" s="10">
        <v>21</v>
      </c>
      <c r="T369" s="10">
        <v>87</v>
      </c>
      <c r="U369" s="10">
        <v>108</v>
      </c>
      <c r="V369" s="10">
        <v>38</v>
      </c>
      <c r="W369" s="10">
        <v>31</v>
      </c>
      <c r="X369" s="10">
        <v>18</v>
      </c>
      <c r="Y369" s="10">
        <v>7</v>
      </c>
      <c r="Z369" s="10">
        <v>53</v>
      </c>
      <c r="AA369" s="10">
        <v>403</v>
      </c>
      <c r="AB369" s="10">
        <v>0</v>
      </c>
      <c r="AC369" s="10">
        <v>0</v>
      </c>
      <c r="AD369" s="10">
        <v>-110</v>
      </c>
    </row>
    <row r="370" spans="1:30" x14ac:dyDescent="0.2">
      <c r="A370" s="10" t="s">
        <v>456</v>
      </c>
      <c r="B370" s="10" t="s">
        <v>40</v>
      </c>
      <c r="C370" s="10" t="s">
        <v>66</v>
      </c>
      <c r="D370" s="10">
        <v>32</v>
      </c>
      <c r="E370" s="10">
        <v>33</v>
      </c>
      <c r="F370" s="10">
        <v>23</v>
      </c>
      <c r="G370" s="10">
        <v>10</v>
      </c>
      <c r="H370" s="10">
        <v>566</v>
      </c>
      <c r="I370" s="10">
        <v>171</v>
      </c>
      <c r="J370" s="10">
        <v>61</v>
      </c>
      <c r="K370" s="10">
        <v>178</v>
      </c>
      <c r="L370" s="10">
        <v>34.299999999999997</v>
      </c>
      <c r="M370" s="10">
        <v>21</v>
      </c>
      <c r="N370" s="10">
        <v>82</v>
      </c>
      <c r="O370" s="10">
        <v>25.6</v>
      </c>
      <c r="P370" s="10">
        <v>28</v>
      </c>
      <c r="Q370" s="10">
        <v>35</v>
      </c>
      <c r="R370" s="10">
        <v>80</v>
      </c>
      <c r="S370" s="10">
        <v>9</v>
      </c>
      <c r="T370" s="10">
        <v>61</v>
      </c>
      <c r="U370" s="10">
        <v>70</v>
      </c>
      <c r="V370" s="10">
        <v>115</v>
      </c>
      <c r="W370" s="10">
        <v>31</v>
      </c>
      <c r="X370" s="10">
        <v>26</v>
      </c>
      <c r="Y370" s="10">
        <v>6</v>
      </c>
      <c r="Z370" s="10">
        <v>51</v>
      </c>
      <c r="AA370" s="10">
        <v>493</v>
      </c>
      <c r="AB370" s="10">
        <v>0</v>
      </c>
      <c r="AC370" s="10">
        <v>0</v>
      </c>
      <c r="AD370" s="10">
        <v>45</v>
      </c>
    </row>
    <row r="371" spans="1:30" x14ac:dyDescent="0.2">
      <c r="A371" s="10" t="s">
        <v>457</v>
      </c>
      <c r="B371" s="10" t="s">
        <v>26</v>
      </c>
      <c r="C371" s="10" t="s">
        <v>35</v>
      </c>
      <c r="D371" s="10">
        <v>34</v>
      </c>
      <c r="E371" s="10">
        <v>41</v>
      </c>
      <c r="F371" s="10">
        <v>27</v>
      </c>
      <c r="G371" s="10">
        <v>14</v>
      </c>
      <c r="H371" s="10">
        <v>569</v>
      </c>
      <c r="I371" s="10">
        <v>170</v>
      </c>
      <c r="J371" s="10">
        <v>63</v>
      </c>
      <c r="K371" s="10">
        <v>130</v>
      </c>
      <c r="L371" s="10">
        <v>48.5</v>
      </c>
      <c r="M371" s="10">
        <v>23</v>
      </c>
      <c r="N371" s="10">
        <v>66</v>
      </c>
      <c r="O371" s="10">
        <v>34.799999999999997</v>
      </c>
      <c r="P371" s="10">
        <v>21</v>
      </c>
      <c r="Q371" s="10">
        <v>32</v>
      </c>
      <c r="R371" s="10">
        <v>65.599999999999994</v>
      </c>
      <c r="S371" s="10">
        <v>47</v>
      </c>
      <c r="T371" s="10">
        <v>108</v>
      </c>
      <c r="U371" s="10">
        <v>155</v>
      </c>
      <c r="V371" s="10">
        <v>61</v>
      </c>
      <c r="W371" s="10">
        <v>22</v>
      </c>
      <c r="X371" s="10">
        <v>14</v>
      </c>
      <c r="Y371" s="10">
        <v>9</v>
      </c>
      <c r="Z371" s="10">
        <v>75</v>
      </c>
      <c r="AA371" s="10">
        <v>495</v>
      </c>
      <c r="AB371" s="10">
        <v>0</v>
      </c>
      <c r="AC371" s="10">
        <v>0</v>
      </c>
      <c r="AD371" s="10">
        <v>105</v>
      </c>
    </row>
    <row r="372" spans="1:30" x14ac:dyDescent="0.2">
      <c r="A372" s="10" t="s">
        <v>458</v>
      </c>
      <c r="B372" s="10" t="s">
        <v>57</v>
      </c>
      <c r="C372" s="10" t="s">
        <v>111</v>
      </c>
      <c r="D372" s="10">
        <v>37</v>
      </c>
      <c r="E372" s="10">
        <v>49</v>
      </c>
      <c r="F372" s="10">
        <v>21</v>
      </c>
      <c r="G372" s="10">
        <v>28</v>
      </c>
      <c r="H372" s="10">
        <v>480</v>
      </c>
      <c r="I372" s="10">
        <v>168</v>
      </c>
      <c r="J372" s="10">
        <v>65</v>
      </c>
      <c r="K372" s="10">
        <v>125</v>
      </c>
      <c r="L372" s="10">
        <v>52</v>
      </c>
      <c r="M372" s="10">
        <v>8</v>
      </c>
      <c r="N372" s="10">
        <v>24</v>
      </c>
      <c r="O372" s="10">
        <v>33.299999999999997</v>
      </c>
      <c r="P372" s="10">
        <v>30</v>
      </c>
      <c r="Q372" s="10">
        <v>42</v>
      </c>
      <c r="R372" s="10">
        <v>71.400000000000006</v>
      </c>
      <c r="S372" s="10">
        <v>32</v>
      </c>
      <c r="T372" s="10">
        <v>61</v>
      </c>
      <c r="U372" s="10">
        <v>93</v>
      </c>
      <c r="V372" s="10">
        <v>34</v>
      </c>
      <c r="W372" s="10">
        <v>26</v>
      </c>
      <c r="X372" s="10">
        <v>15</v>
      </c>
      <c r="Y372" s="10">
        <v>12</v>
      </c>
      <c r="Z372" s="10">
        <v>84</v>
      </c>
      <c r="AA372" s="10">
        <v>386</v>
      </c>
      <c r="AB372" s="10">
        <v>0</v>
      </c>
      <c r="AC372" s="10">
        <v>0</v>
      </c>
      <c r="AD372" s="10">
        <v>-4</v>
      </c>
    </row>
    <row r="373" spans="1:30" x14ac:dyDescent="0.2">
      <c r="A373" s="10" t="s">
        <v>459</v>
      </c>
      <c r="B373" s="10" t="s">
        <v>37</v>
      </c>
      <c r="C373" s="10" t="s">
        <v>114</v>
      </c>
      <c r="D373" s="10">
        <v>23</v>
      </c>
      <c r="E373" s="10">
        <v>38</v>
      </c>
      <c r="F373" s="10">
        <v>13</v>
      </c>
      <c r="G373" s="10">
        <v>25</v>
      </c>
      <c r="H373" s="10">
        <v>457</v>
      </c>
      <c r="I373" s="10">
        <v>167</v>
      </c>
      <c r="J373" s="10">
        <v>69</v>
      </c>
      <c r="K373" s="10">
        <v>125</v>
      </c>
      <c r="L373" s="10">
        <v>55.2</v>
      </c>
      <c r="M373" s="10">
        <v>6</v>
      </c>
      <c r="N373" s="10">
        <v>26</v>
      </c>
      <c r="O373" s="10">
        <v>23.1</v>
      </c>
      <c r="P373" s="10">
        <v>23</v>
      </c>
      <c r="Q373" s="10">
        <v>42</v>
      </c>
      <c r="R373" s="10">
        <v>54.8</v>
      </c>
      <c r="S373" s="10">
        <v>61</v>
      </c>
      <c r="T373" s="10">
        <v>76</v>
      </c>
      <c r="U373" s="10">
        <v>137</v>
      </c>
      <c r="V373" s="10">
        <v>39</v>
      </c>
      <c r="W373" s="10">
        <v>22</v>
      </c>
      <c r="X373" s="10">
        <v>16</v>
      </c>
      <c r="Y373" s="10">
        <v>26</v>
      </c>
      <c r="Z373" s="10">
        <v>64</v>
      </c>
      <c r="AA373" s="10">
        <v>494</v>
      </c>
      <c r="AB373" s="10">
        <v>2</v>
      </c>
      <c r="AC373" s="10">
        <v>0</v>
      </c>
      <c r="AD373" s="10">
        <v>26</v>
      </c>
    </row>
    <row r="374" spans="1:30" x14ac:dyDescent="0.2">
      <c r="A374" s="10" t="s">
        <v>460</v>
      </c>
      <c r="B374" s="10" t="s">
        <v>52</v>
      </c>
      <c r="C374" s="10" t="s">
        <v>61</v>
      </c>
      <c r="D374" s="10">
        <v>30</v>
      </c>
      <c r="E374" s="10">
        <v>27</v>
      </c>
      <c r="F374" s="10">
        <v>15</v>
      </c>
      <c r="G374" s="10">
        <v>12</v>
      </c>
      <c r="H374" s="10">
        <v>459</v>
      </c>
      <c r="I374" s="10">
        <v>165</v>
      </c>
      <c r="J374" s="10">
        <v>56</v>
      </c>
      <c r="K374" s="10">
        <v>166</v>
      </c>
      <c r="L374" s="10">
        <v>33.700000000000003</v>
      </c>
      <c r="M374" s="10">
        <v>35</v>
      </c>
      <c r="N374" s="10">
        <v>114</v>
      </c>
      <c r="O374" s="10">
        <v>30.7</v>
      </c>
      <c r="P374" s="10">
        <v>18</v>
      </c>
      <c r="Q374" s="10">
        <v>21</v>
      </c>
      <c r="R374" s="10">
        <v>85.7</v>
      </c>
      <c r="S374" s="10">
        <v>4</v>
      </c>
      <c r="T374" s="10">
        <v>45</v>
      </c>
      <c r="U374" s="10">
        <v>49</v>
      </c>
      <c r="V374" s="10">
        <v>36</v>
      </c>
      <c r="W374" s="10">
        <v>22</v>
      </c>
      <c r="X374" s="10">
        <v>16</v>
      </c>
      <c r="Y374" s="10">
        <v>3</v>
      </c>
      <c r="Z374" s="10">
        <v>46</v>
      </c>
      <c r="AA374" s="10">
        <v>313</v>
      </c>
      <c r="AB374" s="10">
        <v>0</v>
      </c>
      <c r="AC374" s="10">
        <v>0</v>
      </c>
      <c r="AD374" s="10">
        <v>-54</v>
      </c>
    </row>
    <row r="375" spans="1:30" x14ac:dyDescent="0.2">
      <c r="A375" s="10" t="s">
        <v>461</v>
      </c>
      <c r="B375" s="10" t="s">
        <v>33</v>
      </c>
      <c r="C375" s="10" t="s">
        <v>72</v>
      </c>
      <c r="D375" s="10">
        <v>29</v>
      </c>
      <c r="E375" s="10">
        <v>32</v>
      </c>
      <c r="F375" s="10">
        <v>13</v>
      </c>
      <c r="G375" s="10">
        <v>19</v>
      </c>
      <c r="H375" s="10">
        <v>480</v>
      </c>
      <c r="I375" s="10">
        <v>165</v>
      </c>
      <c r="J375" s="10">
        <v>61</v>
      </c>
      <c r="K375" s="10">
        <v>108</v>
      </c>
      <c r="L375" s="10">
        <v>56.5</v>
      </c>
      <c r="M375" s="10">
        <v>13</v>
      </c>
      <c r="N375" s="10">
        <v>35</v>
      </c>
      <c r="O375" s="10">
        <v>37.1</v>
      </c>
      <c r="P375" s="10">
        <v>30</v>
      </c>
      <c r="Q375" s="10">
        <v>45</v>
      </c>
      <c r="R375" s="10">
        <v>66.7</v>
      </c>
      <c r="S375" s="10">
        <v>27</v>
      </c>
      <c r="T375" s="10">
        <v>61</v>
      </c>
      <c r="U375" s="10">
        <v>88</v>
      </c>
      <c r="V375" s="10">
        <v>23</v>
      </c>
      <c r="W375" s="10">
        <v>20</v>
      </c>
      <c r="X375" s="10">
        <v>24</v>
      </c>
      <c r="Y375" s="10">
        <v>21</v>
      </c>
      <c r="Z375" s="10">
        <v>52</v>
      </c>
      <c r="AA375" s="10">
        <v>420</v>
      </c>
      <c r="AB375" s="10">
        <v>0</v>
      </c>
      <c r="AC375" s="10">
        <v>0</v>
      </c>
      <c r="AD375" s="10">
        <v>48</v>
      </c>
    </row>
    <row r="376" spans="1:30" x14ac:dyDescent="0.2">
      <c r="A376" s="10" t="s">
        <v>462</v>
      </c>
      <c r="B376" s="10" t="s">
        <v>57</v>
      </c>
      <c r="C376" s="10" t="s">
        <v>123</v>
      </c>
      <c r="D376" s="10">
        <v>21</v>
      </c>
      <c r="E376" s="10">
        <v>17</v>
      </c>
      <c r="F376" s="10">
        <v>7</v>
      </c>
      <c r="G376" s="10">
        <v>10</v>
      </c>
      <c r="H376" s="10">
        <v>320</v>
      </c>
      <c r="I376" s="10">
        <v>165</v>
      </c>
      <c r="J376" s="10">
        <v>59</v>
      </c>
      <c r="K376" s="10">
        <v>130</v>
      </c>
      <c r="L376" s="10">
        <v>45.4</v>
      </c>
      <c r="M376" s="10">
        <v>33</v>
      </c>
      <c r="N376" s="10">
        <v>82</v>
      </c>
      <c r="O376" s="10">
        <v>40.200000000000003</v>
      </c>
      <c r="P376" s="10">
        <v>14</v>
      </c>
      <c r="Q376" s="10">
        <v>17</v>
      </c>
      <c r="R376" s="10">
        <v>82.4</v>
      </c>
      <c r="S376" s="10">
        <v>10</v>
      </c>
      <c r="T376" s="10">
        <v>50</v>
      </c>
      <c r="U376" s="10">
        <v>60</v>
      </c>
      <c r="V376" s="10">
        <v>10</v>
      </c>
      <c r="W376" s="10">
        <v>11</v>
      </c>
      <c r="X376" s="10">
        <v>6</v>
      </c>
      <c r="Y376" s="10">
        <v>5</v>
      </c>
      <c r="Z376" s="10">
        <v>26</v>
      </c>
      <c r="AA376" s="10">
        <v>274</v>
      </c>
      <c r="AB376" s="10">
        <v>1</v>
      </c>
      <c r="AC376" s="10">
        <v>0</v>
      </c>
      <c r="AD376" s="10">
        <v>-74</v>
      </c>
    </row>
    <row r="377" spans="1:30" x14ac:dyDescent="0.2">
      <c r="A377" s="10" t="s">
        <v>463</v>
      </c>
      <c r="B377" s="10" t="s">
        <v>62</v>
      </c>
      <c r="C377" s="10" t="s">
        <v>111</v>
      </c>
      <c r="D377" s="10">
        <v>21</v>
      </c>
      <c r="E377" s="10">
        <v>28</v>
      </c>
      <c r="F377" s="10">
        <v>10</v>
      </c>
      <c r="G377" s="10">
        <v>18</v>
      </c>
      <c r="H377" s="10">
        <v>423</v>
      </c>
      <c r="I377" s="10">
        <v>163</v>
      </c>
      <c r="J377" s="10">
        <v>66</v>
      </c>
      <c r="K377" s="10">
        <v>171</v>
      </c>
      <c r="L377" s="10">
        <v>38.6</v>
      </c>
      <c r="M377" s="10">
        <v>17</v>
      </c>
      <c r="N377" s="10">
        <v>70</v>
      </c>
      <c r="O377" s="10">
        <v>24.3</v>
      </c>
      <c r="P377" s="10">
        <v>14</v>
      </c>
      <c r="Q377" s="10">
        <v>27</v>
      </c>
      <c r="R377" s="10">
        <v>51.9</v>
      </c>
      <c r="S377" s="10">
        <v>10</v>
      </c>
      <c r="T377" s="10">
        <v>55</v>
      </c>
      <c r="U377" s="10">
        <v>65</v>
      </c>
      <c r="V377" s="10">
        <v>28</v>
      </c>
      <c r="W377" s="10">
        <v>17</v>
      </c>
      <c r="X377" s="10">
        <v>10</v>
      </c>
      <c r="Y377" s="10">
        <v>8</v>
      </c>
      <c r="Z377" s="10">
        <v>48</v>
      </c>
      <c r="AA377" s="10">
        <v>320</v>
      </c>
      <c r="AB377" s="10">
        <v>0</v>
      </c>
      <c r="AC377" s="10">
        <v>0</v>
      </c>
      <c r="AD377" s="10">
        <v>-54</v>
      </c>
    </row>
    <row r="378" spans="1:30" x14ac:dyDescent="0.2">
      <c r="A378" s="10" t="s">
        <v>464</v>
      </c>
      <c r="B378" s="10" t="s">
        <v>40</v>
      </c>
      <c r="C378" s="10" t="s">
        <v>56</v>
      </c>
      <c r="D378" s="10">
        <v>27</v>
      </c>
      <c r="E378" s="10">
        <v>43</v>
      </c>
      <c r="F378" s="10">
        <v>22</v>
      </c>
      <c r="G378" s="10">
        <v>21</v>
      </c>
      <c r="H378" s="10">
        <v>679</v>
      </c>
      <c r="I378" s="10">
        <v>161</v>
      </c>
      <c r="J378" s="10">
        <v>61</v>
      </c>
      <c r="K378" s="10">
        <v>145</v>
      </c>
      <c r="L378" s="10">
        <v>42.1</v>
      </c>
      <c r="M378" s="10">
        <v>24</v>
      </c>
      <c r="N378" s="10">
        <v>78</v>
      </c>
      <c r="O378" s="10">
        <v>30.8</v>
      </c>
      <c r="P378" s="10">
        <v>15</v>
      </c>
      <c r="Q378" s="10">
        <v>18</v>
      </c>
      <c r="R378" s="10">
        <v>83.3</v>
      </c>
      <c r="S378" s="10">
        <v>15</v>
      </c>
      <c r="T378" s="10">
        <v>47</v>
      </c>
      <c r="U378" s="10">
        <v>62</v>
      </c>
      <c r="V378" s="10">
        <v>148</v>
      </c>
      <c r="W378" s="10">
        <v>33</v>
      </c>
      <c r="X378" s="10">
        <v>32</v>
      </c>
      <c r="Y378" s="10">
        <v>4</v>
      </c>
      <c r="Z378" s="10">
        <v>28</v>
      </c>
      <c r="AA378" s="10">
        <v>532</v>
      </c>
      <c r="AB378" s="10">
        <v>0</v>
      </c>
      <c r="AC378" s="10">
        <v>0</v>
      </c>
      <c r="AD378" s="10">
        <v>84</v>
      </c>
    </row>
    <row r="379" spans="1:30" x14ac:dyDescent="0.2">
      <c r="A379" s="10" t="s">
        <v>465</v>
      </c>
      <c r="B379" s="10" t="s">
        <v>26</v>
      </c>
      <c r="C379" s="10" t="s">
        <v>134</v>
      </c>
      <c r="D379" s="10">
        <v>22</v>
      </c>
      <c r="E379" s="10">
        <v>46</v>
      </c>
      <c r="F379" s="10">
        <v>13</v>
      </c>
      <c r="G379" s="10">
        <v>33</v>
      </c>
      <c r="H379" s="10">
        <v>550</v>
      </c>
      <c r="I379" s="10">
        <v>157</v>
      </c>
      <c r="J379" s="10">
        <v>67</v>
      </c>
      <c r="K379" s="10">
        <v>120</v>
      </c>
      <c r="L379" s="10">
        <v>55.8</v>
      </c>
      <c r="M379" s="10">
        <v>4</v>
      </c>
      <c r="N379" s="10">
        <v>19</v>
      </c>
      <c r="O379" s="10">
        <v>21.1</v>
      </c>
      <c r="P379" s="10">
        <v>19</v>
      </c>
      <c r="Q379" s="10">
        <v>26</v>
      </c>
      <c r="R379" s="10">
        <v>73.099999999999994</v>
      </c>
      <c r="S379" s="10">
        <v>37</v>
      </c>
      <c r="T379" s="10">
        <v>86</v>
      </c>
      <c r="U379" s="10">
        <v>123</v>
      </c>
      <c r="V379" s="10">
        <v>15</v>
      </c>
      <c r="W379" s="10">
        <v>31</v>
      </c>
      <c r="X379" s="10">
        <v>17</v>
      </c>
      <c r="Y379" s="10">
        <v>30</v>
      </c>
      <c r="Z379" s="10">
        <v>65</v>
      </c>
      <c r="AA379" s="10">
        <v>437</v>
      </c>
      <c r="AB379" s="10">
        <v>1</v>
      </c>
      <c r="AC379" s="10">
        <v>0</v>
      </c>
      <c r="AD379" s="10">
        <v>-32</v>
      </c>
    </row>
    <row r="380" spans="1:30" x14ac:dyDescent="0.2">
      <c r="A380" s="10" t="s">
        <v>466</v>
      </c>
      <c r="B380" s="10" t="s">
        <v>40</v>
      </c>
      <c r="C380" s="10" t="s">
        <v>66</v>
      </c>
      <c r="D380" s="10">
        <v>30</v>
      </c>
      <c r="E380" s="10">
        <v>48</v>
      </c>
      <c r="F380" s="10">
        <v>31</v>
      </c>
      <c r="G380" s="10">
        <v>17</v>
      </c>
      <c r="H380" s="10">
        <v>505</v>
      </c>
      <c r="I380" s="10">
        <v>157</v>
      </c>
      <c r="J380" s="10">
        <v>57</v>
      </c>
      <c r="K380" s="10">
        <v>110</v>
      </c>
      <c r="L380" s="10">
        <v>51.8</v>
      </c>
      <c r="M380" s="10">
        <v>12</v>
      </c>
      <c r="N380" s="10">
        <v>42</v>
      </c>
      <c r="O380" s="10">
        <v>28.6</v>
      </c>
      <c r="P380" s="10">
        <v>31</v>
      </c>
      <c r="Q380" s="10">
        <v>34</v>
      </c>
      <c r="R380" s="10">
        <v>91.2</v>
      </c>
      <c r="S380" s="10">
        <v>10</v>
      </c>
      <c r="T380" s="10">
        <v>36</v>
      </c>
      <c r="U380" s="10">
        <v>46</v>
      </c>
      <c r="V380" s="10">
        <v>79</v>
      </c>
      <c r="W380" s="10">
        <v>24</v>
      </c>
      <c r="X380" s="10">
        <v>17</v>
      </c>
      <c r="Y380" s="10">
        <v>4</v>
      </c>
      <c r="Z380" s="10">
        <v>49</v>
      </c>
      <c r="AA380" s="10">
        <v>370</v>
      </c>
      <c r="AB380" s="10">
        <v>0</v>
      </c>
      <c r="AC380" s="10">
        <v>0</v>
      </c>
      <c r="AD380" s="10">
        <v>11</v>
      </c>
    </row>
    <row r="381" spans="1:30" x14ac:dyDescent="0.2">
      <c r="A381" s="10" t="s">
        <v>467</v>
      </c>
      <c r="B381" s="10" t="s">
        <v>33</v>
      </c>
      <c r="C381" s="10" t="s">
        <v>114</v>
      </c>
      <c r="D381" s="10">
        <v>26</v>
      </c>
      <c r="E381" s="10">
        <v>37</v>
      </c>
      <c r="F381" s="10">
        <v>14</v>
      </c>
      <c r="G381" s="10">
        <v>23</v>
      </c>
      <c r="H381" s="10">
        <v>451</v>
      </c>
      <c r="I381" s="10">
        <v>155</v>
      </c>
      <c r="J381" s="10">
        <v>55</v>
      </c>
      <c r="K381" s="10">
        <v>122</v>
      </c>
      <c r="L381" s="10">
        <v>45.1</v>
      </c>
      <c r="M381" s="10">
        <v>24</v>
      </c>
      <c r="N381" s="10">
        <v>74</v>
      </c>
      <c r="O381" s="10">
        <v>32.4</v>
      </c>
      <c r="P381" s="10">
        <v>21</v>
      </c>
      <c r="Q381" s="10">
        <v>23</v>
      </c>
      <c r="R381" s="10">
        <v>91.3</v>
      </c>
      <c r="S381" s="10">
        <v>23</v>
      </c>
      <c r="T381" s="10">
        <v>39</v>
      </c>
      <c r="U381" s="10">
        <v>62</v>
      </c>
      <c r="V381" s="10">
        <v>31</v>
      </c>
      <c r="W381" s="10">
        <v>16</v>
      </c>
      <c r="X381" s="10">
        <v>8</v>
      </c>
      <c r="Y381" s="10">
        <v>5</v>
      </c>
      <c r="Z381" s="10">
        <v>61</v>
      </c>
      <c r="AA381" s="10">
        <v>299</v>
      </c>
      <c r="AB381" s="10">
        <v>0</v>
      </c>
      <c r="AC381" s="10">
        <v>0</v>
      </c>
      <c r="AD381" s="10">
        <v>-79</v>
      </c>
    </row>
    <row r="382" spans="1:30" x14ac:dyDescent="0.2">
      <c r="A382" s="10" t="s">
        <v>468</v>
      </c>
      <c r="B382" s="10" t="s">
        <v>33</v>
      </c>
      <c r="C382" s="10" t="s">
        <v>87</v>
      </c>
      <c r="D382" s="10">
        <v>30</v>
      </c>
      <c r="E382" s="10">
        <v>52</v>
      </c>
      <c r="F382" s="10">
        <v>19</v>
      </c>
      <c r="G382" s="10">
        <v>33</v>
      </c>
      <c r="H382" s="10">
        <v>700</v>
      </c>
      <c r="I382" s="10">
        <v>155</v>
      </c>
      <c r="J382" s="10">
        <v>64</v>
      </c>
      <c r="K382" s="10">
        <v>143</v>
      </c>
      <c r="L382" s="10">
        <v>44.8</v>
      </c>
      <c r="M382" s="10">
        <v>8</v>
      </c>
      <c r="N382" s="10">
        <v>43</v>
      </c>
      <c r="O382" s="10">
        <v>18.600000000000001</v>
      </c>
      <c r="P382" s="10">
        <v>19</v>
      </c>
      <c r="Q382" s="10">
        <v>24</v>
      </c>
      <c r="R382" s="10">
        <v>79.2</v>
      </c>
      <c r="S382" s="10">
        <v>28</v>
      </c>
      <c r="T382" s="10">
        <v>96</v>
      </c>
      <c r="U382" s="10">
        <v>124</v>
      </c>
      <c r="V382" s="10">
        <v>65</v>
      </c>
      <c r="W382" s="10">
        <v>34</v>
      </c>
      <c r="X382" s="10">
        <v>16</v>
      </c>
      <c r="Y382" s="10">
        <v>10</v>
      </c>
      <c r="Z382" s="10">
        <v>80</v>
      </c>
      <c r="AA382" s="10">
        <v>445</v>
      </c>
      <c r="AB382" s="10">
        <v>0</v>
      </c>
      <c r="AC382" s="10">
        <v>0</v>
      </c>
      <c r="AD382" s="10">
        <v>-147</v>
      </c>
    </row>
    <row r="383" spans="1:30" x14ac:dyDescent="0.2">
      <c r="A383" s="10" t="s">
        <v>469</v>
      </c>
      <c r="B383" s="10" t="s">
        <v>37</v>
      </c>
      <c r="C383" s="10" t="s">
        <v>95</v>
      </c>
      <c r="D383" s="10">
        <v>23</v>
      </c>
      <c r="E383" s="10">
        <v>36</v>
      </c>
      <c r="F383" s="10">
        <v>17</v>
      </c>
      <c r="G383" s="10">
        <v>19</v>
      </c>
      <c r="H383" s="10">
        <v>294</v>
      </c>
      <c r="I383" s="10">
        <v>155</v>
      </c>
      <c r="J383" s="10">
        <v>61</v>
      </c>
      <c r="K383" s="10">
        <v>96</v>
      </c>
      <c r="L383" s="10">
        <v>63.5</v>
      </c>
      <c r="M383" s="10">
        <v>0</v>
      </c>
      <c r="N383" s="10">
        <v>0</v>
      </c>
      <c r="O383" s="10">
        <v>0</v>
      </c>
      <c r="P383" s="10">
        <v>33</v>
      </c>
      <c r="Q383" s="10">
        <v>72</v>
      </c>
      <c r="R383" s="10">
        <v>45.8</v>
      </c>
      <c r="S383" s="10">
        <v>57</v>
      </c>
      <c r="T383" s="10">
        <v>82</v>
      </c>
      <c r="U383" s="10">
        <v>139</v>
      </c>
      <c r="V383" s="10">
        <v>4</v>
      </c>
      <c r="W383" s="10">
        <v>15</v>
      </c>
      <c r="X383" s="10">
        <v>4</v>
      </c>
      <c r="Y383" s="10">
        <v>14</v>
      </c>
      <c r="Z383" s="10">
        <v>39</v>
      </c>
      <c r="AA383" s="10">
        <v>367</v>
      </c>
      <c r="AB383" s="10">
        <v>3</v>
      </c>
      <c r="AC383" s="10">
        <v>0</v>
      </c>
      <c r="AD383" s="10">
        <v>27</v>
      </c>
    </row>
    <row r="384" spans="1:30" x14ac:dyDescent="0.2">
      <c r="A384" s="10" t="s">
        <v>470</v>
      </c>
      <c r="B384" s="10" t="s">
        <v>62</v>
      </c>
      <c r="C384" s="10" t="s">
        <v>51</v>
      </c>
      <c r="D384" s="10">
        <v>23</v>
      </c>
      <c r="E384" s="10">
        <v>35</v>
      </c>
      <c r="F384" s="10">
        <v>27</v>
      </c>
      <c r="G384" s="10">
        <v>8</v>
      </c>
      <c r="H384" s="10">
        <v>345</v>
      </c>
      <c r="I384" s="10">
        <v>154</v>
      </c>
      <c r="J384" s="10">
        <v>53</v>
      </c>
      <c r="K384" s="10">
        <v>125</v>
      </c>
      <c r="L384" s="10">
        <v>42.4</v>
      </c>
      <c r="M384" s="10">
        <v>44</v>
      </c>
      <c r="N384" s="10">
        <v>105</v>
      </c>
      <c r="O384" s="10">
        <v>41.9</v>
      </c>
      <c r="P384" s="10">
        <v>4</v>
      </c>
      <c r="Q384" s="10">
        <v>4</v>
      </c>
      <c r="R384" s="10">
        <v>100</v>
      </c>
      <c r="S384" s="10">
        <v>6</v>
      </c>
      <c r="T384" s="10">
        <v>39</v>
      </c>
      <c r="U384" s="10">
        <v>45</v>
      </c>
      <c r="V384" s="10">
        <v>22</v>
      </c>
      <c r="W384" s="10">
        <v>9</v>
      </c>
      <c r="X384" s="10">
        <v>6</v>
      </c>
      <c r="Y384" s="10">
        <v>0</v>
      </c>
      <c r="Z384" s="10">
        <v>31</v>
      </c>
      <c r="AA384" s="10">
        <v>250</v>
      </c>
      <c r="AB384" s="10">
        <v>0</v>
      </c>
      <c r="AC384" s="10">
        <v>0</v>
      </c>
      <c r="AD384" s="10">
        <v>-26</v>
      </c>
    </row>
    <row r="385" spans="1:30" x14ac:dyDescent="0.2">
      <c r="A385" s="10" t="s">
        <v>471</v>
      </c>
      <c r="B385" s="10" t="s">
        <v>26</v>
      </c>
      <c r="C385" s="10" t="s">
        <v>69</v>
      </c>
      <c r="D385" s="10">
        <v>24</v>
      </c>
      <c r="E385" s="10">
        <v>39</v>
      </c>
      <c r="F385" s="10">
        <v>13</v>
      </c>
      <c r="G385" s="10">
        <v>26</v>
      </c>
      <c r="H385" s="10">
        <v>405</v>
      </c>
      <c r="I385" s="10">
        <v>153</v>
      </c>
      <c r="J385" s="10">
        <v>59</v>
      </c>
      <c r="K385" s="10">
        <v>112</v>
      </c>
      <c r="L385" s="10">
        <v>52.7</v>
      </c>
      <c r="M385" s="10">
        <v>0</v>
      </c>
      <c r="N385" s="10">
        <v>4</v>
      </c>
      <c r="O385" s="10">
        <v>0</v>
      </c>
      <c r="P385" s="10">
        <v>35</v>
      </c>
      <c r="Q385" s="10">
        <v>50</v>
      </c>
      <c r="R385" s="10">
        <v>70</v>
      </c>
      <c r="S385" s="10">
        <v>54</v>
      </c>
      <c r="T385" s="10">
        <v>83</v>
      </c>
      <c r="U385" s="10">
        <v>137</v>
      </c>
      <c r="V385" s="10">
        <v>31</v>
      </c>
      <c r="W385" s="10">
        <v>25</v>
      </c>
      <c r="X385" s="10">
        <v>6</v>
      </c>
      <c r="Y385" s="10">
        <v>34</v>
      </c>
      <c r="Z385" s="10">
        <v>74</v>
      </c>
      <c r="AA385" s="10">
        <v>459</v>
      </c>
      <c r="AB385" s="10">
        <v>1</v>
      </c>
      <c r="AC385" s="10">
        <v>0</v>
      </c>
      <c r="AD385" s="10">
        <v>-75</v>
      </c>
    </row>
    <row r="386" spans="1:30" x14ac:dyDescent="0.2">
      <c r="A386" s="10" t="s">
        <v>472</v>
      </c>
      <c r="B386" s="10" t="s">
        <v>40</v>
      </c>
      <c r="C386" s="10" t="s">
        <v>61</v>
      </c>
      <c r="D386" s="10">
        <v>34</v>
      </c>
      <c r="E386" s="10">
        <v>27</v>
      </c>
      <c r="F386" s="10">
        <v>12</v>
      </c>
      <c r="G386" s="10">
        <v>15</v>
      </c>
      <c r="H386" s="10">
        <v>338</v>
      </c>
      <c r="I386" s="10">
        <v>152</v>
      </c>
      <c r="J386" s="10">
        <v>61</v>
      </c>
      <c r="K386" s="10">
        <v>159</v>
      </c>
      <c r="L386" s="10">
        <v>38.4</v>
      </c>
      <c r="M386" s="10">
        <v>19</v>
      </c>
      <c r="N386" s="10">
        <v>63</v>
      </c>
      <c r="O386" s="10">
        <v>30.2</v>
      </c>
      <c r="P386" s="10">
        <v>11</v>
      </c>
      <c r="Q386" s="10">
        <v>12</v>
      </c>
      <c r="R386" s="10">
        <v>91.7</v>
      </c>
      <c r="S386" s="10">
        <v>8</v>
      </c>
      <c r="T386" s="10">
        <v>32</v>
      </c>
      <c r="U386" s="10">
        <v>40</v>
      </c>
      <c r="V386" s="10">
        <v>46</v>
      </c>
      <c r="W386" s="10">
        <v>22</v>
      </c>
      <c r="X386" s="10">
        <v>7</v>
      </c>
      <c r="Y386" s="10">
        <v>5</v>
      </c>
      <c r="Z386" s="10">
        <v>18</v>
      </c>
      <c r="AA386" s="10">
        <v>283</v>
      </c>
      <c r="AB386" s="10">
        <v>0</v>
      </c>
      <c r="AC386" s="10">
        <v>0</v>
      </c>
      <c r="AD386" s="10">
        <v>-29</v>
      </c>
    </row>
    <row r="387" spans="1:30" x14ac:dyDescent="0.2">
      <c r="A387" s="10" t="s">
        <v>473</v>
      </c>
      <c r="B387" s="10" t="s">
        <v>62</v>
      </c>
      <c r="C387" s="10" t="s">
        <v>116</v>
      </c>
      <c r="D387" s="10">
        <v>23</v>
      </c>
      <c r="E387" s="10">
        <v>25</v>
      </c>
      <c r="F387" s="10">
        <v>15</v>
      </c>
      <c r="G387" s="10">
        <v>10</v>
      </c>
      <c r="H387" s="10">
        <v>374</v>
      </c>
      <c r="I387" s="10">
        <v>151</v>
      </c>
      <c r="J387" s="10">
        <v>49</v>
      </c>
      <c r="K387" s="10">
        <v>121</v>
      </c>
      <c r="L387" s="10">
        <v>40.5</v>
      </c>
      <c r="M387" s="10">
        <v>11</v>
      </c>
      <c r="N387" s="10">
        <v>30</v>
      </c>
      <c r="O387" s="10">
        <v>36.700000000000003</v>
      </c>
      <c r="P387" s="10">
        <v>42</v>
      </c>
      <c r="Q387" s="10">
        <v>57</v>
      </c>
      <c r="R387" s="10">
        <v>73.7</v>
      </c>
      <c r="S387" s="10">
        <v>13</v>
      </c>
      <c r="T387" s="10">
        <v>32</v>
      </c>
      <c r="U387" s="10">
        <v>45</v>
      </c>
      <c r="V387" s="10">
        <v>67</v>
      </c>
      <c r="W387" s="10">
        <v>24</v>
      </c>
      <c r="X387" s="10">
        <v>19</v>
      </c>
      <c r="Y387" s="10">
        <v>1</v>
      </c>
      <c r="Z387" s="10">
        <v>32</v>
      </c>
      <c r="AA387" s="10">
        <v>342</v>
      </c>
      <c r="AB387" s="10">
        <v>1</v>
      </c>
      <c r="AC387" s="10">
        <v>0</v>
      </c>
      <c r="AD387" s="10">
        <v>-30</v>
      </c>
    </row>
    <row r="388" spans="1:30" x14ac:dyDescent="0.2">
      <c r="A388" s="10" t="s">
        <v>474</v>
      </c>
      <c r="B388" s="10" t="s">
        <v>62</v>
      </c>
      <c r="C388" s="10" t="s">
        <v>91</v>
      </c>
      <c r="D388" s="10">
        <v>21</v>
      </c>
      <c r="E388" s="10">
        <v>31</v>
      </c>
      <c r="F388" s="10">
        <v>6</v>
      </c>
      <c r="G388" s="10">
        <v>25</v>
      </c>
      <c r="H388" s="10">
        <v>433</v>
      </c>
      <c r="I388" s="10">
        <v>145</v>
      </c>
      <c r="J388" s="10">
        <v>58</v>
      </c>
      <c r="K388" s="10">
        <v>160</v>
      </c>
      <c r="L388" s="10">
        <v>36.299999999999997</v>
      </c>
      <c r="M388" s="10">
        <v>19</v>
      </c>
      <c r="N388" s="10">
        <v>80</v>
      </c>
      <c r="O388" s="10">
        <v>23.8</v>
      </c>
      <c r="P388" s="10">
        <v>10</v>
      </c>
      <c r="Q388" s="10">
        <v>18</v>
      </c>
      <c r="R388" s="10">
        <v>55.6</v>
      </c>
      <c r="S388" s="10">
        <v>2</v>
      </c>
      <c r="T388" s="10">
        <v>43</v>
      </c>
      <c r="U388" s="10">
        <v>45</v>
      </c>
      <c r="V388" s="10">
        <v>47</v>
      </c>
      <c r="W388" s="10">
        <v>14</v>
      </c>
      <c r="X388" s="10">
        <v>15</v>
      </c>
      <c r="Y388" s="10">
        <v>2</v>
      </c>
      <c r="Z388" s="10">
        <v>29</v>
      </c>
      <c r="AA388" s="10">
        <v>307</v>
      </c>
      <c r="AB388" s="10">
        <v>0</v>
      </c>
      <c r="AC388" s="10">
        <v>0</v>
      </c>
      <c r="AD388" s="10">
        <v>-47</v>
      </c>
    </row>
    <row r="389" spans="1:30" x14ac:dyDescent="0.2">
      <c r="A389" s="10" t="s">
        <v>475</v>
      </c>
      <c r="B389" s="10" t="s">
        <v>52</v>
      </c>
      <c r="C389" s="10" t="s">
        <v>132</v>
      </c>
      <c r="D389" s="10">
        <v>21</v>
      </c>
      <c r="E389" s="10">
        <v>22</v>
      </c>
      <c r="F389" s="10">
        <v>9</v>
      </c>
      <c r="G389" s="10">
        <v>13</v>
      </c>
      <c r="H389" s="10">
        <v>248</v>
      </c>
      <c r="I389" s="10">
        <v>143</v>
      </c>
      <c r="J389" s="10">
        <v>51</v>
      </c>
      <c r="K389" s="10">
        <v>122</v>
      </c>
      <c r="L389" s="10">
        <v>41.8</v>
      </c>
      <c r="M389" s="10">
        <v>12</v>
      </c>
      <c r="N389" s="10">
        <v>29</v>
      </c>
      <c r="O389" s="10">
        <v>41.4</v>
      </c>
      <c r="P389" s="10">
        <v>29</v>
      </c>
      <c r="Q389" s="10">
        <v>38</v>
      </c>
      <c r="R389" s="10">
        <v>76.3</v>
      </c>
      <c r="S389" s="10">
        <v>7</v>
      </c>
      <c r="T389" s="10">
        <v>23</v>
      </c>
      <c r="U389" s="10">
        <v>30</v>
      </c>
      <c r="V389" s="10">
        <v>20</v>
      </c>
      <c r="W389" s="10">
        <v>12</v>
      </c>
      <c r="X389" s="10">
        <v>9</v>
      </c>
      <c r="Y389" s="10">
        <v>0</v>
      </c>
      <c r="Z389" s="10">
        <v>21</v>
      </c>
      <c r="AA389" s="10">
        <v>224</v>
      </c>
      <c r="AB389" s="10">
        <v>0</v>
      </c>
      <c r="AC389" s="10">
        <v>0</v>
      </c>
      <c r="AD389" s="10">
        <v>-44</v>
      </c>
    </row>
    <row r="390" spans="1:30" x14ac:dyDescent="0.2">
      <c r="A390" s="10" t="s">
        <v>476</v>
      </c>
      <c r="B390" s="10" t="s">
        <v>40</v>
      </c>
      <c r="C390" s="10" t="s">
        <v>85</v>
      </c>
      <c r="D390" s="10">
        <v>23</v>
      </c>
      <c r="E390" s="10">
        <v>31</v>
      </c>
      <c r="F390" s="10">
        <v>17</v>
      </c>
      <c r="G390" s="10">
        <v>14</v>
      </c>
      <c r="H390" s="10">
        <v>279</v>
      </c>
      <c r="I390" s="10">
        <v>142</v>
      </c>
      <c r="J390" s="10">
        <v>55</v>
      </c>
      <c r="K390" s="10">
        <v>130</v>
      </c>
      <c r="L390" s="10">
        <v>42.3</v>
      </c>
      <c r="M390" s="10">
        <v>15</v>
      </c>
      <c r="N390" s="10">
        <v>51</v>
      </c>
      <c r="O390" s="10">
        <v>29.4</v>
      </c>
      <c r="P390" s="10">
        <v>17</v>
      </c>
      <c r="Q390" s="10">
        <v>24</v>
      </c>
      <c r="R390" s="10">
        <v>70.8</v>
      </c>
      <c r="S390" s="10">
        <v>11</v>
      </c>
      <c r="T390" s="10">
        <v>34</v>
      </c>
      <c r="U390" s="10">
        <v>45</v>
      </c>
      <c r="V390" s="10">
        <v>36</v>
      </c>
      <c r="W390" s="10">
        <v>18</v>
      </c>
      <c r="X390" s="10">
        <v>13</v>
      </c>
      <c r="Y390" s="10">
        <v>13</v>
      </c>
      <c r="Z390" s="10">
        <v>34</v>
      </c>
      <c r="AA390" s="10">
        <v>310</v>
      </c>
      <c r="AB390" s="10">
        <v>0</v>
      </c>
      <c r="AC390" s="10">
        <v>0</v>
      </c>
      <c r="AD390" s="10">
        <v>-34</v>
      </c>
    </row>
    <row r="391" spans="1:30" x14ac:dyDescent="0.2">
      <c r="A391" s="10" t="s">
        <v>477</v>
      </c>
      <c r="B391" s="10" t="s">
        <v>37</v>
      </c>
      <c r="C391" s="10" t="s">
        <v>87</v>
      </c>
      <c r="D391" s="10">
        <v>27</v>
      </c>
      <c r="E391" s="10">
        <v>41</v>
      </c>
      <c r="F391" s="10">
        <v>12</v>
      </c>
      <c r="G391" s="10">
        <v>29</v>
      </c>
      <c r="H391" s="10">
        <v>477</v>
      </c>
      <c r="I391" s="10">
        <v>142</v>
      </c>
      <c r="J391" s="10">
        <v>55</v>
      </c>
      <c r="K391" s="10">
        <v>86</v>
      </c>
      <c r="L391" s="10">
        <v>64</v>
      </c>
      <c r="M391" s="10">
        <v>10</v>
      </c>
      <c r="N391" s="10">
        <v>17</v>
      </c>
      <c r="O391" s="10">
        <v>58.8</v>
      </c>
      <c r="P391" s="10">
        <v>22</v>
      </c>
      <c r="Q391" s="10">
        <v>29</v>
      </c>
      <c r="R391" s="10">
        <v>75.900000000000006</v>
      </c>
      <c r="S391" s="10">
        <v>42</v>
      </c>
      <c r="T391" s="10">
        <v>80</v>
      </c>
      <c r="U391" s="10">
        <v>122</v>
      </c>
      <c r="V391" s="10">
        <v>15</v>
      </c>
      <c r="W391" s="10">
        <v>23</v>
      </c>
      <c r="X391" s="10">
        <v>8</v>
      </c>
      <c r="Y391" s="10">
        <v>21</v>
      </c>
      <c r="Z391" s="10">
        <v>55</v>
      </c>
      <c r="AA391" s="10">
        <v>375</v>
      </c>
      <c r="AB391" s="10">
        <v>1</v>
      </c>
      <c r="AC391" s="10">
        <v>0</v>
      </c>
      <c r="AD391" s="10">
        <v>-83</v>
      </c>
    </row>
    <row r="392" spans="1:30" x14ac:dyDescent="0.2">
      <c r="A392" s="10" t="s">
        <v>478</v>
      </c>
      <c r="B392" s="10" t="s">
        <v>62</v>
      </c>
      <c r="C392" s="10" t="s">
        <v>114</v>
      </c>
      <c r="D392" s="10">
        <v>25</v>
      </c>
      <c r="E392" s="10">
        <v>34</v>
      </c>
      <c r="F392" s="10">
        <v>12</v>
      </c>
      <c r="G392" s="10">
        <v>22</v>
      </c>
      <c r="H392" s="10">
        <v>457</v>
      </c>
      <c r="I392" s="10">
        <v>141</v>
      </c>
      <c r="J392" s="10">
        <v>47</v>
      </c>
      <c r="K392" s="10">
        <v>107</v>
      </c>
      <c r="L392" s="10">
        <v>43.9</v>
      </c>
      <c r="M392" s="10">
        <v>16</v>
      </c>
      <c r="N392" s="10">
        <v>43</v>
      </c>
      <c r="O392" s="10">
        <v>37.200000000000003</v>
      </c>
      <c r="P392" s="10">
        <v>31</v>
      </c>
      <c r="Q392" s="10">
        <v>41</v>
      </c>
      <c r="R392" s="10">
        <v>75.599999999999994</v>
      </c>
      <c r="S392" s="10">
        <v>28</v>
      </c>
      <c r="T392" s="10">
        <v>42</v>
      </c>
      <c r="U392" s="10">
        <v>70</v>
      </c>
      <c r="V392" s="10">
        <v>16</v>
      </c>
      <c r="W392" s="10">
        <v>21</v>
      </c>
      <c r="X392" s="10">
        <v>17</v>
      </c>
      <c r="Y392" s="10">
        <v>5</v>
      </c>
      <c r="Z392" s="10">
        <v>53</v>
      </c>
      <c r="AA392" s="10">
        <v>294</v>
      </c>
      <c r="AB392" s="10">
        <v>0</v>
      </c>
      <c r="AC392" s="10">
        <v>0</v>
      </c>
      <c r="AD392" s="10">
        <v>0</v>
      </c>
    </row>
    <row r="393" spans="1:30" x14ac:dyDescent="0.2">
      <c r="A393" s="10" t="s">
        <v>479</v>
      </c>
      <c r="B393" s="10" t="s">
        <v>52</v>
      </c>
      <c r="C393" s="10" t="s">
        <v>39</v>
      </c>
      <c r="D393" s="10">
        <v>25</v>
      </c>
      <c r="E393" s="10">
        <v>37</v>
      </c>
      <c r="F393" s="10">
        <v>24</v>
      </c>
      <c r="G393" s="10">
        <v>13</v>
      </c>
      <c r="H393" s="10">
        <v>354</v>
      </c>
      <c r="I393" s="10">
        <v>140</v>
      </c>
      <c r="J393" s="10">
        <v>48</v>
      </c>
      <c r="K393" s="10">
        <v>111</v>
      </c>
      <c r="L393" s="10">
        <v>43.2</v>
      </c>
      <c r="M393" s="10">
        <v>18</v>
      </c>
      <c r="N393" s="10">
        <v>46</v>
      </c>
      <c r="O393" s="10">
        <v>39.1</v>
      </c>
      <c r="P393" s="10">
        <v>26</v>
      </c>
      <c r="Q393" s="10">
        <v>36</v>
      </c>
      <c r="R393" s="10">
        <v>72.2</v>
      </c>
      <c r="S393" s="10">
        <v>6</v>
      </c>
      <c r="T393" s="10">
        <v>36</v>
      </c>
      <c r="U393" s="10">
        <v>42</v>
      </c>
      <c r="V393" s="10">
        <v>22</v>
      </c>
      <c r="W393" s="10">
        <v>24</v>
      </c>
      <c r="X393" s="10">
        <v>10</v>
      </c>
      <c r="Y393" s="10">
        <v>3</v>
      </c>
      <c r="Z393" s="10">
        <v>18</v>
      </c>
      <c r="AA393" s="10">
        <v>238</v>
      </c>
      <c r="AB393" s="10">
        <v>0</v>
      </c>
      <c r="AC393" s="10">
        <v>0</v>
      </c>
      <c r="AD393" s="10">
        <v>2</v>
      </c>
    </row>
    <row r="394" spans="1:30" x14ac:dyDescent="0.2">
      <c r="A394" s="10" t="s">
        <v>480</v>
      </c>
      <c r="B394" s="10" t="s">
        <v>57</v>
      </c>
      <c r="C394" s="10" t="s">
        <v>56</v>
      </c>
      <c r="D394" s="10">
        <v>25</v>
      </c>
      <c r="E394" s="10">
        <v>38</v>
      </c>
      <c r="F394" s="10">
        <v>19</v>
      </c>
      <c r="G394" s="10">
        <v>19</v>
      </c>
      <c r="H394" s="10">
        <v>291</v>
      </c>
      <c r="I394" s="10">
        <v>139</v>
      </c>
      <c r="J394" s="10">
        <v>46</v>
      </c>
      <c r="K394" s="10">
        <v>81</v>
      </c>
      <c r="L394" s="10">
        <v>56.8</v>
      </c>
      <c r="M394" s="10">
        <v>8</v>
      </c>
      <c r="N394" s="10">
        <v>22</v>
      </c>
      <c r="O394" s="10">
        <v>36.4</v>
      </c>
      <c r="P394" s="10">
        <v>39</v>
      </c>
      <c r="Q394" s="10">
        <v>57</v>
      </c>
      <c r="R394" s="10">
        <v>68.400000000000006</v>
      </c>
      <c r="S394" s="10">
        <v>22</v>
      </c>
      <c r="T394" s="10">
        <v>34</v>
      </c>
      <c r="U394" s="10">
        <v>56</v>
      </c>
      <c r="V394" s="10">
        <v>13</v>
      </c>
      <c r="W394" s="10">
        <v>21</v>
      </c>
      <c r="X394" s="10">
        <v>10</v>
      </c>
      <c r="Y394" s="10">
        <v>6</v>
      </c>
      <c r="Z394" s="10">
        <v>41</v>
      </c>
      <c r="AA394" s="10">
        <v>253</v>
      </c>
      <c r="AB394" s="10">
        <v>0</v>
      </c>
      <c r="AC394" s="10">
        <v>0</v>
      </c>
      <c r="AD394" s="10">
        <v>-9</v>
      </c>
    </row>
    <row r="395" spans="1:30" x14ac:dyDescent="0.2">
      <c r="A395" s="10" t="s">
        <v>481</v>
      </c>
      <c r="B395" s="10" t="s">
        <v>40</v>
      </c>
      <c r="C395" s="10" t="s">
        <v>44</v>
      </c>
      <c r="D395" s="10">
        <v>24</v>
      </c>
      <c r="E395" s="10">
        <v>47</v>
      </c>
      <c r="F395" s="10">
        <v>20</v>
      </c>
      <c r="G395" s="10">
        <v>27</v>
      </c>
      <c r="H395" s="10">
        <v>608</v>
      </c>
      <c r="I395" s="10">
        <v>135</v>
      </c>
      <c r="J395" s="10">
        <v>48</v>
      </c>
      <c r="K395" s="10">
        <v>132</v>
      </c>
      <c r="L395" s="10">
        <v>36.4</v>
      </c>
      <c r="M395" s="10">
        <v>17</v>
      </c>
      <c r="N395" s="10">
        <v>67</v>
      </c>
      <c r="O395" s="10">
        <v>25.4</v>
      </c>
      <c r="P395" s="10">
        <v>22</v>
      </c>
      <c r="Q395" s="10">
        <v>33</v>
      </c>
      <c r="R395" s="10">
        <v>66.7</v>
      </c>
      <c r="S395" s="10">
        <v>7</v>
      </c>
      <c r="T395" s="10">
        <v>55</v>
      </c>
      <c r="U395" s="10">
        <v>62</v>
      </c>
      <c r="V395" s="10">
        <v>58</v>
      </c>
      <c r="W395" s="10">
        <v>29</v>
      </c>
      <c r="X395" s="10">
        <v>16</v>
      </c>
      <c r="Y395" s="10">
        <v>7</v>
      </c>
      <c r="Z395" s="10">
        <v>65</v>
      </c>
      <c r="AA395" s="10">
        <v>336</v>
      </c>
      <c r="AB395" s="10">
        <v>0</v>
      </c>
      <c r="AC395" s="10">
        <v>0</v>
      </c>
      <c r="AD395" s="10">
        <v>35</v>
      </c>
    </row>
    <row r="396" spans="1:30" x14ac:dyDescent="0.2">
      <c r="A396" s="10" t="s">
        <v>482</v>
      </c>
      <c r="B396" s="10" t="s">
        <v>26</v>
      </c>
      <c r="C396" s="10" t="s">
        <v>44</v>
      </c>
      <c r="D396" s="10">
        <v>33</v>
      </c>
      <c r="E396" s="10">
        <v>35</v>
      </c>
      <c r="F396" s="10">
        <v>17</v>
      </c>
      <c r="G396" s="10">
        <v>18</v>
      </c>
      <c r="H396" s="10">
        <v>355</v>
      </c>
      <c r="I396" s="10">
        <v>132</v>
      </c>
      <c r="J396" s="10">
        <v>47</v>
      </c>
      <c r="K396" s="10">
        <v>115</v>
      </c>
      <c r="L396" s="10">
        <v>40.9</v>
      </c>
      <c r="M396" s="10">
        <v>28</v>
      </c>
      <c r="N396" s="10">
        <v>71</v>
      </c>
      <c r="O396" s="10">
        <v>39.4</v>
      </c>
      <c r="P396" s="10">
        <v>10</v>
      </c>
      <c r="Q396" s="10">
        <v>10</v>
      </c>
      <c r="R396" s="10">
        <v>100</v>
      </c>
      <c r="S396" s="10">
        <v>13</v>
      </c>
      <c r="T396" s="10">
        <v>58</v>
      </c>
      <c r="U396" s="10">
        <v>71</v>
      </c>
      <c r="V396" s="10">
        <v>31</v>
      </c>
      <c r="W396" s="10">
        <v>18</v>
      </c>
      <c r="X396" s="10">
        <v>9</v>
      </c>
      <c r="Y396" s="10">
        <v>5</v>
      </c>
      <c r="Z396" s="10">
        <v>48</v>
      </c>
      <c r="AA396" s="10">
        <v>288</v>
      </c>
      <c r="AB396" s="10">
        <v>1</v>
      </c>
      <c r="AC396" s="10">
        <v>0</v>
      </c>
      <c r="AD396" s="10">
        <v>10</v>
      </c>
    </row>
    <row r="397" spans="1:30" x14ac:dyDescent="0.2">
      <c r="A397" s="10" t="s">
        <v>483</v>
      </c>
      <c r="B397" s="10" t="s">
        <v>57</v>
      </c>
      <c r="C397" s="10" t="s">
        <v>78</v>
      </c>
      <c r="D397" s="10">
        <v>29</v>
      </c>
      <c r="E397" s="10">
        <v>42</v>
      </c>
      <c r="F397" s="10">
        <v>22</v>
      </c>
      <c r="G397" s="10">
        <v>20</v>
      </c>
      <c r="H397" s="10">
        <v>348</v>
      </c>
      <c r="I397" s="10">
        <v>130</v>
      </c>
      <c r="J397" s="10">
        <v>55</v>
      </c>
      <c r="K397" s="10">
        <v>89</v>
      </c>
      <c r="L397" s="10">
        <v>61.8</v>
      </c>
      <c r="M397" s="10">
        <v>5</v>
      </c>
      <c r="N397" s="10">
        <v>8</v>
      </c>
      <c r="O397" s="10">
        <v>62.5</v>
      </c>
      <c r="P397" s="10">
        <v>15</v>
      </c>
      <c r="Q397" s="10">
        <v>19</v>
      </c>
      <c r="R397" s="10">
        <v>78.900000000000006</v>
      </c>
      <c r="S397" s="10">
        <v>29</v>
      </c>
      <c r="T397" s="10">
        <v>51</v>
      </c>
      <c r="U397" s="10">
        <v>80</v>
      </c>
      <c r="V397" s="10">
        <v>9</v>
      </c>
      <c r="W397" s="10">
        <v>14</v>
      </c>
      <c r="X397" s="10">
        <v>3</v>
      </c>
      <c r="Y397" s="10">
        <v>11</v>
      </c>
      <c r="Z397" s="10">
        <v>50</v>
      </c>
      <c r="AA397" s="10">
        <v>268</v>
      </c>
      <c r="AB397" s="10">
        <v>1</v>
      </c>
      <c r="AC397" s="10">
        <v>0</v>
      </c>
      <c r="AD397" s="10">
        <v>-69</v>
      </c>
    </row>
    <row r="398" spans="1:30" x14ac:dyDescent="0.2">
      <c r="A398" s="10" t="s">
        <v>484</v>
      </c>
      <c r="B398" s="10" t="s">
        <v>26</v>
      </c>
      <c r="C398" s="10" t="s">
        <v>114</v>
      </c>
      <c r="D398" s="10">
        <v>24</v>
      </c>
      <c r="E398" s="10">
        <v>27</v>
      </c>
      <c r="F398" s="10">
        <v>8</v>
      </c>
      <c r="G398" s="10">
        <v>19</v>
      </c>
      <c r="H398" s="10">
        <v>518</v>
      </c>
      <c r="I398" s="10">
        <v>128</v>
      </c>
      <c r="J398" s="10">
        <v>43</v>
      </c>
      <c r="K398" s="10">
        <v>122</v>
      </c>
      <c r="L398" s="10">
        <v>35.200000000000003</v>
      </c>
      <c r="M398" s="10">
        <v>26</v>
      </c>
      <c r="N398" s="10">
        <v>86</v>
      </c>
      <c r="O398" s="10">
        <v>30.2</v>
      </c>
      <c r="P398" s="10">
        <v>16</v>
      </c>
      <c r="Q398" s="10">
        <v>21</v>
      </c>
      <c r="R398" s="10">
        <v>76.2</v>
      </c>
      <c r="S398" s="10">
        <v>26</v>
      </c>
      <c r="T398" s="10">
        <v>70</v>
      </c>
      <c r="U398" s="10">
        <v>96</v>
      </c>
      <c r="V398" s="10">
        <v>37</v>
      </c>
      <c r="W398" s="10">
        <v>17</v>
      </c>
      <c r="X398" s="10">
        <v>19</v>
      </c>
      <c r="Y398" s="10">
        <v>11</v>
      </c>
      <c r="Z398" s="10">
        <v>40</v>
      </c>
      <c r="AA398" s="10">
        <v>372</v>
      </c>
      <c r="AB398" s="10">
        <v>0</v>
      </c>
      <c r="AC398" s="10">
        <v>0</v>
      </c>
      <c r="AD398" s="10">
        <v>-118</v>
      </c>
    </row>
    <row r="399" spans="1:30" x14ac:dyDescent="0.2">
      <c r="A399" s="10" t="s">
        <v>485</v>
      </c>
      <c r="B399" s="10" t="s">
        <v>62</v>
      </c>
      <c r="C399" s="10" t="s">
        <v>102</v>
      </c>
      <c r="D399" s="10">
        <v>20</v>
      </c>
      <c r="E399" s="10">
        <v>41</v>
      </c>
      <c r="F399" s="10">
        <v>19</v>
      </c>
      <c r="G399" s="10">
        <v>22</v>
      </c>
      <c r="H399" s="10">
        <v>512</v>
      </c>
      <c r="I399" s="10">
        <v>128</v>
      </c>
      <c r="J399" s="10">
        <v>44</v>
      </c>
      <c r="K399" s="10">
        <v>106</v>
      </c>
      <c r="L399" s="10">
        <v>41.5</v>
      </c>
      <c r="M399" s="10">
        <v>26</v>
      </c>
      <c r="N399" s="10">
        <v>62</v>
      </c>
      <c r="O399" s="10">
        <v>41.9</v>
      </c>
      <c r="P399" s="10">
        <v>14</v>
      </c>
      <c r="Q399" s="10">
        <v>16</v>
      </c>
      <c r="R399" s="10">
        <v>87.5</v>
      </c>
      <c r="S399" s="10">
        <v>7</v>
      </c>
      <c r="T399" s="10">
        <v>68</v>
      </c>
      <c r="U399" s="10">
        <v>75</v>
      </c>
      <c r="V399" s="10">
        <v>21</v>
      </c>
      <c r="W399" s="10">
        <v>13</v>
      </c>
      <c r="X399" s="10">
        <v>9</v>
      </c>
      <c r="Y399" s="10">
        <v>7</v>
      </c>
      <c r="Z399" s="10">
        <v>33</v>
      </c>
      <c r="AA399" s="10">
        <v>285</v>
      </c>
      <c r="AB399" s="10">
        <v>0</v>
      </c>
      <c r="AC399" s="10">
        <v>0</v>
      </c>
      <c r="AD399" s="10">
        <v>-77</v>
      </c>
    </row>
    <row r="400" spans="1:30" x14ac:dyDescent="0.2">
      <c r="A400" s="10" t="s">
        <v>486</v>
      </c>
      <c r="B400" s="10" t="s">
        <v>37</v>
      </c>
      <c r="C400" s="10" t="s">
        <v>87</v>
      </c>
      <c r="D400" s="10">
        <v>23</v>
      </c>
      <c r="E400" s="10">
        <v>36</v>
      </c>
      <c r="F400" s="10">
        <v>17</v>
      </c>
      <c r="G400" s="10">
        <v>19</v>
      </c>
      <c r="H400" s="10">
        <v>359</v>
      </c>
      <c r="I400" s="10">
        <v>125</v>
      </c>
      <c r="J400" s="10">
        <v>59</v>
      </c>
      <c r="K400" s="10">
        <v>72</v>
      </c>
      <c r="L400" s="10">
        <v>81.900000000000006</v>
      </c>
      <c r="M400" s="10">
        <v>0</v>
      </c>
      <c r="N400" s="10">
        <v>0</v>
      </c>
      <c r="O400" s="10">
        <v>0</v>
      </c>
      <c r="P400" s="10">
        <v>7</v>
      </c>
      <c r="Q400" s="10">
        <v>20</v>
      </c>
      <c r="R400" s="10">
        <v>35</v>
      </c>
      <c r="S400" s="10">
        <v>31</v>
      </c>
      <c r="T400" s="10">
        <v>88</v>
      </c>
      <c r="U400" s="10">
        <v>119</v>
      </c>
      <c r="V400" s="10">
        <v>11</v>
      </c>
      <c r="W400" s="10">
        <v>18</v>
      </c>
      <c r="X400" s="10">
        <v>6</v>
      </c>
      <c r="Y400" s="10">
        <v>15</v>
      </c>
      <c r="Z400" s="10">
        <v>34</v>
      </c>
      <c r="AA400" s="10">
        <v>329</v>
      </c>
      <c r="AB400" s="10">
        <v>0</v>
      </c>
      <c r="AC400" s="10">
        <v>0</v>
      </c>
      <c r="AD400" s="10">
        <v>-83</v>
      </c>
    </row>
    <row r="401" spans="1:30" x14ac:dyDescent="0.2">
      <c r="A401" s="10" t="s">
        <v>487</v>
      </c>
      <c r="B401" s="10" t="s">
        <v>26</v>
      </c>
      <c r="C401" s="10" t="s">
        <v>51</v>
      </c>
      <c r="D401" s="10">
        <v>32</v>
      </c>
      <c r="E401" s="10">
        <v>18</v>
      </c>
      <c r="F401" s="10">
        <v>13</v>
      </c>
      <c r="G401" s="10">
        <v>5</v>
      </c>
      <c r="H401" s="10">
        <v>340</v>
      </c>
      <c r="I401" s="10">
        <v>124</v>
      </c>
      <c r="J401" s="10">
        <v>45</v>
      </c>
      <c r="K401" s="10">
        <v>94</v>
      </c>
      <c r="L401" s="10">
        <v>47.9</v>
      </c>
      <c r="M401" s="10">
        <v>24</v>
      </c>
      <c r="N401" s="10">
        <v>55</v>
      </c>
      <c r="O401" s="10">
        <v>43.6</v>
      </c>
      <c r="P401" s="10">
        <v>10</v>
      </c>
      <c r="Q401" s="10">
        <v>12</v>
      </c>
      <c r="R401" s="10">
        <v>83.3</v>
      </c>
      <c r="S401" s="10">
        <v>17</v>
      </c>
      <c r="T401" s="10">
        <v>52</v>
      </c>
      <c r="U401" s="10">
        <v>69</v>
      </c>
      <c r="V401" s="10">
        <v>27</v>
      </c>
      <c r="W401" s="10">
        <v>7</v>
      </c>
      <c r="X401" s="10">
        <v>12</v>
      </c>
      <c r="Y401" s="10">
        <v>6</v>
      </c>
      <c r="Z401" s="10">
        <v>27</v>
      </c>
      <c r="AA401" s="10">
        <v>294</v>
      </c>
      <c r="AB401" s="10">
        <v>0</v>
      </c>
      <c r="AC401" s="10">
        <v>0</v>
      </c>
      <c r="AD401" s="10">
        <v>0</v>
      </c>
    </row>
    <row r="402" spans="1:30" x14ac:dyDescent="0.2">
      <c r="A402" s="10" t="s">
        <v>488</v>
      </c>
      <c r="B402" s="10" t="s">
        <v>26</v>
      </c>
      <c r="C402" s="10" t="s">
        <v>85</v>
      </c>
      <c r="D402" s="10">
        <v>27</v>
      </c>
      <c r="E402" s="10">
        <v>42</v>
      </c>
      <c r="F402" s="10">
        <v>20</v>
      </c>
      <c r="G402" s="10">
        <v>22</v>
      </c>
      <c r="H402" s="10">
        <v>614</v>
      </c>
      <c r="I402" s="10">
        <v>122</v>
      </c>
      <c r="J402" s="10">
        <v>48</v>
      </c>
      <c r="K402" s="10">
        <v>114</v>
      </c>
      <c r="L402" s="10">
        <v>42.1</v>
      </c>
      <c r="M402" s="10">
        <v>17</v>
      </c>
      <c r="N402" s="10">
        <v>67</v>
      </c>
      <c r="O402" s="10">
        <v>25.4</v>
      </c>
      <c r="P402" s="10">
        <v>9</v>
      </c>
      <c r="Q402" s="10">
        <v>16</v>
      </c>
      <c r="R402" s="10">
        <v>56.3</v>
      </c>
      <c r="S402" s="10">
        <v>27</v>
      </c>
      <c r="T402" s="10">
        <v>96</v>
      </c>
      <c r="U402" s="10">
        <v>123</v>
      </c>
      <c r="V402" s="10">
        <v>25</v>
      </c>
      <c r="W402" s="10">
        <v>15</v>
      </c>
      <c r="X402" s="10">
        <v>16</v>
      </c>
      <c r="Y402" s="10">
        <v>6</v>
      </c>
      <c r="Z402" s="10">
        <v>43</v>
      </c>
      <c r="AA402" s="10">
        <v>358</v>
      </c>
      <c r="AB402" s="10">
        <v>1</v>
      </c>
      <c r="AC402" s="10">
        <v>0</v>
      </c>
      <c r="AD402" s="10">
        <v>13</v>
      </c>
    </row>
    <row r="403" spans="1:30" x14ac:dyDescent="0.2">
      <c r="A403" s="10" t="s">
        <v>489</v>
      </c>
      <c r="B403" s="10" t="s">
        <v>57</v>
      </c>
      <c r="C403" s="10" t="s">
        <v>56</v>
      </c>
      <c r="D403" s="10">
        <v>26</v>
      </c>
      <c r="E403" s="10">
        <v>34</v>
      </c>
      <c r="F403" s="10">
        <v>15</v>
      </c>
      <c r="G403" s="10">
        <v>19</v>
      </c>
      <c r="H403" s="10">
        <v>310</v>
      </c>
      <c r="I403" s="10">
        <v>122</v>
      </c>
      <c r="J403" s="10">
        <v>40</v>
      </c>
      <c r="K403" s="10">
        <v>108</v>
      </c>
      <c r="L403" s="10">
        <v>37</v>
      </c>
      <c r="M403" s="10">
        <v>32</v>
      </c>
      <c r="N403" s="10">
        <v>84</v>
      </c>
      <c r="O403" s="10">
        <v>38.1</v>
      </c>
      <c r="P403" s="10">
        <v>10</v>
      </c>
      <c r="Q403" s="10">
        <v>12</v>
      </c>
      <c r="R403" s="10">
        <v>83.3</v>
      </c>
      <c r="S403" s="10">
        <v>4</v>
      </c>
      <c r="T403" s="10">
        <v>22</v>
      </c>
      <c r="U403" s="10">
        <v>26</v>
      </c>
      <c r="V403" s="10">
        <v>16</v>
      </c>
      <c r="W403" s="10">
        <v>7</v>
      </c>
      <c r="X403" s="10">
        <v>5</v>
      </c>
      <c r="Y403" s="10">
        <v>1</v>
      </c>
      <c r="Z403" s="10">
        <v>27</v>
      </c>
      <c r="AA403" s="10">
        <v>188</v>
      </c>
      <c r="AB403" s="10">
        <v>0</v>
      </c>
      <c r="AC403" s="10">
        <v>0</v>
      </c>
      <c r="AD403" s="10">
        <v>21</v>
      </c>
    </row>
    <row r="404" spans="1:30" x14ac:dyDescent="0.2">
      <c r="A404" s="10" t="s">
        <v>490</v>
      </c>
      <c r="B404" s="10" t="s">
        <v>57</v>
      </c>
      <c r="C404" s="10" t="s">
        <v>93</v>
      </c>
      <c r="D404" s="10">
        <v>20</v>
      </c>
      <c r="E404" s="10">
        <v>31</v>
      </c>
      <c r="F404" s="10">
        <v>15</v>
      </c>
      <c r="G404" s="10">
        <v>16</v>
      </c>
      <c r="H404" s="10">
        <v>226</v>
      </c>
      <c r="I404" s="10">
        <v>122</v>
      </c>
      <c r="J404" s="10">
        <v>43</v>
      </c>
      <c r="K404" s="10">
        <v>109</v>
      </c>
      <c r="L404" s="10">
        <v>39.4</v>
      </c>
      <c r="M404" s="10">
        <v>32</v>
      </c>
      <c r="N404" s="10">
        <v>84</v>
      </c>
      <c r="O404" s="10">
        <v>38.1</v>
      </c>
      <c r="P404" s="10">
        <v>4</v>
      </c>
      <c r="Q404" s="10">
        <v>6</v>
      </c>
      <c r="R404" s="10">
        <v>66.7</v>
      </c>
      <c r="S404" s="10">
        <v>1</v>
      </c>
      <c r="T404" s="10">
        <v>39</v>
      </c>
      <c r="U404" s="10">
        <v>40</v>
      </c>
      <c r="V404" s="10">
        <v>11</v>
      </c>
      <c r="W404" s="10">
        <v>11</v>
      </c>
      <c r="X404" s="10">
        <v>6</v>
      </c>
      <c r="Y404" s="10">
        <v>4</v>
      </c>
      <c r="Z404" s="10">
        <v>14</v>
      </c>
      <c r="AA404" s="10">
        <v>206</v>
      </c>
      <c r="AB404" s="10">
        <v>0</v>
      </c>
      <c r="AC404" s="10">
        <v>0</v>
      </c>
      <c r="AD404" s="10">
        <v>-51</v>
      </c>
    </row>
    <row r="405" spans="1:30" x14ac:dyDescent="0.2">
      <c r="A405" s="10" t="s">
        <v>491</v>
      </c>
      <c r="B405" s="10" t="s">
        <v>37</v>
      </c>
      <c r="C405" s="10" t="s">
        <v>123</v>
      </c>
      <c r="D405" s="10">
        <v>33</v>
      </c>
      <c r="E405" s="10">
        <v>31</v>
      </c>
      <c r="F405" s="10">
        <v>3</v>
      </c>
      <c r="G405" s="10">
        <v>28</v>
      </c>
      <c r="H405" s="10">
        <v>358</v>
      </c>
      <c r="I405" s="10">
        <v>121</v>
      </c>
      <c r="J405" s="10">
        <v>45</v>
      </c>
      <c r="K405" s="10">
        <v>117</v>
      </c>
      <c r="L405" s="10">
        <v>38.5</v>
      </c>
      <c r="M405" s="10">
        <v>21</v>
      </c>
      <c r="N405" s="10">
        <v>75</v>
      </c>
      <c r="O405" s="10">
        <v>28</v>
      </c>
      <c r="P405" s="10">
        <v>10</v>
      </c>
      <c r="Q405" s="10">
        <v>13</v>
      </c>
      <c r="R405" s="10">
        <v>76.900000000000006</v>
      </c>
      <c r="S405" s="10">
        <v>27</v>
      </c>
      <c r="T405" s="10">
        <v>80</v>
      </c>
      <c r="U405" s="10">
        <v>107</v>
      </c>
      <c r="V405" s="10">
        <v>53</v>
      </c>
      <c r="W405" s="10">
        <v>32</v>
      </c>
      <c r="X405" s="10">
        <v>4</v>
      </c>
      <c r="Y405" s="10">
        <v>14</v>
      </c>
      <c r="Z405" s="10">
        <v>57</v>
      </c>
      <c r="AA405" s="10">
        <v>351</v>
      </c>
      <c r="AB405" s="10">
        <v>2</v>
      </c>
      <c r="AC405" s="10">
        <v>0</v>
      </c>
      <c r="AD405" s="10">
        <v>-152</v>
      </c>
    </row>
    <row r="406" spans="1:30" x14ac:dyDescent="0.2">
      <c r="A406" s="10" t="s">
        <v>492</v>
      </c>
      <c r="B406" s="10" t="s">
        <v>57</v>
      </c>
      <c r="C406" s="10" t="s">
        <v>100</v>
      </c>
      <c r="D406" s="10">
        <v>20</v>
      </c>
      <c r="E406" s="10">
        <v>24</v>
      </c>
      <c r="F406" s="10">
        <v>15</v>
      </c>
      <c r="G406" s="10">
        <v>9</v>
      </c>
      <c r="H406" s="10">
        <v>176</v>
      </c>
      <c r="I406" s="10">
        <v>120</v>
      </c>
      <c r="J406" s="10">
        <v>49</v>
      </c>
      <c r="K406" s="10">
        <v>93</v>
      </c>
      <c r="L406" s="10">
        <v>52.7</v>
      </c>
      <c r="M406" s="10">
        <v>6</v>
      </c>
      <c r="N406" s="10">
        <v>17</v>
      </c>
      <c r="O406" s="10">
        <v>35.299999999999997</v>
      </c>
      <c r="P406" s="10">
        <v>16</v>
      </c>
      <c r="Q406" s="10">
        <v>27</v>
      </c>
      <c r="R406" s="10">
        <v>59.3</v>
      </c>
      <c r="S406" s="10">
        <v>19</v>
      </c>
      <c r="T406" s="10">
        <v>32</v>
      </c>
      <c r="U406" s="10">
        <v>51</v>
      </c>
      <c r="V406" s="10">
        <v>20</v>
      </c>
      <c r="W406" s="10">
        <v>12</v>
      </c>
      <c r="X406" s="10">
        <v>5</v>
      </c>
      <c r="Y406" s="10">
        <v>2</v>
      </c>
      <c r="Z406" s="10">
        <v>28</v>
      </c>
      <c r="AA406" s="10">
        <v>220</v>
      </c>
      <c r="AB406" s="10">
        <v>1</v>
      </c>
      <c r="AC406" s="10">
        <v>0</v>
      </c>
      <c r="AD406" s="10">
        <v>-48</v>
      </c>
    </row>
    <row r="407" spans="1:30" x14ac:dyDescent="0.2">
      <c r="A407" s="10" t="s">
        <v>493</v>
      </c>
      <c r="B407" s="10" t="s">
        <v>37</v>
      </c>
      <c r="C407" s="10" t="s">
        <v>106</v>
      </c>
      <c r="D407" s="10">
        <v>22</v>
      </c>
      <c r="E407" s="10">
        <v>31</v>
      </c>
      <c r="F407" s="10">
        <v>18</v>
      </c>
      <c r="G407" s="10">
        <v>13</v>
      </c>
      <c r="H407" s="10">
        <v>425</v>
      </c>
      <c r="I407" s="10">
        <v>116</v>
      </c>
      <c r="J407" s="10">
        <v>47</v>
      </c>
      <c r="K407" s="10">
        <v>89</v>
      </c>
      <c r="L407" s="10">
        <v>52.8</v>
      </c>
      <c r="M407" s="10">
        <v>0</v>
      </c>
      <c r="N407" s="10">
        <v>6</v>
      </c>
      <c r="O407" s="10">
        <v>0</v>
      </c>
      <c r="P407" s="10">
        <v>22</v>
      </c>
      <c r="Q407" s="10">
        <v>31</v>
      </c>
      <c r="R407" s="10">
        <v>71</v>
      </c>
      <c r="S407" s="10">
        <v>48</v>
      </c>
      <c r="T407" s="10">
        <v>78</v>
      </c>
      <c r="U407" s="10">
        <v>126</v>
      </c>
      <c r="V407" s="10">
        <v>25</v>
      </c>
      <c r="W407" s="10">
        <v>16</v>
      </c>
      <c r="X407" s="10">
        <v>12</v>
      </c>
      <c r="Y407" s="10">
        <v>12</v>
      </c>
      <c r="Z407" s="10">
        <v>53</v>
      </c>
      <c r="AA407" s="10">
        <v>361</v>
      </c>
      <c r="AB407" s="10">
        <v>0</v>
      </c>
      <c r="AC407" s="10">
        <v>0</v>
      </c>
      <c r="AD407" s="10">
        <v>27</v>
      </c>
    </row>
    <row r="408" spans="1:30" x14ac:dyDescent="0.2">
      <c r="A408" s="10" t="s">
        <v>494</v>
      </c>
      <c r="B408" s="10" t="s">
        <v>40</v>
      </c>
      <c r="C408" s="10" t="s">
        <v>104</v>
      </c>
      <c r="D408" s="10">
        <v>22</v>
      </c>
      <c r="E408" s="10">
        <v>25</v>
      </c>
      <c r="F408" s="10">
        <v>11</v>
      </c>
      <c r="G408" s="10">
        <v>14</v>
      </c>
      <c r="H408" s="10">
        <v>235</v>
      </c>
      <c r="I408" s="10">
        <v>114</v>
      </c>
      <c r="J408" s="10">
        <v>40</v>
      </c>
      <c r="K408" s="10">
        <v>88</v>
      </c>
      <c r="L408" s="10">
        <v>45.5</v>
      </c>
      <c r="M408" s="10">
        <v>15</v>
      </c>
      <c r="N408" s="10">
        <v>34</v>
      </c>
      <c r="O408" s="10">
        <v>44.1</v>
      </c>
      <c r="P408" s="10">
        <v>19</v>
      </c>
      <c r="Q408" s="10">
        <v>22</v>
      </c>
      <c r="R408" s="10">
        <v>86.4</v>
      </c>
      <c r="S408" s="10">
        <v>5</v>
      </c>
      <c r="T408" s="10">
        <v>28</v>
      </c>
      <c r="U408" s="10">
        <v>33</v>
      </c>
      <c r="V408" s="10">
        <v>23</v>
      </c>
      <c r="W408" s="10">
        <v>10</v>
      </c>
      <c r="X408" s="10">
        <v>10</v>
      </c>
      <c r="Y408" s="10">
        <v>2</v>
      </c>
      <c r="Z408" s="10">
        <v>24</v>
      </c>
      <c r="AA408" s="10">
        <v>214</v>
      </c>
      <c r="AB408" s="10">
        <v>0</v>
      </c>
      <c r="AC408" s="10">
        <v>0</v>
      </c>
      <c r="AD408" s="10">
        <v>62</v>
      </c>
    </row>
    <row r="409" spans="1:30" x14ac:dyDescent="0.2">
      <c r="A409" s="10" t="s">
        <v>495</v>
      </c>
      <c r="B409" s="10" t="s">
        <v>40</v>
      </c>
      <c r="C409" s="10" t="s">
        <v>44</v>
      </c>
      <c r="D409" s="10">
        <v>24</v>
      </c>
      <c r="E409" s="10">
        <v>27</v>
      </c>
      <c r="F409" s="10">
        <v>14</v>
      </c>
      <c r="G409" s="10">
        <v>13</v>
      </c>
      <c r="H409" s="10">
        <v>335</v>
      </c>
      <c r="I409" s="10">
        <v>114</v>
      </c>
      <c r="J409" s="10">
        <v>46</v>
      </c>
      <c r="K409" s="10">
        <v>98</v>
      </c>
      <c r="L409" s="10">
        <v>46.9</v>
      </c>
      <c r="M409" s="10">
        <v>9</v>
      </c>
      <c r="N409" s="10">
        <v>28</v>
      </c>
      <c r="O409" s="10">
        <v>32.1</v>
      </c>
      <c r="P409" s="10">
        <v>13</v>
      </c>
      <c r="Q409" s="10">
        <v>19</v>
      </c>
      <c r="R409" s="10">
        <v>68.400000000000006</v>
      </c>
      <c r="S409" s="10">
        <v>9</v>
      </c>
      <c r="T409" s="10">
        <v>38</v>
      </c>
      <c r="U409" s="10">
        <v>47</v>
      </c>
      <c r="V409" s="10">
        <v>58</v>
      </c>
      <c r="W409" s="10">
        <v>19</v>
      </c>
      <c r="X409" s="10">
        <v>8</v>
      </c>
      <c r="Y409" s="10">
        <v>5</v>
      </c>
      <c r="Z409" s="10">
        <v>24</v>
      </c>
      <c r="AA409" s="10">
        <v>277</v>
      </c>
      <c r="AB409" s="10">
        <v>0</v>
      </c>
      <c r="AC409" s="10">
        <v>0</v>
      </c>
      <c r="AD409" s="10">
        <v>-110</v>
      </c>
    </row>
    <row r="410" spans="1:30" x14ac:dyDescent="0.2">
      <c r="A410" s="10" t="s">
        <v>496</v>
      </c>
      <c r="B410" s="10" t="s">
        <v>37</v>
      </c>
      <c r="C410" s="10" t="s">
        <v>66</v>
      </c>
      <c r="D410" s="10">
        <v>35</v>
      </c>
      <c r="E410" s="10">
        <v>37</v>
      </c>
      <c r="F410" s="10">
        <v>25</v>
      </c>
      <c r="G410" s="10">
        <v>12</v>
      </c>
      <c r="H410" s="10">
        <v>299</v>
      </c>
      <c r="I410" s="10">
        <v>112</v>
      </c>
      <c r="J410" s="10">
        <v>48</v>
      </c>
      <c r="K410" s="10">
        <v>75</v>
      </c>
      <c r="L410" s="10">
        <v>64</v>
      </c>
      <c r="M410" s="10">
        <v>2</v>
      </c>
      <c r="N410" s="10">
        <v>4</v>
      </c>
      <c r="O410" s="10">
        <v>50</v>
      </c>
      <c r="P410" s="10">
        <v>14</v>
      </c>
      <c r="Q410" s="10">
        <v>18</v>
      </c>
      <c r="R410" s="10">
        <v>77.8</v>
      </c>
      <c r="S410" s="10">
        <v>23</v>
      </c>
      <c r="T410" s="10">
        <v>28</v>
      </c>
      <c r="U410" s="10">
        <v>51</v>
      </c>
      <c r="V410" s="10">
        <v>19</v>
      </c>
      <c r="W410" s="10">
        <v>25</v>
      </c>
      <c r="X410" s="10">
        <v>2</v>
      </c>
      <c r="Y410" s="10">
        <v>8</v>
      </c>
      <c r="Z410" s="10">
        <v>43</v>
      </c>
      <c r="AA410" s="10">
        <v>207</v>
      </c>
      <c r="AB410" s="10">
        <v>0</v>
      </c>
      <c r="AC410" s="10">
        <v>0</v>
      </c>
      <c r="AD410" s="10">
        <v>-58</v>
      </c>
    </row>
    <row r="411" spans="1:30" x14ac:dyDescent="0.2">
      <c r="A411" s="10" t="s">
        <v>497</v>
      </c>
      <c r="B411" s="10" t="s">
        <v>57</v>
      </c>
      <c r="C411" s="10" t="s">
        <v>123</v>
      </c>
      <c r="D411" s="10">
        <v>19</v>
      </c>
      <c r="E411" s="10">
        <v>28</v>
      </c>
      <c r="F411" s="10">
        <v>5</v>
      </c>
      <c r="G411" s="10">
        <v>23</v>
      </c>
      <c r="H411" s="10">
        <v>408</v>
      </c>
      <c r="I411" s="10">
        <v>110</v>
      </c>
      <c r="J411" s="10">
        <v>46</v>
      </c>
      <c r="K411" s="10">
        <v>86</v>
      </c>
      <c r="L411" s="10">
        <v>53.5</v>
      </c>
      <c r="M411" s="10">
        <v>0</v>
      </c>
      <c r="N411" s="10">
        <v>4</v>
      </c>
      <c r="O411" s="10">
        <v>0</v>
      </c>
      <c r="P411" s="10">
        <v>18</v>
      </c>
      <c r="Q411" s="10">
        <v>25</v>
      </c>
      <c r="R411" s="10">
        <v>72</v>
      </c>
      <c r="S411" s="10">
        <v>46</v>
      </c>
      <c r="T411" s="10">
        <v>56</v>
      </c>
      <c r="U411" s="10">
        <v>102</v>
      </c>
      <c r="V411" s="10">
        <v>24</v>
      </c>
      <c r="W411" s="10">
        <v>15</v>
      </c>
      <c r="X411" s="10">
        <v>10</v>
      </c>
      <c r="Y411" s="10">
        <v>19</v>
      </c>
      <c r="Z411" s="10">
        <v>56</v>
      </c>
      <c r="AA411" s="10">
        <v>340</v>
      </c>
      <c r="AB411" s="10">
        <v>2</v>
      </c>
      <c r="AC411" s="10">
        <v>0</v>
      </c>
      <c r="AD411" s="10">
        <v>-108</v>
      </c>
    </row>
    <row r="412" spans="1:30" x14ac:dyDescent="0.2">
      <c r="A412" s="10" t="s">
        <v>498</v>
      </c>
      <c r="B412" s="10" t="s">
        <v>40</v>
      </c>
      <c r="C412" s="10" t="s">
        <v>89</v>
      </c>
      <c r="D412" s="10">
        <v>34</v>
      </c>
      <c r="E412" s="10">
        <v>43</v>
      </c>
      <c r="F412" s="10">
        <v>25</v>
      </c>
      <c r="G412" s="10">
        <v>18</v>
      </c>
      <c r="H412" s="10">
        <v>398</v>
      </c>
      <c r="I412" s="10">
        <v>108</v>
      </c>
      <c r="J412" s="10">
        <v>52</v>
      </c>
      <c r="K412" s="10">
        <v>131</v>
      </c>
      <c r="L412" s="10">
        <v>39.700000000000003</v>
      </c>
      <c r="M412" s="10">
        <v>2</v>
      </c>
      <c r="N412" s="10">
        <v>12</v>
      </c>
      <c r="O412" s="10">
        <v>16.7</v>
      </c>
      <c r="P412" s="10">
        <v>2</v>
      </c>
      <c r="Q412" s="10">
        <v>4</v>
      </c>
      <c r="R412" s="10">
        <v>50</v>
      </c>
      <c r="S412" s="10">
        <v>5</v>
      </c>
      <c r="T412" s="10">
        <v>49</v>
      </c>
      <c r="U412" s="10">
        <v>54</v>
      </c>
      <c r="V412" s="10">
        <v>100</v>
      </c>
      <c r="W412" s="10">
        <v>44</v>
      </c>
      <c r="X412" s="10">
        <v>8</v>
      </c>
      <c r="Y412" s="10">
        <v>7</v>
      </c>
      <c r="Z412" s="10">
        <v>33</v>
      </c>
      <c r="AA412" s="10">
        <v>324</v>
      </c>
      <c r="AB412" s="10">
        <v>0</v>
      </c>
      <c r="AC412" s="10">
        <v>0</v>
      </c>
      <c r="AD412" s="10">
        <v>-36</v>
      </c>
    </row>
    <row r="413" spans="1:30" x14ac:dyDescent="0.2">
      <c r="A413" s="10" t="s">
        <v>499</v>
      </c>
      <c r="B413" s="10" t="s">
        <v>57</v>
      </c>
      <c r="C413" s="10" t="s">
        <v>100</v>
      </c>
      <c r="D413" s="10">
        <v>21</v>
      </c>
      <c r="E413" s="10">
        <v>35</v>
      </c>
      <c r="F413" s="10">
        <v>22</v>
      </c>
      <c r="G413" s="10">
        <v>13</v>
      </c>
      <c r="H413" s="10">
        <v>414</v>
      </c>
      <c r="I413" s="10">
        <v>105</v>
      </c>
      <c r="J413" s="10">
        <v>37</v>
      </c>
      <c r="K413" s="10">
        <v>95</v>
      </c>
      <c r="L413" s="10">
        <v>38.9</v>
      </c>
      <c r="M413" s="10">
        <v>24</v>
      </c>
      <c r="N413" s="10">
        <v>71</v>
      </c>
      <c r="O413" s="10">
        <v>33.799999999999997</v>
      </c>
      <c r="P413" s="10">
        <v>7</v>
      </c>
      <c r="Q413" s="10">
        <v>9</v>
      </c>
      <c r="R413" s="10">
        <v>77.8</v>
      </c>
      <c r="S413" s="10">
        <v>19</v>
      </c>
      <c r="T413" s="10">
        <v>44</v>
      </c>
      <c r="U413" s="10">
        <v>63</v>
      </c>
      <c r="V413" s="10">
        <v>21</v>
      </c>
      <c r="W413" s="10">
        <v>18</v>
      </c>
      <c r="X413" s="10">
        <v>12</v>
      </c>
      <c r="Y413" s="10">
        <v>4</v>
      </c>
      <c r="Z413" s="10">
        <v>49</v>
      </c>
      <c r="AA413" s="10">
        <v>242</v>
      </c>
      <c r="AB413" s="10">
        <v>0</v>
      </c>
      <c r="AC413" s="10">
        <v>0</v>
      </c>
      <c r="AD413" s="10">
        <v>-78</v>
      </c>
    </row>
    <row r="414" spans="1:30" x14ac:dyDescent="0.2">
      <c r="A414" s="10" t="s">
        <v>500</v>
      </c>
      <c r="B414" s="10" t="s">
        <v>37</v>
      </c>
      <c r="C414" s="10" t="s">
        <v>91</v>
      </c>
      <c r="D414" s="10">
        <v>34</v>
      </c>
      <c r="E414" s="10">
        <v>31</v>
      </c>
      <c r="F414" s="10">
        <v>7</v>
      </c>
      <c r="G414" s="10">
        <v>24</v>
      </c>
      <c r="H414" s="10">
        <v>171</v>
      </c>
      <c r="I414" s="10">
        <v>102</v>
      </c>
      <c r="J414" s="10">
        <v>41</v>
      </c>
      <c r="K414" s="10">
        <v>60</v>
      </c>
      <c r="L414" s="10">
        <v>68.3</v>
      </c>
      <c r="M414" s="10">
        <v>0</v>
      </c>
      <c r="N414" s="10">
        <v>1</v>
      </c>
      <c r="O414" s="10">
        <v>0</v>
      </c>
      <c r="P414" s="10">
        <v>20</v>
      </c>
      <c r="Q414" s="10">
        <v>27</v>
      </c>
      <c r="R414" s="10">
        <v>74.099999999999994</v>
      </c>
      <c r="S414" s="10">
        <v>20</v>
      </c>
      <c r="T414" s="10">
        <v>40</v>
      </c>
      <c r="U414" s="10">
        <v>60</v>
      </c>
      <c r="V414" s="10">
        <v>9</v>
      </c>
      <c r="W414" s="10">
        <v>14</v>
      </c>
      <c r="X414" s="10">
        <v>5</v>
      </c>
      <c r="Y414" s="10">
        <v>2</v>
      </c>
      <c r="Z414" s="10">
        <v>10</v>
      </c>
      <c r="AA414" s="10">
        <v>195</v>
      </c>
      <c r="AB414" s="10">
        <v>0</v>
      </c>
      <c r="AC414" s="10">
        <v>0</v>
      </c>
      <c r="AD414" s="10">
        <v>66</v>
      </c>
    </row>
    <row r="415" spans="1:30" x14ac:dyDescent="0.2">
      <c r="A415" s="10" t="s">
        <v>501</v>
      </c>
      <c r="B415" s="10" t="s">
        <v>52</v>
      </c>
      <c r="C415" s="10" t="s">
        <v>93</v>
      </c>
      <c r="D415" s="10">
        <v>30</v>
      </c>
      <c r="E415" s="10">
        <v>22</v>
      </c>
      <c r="F415" s="10">
        <v>13</v>
      </c>
      <c r="G415" s="10">
        <v>9</v>
      </c>
      <c r="H415" s="10">
        <v>368</v>
      </c>
      <c r="I415" s="10">
        <v>101</v>
      </c>
      <c r="J415" s="10">
        <v>41</v>
      </c>
      <c r="K415" s="10">
        <v>69</v>
      </c>
      <c r="L415" s="10">
        <v>59.4</v>
      </c>
      <c r="M415" s="10">
        <v>13</v>
      </c>
      <c r="N415" s="10">
        <v>26</v>
      </c>
      <c r="O415" s="10">
        <v>50</v>
      </c>
      <c r="P415" s="10">
        <v>6</v>
      </c>
      <c r="Q415" s="10">
        <v>7</v>
      </c>
      <c r="R415" s="10">
        <v>85.7</v>
      </c>
      <c r="S415" s="10">
        <v>24</v>
      </c>
      <c r="T415" s="10">
        <v>45</v>
      </c>
      <c r="U415" s="10">
        <v>69</v>
      </c>
      <c r="V415" s="10">
        <v>30</v>
      </c>
      <c r="W415" s="10">
        <v>16</v>
      </c>
      <c r="X415" s="10">
        <v>22</v>
      </c>
      <c r="Y415" s="10">
        <v>5</v>
      </c>
      <c r="Z415" s="10">
        <v>43</v>
      </c>
      <c r="AA415" s="10">
        <v>294</v>
      </c>
      <c r="AB415" s="10">
        <v>0</v>
      </c>
      <c r="AC415" s="10">
        <v>0</v>
      </c>
      <c r="AD415" s="10">
        <v>39</v>
      </c>
    </row>
    <row r="416" spans="1:30" x14ac:dyDescent="0.2">
      <c r="A416" s="10" t="s">
        <v>502</v>
      </c>
      <c r="B416" s="10" t="s">
        <v>33</v>
      </c>
      <c r="C416" s="10" t="s">
        <v>78</v>
      </c>
      <c r="D416" s="10">
        <v>22</v>
      </c>
      <c r="E416" s="10">
        <v>36</v>
      </c>
      <c r="F416" s="10">
        <v>17</v>
      </c>
      <c r="G416" s="10">
        <v>19</v>
      </c>
      <c r="H416" s="10">
        <v>386</v>
      </c>
      <c r="I416" s="10">
        <v>100</v>
      </c>
      <c r="J416" s="10">
        <v>36</v>
      </c>
      <c r="K416" s="10">
        <v>93</v>
      </c>
      <c r="L416" s="10">
        <v>38.700000000000003</v>
      </c>
      <c r="M416" s="10">
        <v>17</v>
      </c>
      <c r="N416" s="10">
        <v>55</v>
      </c>
      <c r="O416" s="10">
        <v>30.9</v>
      </c>
      <c r="P416" s="10">
        <v>11</v>
      </c>
      <c r="Q416" s="10">
        <v>15</v>
      </c>
      <c r="R416" s="10">
        <v>73.3</v>
      </c>
      <c r="S416" s="10">
        <v>23</v>
      </c>
      <c r="T416" s="10">
        <v>38</v>
      </c>
      <c r="U416" s="10">
        <v>61</v>
      </c>
      <c r="V416" s="10">
        <v>23</v>
      </c>
      <c r="W416" s="10">
        <v>13</v>
      </c>
      <c r="X416" s="10">
        <v>14</v>
      </c>
      <c r="Y416" s="10">
        <v>6</v>
      </c>
      <c r="Z416" s="10">
        <v>40</v>
      </c>
      <c r="AA416" s="10">
        <v>255</v>
      </c>
      <c r="AB416" s="10">
        <v>0</v>
      </c>
      <c r="AC416" s="10">
        <v>0</v>
      </c>
      <c r="AD416" s="10">
        <v>5</v>
      </c>
    </row>
    <row r="417" spans="1:30" x14ac:dyDescent="0.2">
      <c r="A417" s="10" t="s">
        <v>503</v>
      </c>
      <c r="B417" s="10" t="s">
        <v>37</v>
      </c>
      <c r="C417" s="10" t="s">
        <v>106</v>
      </c>
      <c r="D417" s="10">
        <v>30</v>
      </c>
      <c r="E417" s="10">
        <v>15</v>
      </c>
      <c r="F417" s="10">
        <v>6</v>
      </c>
      <c r="G417" s="10">
        <v>9</v>
      </c>
      <c r="H417" s="10">
        <v>217</v>
      </c>
      <c r="I417" s="10">
        <v>98</v>
      </c>
      <c r="J417" s="10">
        <v>37</v>
      </c>
      <c r="K417" s="10">
        <v>59</v>
      </c>
      <c r="L417" s="10">
        <v>62.7</v>
      </c>
      <c r="M417" s="10">
        <v>0</v>
      </c>
      <c r="N417" s="10">
        <v>2</v>
      </c>
      <c r="O417" s="10">
        <v>0</v>
      </c>
      <c r="P417" s="10">
        <v>24</v>
      </c>
      <c r="Q417" s="10">
        <v>35</v>
      </c>
      <c r="R417" s="10">
        <v>68.599999999999994</v>
      </c>
      <c r="S417" s="10">
        <v>25</v>
      </c>
      <c r="T417" s="10">
        <v>39</v>
      </c>
      <c r="U417" s="10">
        <v>64</v>
      </c>
      <c r="V417" s="10">
        <v>10</v>
      </c>
      <c r="W417" s="10">
        <v>14</v>
      </c>
      <c r="X417" s="10">
        <v>3</v>
      </c>
      <c r="Y417" s="10">
        <v>4</v>
      </c>
      <c r="Z417" s="10">
        <v>33</v>
      </c>
      <c r="AA417" s="10">
        <v>197</v>
      </c>
      <c r="AB417" s="10">
        <v>0</v>
      </c>
      <c r="AC417" s="10">
        <v>0</v>
      </c>
      <c r="AD417" s="10">
        <v>-48</v>
      </c>
    </row>
    <row r="418" spans="1:30" x14ac:dyDescent="0.2">
      <c r="A418" s="10" t="s">
        <v>504</v>
      </c>
      <c r="B418" s="10" t="s">
        <v>57</v>
      </c>
      <c r="C418" s="10" t="s">
        <v>106</v>
      </c>
      <c r="D418" s="10">
        <v>24</v>
      </c>
      <c r="E418" s="10">
        <v>18</v>
      </c>
      <c r="F418" s="10">
        <v>10</v>
      </c>
      <c r="G418" s="10">
        <v>8</v>
      </c>
      <c r="H418" s="10">
        <v>240</v>
      </c>
      <c r="I418" s="10">
        <v>98</v>
      </c>
      <c r="J418" s="10">
        <v>37</v>
      </c>
      <c r="K418" s="10">
        <v>66</v>
      </c>
      <c r="L418" s="10">
        <v>56.1</v>
      </c>
      <c r="M418" s="10">
        <v>7</v>
      </c>
      <c r="N418" s="10">
        <v>20</v>
      </c>
      <c r="O418" s="10">
        <v>35</v>
      </c>
      <c r="P418" s="10">
        <v>17</v>
      </c>
      <c r="Q418" s="10">
        <v>22</v>
      </c>
      <c r="R418" s="10">
        <v>77.3</v>
      </c>
      <c r="S418" s="10">
        <v>15</v>
      </c>
      <c r="T418" s="10">
        <v>37</v>
      </c>
      <c r="U418" s="10">
        <v>52</v>
      </c>
      <c r="V418" s="10">
        <v>12</v>
      </c>
      <c r="W418" s="10">
        <v>6</v>
      </c>
      <c r="X418" s="10">
        <v>11</v>
      </c>
      <c r="Y418" s="10">
        <v>1</v>
      </c>
      <c r="Z418" s="10">
        <v>21</v>
      </c>
      <c r="AA418" s="10">
        <v>208</v>
      </c>
      <c r="AB418" s="10">
        <v>0</v>
      </c>
      <c r="AC418" s="10">
        <v>0</v>
      </c>
      <c r="AD418" s="10">
        <v>22</v>
      </c>
    </row>
    <row r="419" spans="1:30" x14ac:dyDescent="0.2">
      <c r="A419" s="10" t="s">
        <v>505</v>
      </c>
      <c r="B419" s="10" t="s">
        <v>62</v>
      </c>
      <c r="C419" s="10" t="s">
        <v>44</v>
      </c>
      <c r="D419" s="10">
        <v>27</v>
      </c>
      <c r="E419" s="10">
        <v>40</v>
      </c>
      <c r="F419" s="10">
        <v>19</v>
      </c>
      <c r="G419" s="10">
        <v>21</v>
      </c>
      <c r="H419" s="10">
        <v>323</v>
      </c>
      <c r="I419" s="10">
        <v>95</v>
      </c>
      <c r="J419" s="10">
        <v>31</v>
      </c>
      <c r="K419" s="10">
        <v>87</v>
      </c>
      <c r="L419" s="10">
        <v>35.6</v>
      </c>
      <c r="M419" s="10">
        <v>22</v>
      </c>
      <c r="N419" s="10">
        <v>62</v>
      </c>
      <c r="O419" s="10">
        <v>35.5</v>
      </c>
      <c r="P419" s="10">
        <v>11</v>
      </c>
      <c r="Q419" s="10">
        <v>13</v>
      </c>
      <c r="R419" s="10">
        <v>84.6</v>
      </c>
      <c r="S419" s="10">
        <v>10</v>
      </c>
      <c r="T419" s="10">
        <v>53</v>
      </c>
      <c r="U419" s="10">
        <v>63</v>
      </c>
      <c r="V419" s="10">
        <v>46</v>
      </c>
      <c r="W419" s="10">
        <v>12</v>
      </c>
      <c r="X419" s="10">
        <v>6</v>
      </c>
      <c r="Y419" s="10">
        <v>1</v>
      </c>
      <c r="Z419" s="10">
        <v>34</v>
      </c>
      <c r="AA419" s="10">
        <v>249</v>
      </c>
      <c r="AB419" s="10">
        <v>1</v>
      </c>
      <c r="AC419" s="10">
        <v>1</v>
      </c>
      <c r="AD419" s="10">
        <v>-50</v>
      </c>
    </row>
    <row r="420" spans="1:30" x14ac:dyDescent="0.2">
      <c r="A420" s="10" t="s">
        <v>506</v>
      </c>
      <c r="B420" s="10" t="s">
        <v>52</v>
      </c>
      <c r="C420" s="10" t="s">
        <v>75</v>
      </c>
      <c r="D420" s="10">
        <v>25</v>
      </c>
      <c r="E420" s="10">
        <v>6</v>
      </c>
      <c r="F420" s="10">
        <v>1</v>
      </c>
      <c r="G420" s="10">
        <v>5</v>
      </c>
      <c r="H420" s="10">
        <v>189</v>
      </c>
      <c r="I420" s="10">
        <v>92</v>
      </c>
      <c r="J420" s="10">
        <v>34</v>
      </c>
      <c r="K420" s="10">
        <v>68</v>
      </c>
      <c r="L420" s="10">
        <v>50</v>
      </c>
      <c r="M420" s="10">
        <v>12</v>
      </c>
      <c r="N420" s="10">
        <v>26</v>
      </c>
      <c r="O420" s="10">
        <v>46.2</v>
      </c>
      <c r="P420" s="10">
        <v>12</v>
      </c>
      <c r="Q420" s="10">
        <v>13</v>
      </c>
      <c r="R420" s="10">
        <v>92.3</v>
      </c>
      <c r="S420" s="10">
        <v>2</v>
      </c>
      <c r="T420" s="10">
        <v>17</v>
      </c>
      <c r="U420" s="10">
        <v>19</v>
      </c>
      <c r="V420" s="10">
        <v>50</v>
      </c>
      <c r="W420" s="10">
        <v>10</v>
      </c>
      <c r="X420" s="10">
        <v>6</v>
      </c>
      <c r="Y420" s="10">
        <v>1</v>
      </c>
      <c r="Z420" s="10">
        <v>11</v>
      </c>
      <c r="AA420" s="10">
        <v>201</v>
      </c>
      <c r="AB420" s="10">
        <v>1</v>
      </c>
      <c r="AC420" s="10">
        <v>0</v>
      </c>
      <c r="AD420" s="10">
        <v>-74</v>
      </c>
    </row>
    <row r="421" spans="1:30" x14ac:dyDescent="0.2">
      <c r="A421" s="10" t="s">
        <v>507</v>
      </c>
      <c r="B421" s="10" t="s">
        <v>52</v>
      </c>
      <c r="C421" s="10" t="s">
        <v>56</v>
      </c>
      <c r="D421" s="10">
        <v>29</v>
      </c>
      <c r="E421" s="10">
        <v>25</v>
      </c>
      <c r="F421" s="10">
        <v>9</v>
      </c>
      <c r="G421" s="10">
        <v>16</v>
      </c>
      <c r="H421" s="10">
        <v>268</v>
      </c>
      <c r="I421" s="10">
        <v>89</v>
      </c>
      <c r="J421" s="10">
        <v>30</v>
      </c>
      <c r="K421" s="10">
        <v>83</v>
      </c>
      <c r="L421" s="10">
        <v>36.1</v>
      </c>
      <c r="M421" s="10">
        <v>14</v>
      </c>
      <c r="N421" s="10">
        <v>46</v>
      </c>
      <c r="O421" s="10">
        <v>30.4</v>
      </c>
      <c r="P421" s="10">
        <v>15</v>
      </c>
      <c r="Q421" s="10">
        <v>15</v>
      </c>
      <c r="R421" s="10">
        <v>100</v>
      </c>
      <c r="S421" s="10">
        <v>4</v>
      </c>
      <c r="T421" s="10">
        <v>11</v>
      </c>
      <c r="U421" s="10">
        <v>15</v>
      </c>
      <c r="V421" s="10">
        <v>17</v>
      </c>
      <c r="W421" s="10">
        <v>12</v>
      </c>
      <c r="X421" s="10">
        <v>7</v>
      </c>
      <c r="Y421" s="10">
        <v>2</v>
      </c>
      <c r="Z421" s="10">
        <v>22</v>
      </c>
      <c r="AA421" s="10">
        <v>148</v>
      </c>
      <c r="AB421" s="10">
        <v>0</v>
      </c>
      <c r="AC421" s="10">
        <v>0</v>
      </c>
      <c r="AD421" s="10">
        <v>-48</v>
      </c>
    </row>
    <row r="422" spans="1:30" x14ac:dyDescent="0.2">
      <c r="A422" s="10" t="s">
        <v>508</v>
      </c>
      <c r="B422" s="10" t="s">
        <v>52</v>
      </c>
      <c r="C422" s="10" t="s">
        <v>102</v>
      </c>
      <c r="D422" s="10">
        <v>27</v>
      </c>
      <c r="E422" s="10">
        <v>43</v>
      </c>
      <c r="F422" s="10">
        <v>29</v>
      </c>
      <c r="G422" s="10">
        <v>14</v>
      </c>
      <c r="H422" s="10">
        <v>343</v>
      </c>
      <c r="I422" s="10">
        <v>89</v>
      </c>
      <c r="J422" s="10">
        <v>28</v>
      </c>
      <c r="K422" s="10">
        <v>84</v>
      </c>
      <c r="L422" s="10">
        <v>33.299999999999997</v>
      </c>
      <c r="M422" s="10">
        <v>17</v>
      </c>
      <c r="N422" s="10">
        <v>46</v>
      </c>
      <c r="O422" s="10">
        <v>37</v>
      </c>
      <c r="P422" s="10">
        <v>16</v>
      </c>
      <c r="Q422" s="10">
        <v>24</v>
      </c>
      <c r="R422" s="10">
        <v>66.7</v>
      </c>
      <c r="S422" s="10">
        <v>10</v>
      </c>
      <c r="T422" s="10">
        <v>49</v>
      </c>
      <c r="U422" s="10">
        <v>59</v>
      </c>
      <c r="V422" s="10">
        <v>23</v>
      </c>
      <c r="W422" s="10">
        <v>20</v>
      </c>
      <c r="X422" s="10">
        <v>15</v>
      </c>
      <c r="Y422" s="10">
        <v>4</v>
      </c>
      <c r="Z422" s="10">
        <v>39</v>
      </c>
      <c r="AA422" s="10">
        <v>231</v>
      </c>
      <c r="AB422" s="10">
        <v>0</v>
      </c>
      <c r="AC422" s="10">
        <v>0</v>
      </c>
      <c r="AD422" s="10">
        <v>-99</v>
      </c>
    </row>
    <row r="423" spans="1:30" x14ac:dyDescent="0.2">
      <c r="A423" s="10" t="s">
        <v>509</v>
      </c>
      <c r="B423" s="10" t="s">
        <v>26</v>
      </c>
      <c r="C423" s="10" t="s">
        <v>91</v>
      </c>
      <c r="D423" s="10">
        <v>30</v>
      </c>
      <c r="E423" s="10">
        <v>36</v>
      </c>
      <c r="F423" s="10">
        <v>13</v>
      </c>
      <c r="G423" s="10">
        <v>23</v>
      </c>
      <c r="H423" s="10">
        <v>235</v>
      </c>
      <c r="I423" s="10">
        <v>89</v>
      </c>
      <c r="J423" s="10">
        <v>31</v>
      </c>
      <c r="K423" s="10">
        <v>63</v>
      </c>
      <c r="L423" s="10">
        <v>49.2</v>
      </c>
      <c r="M423" s="10">
        <v>13</v>
      </c>
      <c r="N423" s="10">
        <v>33</v>
      </c>
      <c r="O423" s="10">
        <v>39.4</v>
      </c>
      <c r="P423" s="10">
        <v>14</v>
      </c>
      <c r="Q423" s="10">
        <v>16</v>
      </c>
      <c r="R423" s="10">
        <v>87.5</v>
      </c>
      <c r="S423" s="10">
        <v>7</v>
      </c>
      <c r="T423" s="10">
        <v>45</v>
      </c>
      <c r="U423" s="10">
        <v>52</v>
      </c>
      <c r="V423" s="10">
        <v>32</v>
      </c>
      <c r="W423" s="10">
        <v>9</v>
      </c>
      <c r="X423" s="10">
        <v>6</v>
      </c>
      <c r="Y423" s="10">
        <v>4</v>
      </c>
      <c r="Z423" s="10">
        <v>22</v>
      </c>
      <c r="AA423" s="10">
        <v>220</v>
      </c>
      <c r="AB423" s="10">
        <v>0</v>
      </c>
      <c r="AC423" s="10">
        <v>0</v>
      </c>
      <c r="AD423" s="10">
        <v>-4</v>
      </c>
    </row>
    <row r="424" spans="1:30" x14ac:dyDescent="0.2">
      <c r="A424" s="10" t="s">
        <v>510</v>
      </c>
      <c r="B424" s="10" t="s">
        <v>57</v>
      </c>
      <c r="C424" s="10" t="s">
        <v>72</v>
      </c>
      <c r="D424" s="10">
        <v>23</v>
      </c>
      <c r="E424" s="10">
        <v>31</v>
      </c>
      <c r="F424" s="10">
        <v>13</v>
      </c>
      <c r="G424" s="10">
        <v>18</v>
      </c>
      <c r="H424" s="10">
        <v>263</v>
      </c>
      <c r="I424" s="10">
        <v>89</v>
      </c>
      <c r="J424" s="10">
        <v>39</v>
      </c>
      <c r="K424" s="10">
        <v>75</v>
      </c>
      <c r="L424" s="10">
        <v>52</v>
      </c>
      <c r="M424" s="10">
        <v>5</v>
      </c>
      <c r="N424" s="10">
        <v>19</v>
      </c>
      <c r="O424" s="10">
        <v>26.3</v>
      </c>
      <c r="P424" s="10">
        <v>6</v>
      </c>
      <c r="Q424" s="10">
        <v>11</v>
      </c>
      <c r="R424" s="10">
        <v>54.5</v>
      </c>
      <c r="S424" s="10">
        <v>27</v>
      </c>
      <c r="T424" s="10">
        <v>20</v>
      </c>
      <c r="U424" s="10">
        <v>47</v>
      </c>
      <c r="V424" s="10">
        <v>10</v>
      </c>
      <c r="W424" s="10">
        <v>9</v>
      </c>
      <c r="X424" s="10">
        <v>3</v>
      </c>
      <c r="Y424" s="10">
        <v>6</v>
      </c>
      <c r="Z424" s="10">
        <v>26</v>
      </c>
      <c r="AA424" s="10">
        <v>178</v>
      </c>
      <c r="AB424" s="10">
        <v>0</v>
      </c>
      <c r="AC424" s="10">
        <v>0</v>
      </c>
      <c r="AD424" s="10">
        <v>18</v>
      </c>
    </row>
    <row r="425" spans="1:30" x14ac:dyDescent="0.2">
      <c r="A425" s="10" t="s">
        <v>511</v>
      </c>
      <c r="B425" s="10" t="s">
        <v>62</v>
      </c>
      <c r="C425" s="10" t="s">
        <v>87</v>
      </c>
      <c r="D425" s="10">
        <v>22</v>
      </c>
      <c r="E425" s="10">
        <v>18</v>
      </c>
      <c r="F425" s="10">
        <v>6</v>
      </c>
      <c r="G425" s="10">
        <v>12</v>
      </c>
      <c r="H425" s="10">
        <v>232</v>
      </c>
      <c r="I425" s="10">
        <v>87</v>
      </c>
      <c r="J425" s="10">
        <v>35</v>
      </c>
      <c r="K425" s="10">
        <v>104</v>
      </c>
      <c r="L425" s="10">
        <v>33.700000000000003</v>
      </c>
      <c r="M425" s="10">
        <v>15</v>
      </c>
      <c r="N425" s="10">
        <v>63</v>
      </c>
      <c r="O425" s="10">
        <v>23.8</v>
      </c>
      <c r="P425" s="10">
        <v>2</v>
      </c>
      <c r="Q425" s="10">
        <v>4</v>
      </c>
      <c r="R425" s="10">
        <v>50</v>
      </c>
      <c r="S425" s="10">
        <v>8</v>
      </c>
      <c r="T425" s="10">
        <v>31</v>
      </c>
      <c r="U425" s="10">
        <v>39</v>
      </c>
      <c r="V425" s="10">
        <v>8</v>
      </c>
      <c r="W425" s="10">
        <v>3</v>
      </c>
      <c r="X425" s="10">
        <v>4</v>
      </c>
      <c r="Y425" s="10">
        <v>3</v>
      </c>
      <c r="Z425" s="10">
        <v>13</v>
      </c>
      <c r="AA425" s="10">
        <v>164</v>
      </c>
      <c r="AB425" s="10">
        <v>0</v>
      </c>
      <c r="AC425" s="10">
        <v>0</v>
      </c>
      <c r="AD425" s="10">
        <v>-87</v>
      </c>
    </row>
    <row r="426" spans="1:30" x14ac:dyDescent="0.2">
      <c r="A426" s="10" t="s">
        <v>512</v>
      </c>
      <c r="B426" s="10" t="s">
        <v>57</v>
      </c>
      <c r="C426" s="10" t="s">
        <v>72</v>
      </c>
      <c r="D426" s="10">
        <v>20</v>
      </c>
      <c r="E426" s="10">
        <v>38</v>
      </c>
      <c r="F426" s="10">
        <v>19</v>
      </c>
      <c r="G426" s="10">
        <v>19</v>
      </c>
      <c r="H426" s="10">
        <v>214</v>
      </c>
      <c r="I426" s="10">
        <v>85</v>
      </c>
      <c r="J426" s="10">
        <v>32</v>
      </c>
      <c r="K426" s="10">
        <v>72</v>
      </c>
      <c r="L426" s="10">
        <v>44.4</v>
      </c>
      <c r="M426" s="10">
        <v>7</v>
      </c>
      <c r="N426" s="10">
        <v>27</v>
      </c>
      <c r="O426" s="10">
        <v>25.9</v>
      </c>
      <c r="P426" s="10">
        <v>14</v>
      </c>
      <c r="Q426" s="10">
        <v>21</v>
      </c>
      <c r="R426" s="10">
        <v>66.7</v>
      </c>
      <c r="S426" s="10">
        <v>12</v>
      </c>
      <c r="T426" s="10">
        <v>25</v>
      </c>
      <c r="U426" s="10">
        <v>37</v>
      </c>
      <c r="V426" s="10">
        <v>22</v>
      </c>
      <c r="W426" s="10">
        <v>8</v>
      </c>
      <c r="X426" s="10">
        <v>11</v>
      </c>
      <c r="Y426" s="10">
        <v>5</v>
      </c>
      <c r="Z426" s="10">
        <v>24</v>
      </c>
      <c r="AA426" s="10">
        <v>202</v>
      </c>
      <c r="AB426" s="10">
        <v>0</v>
      </c>
      <c r="AC426" s="10">
        <v>0</v>
      </c>
      <c r="AD426" s="10">
        <v>12</v>
      </c>
    </row>
    <row r="427" spans="1:30" x14ac:dyDescent="0.2">
      <c r="A427" s="10" t="s">
        <v>513</v>
      </c>
      <c r="B427" s="10" t="s">
        <v>62</v>
      </c>
      <c r="C427" s="10" t="s">
        <v>95</v>
      </c>
      <c r="D427" s="10">
        <v>23</v>
      </c>
      <c r="E427" s="10">
        <v>23</v>
      </c>
      <c r="F427" s="10">
        <v>10</v>
      </c>
      <c r="G427" s="10">
        <v>13</v>
      </c>
      <c r="H427" s="10">
        <v>228</v>
      </c>
      <c r="I427" s="10">
        <v>85</v>
      </c>
      <c r="J427" s="10">
        <v>36</v>
      </c>
      <c r="K427" s="10">
        <v>78</v>
      </c>
      <c r="L427" s="10">
        <v>46.2</v>
      </c>
      <c r="M427" s="10">
        <v>1</v>
      </c>
      <c r="N427" s="10">
        <v>12</v>
      </c>
      <c r="O427" s="10">
        <v>8.3000000000000007</v>
      </c>
      <c r="P427" s="10">
        <v>12</v>
      </c>
      <c r="Q427" s="10">
        <v>17</v>
      </c>
      <c r="R427" s="10">
        <v>70.599999999999994</v>
      </c>
      <c r="S427" s="10">
        <v>11</v>
      </c>
      <c r="T427" s="10">
        <v>18</v>
      </c>
      <c r="U427" s="10">
        <v>29</v>
      </c>
      <c r="V427" s="10">
        <v>21</v>
      </c>
      <c r="W427" s="10">
        <v>18</v>
      </c>
      <c r="X427" s="10">
        <v>10</v>
      </c>
      <c r="Y427" s="10">
        <v>1</v>
      </c>
      <c r="Z427" s="10">
        <v>31</v>
      </c>
      <c r="AA427" s="10">
        <v>166</v>
      </c>
      <c r="AB427" s="10">
        <v>0</v>
      </c>
      <c r="AC427" s="10">
        <v>0</v>
      </c>
      <c r="AD427" s="10">
        <v>-35</v>
      </c>
    </row>
    <row r="428" spans="1:30" x14ac:dyDescent="0.2">
      <c r="A428" s="10" t="s">
        <v>514</v>
      </c>
      <c r="B428" s="10" t="s">
        <v>57</v>
      </c>
      <c r="C428" s="10" t="s">
        <v>106</v>
      </c>
      <c r="D428" s="10">
        <v>19</v>
      </c>
      <c r="E428" s="10">
        <v>15</v>
      </c>
      <c r="F428" s="10">
        <v>7</v>
      </c>
      <c r="G428" s="10">
        <v>8</v>
      </c>
      <c r="H428" s="10">
        <v>205</v>
      </c>
      <c r="I428" s="10">
        <v>82</v>
      </c>
      <c r="J428" s="10">
        <v>28</v>
      </c>
      <c r="K428" s="10">
        <v>69</v>
      </c>
      <c r="L428" s="10">
        <v>40.6</v>
      </c>
      <c r="M428" s="10">
        <v>8</v>
      </c>
      <c r="N428" s="10">
        <v>35</v>
      </c>
      <c r="O428" s="10">
        <v>22.9</v>
      </c>
      <c r="P428" s="10">
        <v>18</v>
      </c>
      <c r="Q428" s="10">
        <v>19</v>
      </c>
      <c r="R428" s="10">
        <v>94.7</v>
      </c>
      <c r="S428" s="10">
        <v>9</v>
      </c>
      <c r="T428" s="10">
        <v>22</v>
      </c>
      <c r="U428" s="10">
        <v>31</v>
      </c>
      <c r="V428" s="10">
        <v>10</v>
      </c>
      <c r="W428" s="10">
        <v>10</v>
      </c>
      <c r="X428" s="10">
        <v>7</v>
      </c>
      <c r="Y428" s="10">
        <v>2</v>
      </c>
      <c r="Z428" s="10">
        <v>19</v>
      </c>
      <c r="AA428" s="10">
        <v>151</v>
      </c>
      <c r="AB428" s="10">
        <v>0</v>
      </c>
      <c r="AC428" s="10">
        <v>0</v>
      </c>
      <c r="AD428" s="10">
        <v>-16</v>
      </c>
    </row>
    <row r="429" spans="1:30" x14ac:dyDescent="0.2">
      <c r="A429" s="10" t="s">
        <v>515</v>
      </c>
      <c r="B429" s="10" t="s">
        <v>62</v>
      </c>
      <c r="C429" s="10" t="s">
        <v>100</v>
      </c>
      <c r="D429" s="10">
        <v>20</v>
      </c>
      <c r="E429" s="10">
        <v>36</v>
      </c>
      <c r="F429" s="10">
        <v>22</v>
      </c>
      <c r="G429" s="10">
        <v>14</v>
      </c>
      <c r="H429" s="10">
        <v>282</v>
      </c>
      <c r="I429" s="10">
        <v>78</v>
      </c>
      <c r="J429" s="10">
        <v>35</v>
      </c>
      <c r="K429" s="10">
        <v>83</v>
      </c>
      <c r="L429" s="10">
        <v>42.2</v>
      </c>
      <c r="M429" s="10">
        <v>2</v>
      </c>
      <c r="N429" s="10">
        <v>15</v>
      </c>
      <c r="O429" s="10">
        <v>13.3</v>
      </c>
      <c r="P429" s="10">
        <v>6</v>
      </c>
      <c r="Q429" s="10">
        <v>13</v>
      </c>
      <c r="R429" s="10">
        <v>46.2</v>
      </c>
      <c r="S429" s="10">
        <v>9</v>
      </c>
      <c r="T429" s="10">
        <v>29</v>
      </c>
      <c r="U429" s="10">
        <v>38</v>
      </c>
      <c r="V429" s="10">
        <v>58</v>
      </c>
      <c r="W429" s="10">
        <v>18</v>
      </c>
      <c r="X429" s="10">
        <v>12</v>
      </c>
      <c r="Y429" s="10">
        <v>5</v>
      </c>
      <c r="Z429" s="10">
        <v>15</v>
      </c>
      <c r="AA429" s="10">
        <v>244</v>
      </c>
      <c r="AB429" s="10">
        <v>0</v>
      </c>
      <c r="AC429" s="10">
        <v>0</v>
      </c>
      <c r="AD429" s="10">
        <v>-41</v>
      </c>
    </row>
    <row r="430" spans="1:30" x14ac:dyDescent="0.2">
      <c r="A430" s="10" t="s">
        <v>516</v>
      </c>
      <c r="B430" s="10" t="s">
        <v>57</v>
      </c>
      <c r="C430" s="10" t="s">
        <v>89</v>
      </c>
      <c r="D430" s="10">
        <v>20</v>
      </c>
      <c r="E430" s="10">
        <v>23</v>
      </c>
      <c r="F430" s="10">
        <v>13</v>
      </c>
      <c r="G430" s="10">
        <v>10</v>
      </c>
      <c r="H430" s="10">
        <v>186</v>
      </c>
      <c r="I430" s="10">
        <v>75</v>
      </c>
      <c r="J430" s="10">
        <v>29</v>
      </c>
      <c r="K430" s="10">
        <v>59</v>
      </c>
      <c r="L430" s="10">
        <v>49.2</v>
      </c>
      <c r="M430" s="10">
        <v>6</v>
      </c>
      <c r="N430" s="10">
        <v>14</v>
      </c>
      <c r="O430" s="10">
        <v>42.9</v>
      </c>
      <c r="P430" s="10">
        <v>11</v>
      </c>
      <c r="Q430" s="10">
        <v>20</v>
      </c>
      <c r="R430" s="10">
        <v>55</v>
      </c>
      <c r="S430" s="10">
        <v>8</v>
      </c>
      <c r="T430" s="10">
        <v>29</v>
      </c>
      <c r="U430" s="10">
        <v>37</v>
      </c>
      <c r="V430" s="10">
        <v>11</v>
      </c>
      <c r="W430" s="10">
        <v>8</v>
      </c>
      <c r="X430" s="10">
        <v>2</v>
      </c>
      <c r="Y430" s="10">
        <v>11</v>
      </c>
      <c r="Z430" s="10">
        <v>14</v>
      </c>
      <c r="AA430" s="10">
        <v>167</v>
      </c>
      <c r="AB430" s="10">
        <v>0</v>
      </c>
      <c r="AC430" s="10">
        <v>0</v>
      </c>
      <c r="AD430" s="10">
        <v>-47</v>
      </c>
    </row>
    <row r="431" spans="1:30" x14ac:dyDescent="0.2">
      <c r="A431" s="10" t="s">
        <v>517</v>
      </c>
      <c r="B431" s="10" t="s">
        <v>40</v>
      </c>
      <c r="C431" s="10" t="s">
        <v>44</v>
      </c>
      <c r="D431" s="10">
        <v>32</v>
      </c>
      <c r="E431" s="10">
        <v>9</v>
      </c>
      <c r="F431" s="10">
        <v>5</v>
      </c>
      <c r="G431" s="10">
        <v>4</v>
      </c>
      <c r="H431" s="10">
        <v>144</v>
      </c>
      <c r="I431" s="10">
        <v>72</v>
      </c>
      <c r="J431" s="10">
        <v>24</v>
      </c>
      <c r="K431" s="10">
        <v>57</v>
      </c>
      <c r="L431" s="10">
        <v>42.1</v>
      </c>
      <c r="M431" s="10">
        <v>7</v>
      </c>
      <c r="N431" s="10">
        <v>28</v>
      </c>
      <c r="O431" s="10">
        <v>25</v>
      </c>
      <c r="P431" s="10">
        <v>17</v>
      </c>
      <c r="Q431" s="10">
        <v>21</v>
      </c>
      <c r="R431" s="10">
        <v>81</v>
      </c>
      <c r="S431" s="10">
        <v>3</v>
      </c>
      <c r="T431" s="10">
        <v>13</v>
      </c>
      <c r="U431" s="10">
        <v>16</v>
      </c>
      <c r="V431" s="10">
        <v>19</v>
      </c>
      <c r="W431" s="10">
        <v>4</v>
      </c>
      <c r="X431" s="10">
        <v>2</v>
      </c>
      <c r="Y431" s="10">
        <v>2</v>
      </c>
      <c r="Z431" s="10">
        <v>11</v>
      </c>
      <c r="AA431" s="10">
        <v>128</v>
      </c>
      <c r="AB431" s="10">
        <v>0</v>
      </c>
      <c r="AC431" s="10">
        <v>0</v>
      </c>
      <c r="AD431" s="10">
        <v>-1</v>
      </c>
    </row>
    <row r="432" spans="1:30" x14ac:dyDescent="0.2">
      <c r="A432" s="10" t="s">
        <v>518</v>
      </c>
      <c r="B432" s="10" t="s">
        <v>57</v>
      </c>
      <c r="C432" s="10" t="s">
        <v>87</v>
      </c>
      <c r="D432" s="10">
        <v>23</v>
      </c>
      <c r="E432" s="10">
        <v>7</v>
      </c>
      <c r="F432" s="10">
        <v>2</v>
      </c>
      <c r="G432" s="10">
        <v>5</v>
      </c>
      <c r="H432" s="10">
        <v>161</v>
      </c>
      <c r="I432" s="10">
        <v>69</v>
      </c>
      <c r="J432" s="10">
        <v>26</v>
      </c>
      <c r="K432" s="10">
        <v>57</v>
      </c>
      <c r="L432" s="10">
        <v>45.6</v>
      </c>
      <c r="M432" s="10">
        <v>8</v>
      </c>
      <c r="N432" s="10">
        <v>31</v>
      </c>
      <c r="O432" s="10">
        <v>25.8</v>
      </c>
      <c r="P432" s="10">
        <v>9</v>
      </c>
      <c r="Q432" s="10">
        <v>13</v>
      </c>
      <c r="R432" s="10">
        <v>69.2</v>
      </c>
      <c r="S432" s="10">
        <v>0</v>
      </c>
      <c r="T432" s="10">
        <v>30</v>
      </c>
      <c r="U432" s="10">
        <v>30</v>
      </c>
      <c r="V432" s="10">
        <v>15</v>
      </c>
      <c r="W432" s="10">
        <v>10</v>
      </c>
      <c r="X432" s="10">
        <v>6</v>
      </c>
      <c r="Y432" s="10">
        <v>2</v>
      </c>
      <c r="Z432" s="10">
        <v>17</v>
      </c>
      <c r="AA432" s="10">
        <v>142</v>
      </c>
      <c r="AB432" s="10">
        <v>0</v>
      </c>
      <c r="AC432" s="10">
        <v>0</v>
      </c>
      <c r="AD432" s="10">
        <v>-6</v>
      </c>
    </row>
    <row r="433" spans="1:30" x14ac:dyDescent="0.2">
      <c r="A433" s="10" t="s">
        <v>519</v>
      </c>
      <c r="B433" s="10" t="s">
        <v>57</v>
      </c>
      <c r="C433" s="10" t="s">
        <v>51</v>
      </c>
      <c r="D433" s="10">
        <v>33</v>
      </c>
      <c r="E433" s="10">
        <v>16</v>
      </c>
      <c r="F433" s="10">
        <v>11</v>
      </c>
      <c r="G433" s="10">
        <v>5</v>
      </c>
      <c r="H433" s="10">
        <v>185</v>
      </c>
      <c r="I433" s="10">
        <v>66</v>
      </c>
      <c r="J433" s="10">
        <v>26</v>
      </c>
      <c r="K433" s="10">
        <v>54</v>
      </c>
      <c r="L433" s="10">
        <v>48.1</v>
      </c>
      <c r="M433" s="10">
        <v>6</v>
      </c>
      <c r="N433" s="10">
        <v>18</v>
      </c>
      <c r="O433" s="10">
        <v>33.299999999999997</v>
      </c>
      <c r="P433" s="10">
        <v>8</v>
      </c>
      <c r="Q433" s="10">
        <v>13</v>
      </c>
      <c r="R433" s="10">
        <v>61.5</v>
      </c>
      <c r="S433" s="10">
        <v>15</v>
      </c>
      <c r="T433" s="10">
        <v>29</v>
      </c>
      <c r="U433" s="10">
        <v>44</v>
      </c>
      <c r="V433" s="10">
        <v>4</v>
      </c>
      <c r="W433" s="10">
        <v>11</v>
      </c>
      <c r="X433" s="10">
        <v>2</v>
      </c>
      <c r="Y433" s="10">
        <v>7</v>
      </c>
      <c r="Z433" s="10">
        <v>23</v>
      </c>
      <c r="AA433" s="10">
        <v>141</v>
      </c>
      <c r="AB433" s="10">
        <v>0</v>
      </c>
      <c r="AC433" s="10">
        <v>0</v>
      </c>
      <c r="AD433" s="10">
        <v>-25</v>
      </c>
    </row>
    <row r="434" spans="1:30" x14ac:dyDescent="0.2">
      <c r="A434" s="10" t="s">
        <v>520</v>
      </c>
      <c r="B434" s="10" t="s">
        <v>57</v>
      </c>
      <c r="C434" s="10" t="s">
        <v>66</v>
      </c>
      <c r="D434" s="10">
        <v>35</v>
      </c>
      <c r="E434" s="10">
        <v>11</v>
      </c>
      <c r="F434" s="10">
        <v>6</v>
      </c>
      <c r="G434" s="10">
        <v>5</v>
      </c>
      <c r="H434" s="10">
        <v>139</v>
      </c>
      <c r="I434" s="10">
        <v>61</v>
      </c>
      <c r="J434" s="10">
        <v>22</v>
      </c>
      <c r="K434" s="10">
        <v>49</v>
      </c>
      <c r="L434" s="10">
        <v>44.9</v>
      </c>
      <c r="M434" s="10">
        <v>16</v>
      </c>
      <c r="N434" s="10">
        <v>37</v>
      </c>
      <c r="O434" s="10">
        <v>43.2</v>
      </c>
      <c r="P434" s="10">
        <v>1</v>
      </c>
      <c r="Q434" s="10">
        <v>1</v>
      </c>
      <c r="R434" s="10">
        <v>100</v>
      </c>
      <c r="S434" s="10">
        <v>3</v>
      </c>
      <c r="T434" s="10">
        <v>11</v>
      </c>
      <c r="U434" s="10">
        <v>14</v>
      </c>
      <c r="V434" s="10">
        <v>6</v>
      </c>
      <c r="W434" s="10">
        <v>10</v>
      </c>
      <c r="X434" s="10">
        <v>6</v>
      </c>
      <c r="Y434" s="10">
        <v>3</v>
      </c>
      <c r="Z434" s="10">
        <v>16</v>
      </c>
      <c r="AA434" s="10">
        <v>104</v>
      </c>
      <c r="AB434" s="10">
        <v>0</v>
      </c>
      <c r="AC434" s="10">
        <v>0</v>
      </c>
      <c r="AD434" s="10">
        <v>-17</v>
      </c>
    </row>
    <row r="435" spans="1:30" x14ac:dyDescent="0.2">
      <c r="A435" s="10" t="s">
        <v>521</v>
      </c>
      <c r="B435" s="10" t="s">
        <v>40</v>
      </c>
      <c r="C435" s="10" t="s">
        <v>85</v>
      </c>
      <c r="D435" s="10">
        <v>25</v>
      </c>
      <c r="E435" s="10">
        <v>25</v>
      </c>
      <c r="F435" s="10">
        <v>17</v>
      </c>
      <c r="G435" s="10">
        <v>8</v>
      </c>
      <c r="H435" s="10">
        <v>259</v>
      </c>
      <c r="I435" s="10">
        <v>61</v>
      </c>
      <c r="J435" s="10">
        <v>25</v>
      </c>
      <c r="K435" s="10">
        <v>57</v>
      </c>
      <c r="L435" s="10">
        <v>43.9</v>
      </c>
      <c r="M435" s="10">
        <v>5</v>
      </c>
      <c r="N435" s="10">
        <v>16</v>
      </c>
      <c r="O435" s="10">
        <v>31.3</v>
      </c>
      <c r="P435" s="10">
        <v>6</v>
      </c>
      <c r="Q435" s="10">
        <v>9</v>
      </c>
      <c r="R435" s="10">
        <v>66.7</v>
      </c>
      <c r="S435" s="10">
        <v>6</v>
      </c>
      <c r="T435" s="10">
        <v>17</v>
      </c>
      <c r="U435" s="10">
        <v>23</v>
      </c>
      <c r="V435" s="10">
        <v>31</v>
      </c>
      <c r="W435" s="10">
        <v>5</v>
      </c>
      <c r="X435" s="10">
        <v>9</v>
      </c>
      <c r="Y435" s="10">
        <v>3</v>
      </c>
      <c r="Z435" s="10">
        <v>13</v>
      </c>
      <c r="AA435" s="10">
        <v>166</v>
      </c>
      <c r="AB435" s="10">
        <v>0</v>
      </c>
      <c r="AC435" s="10">
        <v>0</v>
      </c>
      <c r="AD435" s="10">
        <v>-9</v>
      </c>
    </row>
    <row r="436" spans="1:30" x14ac:dyDescent="0.2">
      <c r="A436" s="10" t="s">
        <v>522</v>
      </c>
      <c r="B436" s="10" t="s">
        <v>57</v>
      </c>
      <c r="C436" s="10" t="s">
        <v>132</v>
      </c>
      <c r="D436" s="10">
        <v>21</v>
      </c>
      <c r="E436" s="10">
        <v>22</v>
      </c>
      <c r="F436" s="10">
        <v>10</v>
      </c>
      <c r="G436" s="10">
        <v>12</v>
      </c>
      <c r="H436" s="10">
        <v>196</v>
      </c>
      <c r="I436" s="10">
        <v>59</v>
      </c>
      <c r="J436" s="10">
        <v>24</v>
      </c>
      <c r="K436" s="10">
        <v>47</v>
      </c>
      <c r="L436" s="10">
        <v>51.1</v>
      </c>
      <c r="M436" s="10">
        <v>1</v>
      </c>
      <c r="N436" s="10">
        <v>2</v>
      </c>
      <c r="O436" s="10">
        <v>50</v>
      </c>
      <c r="P436" s="10">
        <v>10</v>
      </c>
      <c r="Q436" s="10">
        <v>16</v>
      </c>
      <c r="R436" s="10">
        <v>62.5</v>
      </c>
      <c r="S436" s="10">
        <v>31</v>
      </c>
      <c r="T436" s="10">
        <v>19</v>
      </c>
      <c r="U436" s="10">
        <v>50</v>
      </c>
      <c r="V436" s="10">
        <v>4</v>
      </c>
      <c r="W436" s="10">
        <v>9</v>
      </c>
      <c r="X436" s="10">
        <v>7</v>
      </c>
      <c r="Y436" s="10">
        <v>8</v>
      </c>
      <c r="Z436" s="10">
        <v>15</v>
      </c>
      <c r="AA436" s="10">
        <v>161</v>
      </c>
      <c r="AB436" s="10">
        <v>0</v>
      </c>
      <c r="AC436" s="10">
        <v>0</v>
      </c>
      <c r="AD436" s="10">
        <v>-22</v>
      </c>
    </row>
    <row r="437" spans="1:30" x14ac:dyDescent="0.2">
      <c r="A437" s="10" t="s">
        <v>523</v>
      </c>
      <c r="B437" s="10" t="s">
        <v>57</v>
      </c>
      <c r="C437" s="10" t="s">
        <v>66</v>
      </c>
      <c r="D437" s="10">
        <v>26</v>
      </c>
      <c r="E437" s="10">
        <v>22</v>
      </c>
      <c r="F437" s="10">
        <v>15</v>
      </c>
      <c r="G437" s="10">
        <v>7</v>
      </c>
      <c r="H437" s="10">
        <v>176</v>
      </c>
      <c r="I437" s="10">
        <v>57</v>
      </c>
      <c r="J437" s="10">
        <v>24</v>
      </c>
      <c r="K437" s="10">
        <v>50</v>
      </c>
      <c r="L437" s="10">
        <v>48</v>
      </c>
      <c r="M437" s="10">
        <v>7</v>
      </c>
      <c r="N437" s="10">
        <v>21</v>
      </c>
      <c r="O437" s="10">
        <v>33.299999999999997</v>
      </c>
      <c r="P437" s="10">
        <v>2</v>
      </c>
      <c r="Q437" s="10">
        <v>2</v>
      </c>
      <c r="R437" s="10">
        <v>100</v>
      </c>
      <c r="S437" s="10">
        <v>8</v>
      </c>
      <c r="T437" s="10">
        <v>22</v>
      </c>
      <c r="U437" s="10">
        <v>30</v>
      </c>
      <c r="V437" s="10">
        <v>8</v>
      </c>
      <c r="W437" s="10">
        <v>12</v>
      </c>
      <c r="X437" s="10">
        <v>4</v>
      </c>
      <c r="Y437" s="10">
        <v>9</v>
      </c>
      <c r="Z437" s="10">
        <v>26</v>
      </c>
      <c r="AA437" s="10">
        <v>132</v>
      </c>
      <c r="AB437" s="10">
        <v>0</v>
      </c>
      <c r="AC437" s="10">
        <v>0</v>
      </c>
      <c r="AD437" s="10">
        <v>-9</v>
      </c>
    </row>
    <row r="438" spans="1:30" x14ac:dyDescent="0.2">
      <c r="A438" s="10" t="s">
        <v>524</v>
      </c>
      <c r="B438" s="10" t="s">
        <v>62</v>
      </c>
      <c r="C438" s="10" t="s">
        <v>44</v>
      </c>
      <c r="D438" s="10">
        <v>22</v>
      </c>
      <c r="E438" s="10">
        <v>15</v>
      </c>
      <c r="F438" s="10">
        <v>5</v>
      </c>
      <c r="G438" s="10">
        <v>10</v>
      </c>
      <c r="H438" s="10">
        <v>108</v>
      </c>
      <c r="I438" s="10">
        <v>56</v>
      </c>
      <c r="J438" s="10">
        <v>22</v>
      </c>
      <c r="K438" s="10">
        <v>44</v>
      </c>
      <c r="L438" s="10">
        <v>50</v>
      </c>
      <c r="M438" s="10">
        <v>10</v>
      </c>
      <c r="N438" s="10">
        <v>25</v>
      </c>
      <c r="O438" s="10">
        <v>40</v>
      </c>
      <c r="P438" s="10">
        <v>2</v>
      </c>
      <c r="Q438" s="10">
        <v>8</v>
      </c>
      <c r="R438" s="10">
        <v>25</v>
      </c>
      <c r="S438" s="10">
        <v>6</v>
      </c>
      <c r="T438" s="10">
        <v>15</v>
      </c>
      <c r="U438" s="10">
        <v>21</v>
      </c>
      <c r="V438" s="10">
        <v>2</v>
      </c>
      <c r="W438" s="10">
        <v>3</v>
      </c>
      <c r="X438" s="10">
        <v>2</v>
      </c>
      <c r="Y438" s="10">
        <v>0</v>
      </c>
      <c r="Z438" s="10">
        <v>11</v>
      </c>
      <c r="AA438" s="10">
        <v>87</v>
      </c>
      <c r="AB438" s="10">
        <v>0</v>
      </c>
      <c r="AC438" s="10">
        <v>0</v>
      </c>
      <c r="AD438" s="10">
        <v>-46</v>
      </c>
    </row>
    <row r="439" spans="1:30" x14ac:dyDescent="0.2">
      <c r="A439" s="10" t="s">
        <v>525</v>
      </c>
      <c r="B439" s="10" t="s">
        <v>62</v>
      </c>
      <c r="C439" s="10" t="s">
        <v>111</v>
      </c>
      <c r="D439" s="10">
        <v>24</v>
      </c>
      <c r="E439" s="10">
        <v>9</v>
      </c>
      <c r="F439" s="10">
        <v>3</v>
      </c>
      <c r="G439" s="10">
        <v>6</v>
      </c>
      <c r="H439" s="10">
        <v>135</v>
      </c>
      <c r="I439" s="10">
        <v>56</v>
      </c>
      <c r="J439" s="10">
        <v>19</v>
      </c>
      <c r="K439" s="10">
        <v>42</v>
      </c>
      <c r="L439" s="10">
        <v>45.2</v>
      </c>
      <c r="M439" s="10">
        <v>1</v>
      </c>
      <c r="N439" s="10">
        <v>12</v>
      </c>
      <c r="O439" s="10">
        <v>8.3000000000000007</v>
      </c>
      <c r="P439" s="10">
        <v>17</v>
      </c>
      <c r="Q439" s="10">
        <v>22</v>
      </c>
      <c r="R439" s="10">
        <v>77.3</v>
      </c>
      <c r="S439" s="10">
        <v>2</v>
      </c>
      <c r="T439" s="10">
        <v>6</v>
      </c>
      <c r="U439" s="10">
        <v>8</v>
      </c>
      <c r="V439" s="10">
        <v>15</v>
      </c>
      <c r="W439" s="10">
        <v>4</v>
      </c>
      <c r="X439" s="10">
        <v>4</v>
      </c>
      <c r="Y439" s="10">
        <v>1</v>
      </c>
      <c r="Z439" s="10">
        <v>10</v>
      </c>
      <c r="AA439" s="10">
        <v>99</v>
      </c>
      <c r="AB439" s="10">
        <v>0</v>
      </c>
      <c r="AC439" s="10">
        <v>0</v>
      </c>
      <c r="AD439" s="10">
        <v>-17</v>
      </c>
    </row>
    <row r="440" spans="1:30" x14ac:dyDescent="0.2">
      <c r="A440" s="10" t="s">
        <v>526</v>
      </c>
      <c r="B440" s="10" t="s">
        <v>26</v>
      </c>
      <c r="C440" s="10" t="s">
        <v>114</v>
      </c>
      <c r="D440" s="10">
        <v>25</v>
      </c>
      <c r="E440" s="10">
        <v>11</v>
      </c>
      <c r="F440" s="10">
        <v>8</v>
      </c>
      <c r="G440" s="10">
        <v>3</v>
      </c>
      <c r="H440" s="10">
        <v>124</v>
      </c>
      <c r="I440" s="10">
        <v>55</v>
      </c>
      <c r="J440" s="10">
        <v>22</v>
      </c>
      <c r="K440" s="10">
        <v>53</v>
      </c>
      <c r="L440" s="10">
        <v>41.5</v>
      </c>
      <c r="M440" s="10">
        <v>6</v>
      </c>
      <c r="N440" s="10">
        <v>15</v>
      </c>
      <c r="O440" s="10">
        <v>40</v>
      </c>
      <c r="P440" s="10">
        <v>5</v>
      </c>
      <c r="Q440" s="10">
        <v>9</v>
      </c>
      <c r="R440" s="10">
        <v>55.6</v>
      </c>
      <c r="S440" s="10">
        <v>15</v>
      </c>
      <c r="T440" s="10">
        <v>29</v>
      </c>
      <c r="U440" s="10">
        <v>44</v>
      </c>
      <c r="V440" s="10">
        <v>6</v>
      </c>
      <c r="W440" s="10">
        <v>4</v>
      </c>
      <c r="X440" s="10">
        <v>14</v>
      </c>
      <c r="Y440" s="10">
        <v>4</v>
      </c>
      <c r="Z440" s="10">
        <v>5</v>
      </c>
      <c r="AA440" s="10">
        <v>167</v>
      </c>
      <c r="AB440" s="10">
        <v>0</v>
      </c>
      <c r="AC440" s="10">
        <v>0</v>
      </c>
      <c r="AD440" s="10">
        <v>-19</v>
      </c>
    </row>
    <row r="441" spans="1:30" x14ac:dyDescent="0.2">
      <c r="A441" s="10" t="s">
        <v>527</v>
      </c>
      <c r="B441" s="10" t="s">
        <v>62</v>
      </c>
      <c r="C441" s="10" t="s">
        <v>75</v>
      </c>
      <c r="D441" s="10">
        <v>24</v>
      </c>
      <c r="E441" s="10">
        <v>5</v>
      </c>
      <c r="F441" s="10">
        <v>1</v>
      </c>
      <c r="G441" s="10">
        <v>4</v>
      </c>
      <c r="H441" s="10">
        <v>127</v>
      </c>
      <c r="I441" s="10">
        <v>53</v>
      </c>
      <c r="J441" s="10">
        <v>24</v>
      </c>
      <c r="K441" s="10">
        <v>39</v>
      </c>
      <c r="L441" s="10">
        <v>61.5</v>
      </c>
      <c r="M441" s="10">
        <v>3</v>
      </c>
      <c r="N441" s="10">
        <v>8</v>
      </c>
      <c r="O441" s="10">
        <v>37.5</v>
      </c>
      <c r="P441" s="10">
        <v>2</v>
      </c>
      <c r="Q441" s="10">
        <v>3</v>
      </c>
      <c r="R441" s="10">
        <v>66.7</v>
      </c>
      <c r="S441" s="10">
        <v>10</v>
      </c>
      <c r="T441" s="10">
        <v>5</v>
      </c>
      <c r="U441" s="10">
        <v>15</v>
      </c>
      <c r="V441" s="10">
        <v>10</v>
      </c>
      <c r="W441" s="10">
        <v>4</v>
      </c>
      <c r="X441" s="10">
        <v>3</v>
      </c>
      <c r="Y441" s="10">
        <v>2</v>
      </c>
      <c r="Z441" s="10">
        <v>13</v>
      </c>
      <c r="AA441" s="10">
        <v>97</v>
      </c>
      <c r="AB441" s="10">
        <v>0</v>
      </c>
      <c r="AC441" s="10">
        <v>0</v>
      </c>
      <c r="AD441" s="10">
        <v>-38</v>
      </c>
    </row>
    <row r="442" spans="1:30" x14ac:dyDescent="0.2">
      <c r="A442" s="10" t="s">
        <v>528</v>
      </c>
      <c r="B442" s="10" t="s">
        <v>62</v>
      </c>
      <c r="C442" s="10" t="s">
        <v>69</v>
      </c>
      <c r="D442" s="10">
        <v>24</v>
      </c>
      <c r="E442" s="10">
        <v>23</v>
      </c>
      <c r="F442" s="10">
        <v>9</v>
      </c>
      <c r="G442" s="10">
        <v>14</v>
      </c>
      <c r="H442" s="10">
        <v>277</v>
      </c>
      <c r="I442" s="10">
        <v>52</v>
      </c>
      <c r="J442" s="10">
        <v>25</v>
      </c>
      <c r="K442" s="10">
        <v>60</v>
      </c>
      <c r="L442" s="10">
        <v>41.7</v>
      </c>
      <c r="M442" s="10">
        <v>0</v>
      </c>
      <c r="N442" s="10">
        <v>2</v>
      </c>
      <c r="O442" s="10">
        <v>0</v>
      </c>
      <c r="P442" s="10">
        <v>2</v>
      </c>
      <c r="Q442" s="10">
        <v>3</v>
      </c>
      <c r="R442" s="10">
        <v>66.7</v>
      </c>
      <c r="S442" s="10">
        <v>5</v>
      </c>
      <c r="T442" s="10">
        <v>32</v>
      </c>
      <c r="U442" s="10">
        <v>37</v>
      </c>
      <c r="V442" s="10">
        <v>38</v>
      </c>
      <c r="W442" s="10">
        <v>15</v>
      </c>
      <c r="X442" s="10">
        <v>7</v>
      </c>
      <c r="Y442" s="10">
        <v>2</v>
      </c>
      <c r="Z442" s="10">
        <v>17</v>
      </c>
      <c r="AA442" s="10">
        <v>165</v>
      </c>
      <c r="AB442" s="10">
        <v>0</v>
      </c>
      <c r="AC442" s="10">
        <v>0</v>
      </c>
      <c r="AD442" s="10">
        <v>-58</v>
      </c>
    </row>
    <row r="443" spans="1:30" x14ac:dyDescent="0.2">
      <c r="A443" s="10" t="s">
        <v>529</v>
      </c>
      <c r="B443" s="10" t="s">
        <v>26</v>
      </c>
      <c r="C443" s="10" t="s">
        <v>129</v>
      </c>
      <c r="D443" s="10">
        <v>36</v>
      </c>
      <c r="E443" s="10">
        <v>18</v>
      </c>
      <c r="F443" s="10">
        <v>7</v>
      </c>
      <c r="G443" s="10">
        <v>11</v>
      </c>
      <c r="H443" s="10">
        <v>162</v>
      </c>
      <c r="I443" s="10">
        <v>51</v>
      </c>
      <c r="J443" s="10">
        <v>22</v>
      </c>
      <c r="K443" s="10">
        <v>49</v>
      </c>
      <c r="L443" s="10">
        <v>44.9</v>
      </c>
      <c r="M443" s="10">
        <v>3</v>
      </c>
      <c r="N443" s="10">
        <v>15</v>
      </c>
      <c r="O443" s="10">
        <v>20</v>
      </c>
      <c r="P443" s="10">
        <v>4</v>
      </c>
      <c r="Q443" s="10">
        <v>8</v>
      </c>
      <c r="R443" s="10">
        <v>50</v>
      </c>
      <c r="S443" s="10">
        <v>4</v>
      </c>
      <c r="T443" s="10">
        <v>26</v>
      </c>
      <c r="U443" s="10">
        <v>30</v>
      </c>
      <c r="V443" s="10">
        <v>15</v>
      </c>
      <c r="W443" s="10">
        <v>8</v>
      </c>
      <c r="X443" s="10">
        <v>7</v>
      </c>
      <c r="Y443" s="10">
        <v>6</v>
      </c>
      <c r="Z443" s="10">
        <v>32</v>
      </c>
      <c r="AA443" s="10">
        <v>141</v>
      </c>
      <c r="AB443" s="10">
        <v>0</v>
      </c>
      <c r="AC443" s="10">
        <v>0</v>
      </c>
      <c r="AD443" s="10">
        <v>-7</v>
      </c>
    </row>
    <row r="444" spans="1:30" x14ac:dyDescent="0.2">
      <c r="A444" s="10" t="s">
        <v>530</v>
      </c>
      <c r="B444" s="10" t="s">
        <v>37</v>
      </c>
      <c r="C444" s="10" t="s">
        <v>111</v>
      </c>
      <c r="D444" s="10">
        <v>25</v>
      </c>
      <c r="E444" s="10">
        <v>7</v>
      </c>
      <c r="F444" s="10">
        <v>2</v>
      </c>
      <c r="G444" s="10">
        <v>5</v>
      </c>
      <c r="H444" s="10">
        <v>95</v>
      </c>
      <c r="I444" s="10">
        <v>51</v>
      </c>
      <c r="J444" s="10">
        <v>15</v>
      </c>
      <c r="K444" s="10">
        <v>25</v>
      </c>
      <c r="L444" s="10">
        <v>60</v>
      </c>
      <c r="M444" s="10">
        <v>6</v>
      </c>
      <c r="N444" s="10">
        <v>12</v>
      </c>
      <c r="O444" s="10">
        <v>50</v>
      </c>
      <c r="P444" s="10">
        <v>15</v>
      </c>
      <c r="Q444" s="10">
        <v>16</v>
      </c>
      <c r="R444" s="10">
        <v>93.8</v>
      </c>
      <c r="S444" s="10">
        <v>6</v>
      </c>
      <c r="T444" s="10">
        <v>15</v>
      </c>
      <c r="U444" s="10">
        <v>21</v>
      </c>
      <c r="V444" s="10">
        <v>10</v>
      </c>
      <c r="W444" s="10">
        <v>5</v>
      </c>
      <c r="X444" s="10">
        <v>3</v>
      </c>
      <c r="Y444" s="10">
        <v>4</v>
      </c>
      <c r="Z444" s="10">
        <v>15</v>
      </c>
      <c r="AA444" s="10">
        <v>107</v>
      </c>
      <c r="AB444" s="10">
        <v>0</v>
      </c>
      <c r="AC444" s="10">
        <v>0</v>
      </c>
      <c r="AD444" s="10">
        <v>-7</v>
      </c>
    </row>
    <row r="445" spans="1:30" x14ac:dyDescent="0.2">
      <c r="A445" s="10" t="s">
        <v>531</v>
      </c>
      <c r="B445" s="10" t="s">
        <v>33</v>
      </c>
      <c r="C445" s="10" t="s">
        <v>51</v>
      </c>
      <c r="D445" s="10">
        <v>30</v>
      </c>
      <c r="E445" s="10">
        <v>37</v>
      </c>
      <c r="F445" s="10">
        <v>25</v>
      </c>
      <c r="G445" s="10">
        <v>12</v>
      </c>
      <c r="H445" s="10">
        <v>206</v>
      </c>
      <c r="I445" s="10">
        <v>51</v>
      </c>
      <c r="J445" s="10">
        <v>20</v>
      </c>
      <c r="K445" s="10">
        <v>46</v>
      </c>
      <c r="L445" s="10">
        <v>43.5</v>
      </c>
      <c r="M445" s="10">
        <v>0</v>
      </c>
      <c r="N445" s="10">
        <v>8</v>
      </c>
      <c r="O445" s="10">
        <v>0</v>
      </c>
      <c r="P445" s="10">
        <v>11</v>
      </c>
      <c r="Q445" s="10">
        <v>22</v>
      </c>
      <c r="R445" s="10">
        <v>50</v>
      </c>
      <c r="S445" s="10">
        <v>15</v>
      </c>
      <c r="T445" s="10">
        <v>29</v>
      </c>
      <c r="U445" s="10">
        <v>44</v>
      </c>
      <c r="V445" s="10">
        <v>15</v>
      </c>
      <c r="W445" s="10">
        <v>12</v>
      </c>
      <c r="X445" s="10">
        <v>3</v>
      </c>
      <c r="Y445" s="10">
        <v>3</v>
      </c>
      <c r="Z445" s="10">
        <v>22</v>
      </c>
      <c r="AA445" s="10">
        <v>132</v>
      </c>
      <c r="AB445" s="10">
        <v>0</v>
      </c>
      <c r="AC445" s="10">
        <v>0</v>
      </c>
      <c r="AD445" s="10">
        <v>-114</v>
      </c>
    </row>
    <row r="446" spans="1:30" x14ac:dyDescent="0.2">
      <c r="A446" s="10" t="s">
        <v>532</v>
      </c>
      <c r="B446" s="10" t="s">
        <v>33</v>
      </c>
      <c r="C446" s="10" t="s">
        <v>104</v>
      </c>
      <c r="D446" s="10">
        <v>36</v>
      </c>
      <c r="E446" s="10">
        <v>25</v>
      </c>
      <c r="F446" s="10">
        <v>16</v>
      </c>
      <c r="G446" s="10">
        <v>9</v>
      </c>
      <c r="H446" s="10">
        <v>162</v>
      </c>
      <c r="I446" s="10">
        <v>50</v>
      </c>
      <c r="J446" s="10">
        <v>18</v>
      </c>
      <c r="K446" s="10">
        <v>45</v>
      </c>
      <c r="L446" s="10">
        <v>40</v>
      </c>
      <c r="M446" s="10">
        <v>11</v>
      </c>
      <c r="N446" s="10">
        <v>26</v>
      </c>
      <c r="O446" s="10">
        <v>42.3</v>
      </c>
      <c r="P446" s="10">
        <v>3</v>
      </c>
      <c r="Q446" s="10">
        <v>4</v>
      </c>
      <c r="R446" s="10">
        <v>75</v>
      </c>
      <c r="S446" s="10">
        <v>5</v>
      </c>
      <c r="T446" s="10">
        <v>12</v>
      </c>
      <c r="U446" s="10">
        <v>17</v>
      </c>
      <c r="V446" s="10">
        <v>13</v>
      </c>
      <c r="W446" s="10">
        <v>4</v>
      </c>
      <c r="X446" s="10">
        <v>9</v>
      </c>
      <c r="Y446" s="10">
        <v>2</v>
      </c>
      <c r="Z446" s="10">
        <v>15</v>
      </c>
      <c r="AA446" s="10">
        <v>119</v>
      </c>
      <c r="AB446" s="10">
        <v>0</v>
      </c>
      <c r="AC446" s="10">
        <v>0</v>
      </c>
      <c r="AD446" s="10">
        <v>-17</v>
      </c>
    </row>
    <row r="447" spans="1:30" x14ac:dyDescent="0.2">
      <c r="A447" s="10" t="s">
        <v>533</v>
      </c>
      <c r="B447" s="10" t="s">
        <v>62</v>
      </c>
      <c r="C447" s="10" t="s">
        <v>51</v>
      </c>
      <c r="D447" s="10">
        <v>25</v>
      </c>
      <c r="E447" s="10">
        <v>7</v>
      </c>
      <c r="F447" s="10">
        <v>4</v>
      </c>
      <c r="G447" s="10">
        <v>3</v>
      </c>
      <c r="H447" s="10">
        <v>87</v>
      </c>
      <c r="I447" s="10">
        <v>50</v>
      </c>
      <c r="J447" s="10">
        <v>18</v>
      </c>
      <c r="K447" s="10">
        <v>37</v>
      </c>
      <c r="L447" s="10">
        <v>48.6</v>
      </c>
      <c r="M447" s="10">
        <v>6</v>
      </c>
      <c r="N447" s="10">
        <v>18</v>
      </c>
      <c r="O447" s="10">
        <v>33.299999999999997</v>
      </c>
      <c r="P447" s="10">
        <v>8</v>
      </c>
      <c r="Q447" s="10">
        <v>9</v>
      </c>
      <c r="R447" s="10">
        <v>88.9</v>
      </c>
      <c r="S447" s="10">
        <v>0</v>
      </c>
      <c r="T447" s="10">
        <v>7</v>
      </c>
      <c r="U447" s="10">
        <v>7</v>
      </c>
      <c r="V447" s="10">
        <v>14</v>
      </c>
      <c r="W447" s="10">
        <v>12</v>
      </c>
      <c r="X447" s="10">
        <v>0</v>
      </c>
      <c r="Y447" s="10">
        <v>2</v>
      </c>
      <c r="Z447" s="10">
        <v>7</v>
      </c>
      <c r="AA447" s="10">
        <v>73</v>
      </c>
      <c r="AB447" s="10">
        <v>1</v>
      </c>
      <c r="AC447" s="10">
        <v>0</v>
      </c>
      <c r="AD447" s="10">
        <v>-39</v>
      </c>
    </row>
    <row r="448" spans="1:30" x14ac:dyDescent="0.2">
      <c r="A448" s="10" t="s">
        <v>534</v>
      </c>
      <c r="B448" s="10" t="s">
        <v>37</v>
      </c>
      <c r="C448" s="10" t="s">
        <v>129</v>
      </c>
      <c r="D448" s="10">
        <v>31</v>
      </c>
      <c r="E448" s="10">
        <v>7</v>
      </c>
      <c r="F448" s="10">
        <v>1</v>
      </c>
      <c r="G448" s="10">
        <v>6</v>
      </c>
      <c r="H448" s="10">
        <v>109</v>
      </c>
      <c r="I448" s="10">
        <v>49</v>
      </c>
      <c r="J448" s="10">
        <v>21</v>
      </c>
      <c r="K448" s="10">
        <v>44</v>
      </c>
      <c r="L448" s="10">
        <v>47.7</v>
      </c>
      <c r="M448" s="10">
        <v>2</v>
      </c>
      <c r="N448" s="10">
        <v>11</v>
      </c>
      <c r="O448" s="10">
        <v>18.2</v>
      </c>
      <c r="P448" s="10">
        <v>5</v>
      </c>
      <c r="Q448" s="10">
        <v>12</v>
      </c>
      <c r="R448" s="10">
        <v>41.7</v>
      </c>
      <c r="S448" s="10">
        <v>7</v>
      </c>
      <c r="T448" s="10">
        <v>15</v>
      </c>
      <c r="U448" s="10">
        <v>22</v>
      </c>
      <c r="V448" s="10">
        <v>9</v>
      </c>
      <c r="W448" s="10">
        <v>3</v>
      </c>
      <c r="X448" s="10">
        <v>2</v>
      </c>
      <c r="Y448" s="10">
        <v>6</v>
      </c>
      <c r="Z448" s="10">
        <v>7</v>
      </c>
      <c r="AA448" s="10">
        <v>110</v>
      </c>
      <c r="AB448" s="10">
        <v>0</v>
      </c>
      <c r="AC448" s="10">
        <v>0</v>
      </c>
      <c r="AD448" s="10">
        <v>-19</v>
      </c>
    </row>
    <row r="449" spans="1:30" x14ac:dyDescent="0.2">
      <c r="A449" s="10" t="s">
        <v>535</v>
      </c>
      <c r="B449" s="10" t="s">
        <v>40</v>
      </c>
      <c r="C449" s="10" t="s">
        <v>78</v>
      </c>
      <c r="D449" s="10">
        <v>32</v>
      </c>
      <c r="E449" s="10">
        <v>32</v>
      </c>
      <c r="F449" s="10">
        <v>19</v>
      </c>
      <c r="G449" s="10">
        <v>13</v>
      </c>
      <c r="H449" s="10">
        <v>213</v>
      </c>
      <c r="I449" s="10">
        <v>47</v>
      </c>
      <c r="J449" s="10">
        <v>17</v>
      </c>
      <c r="K449" s="10">
        <v>50</v>
      </c>
      <c r="L449" s="10">
        <v>34</v>
      </c>
      <c r="M449" s="10">
        <v>9</v>
      </c>
      <c r="N449" s="10">
        <v>27</v>
      </c>
      <c r="O449" s="10">
        <v>33.299999999999997</v>
      </c>
      <c r="P449" s="10">
        <v>4</v>
      </c>
      <c r="Q449" s="10">
        <v>7</v>
      </c>
      <c r="R449" s="10">
        <v>57.1</v>
      </c>
      <c r="S449" s="10">
        <v>1</v>
      </c>
      <c r="T449" s="10">
        <v>12</v>
      </c>
      <c r="U449" s="10">
        <v>13</v>
      </c>
      <c r="V449" s="10">
        <v>41</v>
      </c>
      <c r="W449" s="10">
        <v>10</v>
      </c>
      <c r="X449" s="10">
        <v>7</v>
      </c>
      <c r="Y449" s="10">
        <v>0</v>
      </c>
      <c r="Z449" s="10">
        <v>20</v>
      </c>
      <c r="AA449" s="10">
        <v>135</v>
      </c>
      <c r="AB449" s="10">
        <v>0</v>
      </c>
      <c r="AC449" s="10">
        <v>0</v>
      </c>
      <c r="AD449" s="10">
        <v>-51</v>
      </c>
    </row>
    <row r="450" spans="1:30" x14ac:dyDescent="0.2">
      <c r="A450" s="10" t="s">
        <v>536</v>
      </c>
      <c r="B450" s="10" t="s">
        <v>57</v>
      </c>
      <c r="C450" s="10" t="s">
        <v>56</v>
      </c>
      <c r="D450" s="10">
        <v>20</v>
      </c>
      <c r="E450" s="10">
        <v>15</v>
      </c>
      <c r="F450" s="10">
        <v>7</v>
      </c>
      <c r="G450" s="10">
        <v>8</v>
      </c>
      <c r="H450" s="10">
        <v>96</v>
      </c>
      <c r="I450" s="10">
        <v>46</v>
      </c>
      <c r="J450" s="10">
        <v>18</v>
      </c>
      <c r="K450" s="10">
        <v>36</v>
      </c>
      <c r="L450" s="10">
        <v>50</v>
      </c>
      <c r="M450" s="10">
        <v>2</v>
      </c>
      <c r="N450" s="10">
        <v>6</v>
      </c>
      <c r="O450" s="10">
        <v>33.299999999999997</v>
      </c>
      <c r="P450" s="10">
        <v>8</v>
      </c>
      <c r="Q450" s="10">
        <v>8</v>
      </c>
      <c r="R450" s="10">
        <v>100</v>
      </c>
      <c r="S450" s="10">
        <v>5</v>
      </c>
      <c r="T450" s="10">
        <v>20</v>
      </c>
      <c r="U450" s="10">
        <v>25</v>
      </c>
      <c r="V450" s="10">
        <v>5</v>
      </c>
      <c r="W450" s="10">
        <v>3</v>
      </c>
      <c r="X450" s="10">
        <v>4</v>
      </c>
      <c r="Y450" s="10">
        <v>6</v>
      </c>
      <c r="Z450" s="10">
        <v>10</v>
      </c>
      <c r="AA450" s="10">
        <v>111</v>
      </c>
      <c r="AB450" s="10">
        <v>1</v>
      </c>
      <c r="AC450" s="10">
        <v>0</v>
      </c>
      <c r="AD450" s="10">
        <v>24</v>
      </c>
    </row>
    <row r="451" spans="1:30" x14ac:dyDescent="0.2">
      <c r="A451" s="10" t="s">
        <v>537</v>
      </c>
      <c r="B451" s="10" t="s">
        <v>33</v>
      </c>
      <c r="C451" s="10" t="s">
        <v>78</v>
      </c>
      <c r="D451" s="10">
        <v>24</v>
      </c>
      <c r="E451" s="10">
        <v>35</v>
      </c>
      <c r="F451" s="10">
        <v>19</v>
      </c>
      <c r="G451" s="10">
        <v>16</v>
      </c>
      <c r="H451" s="10">
        <v>248</v>
      </c>
      <c r="I451" s="10">
        <v>46</v>
      </c>
      <c r="J451" s="10">
        <v>16</v>
      </c>
      <c r="K451" s="10">
        <v>38</v>
      </c>
      <c r="L451" s="10">
        <v>42.1</v>
      </c>
      <c r="M451" s="10">
        <v>7</v>
      </c>
      <c r="N451" s="10">
        <v>21</v>
      </c>
      <c r="O451" s="10">
        <v>33.299999999999997</v>
      </c>
      <c r="P451" s="10">
        <v>7</v>
      </c>
      <c r="Q451" s="10">
        <v>8</v>
      </c>
      <c r="R451" s="10">
        <v>87.5</v>
      </c>
      <c r="S451" s="10">
        <v>7</v>
      </c>
      <c r="T451" s="10">
        <v>27</v>
      </c>
      <c r="U451" s="10">
        <v>34</v>
      </c>
      <c r="V451" s="10">
        <v>13</v>
      </c>
      <c r="W451" s="10">
        <v>7</v>
      </c>
      <c r="X451" s="10">
        <v>7</v>
      </c>
      <c r="Y451" s="10">
        <v>7</v>
      </c>
      <c r="Z451" s="10">
        <v>39</v>
      </c>
      <c r="AA451" s="10">
        <v>141</v>
      </c>
      <c r="AB451" s="10">
        <v>0</v>
      </c>
      <c r="AC451" s="10">
        <v>0</v>
      </c>
      <c r="AD451" s="10">
        <v>-11</v>
      </c>
    </row>
    <row r="452" spans="1:30" x14ac:dyDescent="0.2">
      <c r="A452" s="10" t="s">
        <v>538</v>
      </c>
      <c r="B452" s="10" t="s">
        <v>62</v>
      </c>
      <c r="C452" s="10" t="s">
        <v>142</v>
      </c>
      <c r="D452" s="10">
        <v>23</v>
      </c>
      <c r="E452" s="10">
        <v>14</v>
      </c>
      <c r="F452" s="10">
        <v>2</v>
      </c>
      <c r="G452" s="10">
        <v>12</v>
      </c>
      <c r="H452" s="10">
        <v>198</v>
      </c>
      <c r="I452" s="10">
        <v>45</v>
      </c>
      <c r="J452" s="10">
        <v>17</v>
      </c>
      <c r="K452" s="10">
        <v>44</v>
      </c>
      <c r="L452" s="10">
        <v>38.6</v>
      </c>
      <c r="M452" s="10">
        <v>5</v>
      </c>
      <c r="N452" s="10">
        <v>20</v>
      </c>
      <c r="O452" s="10">
        <v>25</v>
      </c>
      <c r="P452" s="10">
        <v>6</v>
      </c>
      <c r="Q452" s="10">
        <v>6</v>
      </c>
      <c r="R452" s="10">
        <v>100</v>
      </c>
      <c r="S452" s="10">
        <v>11</v>
      </c>
      <c r="T452" s="10">
        <v>26</v>
      </c>
      <c r="U452" s="10">
        <v>37</v>
      </c>
      <c r="V452" s="10">
        <v>4</v>
      </c>
      <c r="W452" s="10">
        <v>3</v>
      </c>
      <c r="X452" s="10">
        <v>4</v>
      </c>
      <c r="Y452" s="10">
        <v>1</v>
      </c>
      <c r="Z452" s="10">
        <v>23</v>
      </c>
      <c r="AA452" s="10">
        <v>107</v>
      </c>
      <c r="AB452" s="10">
        <v>0</v>
      </c>
      <c r="AC452" s="10">
        <v>0</v>
      </c>
      <c r="AD452" s="10">
        <v>21</v>
      </c>
    </row>
    <row r="453" spans="1:30" x14ac:dyDescent="0.2">
      <c r="A453" s="10" t="s">
        <v>539</v>
      </c>
      <c r="B453" s="10" t="s">
        <v>57</v>
      </c>
      <c r="C453" s="10" t="s">
        <v>75</v>
      </c>
      <c r="D453" s="10">
        <v>20</v>
      </c>
      <c r="E453" s="10">
        <v>19</v>
      </c>
      <c r="F453" s="10">
        <v>4</v>
      </c>
      <c r="G453" s="10">
        <v>15</v>
      </c>
      <c r="H453" s="10">
        <v>221</v>
      </c>
      <c r="I453" s="10">
        <v>45</v>
      </c>
      <c r="J453" s="10">
        <v>17</v>
      </c>
      <c r="K453" s="10">
        <v>53</v>
      </c>
      <c r="L453" s="10">
        <v>32.1</v>
      </c>
      <c r="M453" s="10">
        <v>8</v>
      </c>
      <c r="N453" s="10">
        <v>35</v>
      </c>
      <c r="O453" s="10">
        <v>22.9</v>
      </c>
      <c r="P453" s="10">
        <v>3</v>
      </c>
      <c r="Q453" s="10">
        <v>4</v>
      </c>
      <c r="R453" s="10">
        <v>75</v>
      </c>
      <c r="S453" s="10">
        <v>3</v>
      </c>
      <c r="T453" s="10">
        <v>14</v>
      </c>
      <c r="U453" s="10">
        <v>17</v>
      </c>
      <c r="V453" s="10">
        <v>11</v>
      </c>
      <c r="W453" s="10">
        <v>1</v>
      </c>
      <c r="X453" s="10">
        <v>7</v>
      </c>
      <c r="Y453" s="10">
        <v>9</v>
      </c>
      <c r="Z453" s="10">
        <v>22</v>
      </c>
      <c r="AA453" s="10">
        <v>129</v>
      </c>
      <c r="AB453" s="10">
        <v>0</v>
      </c>
      <c r="AC453" s="10">
        <v>0</v>
      </c>
      <c r="AD453" s="10">
        <v>-70</v>
      </c>
    </row>
    <row r="454" spans="1:30" x14ac:dyDescent="0.2">
      <c r="A454" s="10" t="s">
        <v>540</v>
      </c>
      <c r="B454" s="10" t="s">
        <v>62</v>
      </c>
      <c r="C454" s="10" t="s">
        <v>95</v>
      </c>
      <c r="D454" s="10">
        <v>25</v>
      </c>
      <c r="E454" s="10">
        <v>15</v>
      </c>
      <c r="F454" s="10">
        <v>7</v>
      </c>
      <c r="G454" s="10">
        <v>8</v>
      </c>
      <c r="H454" s="10">
        <v>158</v>
      </c>
      <c r="I454" s="10">
        <v>44</v>
      </c>
      <c r="J454" s="10">
        <v>18</v>
      </c>
      <c r="K454" s="10">
        <v>45</v>
      </c>
      <c r="L454" s="10">
        <v>40</v>
      </c>
      <c r="M454" s="10">
        <v>5</v>
      </c>
      <c r="N454" s="10">
        <v>19</v>
      </c>
      <c r="O454" s="10">
        <v>26.3</v>
      </c>
      <c r="P454" s="10">
        <v>3</v>
      </c>
      <c r="Q454" s="10">
        <v>3</v>
      </c>
      <c r="R454" s="10">
        <v>100</v>
      </c>
      <c r="S454" s="10">
        <v>2</v>
      </c>
      <c r="T454" s="10">
        <v>22</v>
      </c>
      <c r="U454" s="10">
        <v>24</v>
      </c>
      <c r="V454" s="10">
        <v>22</v>
      </c>
      <c r="W454" s="10">
        <v>3</v>
      </c>
      <c r="X454" s="10">
        <v>10</v>
      </c>
      <c r="Y454" s="10">
        <v>4</v>
      </c>
      <c r="Z454" s="10">
        <v>23</v>
      </c>
      <c r="AA454" s="10">
        <v>145</v>
      </c>
      <c r="AB454" s="10">
        <v>0</v>
      </c>
      <c r="AC454" s="10">
        <v>0</v>
      </c>
      <c r="AD454" s="10">
        <v>-28</v>
      </c>
    </row>
    <row r="455" spans="1:30" x14ac:dyDescent="0.2">
      <c r="A455" s="10" t="s">
        <v>541</v>
      </c>
      <c r="B455" s="10" t="s">
        <v>62</v>
      </c>
      <c r="C455" s="10" t="s">
        <v>69</v>
      </c>
      <c r="D455" s="10">
        <v>24</v>
      </c>
      <c r="E455" s="10">
        <v>10</v>
      </c>
      <c r="F455" s="10">
        <v>5</v>
      </c>
      <c r="G455" s="10">
        <v>5</v>
      </c>
      <c r="H455" s="10">
        <v>137</v>
      </c>
      <c r="I455" s="10">
        <v>44</v>
      </c>
      <c r="J455" s="10">
        <v>17</v>
      </c>
      <c r="K455" s="10">
        <v>43</v>
      </c>
      <c r="L455" s="10">
        <v>39.5</v>
      </c>
      <c r="M455" s="10">
        <v>1</v>
      </c>
      <c r="N455" s="10">
        <v>12</v>
      </c>
      <c r="O455" s="10">
        <v>8.3000000000000007</v>
      </c>
      <c r="P455" s="10">
        <v>9</v>
      </c>
      <c r="Q455" s="10">
        <v>13</v>
      </c>
      <c r="R455" s="10">
        <v>69.2</v>
      </c>
      <c r="S455" s="10">
        <v>10</v>
      </c>
      <c r="T455" s="10">
        <v>28</v>
      </c>
      <c r="U455" s="10">
        <v>38</v>
      </c>
      <c r="V455" s="10">
        <v>6</v>
      </c>
      <c r="W455" s="10">
        <v>7</v>
      </c>
      <c r="X455" s="10">
        <v>6</v>
      </c>
      <c r="Y455" s="10">
        <v>2</v>
      </c>
      <c r="Z455" s="10">
        <v>14</v>
      </c>
      <c r="AA455" s="10">
        <v>116</v>
      </c>
      <c r="AB455" s="10">
        <v>0</v>
      </c>
      <c r="AC455" s="10">
        <v>0</v>
      </c>
      <c r="AD455" s="10">
        <v>-19</v>
      </c>
    </row>
    <row r="456" spans="1:30" x14ac:dyDescent="0.2">
      <c r="A456" s="10" t="s">
        <v>542</v>
      </c>
      <c r="B456" s="10" t="s">
        <v>33</v>
      </c>
      <c r="C456" s="10" t="s">
        <v>85</v>
      </c>
      <c r="D456" s="10">
        <v>29</v>
      </c>
      <c r="E456" s="10">
        <v>8</v>
      </c>
      <c r="F456" s="10">
        <v>4</v>
      </c>
      <c r="G456" s="10">
        <v>4</v>
      </c>
      <c r="H456" s="10">
        <v>146</v>
      </c>
      <c r="I456" s="10">
        <v>44</v>
      </c>
      <c r="J456" s="10">
        <v>15</v>
      </c>
      <c r="K456" s="10">
        <v>30</v>
      </c>
      <c r="L456" s="10">
        <v>50</v>
      </c>
      <c r="M456" s="10">
        <v>6</v>
      </c>
      <c r="N456" s="10">
        <v>17</v>
      </c>
      <c r="O456" s="10">
        <v>35.299999999999997</v>
      </c>
      <c r="P456" s="10">
        <v>8</v>
      </c>
      <c r="Q456" s="10">
        <v>8</v>
      </c>
      <c r="R456" s="10">
        <v>100</v>
      </c>
      <c r="S456" s="10">
        <v>6</v>
      </c>
      <c r="T456" s="10">
        <v>13</v>
      </c>
      <c r="U456" s="10">
        <v>19</v>
      </c>
      <c r="V456" s="10">
        <v>8</v>
      </c>
      <c r="W456" s="10">
        <v>4</v>
      </c>
      <c r="X456" s="10">
        <v>11</v>
      </c>
      <c r="Y456" s="10">
        <v>0</v>
      </c>
      <c r="Z456" s="10">
        <v>7</v>
      </c>
      <c r="AA456" s="10">
        <v>108</v>
      </c>
      <c r="AB456" s="10">
        <v>0</v>
      </c>
      <c r="AC456" s="10">
        <v>0</v>
      </c>
      <c r="AD456" s="10">
        <v>-21</v>
      </c>
    </row>
    <row r="457" spans="1:30" x14ac:dyDescent="0.2">
      <c r="A457" s="10" t="s">
        <v>543</v>
      </c>
      <c r="B457" s="10" t="s">
        <v>62</v>
      </c>
      <c r="C457" s="10" t="s">
        <v>102</v>
      </c>
      <c r="D457" s="10">
        <v>29</v>
      </c>
      <c r="E457" s="10">
        <v>5</v>
      </c>
      <c r="F457" s="10">
        <v>1</v>
      </c>
      <c r="G457" s="10">
        <v>4</v>
      </c>
      <c r="H457" s="10">
        <v>120</v>
      </c>
      <c r="I457" s="10">
        <v>44</v>
      </c>
      <c r="J457" s="10">
        <v>15</v>
      </c>
      <c r="K457" s="10">
        <v>36</v>
      </c>
      <c r="L457" s="10">
        <v>41.7</v>
      </c>
      <c r="M457" s="10">
        <v>3</v>
      </c>
      <c r="N457" s="10">
        <v>10</v>
      </c>
      <c r="O457" s="10">
        <v>30</v>
      </c>
      <c r="P457" s="10">
        <v>11</v>
      </c>
      <c r="Q457" s="10">
        <v>15</v>
      </c>
      <c r="R457" s="10">
        <v>73.3</v>
      </c>
      <c r="S457" s="10">
        <v>1</v>
      </c>
      <c r="T457" s="10">
        <v>21</v>
      </c>
      <c r="U457" s="10">
        <v>22</v>
      </c>
      <c r="V457" s="10">
        <v>30</v>
      </c>
      <c r="W457" s="10">
        <v>6</v>
      </c>
      <c r="X457" s="10">
        <v>11</v>
      </c>
      <c r="Y457" s="10">
        <v>2</v>
      </c>
      <c r="Z457" s="10">
        <v>12</v>
      </c>
      <c r="AA457" s="10">
        <v>148</v>
      </c>
      <c r="AB457" s="10">
        <v>1</v>
      </c>
      <c r="AC457" s="10">
        <v>0</v>
      </c>
      <c r="AD457" s="10">
        <v>-1</v>
      </c>
    </row>
    <row r="458" spans="1:30" x14ac:dyDescent="0.2">
      <c r="A458" s="10" t="s">
        <v>544</v>
      </c>
      <c r="B458" s="10" t="s">
        <v>37</v>
      </c>
      <c r="C458" s="10" t="s">
        <v>78</v>
      </c>
      <c r="D458" s="10">
        <v>29</v>
      </c>
      <c r="E458" s="10">
        <v>26</v>
      </c>
      <c r="F458" s="10">
        <v>15</v>
      </c>
      <c r="G458" s="10">
        <v>11</v>
      </c>
      <c r="H458" s="10">
        <v>161</v>
      </c>
      <c r="I458" s="10">
        <v>43</v>
      </c>
      <c r="J458" s="10">
        <v>16</v>
      </c>
      <c r="K458" s="10">
        <v>30</v>
      </c>
      <c r="L458" s="10">
        <v>53.3</v>
      </c>
      <c r="M458" s="10">
        <v>0</v>
      </c>
      <c r="N458" s="10">
        <v>2</v>
      </c>
      <c r="O458" s="10">
        <v>0</v>
      </c>
      <c r="P458" s="10">
        <v>11</v>
      </c>
      <c r="Q458" s="10">
        <v>16</v>
      </c>
      <c r="R458" s="10">
        <v>68.8</v>
      </c>
      <c r="S458" s="10">
        <v>24</v>
      </c>
      <c r="T458" s="10">
        <v>36</v>
      </c>
      <c r="U458" s="10">
        <v>60</v>
      </c>
      <c r="V458" s="10">
        <v>12</v>
      </c>
      <c r="W458" s="10">
        <v>16</v>
      </c>
      <c r="X458" s="10">
        <v>4</v>
      </c>
      <c r="Y458" s="10">
        <v>11</v>
      </c>
      <c r="Z458" s="10">
        <v>28</v>
      </c>
      <c r="AA458" s="10">
        <v>162</v>
      </c>
      <c r="AB458" s="10">
        <v>0</v>
      </c>
      <c r="AC458" s="10">
        <v>0</v>
      </c>
      <c r="AD458" s="10">
        <v>19</v>
      </c>
    </row>
    <row r="459" spans="1:30" x14ac:dyDescent="0.2">
      <c r="A459" s="10" t="s">
        <v>545</v>
      </c>
      <c r="B459" s="10" t="s">
        <v>37</v>
      </c>
      <c r="C459" s="10" t="s">
        <v>123</v>
      </c>
      <c r="D459" s="10">
        <v>30</v>
      </c>
      <c r="E459" s="10">
        <v>20</v>
      </c>
      <c r="F459" s="10">
        <v>9</v>
      </c>
      <c r="G459" s="10">
        <v>11</v>
      </c>
      <c r="H459" s="10">
        <v>162</v>
      </c>
      <c r="I459" s="10">
        <v>43</v>
      </c>
      <c r="J459" s="10">
        <v>19</v>
      </c>
      <c r="K459" s="10">
        <v>32</v>
      </c>
      <c r="L459" s="10">
        <v>59.4</v>
      </c>
      <c r="M459" s="10">
        <v>1</v>
      </c>
      <c r="N459" s="10">
        <v>2</v>
      </c>
      <c r="O459" s="10">
        <v>50</v>
      </c>
      <c r="P459" s="10">
        <v>4</v>
      </c>
      <c r="Q459" s="10">
        <v>5</v>
      </c>
      <c r="R459" s="10">
        <v>80</v>
      </c>
      <c r="S459" s="10">
        <v>8</v>
      </c>
      <c r="T459" s="10">
        <v>17</v>
      </c>
      <c r="U459" s="10">
        <v>25</v>
      </c>
      <c r="V459" s="10">
        <v>7</v>
      </c>
      <c r="W459" s="10">
        <v>8</v>
      </c>
      <c r="X459" s="10">
        <v>5</v>
      </c>
      <c r="Y459" s="10">
        <v>5</v>
      </c>
      <c r="Z459" s="10">
        <v>24</v>
      </c>
      <c r="AA459" s="10">
        <v>106</v>
      </c>
      <c r="AB459" s="10">
        <v>0</v>
      </c>
      <c r="AC459" s="10">
        <v>0</v>
      </c>
      <c r="AD459" s="10">
        <v>6</v>
      </c>
    </row>
    <row r="460" spans="1:30" x14ac:dyDescent="0.2">
      <c r="A460" s="10" t="s">
        <v>546</v>
      </c>
      <c r="B460" s="10" t="s">
        <v>37</v>
      </c>
      <c r="C460" s="10" t="s">
        <v>51</v>
      </c>
      <c r="D460" s="10">
        <v>31</v>
      </c>
      <c r="E460" s="10">
        <v>9</v>
      </c>
      <c r="F460" s="10">
        <v>6</v>
      </c>
      <c r="G460" s="10">
        <v>3</v>
      </c>
      <c r="H460" s="10">
        <v>114</v>
      </c>
      <c r="I460" s="10">
        <v>43</v>
      </c>
      <c r="J460" s="10">
        <v>14</v>
      </c>
      <c r="K460" s="10">
        <v>29</v>
      </c>
      <c r="L460" s="10">
        <v>48.3</v>
      </c>
      <c r="M460" s="10">
        <v>7</v>
      </c>
      <c r="N460" s="10">
        <v>18</v>
      </c>
      <c r="O460" s="10">
        <v>38.9</v>
      </c>
      <c r="P460" s="10">
        <v>8</v>
      </c>
      <c r="Q460" s="10">
        <v>9</v>
      </c>
      <c r="R460" s="10">
        <v>88.9</v>
      </c>
      <c r="S460" s="10">
        <v>12</v>
      </c>
      <c r="T460" s="10">
        <v>22</v>
      </c>
      <c r="U460" s="10">
        <v>34</v>
      </c>
      <c r="V460" s="10">
        <v>1</v>
      </c>
      <c r="W460" s="10">
        <v>6</v>
      </c>
      <c r="X460" s="10">
        <v>2</v>
      </c>
      <c r="Y460" s="10">
        <v>0</v>
      </c>
      <c r="Z460" s="10">
        <v>16</v>
      </c>
      <c r="AA460" s="10">
        <v>85</v>
      </c>
      <c r="AB460" s="10">
        <v>1</v>
      </c>
      <c r="AC460" s="10">
        <v>0</v>
      </c>
      <c r="AD460" s="10">
        <v>-27</v>
      </c>
    </row>
    <row r="461" spans="1:30" x14ac:dyDescent="0.2">
      <c r="A461" s="10" t="s">
        <v>547</v>
      </c>
      <c r="B461" s="10" t="s">
        <v>62</v>
      </c>
      <c r="C461" s="10" t="s">
        <v>39</v>
      </c>
      <c r="D461" s="10">
        <v>20</v>
      </c>
      <c r="E461" s="10">
        <v>16</v>
      </c>
      <c r="F461" s="10">
        <v>13</v>
      </c>
      <c r="G461" s="10">
        <v>3</v>
      </c>
      <c r="H461" s="10">
        <v>89</v>
      </c>
      <c r="I461" s="10">
        <v>42</v>
      </c>
      <c r="J461" s="10">
        <v>17</v>
      </c>
      <c r="K461" s="10">
        <v>35</v>
      </c>
      <c r="L461" s="10">
        <v>48.6</v>
      </c>
      <c r="M461" s="10">
        <v>2</v>
      </c>
      <c r="N461" s="10">
        <v>5</v>
      </c>
      <c r="O461" s="10">
        <v>40</v>
      </c>
      <c r="P461" s="10">
        <v>6</v>
      </c>
      <c r="Q461" s="10">
        <v>8</v>
      </c>
      <c r="R461" s="10">
        <v>75</v>
      </c>
      <c r="S461" s="10">
        <v>6</v>
      </c>
      <c r="T461" s="10">
        <v>8</v>
      </c>
      <c r="U461" s="10">
        <v>14</v>
      </c>
      <c r="V461" s="10">
        <v>8</v>
      </c>
      <c r="W461" s="10">
        <v>3</v>
      </c>
      <c r="X461" s="10">
        <v>7</v>
      </c>
      <c r="Y461" s="10">
        <v>3</v>
      </c>
      <c r="Z461" s="10">
        <v>15</v>
      </c>
      <c r="AA461" s="10">
        <v>98</v>
      </c>
      <c r="AB461" s="10">
        <v>0</v>
      </c>
      <c r="AC461" s="10">
        <v>0</v>
      </c>
      <c r="AD461" s="10">
        <v>-3</v>
      </c>
    </row>
    <row r="462" spans="1:30" x14ac:dyDescent="0.2">
      <c r="A462" s="10" t="s">
        <v>548</v>
      </c>
      <c r="B462" s="10" t="s">
        <v>62</v>
      </c>
      <c r="C462" s="10" t="s">
        <v>56</v>
      </c>
      <c r="D462" s="10">
        <v>21</v>
      </c>
      <c r="E462" s="10">
        <v>29</v>
      </c>
      <c r="F462" s="10">
        <v>16</v>
      </c>
      <c r="G462" s="10">
        <v>13</v>
      </c>
      <c r="H462" s="10">
        <v>153</v>
      </c>
      <c r="I462" s="10">
        <v>42</v>
      </c>
      <c r="J462" s="10">
        <v>18</v>
      </c>
      <c r="K462" s="10">
        <v>43</v>
      </c>
      <c r="L462" s="10">
        <v>41.9</v>
      </c>
      <c r="M462" s="10">
        <v>2</v>
      </c>
      <c r="N462" s="10">
        <v>17</v>
      </c>
      <c r="O462" s="10">
        <v>11.8</v>
      </c>
      <c r="P462" s="10">
        <v>4</v>
      </c>
      <c r="Q462" s="10">
        <v>5</v>
      </c>
      <c r="R462" s="10">
        <v>80</v>
      </c>
      <c r="S462" s="10">
        <v>4</v>
      </c>
      <c r="T462" s="10">
        <v>14</v>
      </c>
      <c r="U462" s="10">
        <v>18</v>
      </c>
      <c r="V462" s="10">
        <v>18</v>
      </c>
      <c r="W462" s="10">
        <v>8</v>
      </c>
      <c r="X462" s="10">
        <v>8</v>
      </c>
      <c r="Y462" s="10">
        <v>5</v>
      </c>
      <c r="Z462" s="10">
        <v>13</v>
      </c>
      <c r="AA462" s="10">
        <v>122</v>
      </c>
      <c r="AB462" s="10">
        <v>0</v>
      </c>
      <c r="AC462" s="10">
        <v>0</v>
      </c>
      <c r="AD462" s="10">
        <v>-53</v>
      </c>
    </row>
    <row r="463" spans="1:30" x14ac:dyDescent="0.2">
      <c r="A463" s="10" t="s">
        <v>549</v>
      </c>
      <c r="B463" s="10" t="s">
        <v>40</v>
      </c>
      <c r="C463" s="10" t="s">
        <v>132</v>
      </c>
      <c r="D463" s="10">
        <v>23</v>
      </c>
      <c r="E463" s="10">
        <v>14</v>
      </c>
      <c r="F463" s="10">
        <v>4</v>
      </c>
      <c r="G463" s="10">
        <v>10</v>
      </c>
      <c r="H463" s="10">
        <v>124</v>
      </c>
      <c r="I463" s="10">
        <v>41</v>
      </c>
      <c r="J463" s="10">
        <v>18</v>
      </c>
      <c r="K463" s="10">
        <v>41</v>
      </c>
      <c r="L463" s="10">
        <v>43.9</v>
      </c>
      <c r="M463" s="10">
        <v>5</v>
      </c>
      <c r="N463" s="10">
        <v>18</v>
      </c>
      <c r="O463" s="10">
        <v>27.8</v>
      </c>
      <c r="P463" s="10">
        <v>0</v>
      </c>
      <c r="Q463" s="10">
        <v>2</v>
      </c>
      <c r="R463" s="10">
        <v>0</v>
      </c>
      <c r="S463" s="10">
        <v>2</v>
      </c>
      <c r="T463" s="10">
        <v>20</v>
      </c>
      <c r="U463" s="10">
        <v>22</v>
      </c>
      <c r="V463" s="10">
        <v>27</v>
      </c>
      <c r="W463" s="10">
        <v>10</v>
      </c>
      <c r="X463" s="10">
        <v>2</v>
      </c>
      <c r="Y463" s="10">
        <v>0</v>
      </c>
      <c r="Z463" s="10">
        <v>7</v>
      </c>
      <c r="AA463" s="10">
        <v>104</v>
      </c>
      <c r="AB463" s="10">
        <v>0</v>
      </c>
      <c r="AC463" s="10">
        <v>0</v>
      </c>
      <c r="AD463" s="10">
        <v>-11</v>
      </c>
    </row>
    <row r="464" spans="1:30" x14ac:dyDescent="0.2">
      <c r="A464" s="10" t="s">
        <v>550</v>
      </c>
      <c r="B464" s="10" t="s">
        <v>37</v>
      </c>
      <c r="C464" s="10" t="s">
        <v>106</v>
      </c>
      <c r="D464" s="10">
        <v>24</v>
      </c>
      <c r="E464" s="10">
        <v>9</v>
      </c>
      <c r="F464" s="10">
        <v>5</v>
      </c>
      <c r="G464" s="10">
        <v>4</v>
      </c>
      <c r="H464" s="10">
        <v>83</v>
      </c>
      <c r="I464" s="10">
        <v>40</v>
      </c>
      <c r="J464" s="10">
        <v>16</v>
      </c>
      <c r="K464" s="10">
        <v>27</v>
      </c>
      <c r="L464" s="10">
        <v>59.3</v>
      </c>
      <c r="M464" s="10">
        <v>3</v>
      </c>
      <c r="N464" s="10">
        <v>7</v>
      </c>
      <c r="O464" s="10">
        <v>42.9</v>
      </c>
      <c r="P464" s="10">
        <v>5</v>
      </c>
      <c r="Q464" s="10">
        <v>6</v>
      </c>
      <c r="R464" s="10">
        <v>83.3</v>
      </c>
      <c r="S464" s="10">
        <v>8</v>
      </c>
      <c r="T464" s="10">
        <v>15</v>
      </c>
      <c r="U464" s="10">
        <v>23</v>
      </c>
      <c r="V464" s="10">
        <v>2</v>
      </c>
      <c r="W464" s="10">
        <v>4</v>
      </c>
      <c r="X464" s="10">
        <v>2</v>
      </c>
      <c r="Y464" s="10">
        <v>2</v>
      </c>
      <c r="Z464" s="10">
        <v>16</v>
      </c>
      <c r="AA464" s="10">
        <v>79</v>
      </c>
      <c r="AB464" s="10">
        <v>0</v>
      </c>
      <c r="AC464" s="10">
        <v>0</v>
      </c>
      <c r="AD464" s="10">
        <v>10</v>
      </c>
    </row>
    <row r="465" spans="1:30" x14ac:dyDescent="0.2">
      <c r="A465" s="10" t="s">
        <v>551</v>
      </c>
      <c r="B465" s="10" t="s">
        <v>62</v>
      </c>
      <c r="C465" s="10" t="s">
        <v>111</v>
      </c>
      <c r="D465" s="10">
        <v>27</v>
      </c>
      <c r="E465" s="10">
        <v>10</v>
      </c>
      <c r="F465" s="10">
        <v>2</v>
      </c>
      <c r="G465" s="10">
        <v>8</v>
      </c>
      <c r="H465" s="10">
        <v>126</v>
      </c>
      <c r="I465" s="10">
        <v>38</v>
      </c>
      <c r="J465" s="10">
        <v>17</v>
      </c>
      <c r="K465" s="10">
        <v>28</v>
      </c>
      <c r="L465" s="10">
        <v>60.7</v>
      </c>
      <c r="M465" s="10">
        <v>0</v>
      </c>
      <c r="N465" s="10">
        <v>1</v>
      </c>
      <c r="O465" s="10">
        <v>0</v>
      </c>
      <c r="P465" s="10">
        <v>4</v>
      </c>
      <c r="Q465" s="10">
        <v>10</v>
      </c>
      <c r="R465" s="10">
        <v>40</v>
      </c>
      <c r="S465" s="10">
        <v>16</v>
      </c>
      <c r="T465" s="10">
        <v>22</v>
      </c>
      <c r="U465" s="10">
        <v>38</v>
      </c>
      <c r="V465" s="10">
        <v>6</v>
      </c>
      <c r="W465" s="10">
        <v>8</v>
      </c>
      <c r="X465" s="10">
        <v>6</v>
      </c>
      <c r="Y465" s="10">
        <v>4</v>
      </c>
      <c r="Z465" s="10">
        <v>13</v>
      </c>
      <c r="AA465" s="10">
        <v>115</v>
      </c>
      <c r="AB465" s="10">
        <v>1</v>
      </c>
      <c r="AC465" s="10">
        <v>0</v>
      </c>
      <c r="AD465" s="10">
        <v>19</v>
      </c>
    </row>
    <row r="466" spans="1:30" x14ac:dyDescent="0.2">
      <c r="A466" s="10" t="s">
        <v>552</v>
      </c>
      <c r="B466" s="10" t="s">
        <v>52</v>
      </c>
      <c r="C466" s="10" t="s">
        <v>48</v>
      </c>
      <c r="D466" s="10">
        <v>22</v>
      </c>
      <c r="E466" s="10">
        <v>6</v>
      </c>
      <c r="F466" s="10">
        <v>3</v>
      </c>
      <c r="G466" s="10">
        <v>3</v>
      </c>
      <c r="H466" s="10">
        <v>77</v>
      </c>
      <c r="I466" s="10">
        <v>37</v>
      </c>
      <c r="J466" s="10">
        <v>15</v>
      </c>
      <c r="K466" s="10">
        <v>32</v>
      </c>
      <c r="L466" s="10">
        <v>46.9</v>
      </c>
      <c r="M466" s="10">
        <v>7</v>
      </c>
      <c r="N466" s="10">
        <v>14</v>
      </c>
      <c r="O466" s="10">
        <v>50</v>
      </c>
      <c r="P466" s="10">
        <v>0</v>
      </c>
      <c r="Q466" s="10">
        <v>0</v>
      </c>
      <c r="R466" s="10">
        <v>0</v>
      </c>
      <c r="S466" s="10">
        <v>1</v>
      </c>
      <c r="T466" s="10">
        <v>3</v>
      </c>
      <c r="U466" s="10">
        <v>4</v>
      </c>
      <c r="V466" s="10">
        <v>8</v>
      </c>
      <c r="W466" s="10">
        <v>5</v>
      </c>
      <c r="X466" s="10">
        <v>5</v>
      </c>
      <c r="Y466" s="10">
        <v>0</v>
      </c>
      <c r="Z466" s="10">
        <v>5</v>
      </c>
      <c r="AA466" s="10">
        <v>64</v>
      </c>
      <c r="AB466" s="10">
        <v>0</v>
      </c>
      <c r="AC466" s="10">
        <v>0</v>
      </c>
      <c r="AD466" s="10">
        <v>-1</v>
      </c>
    </row>
    <row r="467" spans="1:30" x14ac:dyDescent="0.2">
      <c r="A467" s="10" t="s">
        <v>553</v>
      </c>
      <c r="B467" s="10" t="s">
        <v>37</v>
      </c>
      <c r="C467" s="10" t="s">
        <v>48</v>
      </c>
      <c r="D467" s="10">
        <v>24</v>
      </c>
      <c r="E467" s="10">
        <v>9</v>
      </c>
      <c r="F467" s="10">
        <v>5</v>
      </c>
      <c r="G467" s="10">
        <v>4</v>
      </c>
      <c r="H467" s="10">
        <v>114</v>
      </c>
      <c r="I467" s="10">
        <v>36</v>
      </c>
      <c r="J467" s="10">
        <v>15</v>
      </c>
      <c r="K467" s="10">
        <v>30</v>
      </c>
      <c r="L467" s="10">
        <v>50</v>
      </c>
      <c r="M467" s="10">
        <v>1</v>
      </c>
      <c r="N467" s="10">
        <v>8</v>
      </c>
      <c r="O467" s="10">
        <v>12.5</v>
      </c>
      <c r="P467" s="10">
        <v>5</v>
      </c>
      <c r="Q467" s="10">
        <v>7</v>
      </c>
      <c r="R467" s="10">
        <v>71.400000000000006</v>
      </c>
      <c r="S467" s="10">
        <v>12</v>
      </c>
      <c r="T467" s="10">
        <v>19</v>
      </c>
      <c r="U467" s="10">
        <v>31</v>
      </c>
      <c r="V467" s="10">
        <v>4</v>
      </c>
      <c r="W467" s="10">
        <v>4</v>
      </c>
      <c r="X467" s="10">
        <v>1</v>
      </c>
      <c r="Y467" s="10">
        <v>5</v>
      </c>
      <c r="Z467" s="10">
        <v>17</v>
      </c>
      <c r="AA467" s="10">
        <v>93</v>
      </c>
      <c r="AB467" s="10">
        <v>1</v>
      </c>
      <c r="AC467" s="10">
        <v>0</v>
      </c>
      <c r="AD467" s="10">
        <v>14</v>
      </c>
    </row>
    <row r="468" spans="1:30" x14ac:dyDescent="0.2">
      <c r="A468" s="10" t="s">
        <v>554</v>
      </c>
      <c r="B468" s="10" t="s">
        <v>62</v>
      </c>
      <c r="C468" s="10" t="s">
        <v>69</v>
      </c>
      <c r="D468" s="10">
        <v>22</v>
      </c>
      <c r="E468" s="10">
        <v>29</v>
      </c>
      <c r="F468" s="10">
        <v>15</v>
      </c>
      <c r="G468" s="10">
        <v>14</v>
      </c>
      <c r="H468" s="10">
        <v>165</v>
      </c>
      <c r="I468" s="10">
        <v>36</v>
      </c>
      <c r="J468" s="10">
        <v>15</v>
      </c>
      <c r="K468" s="10">
        <v>37</v>
      </c>
      <c r="L468" s="10">
        <v>40.5</v>
      </c>
      <c r="M468" s="10">
        <v>5</v>
      </c>
      <c r="N468" s="10">
        <v>21</v>
      </c>
      <c r="O468" s="10">
        <v>23.8</v>
      </c>
      <c r="P468" s="10">
        <v>1</v>
      </c>
      <c r="Q468" s="10">
        <v>2</v>
      </c>
      <c r="R468" s="10">
        <v>50</v>
      </c>
      <c r="S468" s="10">
        <v>6</v>
      </c>
      <c r="T468" s="10">
        <v>20</v>
      </c>
      <c r="U468" s="10">
        <v>26</v>
      </c>
      <c r="V468" s="10">
        <v>17</v>
      </c>
      <c r="W468" s="10">
        <v>5</v>
      </c>
      <c r="X468" s="10">
        <v>5</v>
      </c>
      <c r="Y468" s="10">
        <v>1</v>
      </c>
      <c r="Z468" s="10">
        <v>17</v>
      </c>
      <c r="AA468" s="10">
        <v>106</v>
      </c>
      <c r="AB468" s="10">
        <v>0</v>
      </c>
      <c r="AC468" s="10">
        <v>0</v>
      </c>
      <c r="AD468" s="10">
        <v>-3</v>
      </c>
    </row>
    <row r="469" spans="1:30" x14ac:dyDescent="0.2">
      <c r="A469" s="10" t="s">
        <v>555</v>
      </c>
      <c r="B469" s="10" t="s">
        <v>33</v>
      </c>
      <c r="C469" s="10" t="s">
        <v>134</v>
      </c>
      <c r="D469" s="10">
        <v>27</v>
      </c>
      <c r="E469" s="10">
        <v>7</v>
      </c>
      <c r="F469" s="10">
        <v>2</v>
      </c>
      <c r="G469" s="10">
        <v>5</v>
      </c>
      <c r="H469" s="10">
        <v>134</v>
      </c>
      <c r="I469" s="10">
        <v>35</v>
      </c>
      <c r="J469" s="10">
        <v>14</v>
      </c>
      <c r="K469" s="10">
        <v>36</v>
      </c>
      <c r="L469" s="10">
        <v>38.9</v>
      </c>
      <c r="M469" s="10">
        <v>3</v>
      </c>
      <c r="N469" s="10">
        <v>14</v>
      </c>
      <c r="O469" s="10">
        <v>21.4</v>
      </c>
      <c r="P469" s="10">
        <v>4</v>
      </c>
      <c r="Q469" s="10">
        <v>7</v>
      </c>
      <c r="R469" s="10">
        <v>57.1</v>
      </c>
      <c r="S469" s="10">
        <v>8</v>
      </c>
      <c r="T469" s="10">
        <v>16</v>
      </c>
      <c r="U469" s="10">
        <v>24</v>
      </c>
      <c r="V469" s="10">
        <v>11</v>
      </c>
      <c r="W469" s="10">
        <v>2</v>
      </c>
      <c r="X469" s="10">
        <v>4</v>
      </c>
      <c r="Y469" s="10">
        <v>1</v>
      </c>
      <c r="Z469" s="10">
        <v>13</v>
      </c>
      <c r="AA469" s="10">
        <v>93</v>
      </c>
      <c r="AB469" s="10">
        <v>0</v>
      </c>
      <c r="AC469" s="10">
        <v>0</v>
      </c>
      <c r="AD469" s="10">
        <v>-26</v>
      </c>
    </row>
    <row r="470" spans="1:30" x14ac:dyDescent="0.2">
      <c r="A470" s="10" t="s">
        <v>556</v>
      </c>
      <c r="B470" s="10" t="s">
        <v>37</v>
      </c>
      <c r="C470" s="10" t="s">
        <v>95</v>
      </c>
      <c r="D470" s="10">
        <v>29</v>
      </c>
      <c r="E470" s="10">
        <v>17</v>
      </c>
      <c r="F470" s="10">
        <v>4</v>
      </c>
      <c r="G470" s="10">
        <v>13</v>
      </c>
      <c r="H470" s="10">
        <v>195</v>
      </c>
      <c r="I470" s="10">
        <v>35</v>
      </c>
      <c r="J470" s="10">
        <v>13</v>
      </c>
      <c r="K470" s="10">
        <v>36</v>
      </c>
      <c r="L470" s="10">
        <v>36.1</v>
      </c>
      <c r="M470" s="10">
        <v>1</v>
      </c>
      <c r="N470" s="10">
        <v>2</v>
      </c>
      <c r="O470" s="10">
        <v>50</v>
      </c>
      <c r="P470" s="10">
        <v>8</v>
      </c>
      <c r="Q470" s="10">
        <v>12</v>
      </c>
      <c r="R470" s="10">
        <v>66.7</v>
      </c>
      <c r="S470" s="10">
        <v>10</v>
      </c>
      <c r="T470" s="10">
        <v>36</v>
      </c>
      <c r="U470" s="10">
        <v>46</v>
      </c>
      <c r="V470" s="10">
        <v>10</v>
      </c>
      <c r="W470" s="10">
        <v>13</v>
      </c>
      <c r="X470" s="10">
        <v>16</v>
      </c>
      <c r="Y470" s="10">
        <v>10</v>
      </c>
      <c r="Z470" s="10">
        <v>32</v>
      </c>
      <c r="AA470" s="10">
        <v>170</v>
      </c>
      <c r="AB470" s="10">
        <v>0</v>
      </c>
      <c r="AC470" s="10">
        <v>0</v>
      </c>
      <c r="AD470" s="10">
        <v>-75</v>
      </c>
    </row>
    <row r="471" spans="1:30" x14ac:dyDescent="0.2">
      <c r="A471" s="10" t="s">
        <v>557</v>
      </c>
      <c r="B471" s="10" t="s">
        <v>57</v>
      </c>
      <c r="C471" s="10" t="s">
        <v>66</v>
      </c>
      <c r="D471" s="10">
        <v>23</v>
      </c>
      <c r="E471" s="10">
        <v>12</v>
      </c>
      <c r="F471" s="10">
        <v>8</v>
      </c>
      <c r="G471" s="10">
        <v>4</v>
      </c>
      <c r="H471" s="10">
        <v>84</v>
      </c>
      <c r="I471" s="10">
        <v>31</v>
      </c>
      <c r="J471" s="10">
        <v>12</v>
      </c>
      <c r="K471" s="10">
        <v>28</v>
      </c>
      <c r="L471" s="10">
        <v>42.9</v>
      </c>
      <c r="M471" s="10">
        <v>3</v>
      </c>
      <c r="N471" s="10">
        <v>8</v>
      </c>
      <c r="O471" s="10">
        <v>37.5</v>
      </c>
      <c r="P471" s="10">
        <v>4</v>
      </c>
      <c r="Q471" s="10">
        <v>4</v>
      </c>
      <c r="R471" s="10">
        <v>100</v>
      </c>
      <c r="S471" s="10">
        <v>4</v>
      </c>
      <c r="T471" s="10">
        <v>16</v>
      </c>
      <c r="U471" s="10">
        <v>20</v>
      </c>
      <c r="V471" s="10">
        <v>3</v>
      </c>
      <c r="W471" s="10">
        <v>1</v>
      </c>
      <c r="X471" s="10">
        <v>4</v>
      </c>
      <c r="Y471" s="10">
        <v>3</v>
      </c>
      <c r="Z471" s="10">
        <v>8</v>
      </c>
      <c r="AA471" s="10">
        <v>80</v>
      </c>
      <c r="AB471" s="10">
        <v>0</v>
      </c>
      <c r="AC471" s="10">
        <v>0</v>
      </c>
      <c r="AD471" s="10">
        <v>31</v>
      </c>
    </row>
    <row r="472" spans="1:30" x14ac:dyDescent="0.2">
      <c r="A472" s="10" t="s">
        <v>558</v>
      </c>
      <c r="B472" s="10" t="s">
        <v>62</v>
      </c>
      <c r="C472" s="10" t="s">
        <v>100</v>
      </c>
      <c r="D472" s="10">
        <v>22</v>
      </c>
      <c r="E472" s="10">
        <v>15</v>
      </c>
      <c r="F472" s="10">
        <v>7</v>
      </c>
      <c r="G472" s="10">
        <v>8</v>
      </c>
      <c r="H472" s="10">
        <v>105</v>
      </c>
      <c r="I472" s="10">
        <v>30</v>
      </c>
      <c r="J472" s="10">
        <v>12</v>
      </c>
      <c r="K472" s="10">
        <v>40</v>
      </c>
      <c r="L472" s="10">
        <v>30</v>
      </c>
      <c r="M472" s="10">
        <v>4</v>
      </c>
      <c r="N472" s="10">
        <v>28</v>
      </c>
      <c r="O472" s="10">
        <v>14.3</v>
      </c>
      <c r="P472" s="10">
        <v>2</v>
      </c>
      <c r="Q472" s="10">
        <v>2</v>
      </c>
      <c r="R472" s="10">
        <v>100</v>
      </c>
      <c r="S472" s="10">
        <v>4</v>
      </c>
      <c r="T472" s="10">
        <v>11</v>
      </c>
      <c r="U472" s="10">
        <v>15</v>
      </c>
      <c r="V472" s="10">
        <v>4</v>
      </c>
      <c r="W472" s="10">
        <v>5</v>
      </c>
      <c r="X472" s="10">
        <v>6</v>
      </c>
      <c r="Y472" s="10">
        <v>2</v>
      </c>
      <c r="Z472" s="10">
        <v>12</v>
      </c>
      <c r="AA472" s="10">
        <v>73</v>
      </c>
      <c r="AB472" s="10">
        <v>0</v>
      </c>
      <c r="AC472" s="10">
        <v>0</v>
      </c>
      <c r="AD472" s="10">
        <v>-34</v>
      </c>
    </row>
    <row r="473" spans="1:30" x14ac:dyDescent="0.2">
      <c r="A473" s="10" t="s">
        <v>559</v>
      </c>
      <c r="B473" s="10" t="s">
        <v>26</v>
      </c>
      <c r="C473" s="10" t="s">
        <v>75</v>
      </c>
      <c r="D473" s="10">
        <v>21</v>
      </c>
      <c r="E473" s="10">
        <v>16</v>
      </c>
      <c r="F473" s="10">
        <v>10</v>
      </c>
      <c r="G473" s="10">
        <v>6</v>
      </c>
      <c r="H473" s="10">
        <v>93</v>
      </c>
      <c r="I473" s="10">
        <v>28</v>
      </c>
      <c r="J473" s="10">
        <v>11</v>
      </c>
      <c r="K473" s="10">
        <v>28</v>
      </c>
      <c r="L473" s="10">
        <v>39.299999999999997</v>
      </c>
      <c r="M473" s="10">
        <v>1</v>
      </c>
      <c r="N473" s="10">
        <v>7</v>
      </c>
      <c r="O473" s="10">
        <v>14.3</v>
      </c>
      <c r="P473" s="10">
        <v>5</v>
      </c>
      <c r="Q473" s="10">
        <v>12</v>
      </c>
      <c r="R473" s="10">
        <v>41.7</v>
      </c>
      <c r="S473" s="10">
        <v>2</v>
      </c>
      <c r="T473" s="10">
        <v>17</v>
      </c>
      <c r="U473" s="10">
        <v>19</v>
      </c>
      <c r="V473" s="10">
        <v>3</v>
      </c>
      <c r="W473" s="10">
        <v>6</v>
      </c>
      <c r="X473" s="10">
        <v>4</v>
      </c>
      <c r="Y473" s="10">
        <v>5</v>
      </c>
      <c r="Z473" s="10">
        <v>13</v>
      </c>
      <c r="AA473" s="10">
        <v>76</v>
      </c>
      <c r="AB473" s="10">
        <v>0</v>
      </c>
      <c r="AC473" s="10">
        <v>0</v>
      </c>
      <c r="AD473" s="10">
        <v>-5</v>
      </c>
    </row>
    <row r="474" spans="1:30" x14ac:dyDescent="0.2">
      <c r="A474" s="10" t="s">
        <v>560</v>
      </c>
      <c r="B474" s="10" t="s">
        <v>62</v>
      </c>
      <c r="C474" s="10" t="s">
        <v>123</v>
      </c>
      <c r="D474" s="10">
        <v>21</v>
      </c>
      <c r="E474" s="10">
        <v>9</v>
      </c>
      <c r="F474" s="10">
        <v>1</v>
      </c>
      <c r="G474" s="10">
        <v>8</v>
      </c>
      <c r="H474" s="10">
        <v>83</v>
      </c>
      <c r="I474" s="10">
        <v>28</v>
      </c>
      <c r="J474" s="10">
        <v>9</v>
      </c>
      <c r="K474" s="10">
        <v>28</v>
      </c>
      <c r="L474" s="10">
        <v>32.1</v>
      </c>
      <c r="M474" s="10">
        <v>3</v>
      </c>
      <c r="N474" s="10">
        <v>15</v>
      </c>
      <c r="O474" s="10">
        <v>20</v>
      </c>
      <c r="P474" s="10">
        <v>7</v>
      </c>
      <c r="Q474" s="10">
        <v>9</v>
      </c>
      <c r="R474" s="10">
        <v>77.8</v>
      </c>
      <c r="S474" s="10">
        <v>3</v>
      </c>
      <c r="T474" s="10">
        <v>9</v>
      </c>
      <c r="U474" s="10">
        <v>12</v>
      </c>
      <c r="V474" s="10">
        <v>11</v>
      </c>
      <c r="W474" s="10">
        <v>7</v>
      </c>
      <c r="X474" s="10">
        <v>1</v>
      </c>
      <c r="Y474" s="10">
        <v>0</v>
      </c>
      <c r="Z474" s="10">
        <v>6</v>
      </c>
      <c r="AA474" s="10">
        <v>55</v>
      </c>
      <c r="AB474" s="10">
        <v>0</v>
      </c>
      <c r="AC474" s="10">
        <v>0</v>
      </c>
      <c r="AD474" s="10">
        <v>-24</v>
      </c>
    </row>
    <row r="475" spans="1:30" x14ac:dyDescent="0.2">
      <c r="A475" s="10" t="s">
        <v>561</v>
      </c>
      <c r="B475" s="10" t="s">
        <v>52</v>
      </c>
      <c r="C475" s="10" t="s">
        <v>123</v>
      </c>
      <c r="D475" s="10">
        <v>20</v>
      </c>
      <c r="E475" s="10">
        <v>4</v>
      </c>
      <c r="F475" s="10">
        <v>3</v>
      </c>
      <c r="G475" s="10">
        <v>1</v>
      </c>
      <c r="H475" s="10">
        <v>93</v>
      </c>
      <c r="I475" s="10">
        <v>28</v>
      </c>
      <c r="J475" s="10">
        <v>9</v>
      </c>
      <c r="K475" s="10">
        <v>26</v>
      </c>
      <c r="L475" s="10">
        <v>34.6</v>
      </c>
      <c r="M475" s="10">
        <v>3</v>
      </c>
      <c r="N475" s="10">
        <v>12</v>
      </c>
      <c r="O475" s="10">
        <v>25</v>
      </c>
      <c r="P475" s="10">
        <v>7</v>
      </c>
      <c r="Q475" s="10">
        <v>9</v>
      </c>
      <c r="R475" s="10">
        <v>77.8</v>
      </c>
      <c r="S475" s="10">
        <v>2</v>
      </c>
      <c r="T475" s="10">
        <v>11</v>
      </c>
      <c r="U475" s="10">
        <v>13</v>
      </c>
      <c r="V475" s="10">
        <v>18</v>
      </c>
      <c r="W475" s="10">
        <v>11</v>
      </c>
      <c r="X475" s="10">
        <v>1</v>
      </c>
      <c r="Y475" s="10">
        <v>2</v>
      </c>
      <c r="Z475" s="10">
        <v>8</v>
      </c>
      <c r="AA475" s="10">
        <v>69</v>
      </c>
      <c r="AB475" s="10">
        <v>0</v>
      </c>
      <c r="AC475" s="10">
        <v>0</v>
      </c>
      <c r="AD475" s="10">
        <v>-2</v>
      </c>
    </row>
    <row r="476" spans="1:30" x14ac:dyDescent="0.2">
      <c r="A476" s="10" t="s">
        <v>562</v>
      </c>
      <c r="B476" s="10" t="s">
        <v>26</v>
      </c>
      <c r="C476" s="10" t="s">
        <v>106</v>
      </c>
      <c r="D476" s="10">
        <v>42</v>
      </c>
      <c r="E476" s="10">
        <v>7</v>
      </c>
      <c r="F476" s="10">
        <v>4</v>
      </c>
      <c r="G476" s="10">
        <v>3</v>
      </c>
      <c r="H476" s="10">
        <v>72</v>
      </c>
      <c r="I476" s="10">
        <v>27</v>
      </c>
      <c r="J476" s="10">
        <v>10</v>
      </c>
      <c r="K476" s="10">
        <v>29</v>
      </c>
      <c r="L476" s="10">
        <v>34.5</v>
      </c>
      <c r="M476" s="10">
        <v>3</v>
      </c>
      <c r="N476" s="10">
        <v>9</v>
      </c>
      <c r="O476" s="10">
        <v>33.299999999999997</v>
      </c>
      <c r="P476" s="10">
        <v>4</v>
      </c>
      <c r="Q476" s="10">
        <v>5</v>
      </c>
      <c r="R476" s="10">
        <v>80</v>
      </c>
      <c r="S476" s="10">
        <v>4</v>
      </c>
      <c r="T476" s="10">
        <v>7</v>
      </c>
      <c r="U476" s="10">
        <v>11</v>
      </c>
      <c r="V476" s="10">
        <v>0</v>
      </c>
      <c r="W476" s="10">
        <v>1</v>
      </c>
      <c r="X476" s="10">
        <v>1</v>
      </c>
      <c r="Y476" s="10">
        <v>2</v>
      </c>
      <c r="Z476" s="10">
        <v>11</v>
      </c>
      <c r="AA476" s="10">
        <v>48</v>
      </c>
      <c r="AB476" s="10">
        <v>0</v>
      </c>
      <c r="AC476" s="10">
        <v>0</v>
      </c>
      <c r="AD476" s="10">
        <v>-25</v>
      </c>
    </row>
    <row r="477" spans="1:30" x14ac:dyDescent="0.2">
      <c r="A477" s="10" t="s">
        <v>563</v>
      </c>
      <c r="B477" s="10" t="s">
        <v>62</v>
      </c>
      <c r="C477" s="10" t="s">
        <v>75</v>
      </c>
      <c r="D477" s="10">
        <v>29</v>
      </c>
      <c r="E477" s="10">
        <v>20</v>
      </c>
      <c r="F477" s="10">
        <v>9</v>
      </c>
      <c r="G477" s="10">
        <v>11</v>
      </c>
      <c r="H477" s="10">
        <v>172</v>
      </c>
      <c r="I477" s="10">
        <v>26</v>
      </c>
      <c r="J477" s="10">
        <v>9</v>
      </c>
      <c r="K477" s="10">
        <v>37</v>
      </c>
      <c r="L477" s="10">
        <v>24.3</v>
      </c>
      <c r="M477" s="10">
        <v>8</v>
      </c>
      <c r="N477" s="10">
        <v>23</v>
      </c>
      <c r="O477" s="10">
        <v>34.799999999999997</v>
      </c>
      <c r="P477" s="10">
        <v>0</v>
      </c>
      <c r="Q477" s="10">
        <v>0</v>
      </c>
      <c r="R477" s="10">
        <v>0</v>
      </c>
      <c r="S477" s="10">
        <v>0</v>
      </c>
      <c r="T477" s="10">
        <v>15</v>
      </c>
      <c r="U477" s="10">
        <v>15</v>
      </c>
      <c r="V477" s="10">
        <v>23</v>
      </c>
      <c r="W477" s="10">
        <v>7</v>
      </c>
      <c r="X477" s="10">
        <v>5</v>
      </c>
      <c r="Y477" s="10">
        <v>0</v>
      </c>
      <c r="Z477" s="10">
        <v>17</v>
      </c>
      <c r="AA477" s="10">
        <v>87</v>
      </c>
      <c r="AB477" s="10">
        <v>0</v>
      </c>
      <c r="AC477" s="10">
        <v>0</v>
      </c>
      <c r="AD477" s="10">
        <v>-40</v>
      </c>
    </row>
    <row r="478" spans="1:30" x14ac:dyDescent="0.2">
      <c r="A478" s="10" t="s">
        <v>564</v>
      </c>
      <c r="B478" s="10" t="s">
        <v>52</v>
      </c>
      <c r="C478" s="10" t="s">
        <v>39</v>
      </c>
      <c r="D478" s="10">
        <v>24</v>
      </c>
      <c r="E478" s="10">
        <v>2</v>
      </c>
      <c r="F478" s="10">
        <v>2</v>
      </c>
      <c r="G478" s="10">
        <v>0</v>
      </c>
      <c r="H478" s="10">
        <v>41</v>
      </c>
      <c r="I478" s="10">
        <v>25</v>
      </c>
      <c r="J478" s="10">
        <v>9</v>
      </c>
      <c r="K478" s="10">
        <v>20</v>
      </c>
      <c r="L478" s="10">
        <v>45</v>
      </c>
      <c r="M478" s="10">
        <v>4</v>
      </c>
      <c r="N478" s="10">
        <v>11</v>
      </c>
      <c r="O478" s="10">
        <v>36.4</v>
      </c>
      <c r="P478" s="10">
        <v>3</v>
      </c>
      <c r="Q478" s="10">
        <v>5</v>
      </c>
      <c r="R478" s="10">
        <v>60</v>
      </c>
      <c r="S478" s="10">
        <v>3</v>
      </c>
      <c r="T478" s="10">
        <v>7</v>
      </c>
      <c r="U478" s="10">
        <v>10</v>
      </c>
      <c r="V478" s="10">
        <v>9</v>
      </c>
      <c r="W478" s="10">
        <v>3</v>
      </c>
      <c r="X478" s="10">
        <v>0</v>
      </c>
      <c r="Y478" s="10">
        <v>0</v>
      </c>
      <c r="Z478" s="10">
        <v>3</v>
      </c>
      <c r="AA478" s="10">
        <v>48</v>
      </c>
      <c r="AB478" s="10">
        <v>0</v>
      </c>
      <c r="AC478" s="10">
        <v>0</v>
      </c>
      <c r="AD478" s="10">
        <v>18</v>
      </c>
    </row>
    <row r="479" spans="1:30" x14ac:dyDescent="0.2">
      <c r="A479" s="10" t="s">
        <v>565</v>
      </c>
      <c r="B479" s="10" t="s">
        <v>26</v>
      </c>
      <c r="C479" s="10" t="s">
        <v>35</v>
      </c>
      <c r="D479" s="10">
        <v>27</v>
      </c>
      <c r="E479" s="10">
        <v>23</v>
      </c>
      <c r="F479" s="10">
        <v>17</v>
      </c>
      <c r="G479" s="10">
        <v>6</v>
      </c>
      <c r="H479" s="10">
        <v>172</v>
      </c>
      <c r="I479" s="10">
        <v>25</v>
      </c>
      <c r="J479" s="10">
        <v>11</v>
      </c>
      <c r="K479" s="10">
        <v>24</v>
      </c>
      <c r="L479" s="10">
        <v>45.8</v>
      </c>
      <c r="M479" s="10">
        <v>1</v>
      </c>
      <c r="N479" s="10">
        <v>4</v>
      </c>
      <c r="O479" s="10">
        <v>25</v>
      </c>
      <c r="P479" s="10">
        <v>2</v>
      </c>
      <c r="Q479" s="10">
        <v>2</v>
      </c>
      <c r="R479" s="10">
        <v>100</v>
      </c>
      <c r="S479" s="10">
        <v>18</v>
      </c>
      <c r="T479" s="10">
        <v>30</v>
      </c>
      <c r="U479" s="10">
        <v>48</v>
      </c>
      <c r="V479" s="10">
        <v>7</v>
      </c>
      <c r="W479" s="10">
        <v>11</v>
      </c>
      <c r="X479" s="10">
        <v>2</v>
      </c>
      <c r="Y479" s="10">
        <v>8</v>
      </c>
      <c r="Z479" s="10">
        <v>35</v>
      </c>
      <c r="AA479" s="10">
        <v>112</v>
      </c>
      <c r="AB479" s="10">
        <v>0</v>
      </c>
      <c r="AC479" s="10">
        <v>0</v>
      </c>
      <c r="AD479" s="10">
        <v>-13</v>
      </c>
    </row>
    <row r="480" spans="1:30" x14ac:dyDescent="0.2">
      <c r="A480" s="10" t="s">
        <v>566</v>
      </c>
      <c r="B480" s="10" t="s">
        <v>52</v>
      </c>
      <c r="C480" s="10" t="s">
        <v>66</v>
      </c>
      <c r="D480" s="10">
        <v>26</v>
      </c>
      <c r="E480" s="10">
        <v>5</v>
      </c>
      <c r="F480" s="10">
        <v>4</v>
      </c>
      <c r="G480" s="10">
        <v>1</v>
      </c>
      <c r="H480" s="10">
        <v>59</v>
      </c>
      <c r="I480" s="10">
        <v>25</v>
      </c>
      <c r="J480" s="10">
        <v>9</v>
      </c>
      <c r="K480" s="10">
        <v>22</v>
      </c>
      <c r="L480" s="10">
        <v>40.9</v>
      </c>
      <c r="M480" s="10">
        <v>5</v>
      </c>
      <c r="N480" s="10">
        <v>18</v>
      </c>
      <c r="O480" s="10">
        <v>27.8</v>
      </c>
      <c r="P480" s="10">
        <v>2</v>
      </c>
      <c r="Q480" s="10">
        <v>2</v>
      </c>
      <c r="R480" s="10">
        <v>100</v>
      </c>
      <c r="S480" s="10">
        <v>0</v>
      </c>
      <c r="T480" s="10">
        <v>9</v>
      </c>
      <c r="U480" s="10">
        <v>9</v>
      </c>
      <c r="V480" s="10">
        <v>5</v>
      </c>
      <c r="W480" s="10">
        <v>0</v>
      </c>
      <c r="X480" s="10">
        <v>4</v>
      </c>
      <c r="Y480" s="10">
        <v>0</v>
      </c>
      <c r="Z480" s="10">
        <v>3</v>
      </c>
      <c r="AA480" s="10">
        <v>55</v>
      </c>
      <c r="AB480" s="10">
        <v>0</v>
      </c>
      <c r="AC480" s="10">
        <v>0</v>
      </c>
      <c r="AD480" s="10">
        <v>-5</v>
      </c>
    </row>
    <row r="481" spans="1:30" x14ac:dyDescent="0.2">
      <c r="A481" s="10" t="s">
        <v>567</v>
      </c>
      <c r="B481" s="10" t="s">
        <v>62</v>
      </c>
      <c r="C481" s="10" t="s">
        <v>129</v>
      </c>
      <c r="D481" s="10">
        <v>29</v>
      </c>
      <c r="E481" s="10">
        <v>3</v>
      </c>
      <c r="F481" s="10">
        <v>1</v>
      </c>
      <c r="G481" s="10">
        <v>2</v>
      </c>
      <c r="H481" s="10">
        <v>56</v>
      </c>
      <c r="I481" s="10">
        <v>24</v>
      </c>
      <c r="J481" s="10">
        <v>8</v>
      </c>
      <c r="K481" s="10">
        <v>21</v>
      </c>
      <c r="L481" s="10">
        <v>38.1</v>
      </c>
      <c r="M481" s="10">
        <v>6</v>
      </c>
      <c r="N481" s="10">
        <v>18</v>
      </c>
      <c r="O481" s="10">
        <v>33.299999999999997</v>
      </c>
      <c r="P481" s="10">
        <v>2</v>
      </c>
      <c r="Q481" s="10">
        <v>2</v>
      </c>
      <c r="R481" s="10">
        <v>100</v>
      </c>
      <c r="S481" s="10">
        <v>0</v>
      </c>
      <c r="T481" s="10">
        <v>6</v>
      </c>
      <c r="U481" s="10">
        <v>6</v>
      </c>
      <c r="V481" s="10">
        <v>5</v>
      </c>
      <c r="W481" s="10">
        <v>0</v>
      </c>
      <c r="X481" s="10">
        <v>2</v>
      </c>
      <c r="Y481" s="10">
        <v>0</v>
      </c>
      <c r="Z481" s="10">
        <v>5</v>
      </c>
      <c r="AA481" s="10">
        <v>45</v>
      </c>
      <c r="AB481" s="10">
        <v>0</v>
      </c>
      <c r="AC481" s="10">
        <v>0</v>
      </c>
      <c r="AD481" s="10">
        <v>24</v>
      </c>
    </row>
    <row r="482" spans="1:30" x14ac:dyDescent="0.2">
      <c r="A482" s="10" t="s">
        <v>568</v>
      </c>
      <c r="B482" s="10" t="s">
        <v>62</v>
      </c>
      <c r="C482" s="10" t="s">
        <v>78</v>
      </c>
      <c r="D482" s="10">
        <v>23</v>
      </c>
      <c r="E482" s="10">
        <v>16</v>
      </c>
      <c r="F482" s="10">
        <v>7</v>
      </c>
      <c r="G482" s="10">
        <v>9</v>
      </c>
      <c r="H482" s="10">
        <v>71</v>
      </c>
      <c r="I482" s="10">
        <v>24</v>
      </c>
      <c r="J482" s="10">
        <v>7</v>
      </c>
      <c r="K482" s="10">
        <v>16</v>
      </c>
      <c r="L482" s="10">
        <v>43.8</v>
      </c>
      <c r="M482" s="10">
        <v>6</v>
      </c>
      <c r="N482" s="10">
        <v>12</v>
      </c>
      <c r="O482" s="10">
        <v>50</v>
      </c>
      <c r="P482" s="10">
        <v>4</v>
      </c>
      <c r="Q482" s="10">
        <v>7</v>
      </c>
      <c r="R482" s="10">
        <v>57.1</v>
      </c>
      <c r="S482" s="10">
        <v>4</v>
      </c>
      <c r="T482" s="10">
        <v>4</v>
      </c>
      <c r="U482" s="10">
        <v>8</v>
      </c>
      <c r="V482" s="10">
        <v>6</v>
      </c>
      <c r="W482" s="10">
        <v>1</v>
      </c>
      <c r="X482" s="10">
        <v>5</v>
      </c>
      <c r="Y482" s="10">
        <v>1</v>
      </c>
      <c r="Z482" s="10">
        <v>10</v>
      </c>
      <c r="AA482" s="10">
        <v>60</v>
      </c>
      <c r="AB482" s="10">
        <v>0</v>
      </c>
      <c r="AC482" s="10">
        <v>0</v>
      </c>
      <c r="AD482" s="10">
        <v>-21</v>
      </c>
    </row>
    <row r="483" spans="1:30" x14ac:dyDescent="0.2">
      <c r="A483" s="10" t="s">
        <v>569</v>
      </c>
      <c r="B483" s="10" t="s">
        <v>37</v>
      </c>
      <c r="C483" s="10" t="s">
        <v>87</v>
      </c>
      <c r="D483" s="10">
        <v>25</v>
      </c>
      <c r="E483" s="10">
        <v>7</v>
      </c>
      <c r="F483" s="10">
        <v>4</v>
      </c>
      <c r="G483" s="10">
        <v>3</v>
      </c>
      <c r="H483" s="10">
        <v>52</v>
      </c>
      <c r="I483" s="10">
        <v>24</v>
      </c>
      <c r="J483" s="10">
        <v>10</v>
      </c>
      <c r="K483" s="10">
        <v>15</v>
      </c>
      <c r="L483" s="10">
        <v>66.7</v>
      </c>
      <c r="M483" s="10">
        <v>4</v>
      </c>
      <c r="N483" s="10">
        <v>7</v>
      </c>
      <c r="O483" s="10">
        <v>57.1</v>
      </c>
      <c r="P483" s="10">
        <v>0</v>
      </c>
      <c r="Q483" s="10">
        <v>0</v>
      </c>
      <c r="R483" s="10">
        <v>0</v>
      </c>
      <c r="S483" s="10">
        <v>3</v>
      </c>
      <c r="T483" s="10">
        <v>13</v>
      </c>
      <c r="U483" s="10">
        <v>16</v>
      </c>
      <c r="V483" s="10">
        <v>4</v>
      </c>
      <c r="W483" s="10">
        <v>2</v>
      </c>
      <c r="X483" s="10">
        <v>1</v>
      </c>
      <c r="Y483" s="10">
        <v>0</v>
      </c>
      <c r="Z483" s="10">
        <v>5</v>
      </c>
      <c r="AA483" s="10">
        <v>50</v>
      </c>
      <c r="AB483" s="10">
        <v>1</v>
      </c>
      <c r="AC483" s="10">
        <v>0</v>
      </c>
      <c r="AD483" s="10">
        <v>-3</v>
      </c>
    </row>
    <row r="484" spans="1:30" x14ac:dyDescent="0.2">
      <c r="A484" s="10" t="s">
        <v>570</v>
      </c>
      <c r="B484" s="10" t="s">
        <v>62</v>
      </c>
      <c r="C484" s="10" t="s">
        <v>93</v>
      </c>
      <c r="D484" s="10">
        <v>20</v>
      </c>
      <c r="E484" s="10">
        <v>12</v>
      </c>
      <c r="F484" s="10">
        <v>5</v>
      </c>
      <c r="G484" s="10">
        <v>7</v>
      </c>
      <c r="H484" s="10">
        <v>62</v>
      </c>
      <c r="I484" s="10">
        <v>23</v>
      </c>
      <c r="J484" s="10">
        <v>7</v>
      </c>
      <c r="K484" s="10">
        <v>20</v>
      </c>
      <c r="L484" s="10">
        <v>35</v>
      </c>
      <c r="M484" s="10">
        <v>3</v>
      </c>
      <c r="N484" s="10">
        <v>9</v>
      </c>
      <c r="O484" s="10">
        <v>33.299999999999997</v>
      </c>
      <c r="P484" s="10">
        <v>6</v>
      </c>
      <c r="Q484" s="10">
        <v>6</v>
      </c>
      <c r="R484" s="10">
        <v>100</v>
      </c>
      <c r="S484" s="10">
        <v>3</v>
      </c>
      <c r="T484" s="10">
        <v>9</v>
      </c>
      <c r="U484" s="10">
        <v>12</v>
      </c>
      <c r="V484" s="10">
        <v>6</v>
      </c>
      <c r="W484" s="10">
        <v>16</v>
      </c>
      <c r="X484" s="10">
        <v>1</v>
      </c>
      <c r="Y484" s="10">
        <v>1</v>
      </c>
      <c r="Z484" s="10">
        <v>10</v>
      </c>
      <c r="AA484" s="10">
        <v>36</v>
      </c>
      <c r="AB484" s="10">
        <v>0</v>
      </c>
      <c r="AC484" s="10">
        <v>0</v>
      </c>
      <c r="AD484" s="10">
        <v>-47</v>
      </c>
    </row>
    <row r="485" spans="1:30" x14ac:dyDescent="0.2">
      <c r="A485" s="10" t="s">
        <v>571</v>
      </c>
      <c r="B485" s="10" t="s">
        <v>26</v>
      </c>
      <c r="C485" s="10" t="s">
        <v>87</v>
      </c>
      <c r="D485" s="10">
        <v>26</v>
      </c>
      <c r="E485" s="10">
        <v>4</v>
      </c>
      <c r="F485" s="10">
        <v>0</v>
      </c>
      <c r="G485" s="10">
        <v>4</v>
      </c>
      <c r="H485" s="10">
        <v>39</v>
      </c>
      <c r="I485" s="10">
        <v>22</v>
      </c>
      <c r="J485" s="10">
        <v>8</v>
      </c>
      <c r="K485" s="10">
        <v>14</v>
      </c>
      <c r="L485" s="10">
        <v>57.1</v>
      </c>
      <c r="M485" s="10">
        <v>4</v>
      </c>
      <c r="N485" s="10">
        <v>9</v>
      </c>
      <c r="O485" s="10">
        <v>44.4</v>
      </c>
      <c r="P485" s="10">
        <v>2</v>
      </c>
      <c r="Q485" s="10">
        <v>2</v>
      </c>
      <c r="R485" s="10">
        <v>100</v>
      </c>
      <c r="S485" s="10">
        <v>1</v>
      </c>
      <c r="T485" s="10">
        <v>5</v>
      </c>
      <c r="U485" s="10">
        <v>6</v>
      </c>
      <c r="V485" s="10">
        <v>3</v>
      </c>
      <c r="W485" s="10">
        <v>2</v>
      </c>
      <c r="X485" s="10">
        <v>0</v>
      </c>
      <c r="Y485" s="10">
        <v>2</v>
      </c>
      <c r="Z485" s="10">
        <v>3</v>
      </c>
      <c r="AA485" s="10">
        <v>38</v>
      </c>
      <c r="AB485" s="10">
        <v>0</v>
      </c>
      <c r="AC485" s="10">
        <v>0</v>
      </c>
      <c r="AD485" s="10">
        <v>15</v>
      </c>
    </row>
    <row r="486" spans="1:30" x14ac:dyDescent="0.2">
      <c r="A486" s="10" t="s">
        <v>572</v>
      </c>
      <c r="B486" s="10" t="s">
        <v>62</v>
      </c>
      <c r="C486" s="10" t="s">
        <v>78</v>
      </c>
      <c r="D486" s="10">
        <v>26</v>
      </c>
      <c r="E486" s="10">
        <v>16</v>
      </c>
      <c r="F486" s="10">
        <v>11</v>
      </c>
      <c r="G486" s="10">
        <v>5</v>
      </c>
      <c r="H486" s="10">
        <v>79</v>
      </c>
      <c r="I486" s="10">
        <v>22</v>
      </c>
      <c r="J486" s="10">
        <v>10</v>
      </c>
      <c r="K486" s="10">
        <v>33</v>
      </c>
      <c r="L486" s="10">
        <v>30.3</v>
      </c>
      <c r="M486" s="10">
        <v>2</v>
      </c>
      <c r="N486" s="10">
        <v>16</v>
      </c>
      <c r="O486" s="10">
        <v>12.5</v>
      </c>
      <c r="P486" s="10">
        <v>0</v>
      </c>
      <c r="Q486" s="10">
        <v>0</v>
      </c>
      <c r="R486" s="10">
        <v>0</v>
      </c>
      <c r="S486" s="10">
        <v>1</v>
      </c>
      <c r="T486" s="10">
        <v>13</v>
      </c>
      <c r="U486" s="10">
        <v>14</v>
      </c>
      <c r="V486" s="10">
        <v>10</v>
      </c>
      <c r="W486" s="10">
        <v>5</v>
      </c>
      <c r="X486" s="10">
        <v>6</v>
      </c>
      <c r="Y486" s="10">
        <v>1</v>
      </c>
      <c r="Z486" s="10">
        <v>7</v>
      </c>
      <c r="AA486" s="10">
        <v>70</v>
      </c>
      <c r="AB486" s="10">
        <v>0</v>
      </c>
      <c r="AC486" s="10">
        <v>0</v>
      </c>
      <c r="AD486" s="10">
        <v>-23</v>
      </c>
    </row>
    <row r="487" spans="1:30" x14ac:dyDescent="0.2">
      <c r="A487" s="10" t="s">
        <v>573</v>
      </c>
      <c r="B487" s="10" t="s">
        <v>57</v>
      </c>
      <c r="C487" s="10" t="s">
        <v>89</v>
      </c>
      <c r="D487" s="10">
        <v>25</v>
      </c>
      <c r="E487" s="10">
        <v>17</v>
      </c>
      <c r="F487" s="10">
        <v>13</v>
      </c>
      <c r="G487" s="10">
        <v>4</v>
      </c>
      <c r="H487" s="10">
        <v>66</v>
      </c>
      <c r="I487" s="10">
        <v>21</v>
      </c>
      <c r="J487" s="10">
        <v>8</v>
      </c>
      <c r="K487" s="10">
        <v>19</v>
      </c>
      <c r="L487" s="10">
        <v>42.1</v>
      </c>
      <c r="M487" s="10">
        <v>3</v>
      </c>
      <c r="N487" s="10">
        <v>9</v>
      </c>
      <c r="O487" s="10">
        <v>33.299999999999997</v>
      </c>
      <c r="P487" s="10">
        <v>2</v>
      </c>
      <c r="Q487" s="10">
        <v>3</v>
      </c>
      <c r="R487" s="10">
        <v>66.7</v>
      </c>
      <c r="S487" s="10">
        <v>6</v>
      </c>
      <c r="T487" s="10">
        <v>11</v>
      </c>
      <c r="U487" s="10">
        <v>17</v>
      </c>
      <c r="V487" s="10">
        <v>4</v>
      </c>
      <c r="W487" s="10">
        <v>2</v>
      </c>
      <c r="X487" s="10">
        <v>3</v>
      </c>
      <c r="Y487" s="10">
        <v>2</v>
      </c>
      <c r="Z487" s="10">
        <v>9</v>
      </c>
      <c r="AA487" s="10">
        <v>60</v>
      </c>
      <c r="AB487" s="10">
        <v>0</v>
      </c>
      <c r="AC487" s="10">
        <v>0</v>
      </c>
      <c r="AD487" s="10">
        <v>-17</v>
      </c>
    </row>
    <row r="488" spans="1:30" x14ac:dyDescent="0.2">
      <c r="A488" s="10" t="s">
        <v>574</v>
      </c>
      <c r="B488" s="10" t="s">
        <v>52</v>
      </c>
      <c r="C488" s="10" t="s">
        <v>129</v>
      </c>
      <c r="D488" s="10">
        <v>26</v>
      </c>
      <c r="E488" s="10">
        <v>7</v>
      </c>
      <c r="F488" s="10">
        <v>2</v>
      </c>
      <c r="G488" s="10">
        <v>5</v>
      </c>
      <c r="H488" s="10">
        <v>70</v>
      </c>
      <c r="I488" s="10">
        <v>21</v>
      </c>
      <c r="J488" s="10">
        <v>7</v>
      </c>
      <c r="K488" s="10">
        <v>29</v>
      </c>
      <c r="L488" s="10">
        <v>24.1</v>
      </c>
      <c r="M488" s="10">
        <v>2</v>
      </c>
      <c r="N488" s="10">
        <v>15</v>
      </c>
      <c r="O488" s="10">
        <v>13.3</v>
      </c>
      <c r="P488" s="10">
        <v>5</v>
      </c>
      <c r="Q488" s="10">
        <v>5</v>
      </c>
      <c r="R488" s="10">
        <v>100</v>
      </c>
      <c r="S488" s="10">
        <v>8</v>
      </c>
      <c r="T488" s="10">
        <v>9</v>
      </c>
      <c r="U488" s="10">
        <v>17</v>
      </c>
      <c r="V488" s="10">
        <v>6</v>
      </c>
      <c r="W488" s="10">
        <v>7</v>
      </c>
      <c r="X488" s="10">
        <v>2</v>
      </c>
      <c r="Y488" s="10">
        <v>5</v>
      </c>
      <c r="Z488" s="10">
        <v>4</v>
      </c>
      <c r="AA488" s="10">
        <v>64</v>
      </c>
      <c r="AB488" s="10">
        <v>0</v>
      </c>
      <c r="AC488" s="10">
        <v>0</v>
      </c>
      <c r="AD488" s="10">
        <v>14</v>
      </c>
    </row>
    <row r="489" spans="1:30" x14ac:dyDescent="0.2">
      <c r="A489" s="10" t="s">
        <v>575</v>
      </c>
      <c r="B489" s="10" t="s">
        <v>62</v>
      </c>
      <c r="C489" s="10" t="s">
        <v>69</v>
      </c>
      <c r="D489" s="10">
        <v>24</v>
      </c>
      <c r="E489" s="10">
        <v>16</v>
      </c>
      <c r="F489" s="10">
        <v>10</v>
      </c>
      <c r="G489" s="10">
        <v>6</v>
      </c>
      <c r="H489" s="10">
        <v>66</v>
      </c>
      <c r="I489" s="10">
        <v>21</v>
      </c>
      <c r="J489" s="10">
        <v>9</v>
      </c>
      <c r="K489" s="10">
        <v>23</v>
      </c>
      <c r="L489" s="10">
        <v>39.1</v>
      </c>
      <c r="M489" s="10">
        <v>1</v>
      </c>
      <c r="N489" s="10">
        <v>7</v>
      </c>
      <c r="O489" s="10">
        <v>14.3</v>
      </c>
      <c r="P489" s="10">
        <v>2</v>
      </c>
      <c r="Q489" s="10">
        <v>2</v>
      </c>
      <c r="R489" s="10">
        <v>100</v>
      </c>
      <c r="S489" s="10">
        <v>5</v>
      </c>
      <c r="T489" s="10">
        <v>7</v>
      </c>
      <c r="U489" s="10">
        <v>12</v>
      </c>
      <c r="V489" s="10">
        <v>2</v>
      </c>
      <c r="W489" s="10">
        <v>2</v>
      </c>
      <c r="X489" s="10">
        <v>1</v>
      </c>
      <c r="Y489" s="10">
        <v>0</v>
      </c>
      <c r="Z489" s="10">
        <v>2</v>
      </c>
      <c r="AA489" s="10">
        <v>39</v>
      </c>
      <c r="AB489" s="10">
        <v>0</v>
      </c>
      <c r="AC489" s="10">
        <v>0</v>
      </c>
      <c r="AD489" s="10">
        <v>1</v>
      </c>
    </row>
    <row r="490" spans="1:30" x14ac:dyDescent="0.2">
      <c r="A490" s="10" t="s">
        <v>576</v>
      </c>
      <c r="B490" s="10" t="s">
        <v>62</v>
      </c>
      <c r="C490" s="10" t="s">
        <v>72</v>
      </c>
      <c r="D490" s="10">
        <v>25</v>
      </c>
      <c r="E490" s="10">
        <v>7</v>
      </c>
      <c r="F490" s="10">
        <v>4</v>
      </c>
      <c r="G490" s="10">
        <v>3</v>
      </c>
      <c r="H490" s="10">
        <v>56</v>
      </c>
      <c r="I490" s="10">
        <v>20</v>
      </c>
      <c r="J490" s="10">
        <v>6</v>
      </c>
      <c r="K490" s="10">
        <v>15</v>
      </c>
      <c r="L490" s="10">
        <v>40</v>
      </c>
      <c r="M490" s="10">
        <v>3</v>
      </c>
      <c r="N490" s="10">
        <v>6</v>
      </c>
      <c r="O490" s="10">
        <v>50</v>
      </c>
      <c r="P490" s="10">
        <v>5</v>
      </c>
      <c r="Q490" s="10">
        <v>8</v>
      </c>
      <c r="R490" s="10">
        <v>62.5</v>
      </c>
      <c r="S490" s="10">
        <v>1</v>
      </c>
      <c r="T490" s="10">
        <v>4</v>
      </c>
      <c r="U490" s="10">
        <v>5</v>
      </c>
      <c r="V490" s="10">
        <v>6</v>
      </c>
      <c r="W490" s="10">
        <v>2</v>
      </c>
      <c r="X490" s="10">
        <v>2</v>
      </c>
      <c r="Y490" s="10">
        <v>0</v>
      </c>
      <c r="Z490" s="10">
        <v>2</v>
      </c>
      <c r="AA490" s="10">
        <v>39</v>
      </c>
      <c r="AB490" s="10">
        <v>0</v>
      </c>
      <c r="AC490" s="10">
        <v>0</v>
      </c>
      <c r="AD490" s="10">
        <v>26</v>
      </c>
    </row>
    <row r="491" spans="1:30" x14ac:dyDescent="0.2">
      <c r="A491" s="10" t="s">
        <v>577</v>
      </c>
      <c r="B491" s="10" t="s">
        <v>33</v>
      </c>
      <c r="C491" s="10" t="s">
        <v>35</v>
      </c>
      <c r="D491" s="10">
        <v>28</v>
      </c>
      <c r="E491" s="10">
        <v>23</v>
      </c>
      <c r="F491" s="10">
        <v>15</v>
      </c>
      <c r="G491" s="10">
        <v>8</v>
      </c>
      <c r="H491" s="10">
        <v>107</v>
      </c>
      <c r="I491" s="10">
        <v>20</v>
      </c>
      <c r="J491" s="10">
        <v>7</v>
      </c>
      <c r="K491" s="10">
        <v>27</v>
      </c>
      <c r="L491" s="10">
        <v>25.9</v>
      </c>
      <c r="M491" s="10">
        <v>5</v>
      </c>
      <c r="N491" s="10">
        <v>20</v>
      </c>
      <c r="O491" s="10">
        <v>25</v>
      </c>
      <c r="P491" s="10">
        <v>1</v>
      </c>
      <c r="Q491" s="10">
        <v>2</v>
      </c>
      <c r="R491" s="10">
        <v>50</v>
      </c>
      <c r="S491" s="10">
        <v>2</v>
      </c>
      <c r="T491" s="10">
        <v>15</v>
      </c>
      <c r="U491" s="10">
        <v>17</v>
      </c>
      <c r="V491" s="10">
        <v>9</v>
      </c>
      <c r="W491" s="10">
        <v>2</v>
      </c>
      <c r="X491" s="10">
        <v>4</v>
      </c>
      <c r="Y491" s="10">
        <v>4</v>
      </c>
      <c r="Z491" s="10">
        <v>7</v>
      </c>
      <c r="AA491" s="10">
        <v>76</v>
      </c>
      <c r="AB491" s="10">
        <v>0</v>
      </c>
      <c r="AC491" s="10">
        <v>0</v>
      </c>
      <c r="AD491" s="10">
        <v>-71</v>
      </c>
    </row>
    <row r="492" spans="1:30" x14ac:dyDescent="0.2">
      <c r="A492" s="10" t="s">
        <v>578</v>
      </c>
      <c r="B492" s="10" t="s">
        <v>33</v>
      </c>
      <c r="C492" s="10" t="s">
        <v>39</v>
      </c>
      <c r="D492" s="10">
        <v>24</v>
      </c>
      <c r="E492" s="10">
        <v>1</v>
      </c>
      <c r="F492" s="10">
        <v>1</v>
      </c>
      <c r="G492" s="10">
        <v>0</v>
      </c>
      <c r="H492" s="10">
        <v>29</v>
      </c>
      <c r="I492" s="10">
        <v>20</v>
      </c>
      <c r="J492" s="10">
        <v>8</v>
      </c>
      <c r="K492" s="10">
        <v>13</v>
      </c>
      <c r="L492" s="10">
        <v>61.5</v>
      </c>
      <c r="M492" s="10">
        <v>4</v>
      </c>
      <c r="N492" s="10">
        <v>8</v>
      </c>
      <c r="O492" s="10">
        <v>50</v>
      </c>
      <c r="P492" s="10">
        <v>0</v>
      </c>
      <c r="Q492" s="10">
        <v>1</v>
      </c>
      <c r="R492" s="10">
        <v>0</v>
      </c>
      <c r="S492" s="10">
        <v>2</v>
      </c>
      <c r="T492" s="10">
        <v>2</v>
      </c>
      <c r="U492" s="10">
        <v>4</v>
      </c>
      <c r="V492" s="10">
        <v>2</v>
      </c>
      <c r="W492" s="10">
        <v>2</v>
      </c>
      <c r="X492" s="10">
        <v>1</v>
      </c>
      <c r="Y492" s="10">
        <v>0</v>
      </c>
      <c r="Z492" s="10">
        <v>4</v>
      </c>
      <c r="AA492" s="10">
        <v>29</v>
      </c>
      <c r="AB492" s="10">
        <v>0</v>
      </c>
      <c r="AC492" s="10">
        <v>0</v>
      </c>
      <c r="AD492" s="10">
        <v>2</v>
      </c>
    </row>
    <row r="493" spans="1:30" x14ac:dyDescent="0.2">
      <c r="A493" s="10" t="s">
        <v>579</v>
      </c>
      <c r="B493" s="10" t="s">
        <v>57</v>
      </c>
      <c r="C493" s="10" t="s">
        <v>85</v>
      </c>
      <c r="D493" s="10">
        <v>23</v>
      </c>
      <c r="E493" s="10">
        <v>9</v>
      </c>
      <c r="F493" s="10">
        <v>6</v>
      </c>
      <c r="G493" s="10">
        <v>3</v>
      </c>
      <c r="H493" s="10">
        <v>48</v>
      </c>
      <c r="I493" s="10">
        <v>20</v>
      </c>
      <c r="J493" s="10">
        <v>8</v>
      </c>
      <c r="K493" s="10">
        <v>16</v>
      </c>
      <c r="L493" s="10">
        <v>50</v>
      </c>
      <c r="M493" s="10">
        <v>3</v>
      </c>
      <c r="N493" s="10">
        <v>9</v>
      </c>
      <c r="O493" s="10">
        <v>33.299999999999997</v>
      </c>
      <c r="P493" s="10">
        <v>1</v>
      </c>
      <c r="Q493" s="10">
        <v>1</v>
      </c>
      <c r="R493" s="10">
        <v>100</v>
      </c>
      <c r="S493" s="10">
        <v>3</v>
      </c>
      <c r="T493" s="10">
        <v>4</v>
      </c>
      <c r="U493" s="10">
        <v>7</v>
      </c>
      <c r="V493" s="10">
        <v>4</v>
      </c>
      <c r="W493" s="10">
        <v>0</v>
      </c>
      <c r="X493" s="10">
        <v>0</v>
      </c>
      <c r="Y493" s="10">
        <v>1</v>
      </c>
      <c r="Z493" s="10">
        <v>3</v>
      </c>
      <c r="AA493" s="10">
        <v>37</v>
      </c>
      <c r="AB493" s="10">
        <v>0</v>
      </c>
      <c r="AC493" s="10">
        <v>0</v>
      </c>
      <c r="AD493" s="10">
        <v>19</v>
      </c>
    </row>
    <row r="494" spans="1:30" x14ac:dyDescent="0.2">
      <c r="A494" s="10" t="s">
        <v>580</v>
      </c>
      <c r="B494" s="10" t="s">
        <v>52</v>
      </c>
      <c r="C494" s="10" t="s">
        <v>35</v>
      </c>
      <c r="D494" s="10">
        <v>20</v>
      </c>
      <c r="E494" s="10">
        <v>12</v>
      </c>
      <c r="F494" s="10">
        <v>11</v>
      </c>
      <c r="G494" s="10">
        <v>1</v>
      </c>
      <c r="H494" s="10">
        <v>66</v>
      </c>
      <c r="I494" s="10">
        <v>19</v>
      </c>
      <c r="J494" s="10">
        <v>8</v>
      </c>
      <c r="K494" s="10">
        <v>19</v>
      </c>
      <c r="L494" s="10">
        <v>42.1</v>
      </c>
      <c r="M494" s="10">
        <v>2</v>
      </c>
      <c r="N494" s="10">
        <v>7</v>
      </c>
      <c r="O494" s="10">
        <v>28.6</v>
      </c>
      <c r="P494" s="10">
        <v>1</v>
      </c>
      <c r="Q494" s="10">
        <v>2</v>
      </c>
      <c r="R494" s="10">
        <v>50</v>
      </c>
      <c r="S494" s="10">
        <v>2</v>
      </c>
      <c r="T494" s="10">
        <v>7</v>
      </c>
      <c r="U494" s="10">
        <v>9</v>
      </c>
      <c r="V494" s="10">
        <v>11</v>
      </c>
      <c r="W494" s="10">
        <v>4</v>
      </c>
      <c r="X494" s="10">
        <v>2</v>
      </c>
      <c r="Y494" s="10">
        <v>2</v>
      </c>
      <c r="Z494" s="10">
        <v>5</v>
      </c>
      <c r="AA494" s="10">
        <v>54</v>
      </c>
      <c r="AB494" s="10">
        <v>0</v>
      </c>
      <c r="AC494" s="10">
        <v>0</v>
      </c>
      <c r="AD494" s="10">
        <v>-6</v>
      </c>
    </row>
    <row r="495" spans="1:30" x14ac:dyDescent="0.2">
      <c r="A495" s="10" t="s">
        <v>581</v>
      </c>
      <c r="B495" s="10" t="s">
        <v>37</v>
      </c>
      <c r="C495" s="10" t="s">
        <v>72</v>
      </c>
      <c r="D495" s="10">
        <v>25</v>
      </c>
      <c r="E495" s="10">
        <v>12</v>
      </c>
      <c r="F495" s="10">
        <v>5</v>
      </c>
      <c r="G495" s="10">
        <v>7</v>
      </c>
      <c r="H495" s="10">
        <v>33</v>
      </c>
      <c r="I495" s="10">
        <v>19</v>
      </c>
      <c r="J495" s="10">
        <v>6</v>
      </c>
      <c r="K495" s="10">
        <v>12</v>
      </c>
      <c r="L495" s="10">
        <v>50</v>
      </c>
      <c r="M495" s="10">
        <v>3</v>
      </c>
      <c r="N495" s="10">
        <v>5</v>
      </c>
      <c r="O495" s="10">
        <v>60</v>
      </c>
      <c r="P495" s="10">
        <v>4</v>
      </c>
      <c r="Q495" s="10">
        <v>4</v>
      </c>
      <c r="R495" s="10">
        <v>100</v>
      </c>
      <c r="S495" s="10">
        <v>1</v>
      </c>
      <c r="T495" s="10">
        <v>10</v>
      </c>
      <c r="U495" s="10">
        <v>11</v>
      </c>
      <c r="V495" s="10">
        <v>1</v>
      </c>
      <c r="W495" s="10">
        <v>1</v>
      </c>
      <c r="X495" s="10">
        <v>1</v>
      </c>
      <c r="Y495" s="10">
        <v>1</v>
      </c>
      <c r="Z495" s="10">
        <v>2</v>
      </c>
      <c r="AA495" s="10">
        <v>39</v>
      </c>
      <c r="AB495" s="10">
        <v>0</v>
      </c>
      <c r="AC495" s="10">
        <v>0</v>
      </c>
      <c r="AD495" s="10">
        <v>11</v>
      </c>
    </row>
    <row r="496" spans="1:30" x14ac:dyDescent="0.2">
      <c r="A496" s="10" t="s">
        <v>582</v>
      </c>
      <c r="B496" s="10" t="s">
        <v>57</v>
      </c>
      <c r="C496" s="10" t="s">
        <v>93</v>
      </c>
      <c r="D496" s="10">
        <v>39</v>
      </c>
      <c r="E496" s="10">
        <v>8</v>
      </c>
      <c r="F496" s="10">
        <v>3</v>
      </c>
      <c r="G496" s="10">
        <v>5</v>
      </c>
      <c r="H496" s="10">
        <v>113</v>
      </c>
      <c r="I496" s="10">
        <v>17</v>
      </c>
      <c r="J496" s="10">
        <v>7</v>
      </c>
      <c r="K496" s="10">
        <v>15</v>
      </c>
      <c r="L496" s="10">
        <v>46.7</v>
      </c>
      <c r="M496" s="10">
        <v>1</v>
      </c>
      <c r="N496" s="10">
        <v>9</v>
      </c>
      <c r="O496" s="10">
        <v>11.1</v>
      </c>
      <c r="P496" s="10">
        <v>2</v>
      </c>
      <c r="Q496" s="10">
        <v>3</v>
      </c>
      <c r="R496" s="10">
        <v>66.7</v>
      </c>
      <c r="S496" s="10">
        <v>3</v>
      </c>
      <c r="T496" s="10">
        <v>14</v>
      </c>
      <c r="U496" s="10">
        <v>17</v>
      </c>
      <c r="V496" s="10">
        <v>19</v>
      </c>
      <c r="W496" s="10">
        <v>9</v>
      </c>
      <c r="X496" s="10">
        <v>4</v>
      </c>
      <c r="Y496" s="10">
        <v>3</v>
      </c>
      <c r="Z496" s="10">
        <v>11</v>
      </c>
      <c r="AA496" s="10">
        <v>78</v>
      </c>
      <c r="AB496" s="10">
        <v>0</v>
      </c>
      <c r="AC496" s="10">
        <v>0</v>
      </c>
      <c r="AD496" s="10">
        <v>35</v>
      </c>
    </row>
    <row r="497" spans="1:30" x14ac:dyDescent="0.2">
      <c r="A497" s="10" t="s">
        <v>583</v>
      </c>
      <c r="B497" s="10" t="s">
        <v>57</v>
      </c>
      <c r="C497" s="10" t="s">
        <v>75</v>
      </c>
      <c r="D497" s="10">
        <v>24</v>
      </c>
      <c r="E497" s="10">
        <v>4</v>
      </c>
      <c r="F497" s="10">
        <v>0</v>
      </c>
      <c r="G497" s="10">
        <v>4</v>
      </c>
      <c r="H497" s="10">
        <v>89</v>
      </c>
      <c r="I497" s="10">
        <v>17</v>
      </c>
      <c r="J497" s="10">
        <v>7</v>
      </c>
      <c r="K497" s="10">
        <v>23</v>
      </c>
      <c r="L497" s="10">
        <v>30.4</v>
      </c>
      <c r="M497" s="10">
        <v>3</v>
      </c>
      <c r="N497" s="10">
        <v>12</v>
      </c>
      <c r="O497" s="10">
        <v>25</v>
      </c>
      <c r="P497" s="10">
        <v>0</v>
      </c>
      <c r="Q497" s="10">
        <v>1</v>
      </c>
      <c r="R497" s="10">
        <v>0</v>
      </c>
      <c r="S497" s="10">
        <v>3</v>
      </c>
      <c r="T497" s="10">
        <v>12</v>
      </c>
      <c r="U497" s="10">
        <v>15</v>
      </c>
      <c r="V497" s="10">
        <v>4</v>
      </c>
      <c r="W497" s="10">
        <v>4</v>
      </c>
      <c r="X497" s="10">
        <v>2</v>
      </c>
      <c r="Y497" s="10">
        <v>5</v>
      </c>
      <c r="Z497" s="10">
        <v>9</v>
      </c>
      <c r="AA497" s="10">
        <v>58</v>
      </c>
      <c r="AB497" s="10">
        <v>0</v>
      </c>
      <c r="AC497" s="10">
        <v>0</v>
      </c>
      <c r="AD497" s="10">
        <v>-20</v>
      </c>
    </row>
    <row r="498" spans="1:30" x14ac:dyDescent="0.2">
      <c r="A498" s="10" t="s">
        <v>584</v>
      </c>
      <c r="B498" s="10" t="s">
        <v>62</v>
      </c>
      <c r="C498" s="10" t="s">
        <v>114</v>
      </c>
      <c r="D498" s="10">
        <v>31</v>
      </c>
      <c r="E498" s="10">
        <v>4</v>
      </c>
      <c r="F498" s="10">
        <v>1</v>
      </c>
      <c r="G498" s="10">
        <v>3</v>
      </c>
      <c r="H498" s="10">
        <v>45</v>
      </c>
      <c r="I498" s="10">
        <v>17</v>
      </c>
      <c r="J498" s="10">
        <v>6</v>
      </c>
      <c r="K498" s="10">
        <v>14</v>
      </c>
      <c r="L498" s="10">
        <v>42.9</v>
      </c>
      <c r="M498" s="10">
        <v>1</v>
      </c>
      <c r="N498" s="10">
        <v>3</v>
      </c>
      <c r="O498" s="10">
        <v>33.299999999999997</v>
      </c>
      <c r="P498" s="10">
        <v>4</v>
      </c>
      <c r="Q498" s="10">
        <v>7</v>
      </c>
      <c r="R498" s="10">
        <v>57.1</v>
      </c>
      <c r="S498" s="10">
        <v>1</v>
      </c>
      <c r="T498" s="10">
        <v>4</v>
      </c>
      <c r="U498" s="10">
        <v>5</v>
      </c>
      <c r="V498" s="10">
        <v>7</v>
      </c>
      <c r="W498" s="10">
        <v>4</v>
      </c>
      <c r="X498" s="10">
        <v>1</v>
      </c>
      <c r="Y498" s="10">
        <v>1</v>
      </c>
      <c r="Z498" s="10">
        <v>5</v>
      </c>
      <c r="AA498" s="10">
        <v>36</v>
      </c>
      <c r="AB498" s="10">
        <v>0</v>
      </c>
      <c r="AC498" s="10">
        <v>0</v>
      </c>
      <c r="AD498" s="10">
        <v>-26</v>
      </c>
    </row>
    <row r="499" spans="1:30" x14ac:dyDescent="0.2">
      <c r="A499" s="10" t="s">
        <v>585</v>
      </c>
      <c r="B499" s="10" t="s">
        <v>57</v>
      </c>
      <c r="C499" s="10" t="s">
        <v>134</v>
      </c>
      <c r="D499" s="10">
        <v>25</v>
      </c>
      <c r="E499" s="10">
        <v>4</v>
      </c>
      <c r="F499" s="10">
        <v>0</v>
      </c>
      <c r="G499" s="10">
        <v>4</v>
      </c>
      <c r="H499" s="10">
        <v>48</v>
      </c>
      <c r="I499" s="10">
        <v>17</v>
      </c>
      <c r="J499" s="10">
        <v>5</v>
      </c>
      <c r="K499" s="10">
        <v>10</v>
      </c>
      <c r="L499" s="10">
        <v>50</v>
      </c>
      <c r="M499" s="10">
        <v>3</v>
      </c>
      <c r="N499" s="10">
        <v>6</v>
      </c>
      <c r="O499" s="10">
        <v>50</v>
      </c>
      <c r="P499" s="10">
        <v>4</v>
      </c>
      <c r="Q499" s="10">
        <v>4</v>
      </c>
      <c r="R499" s="10">
        <v>100</v>
      </c>
      <c r="S499" s="10">
        <v>0</v>
      </c>
      <c r="T499" s="10">
        <v>5</v>
      </c>
      <c r="U499" s="10">
        <v>5</v>
      </c>
      <c r="V499" s="10">
        <v>5</v>
      </c>
      <c r="W499" s="10">
        <v>3</v>
      </c>
      <c r="X499" s="10">
        <v>0</v>
      </c>
      <c r="Y499" s="10">
        <v>1</v>
      </c>
      <c r="Z499" s="10">
        <v>7</v>
      </c>
      <c r="AA499" s="10">
        <v>31</v>
      </c>
      <c r="AB499" s="10">
        <v>0</v>
      </c>
      <c r="AC499" s="10">
        <v>0</v>
      </c>
      <c r="AD499" s="10">
        <v>-28</v>
      </c>
    </row>
    <row r="500" spans="1:30" x14ac:dyDescent="0.2">
      <c r="A500" s="10" t="s">
        <v>586</v>
      </c>
      <c r="B500" s="10" t="s">
        <v>57</v>
      </c>
      <c r="C500" s="10" t="s">
        <v>142</v>
      </c>
      <c r="D500" s="10">
        <v>23</v>
      </c>
      <c r="E500" s="10">
        <v>10</v>
      </c>
      <c r="F500" s="10">
        <v>2</v>
      </c>
      <c r="G500" s="10">
        <v>8</v>
      </c>
      <c r="H500" s="10">
        <v>90</v>
      </c>
      <c r="I500" s="10">
        <v>16</v>
      </c>
      <c r="J500" s="10">
        <v>5</v>
      </c>
      <c r="K500" s="10">
        <v>27</v>
      </c>
      <c r="L500" s="10">
        <v>18.5</v>
      </c>
      <c r="M500" s="10">
        <v>4</v>
      </c>
      <c r="N500" s="10">
        <v>25</v>
      </c>
      <c r="O500" s="10">
        <v>16</v>
      </c>
      <c r="P500" s="10">
        <v>2</v>
      </c>
      <c r="Q500" s="10">
        <v>2</v>
      </c>
      <c r="R500" s="10">
        <v>100</v>
      </c>
      <c r="S500" s="10">
        <v>2</v>
      </c>
      <c r="T500" s="10">
        <v>4</v>
      </c>
      <c r="U500" s="10">
        <v>6</v>
      </c>
      <c r="V500" s="10">
        <v>4</v>
      </c>
      <c r="W500" s="10">
        <v>0</v>
      </c>
      <c r="X500" s="10">
        <v>2</v>
      </c>
      <c r="Y500" s="10">
        <v>0</v>
      </c>
      <c r="Z500" s="10">
        <v>6</v>
      </c>
      <c r="AA500" s="10">
        <v>35</v>
      </c>
      <c r="AB500" s="10">
        <v>0</v>
      </c>
      <c r="AC500" s="10">
        <v>0</v>
      </c>
      <c r="AD500" s="10">
        <v>3</v>
      </c>
    </row>
    <row r="501" spans="1:30" x14ac:dyDescent="0.2">
      <c r="A501" s="10" t="s">
        <v>587</v>
      </c>
      <c r="B501" s="10" t="s">
        <v>57</v>
      </c>
      <c r="C501" s="10" t="s">
        <v>95</v>
      </c>
      <c r="D501" s="10">
        <v>23</v>
      </c>
      <c r="E501" s="10">
        <v>1</v>
      </c>
      <c r="F501" s="10">
        <v>0</v>
      </c>
      <c r="G501" s="10">
        <v>1</v>
      </c>
      <c r="H501" s="10">
        <v>35</v>
      </c>
      <c r="I501" s="10">
        <v>16</v>
      </c>
      <c r="J501" s="10">
        <v>6</v>
      </c>
      <c r="K501" s="10">
        <v>12</v>
      </c>
      <c r="L501" s="10">
        <v>50</v>
      </c>
      <c r="M501" s="10">
        <v>2</v>
      </c>
      <c r="N501" s="10">
        <v>5</v>
      </c>
      <c r="O501" s="10">
        <v>40</v>
      </c>
      <c r="P501" s="10">
        <v>2</v>
      </c>
      <c r="Q501" s="10">
        <v>2</v>
      </c>
      <c r="R501" s="10">
        <v>100</v>
      </c>
      <c r="S501" s="10">
        <v>3</v>
      </c>
      <c r="T501" s="10">
        <v>6</v>
      </c>
      <c r="U501" s="10">
        <v>9</v>
      </c>
      <c r="V501" s="10">
        <v>7</v>
      </c>
      <c r="W501" s="10">
        <v>4</v>
      </c>
      <c r="X501" s="10">
        <v>0</v>
      </c>
      <c r="Y501" s="10">
        <v>1</v>
      </c>
      <c r="Z501" s="10">
        <v>5</v>
      </c>
      <c r="AA501" s="10">
        <v>36</v>
      </c>
      <c r="AB501" s="10">
        <v>0</v>
      </c>
      <c r="AC501" s="10">
        <v>0</v>
      </c>
      <c r="AD501" s="10">
        <v>-14</v>
      </c>
    </row>
    <row r="502" spans="1:30" x14ac:dyDescent="0.2">
      <c r="A502" s="10" t="s">
        <v>588</v>
      </c>
      <c r="B502" s="10" t="s">
        <v>57</v>
      </c>
      <c r="C502" s="10" t="s">
        <v>91</v>
      </c>
      <c r="D502" s="10">
        <v>23</v>
      </c>
      <c r="E502" s="10">
        <v>4</v>
      </c>
      <c r="F502" s="10">
        <v>0</v>
      </c>
      <c r="G502" s="10">
        <v>4</v>
      </c>
      <c r="H502" s="10">
        <v>25</v>
      </c>
      <c r="I502" s="10">
        <v>15</v>
      </c>
      <c r="J502" s="10">
        <v>5</v>
      </c>
      <c r="K502" s="10">
        <v>12</v>
      </c>
      <c r="L502" s="10">
        <v>41.7</v>
      </c>
      <c r="M502" s="10">
        <v>3</v>
      </c>
      <c r="N502" s="10">
        <v>10</v>
      </c>
      <c r="O502" s="10">
        <v>30</v>
      </c>
      <c r="P502" s="10">
        <v>2</v>
      </c>
      <c r="Q502" s="10">
        <v>2</v>
      </c>
      <c r="R502" s="10">
        <v>100</v>
      </c>
      <c r="S502" s="10">
        <v>1</v>
      </c>
      <c r="T502" s="10">
        <v>5</v>
      </c>
      <c r="U502" s="10">
        <v>6</v>
      </c>
      <c r="V502" s="10">
        <v>1</v>
      </c>
      <c r="W502" s="10">
        <v>0</v>
      </c>
      <c r="X502" s="10">
        <v>0</v>
      </c>
      <c r="Y502" s="10">
        <v>1</v>
      </c>
      <c r="Z502" s="10">
        <v>2</v>
      </c>
      <c r="AA502" s="10">
        <v>27</v>
      </c>
      <c r="AB502" s="10">
        <v>0</v>
      </c>
      <c r="AC502" s="10">
        <v>0</v>
      </c>
      <c r="AD502" s="10">
        <v>1</v>
      </c>
    </row>
    <row r="503" spans="1:30" x14ac:dyDescent="0.2">
      <c r="A503" s="10" t="s">
        <v>589</v>
      </c>
      <c r="B503" s="10" t="s">
        <v>62</v>
      </c>
      <c r="C503" s="10" t="s">
        <v>111</v>
      </c>
      <c r="D503" s="10">
        <v>23</v>
      </c>
      <c r="E503" s="10">
        <v>5</v>
      </c>
      <c r="F503" s="10">
        <v>2</v>
      </c>
      <c r="G503" s="10">
        <v>3</v>
      </c>
      <c r="H503" s="10">
        <v>71</v>
      </c>
      <c r="I503" s="10">
        <v>15</v>
      </c>
      <c r="J503" s="10">
        <v>6</v>
      </c>
      <c r="K503" s="10">
        <v>14</v>
      </c>
      <c r="L503" s="10">
        <v>42.9</v>
      </c>
      <c r="M503" s="10">
        <v>2</v>
      </c>
      <c r="N503" s="10">
        <v>6</v>
      </c>
      <c r="O503" s="10">
        <v>33.299999999999997</v>
      </c>
      <c r="P503" s="10">
        <v>1</v>
      </c>
      <c r="Q503" s="10">
        <v>2</v>
      </c>
      <c r="R503" s="10">
        <v>50</v>
      </c>
      <c r="S503" s="10">
        <v>1</v>
      </c>
      <c r="T503" s="10">
        <v>5</v>
      </c>
      <c r="U503" s="10">
        <v>6</v>
      </c>
      <c r="V503" s="10">
        <v>4</v>
      </c>
      <c r="W503" s="10">
        <v>4</v>
      </c>
      <c r="X503" s="10">
        <v>4</v>
      </c>
      <c r="Y503" s="10">
        <v>2</v>
      </c>
      <c r="Z503" s="10">
        <v>6</v>
      </c>
      <c r="AA503" s="10">
        <v>42</v>
      </c>
      <c r="AB503" s="10">
        <v>0</v>
      </c>
      <c r="AC503" s="10">
        <v>0</v>
      </c>
      <c r="AD503" s="10">
        <v>-17</v>
      </c>
    </row>
    <row r="504" spans="1:30" x14ac:dyDescent="0.2">
      <c r="A504" s="10" t="s">
        <v>590</v>
      </c>
      <c r="B504" s="10" t="s">
        <v>62</v>
      </c>
      <c r="C504" s="10" t="s">
        <v>102</v>
      </c>
      <c r="D504" s="10">
        <v>22</v>
      </c>
      <c r="E504" s="10">
        <v>6</v>
      </c>
      <c r="F504" s="10">
        <v>1</v>
      </c>
      <c r="G504" s="10">
        <v>5</v>
      </c>
      <c r="H504" s="10">
        <v>32</v>
      </c>
      <c r="I504" s="10">
        <v>14</v>
      </c>
      <c r="J504" s="10">
        <v>4</v>
      </c>
      <c r="K504" s="10">
        <v>12</v>
      </c>
      <c r="L504" s="10">
        <v>33.299999999999997</v>
      </c>
      <c r="M504" s="10">
        <v>1</v>
      </c>
      <c r="N504" s="10">
        <v>3</v>
      </c>
      <c r="O504" s="10">
        <v>33.299999999999997</v>
      </c>
      <c r="P504" s="10">
        <v>5</v>
      </c>
      <c r="Q504" s="10">
        <v>9</v>
      </c>
      <c r="R504" s="10">
        <v>55.6</v>
      </c>
      <c r="S504" s="10">
        <v>2</v>
      </c>
      <c r="T504" s="10">
        <v>2</v>
      </c>
      <c r="U504" s="10">
        <v>4</v>
      </c>
      <c r="V504" s="10">
        <v>2</v>
      </c>
      <c r="W504" s="10">
        <v>2</v>
      </c>
      <c r="X504" s="10">
        <v>2</v>
      </c>
      <c r="Y504" s="10">
        <v>1</v>
      </c>
      <c r="Z504" s="10">
        <v>3</v>
      </c>
      <c r="AA504" s="10">
        <v>29</v>
      </c>
      <c r="AB504" s="10">
        <v>0</v>
      </c>
      <c r="AC504" s="10">
        <v>0</v>
      </c>
      <c r="AD504" s="10">
        <v>-1</v>
      </c>
    </row>
    <row r="505" spans="1:30" x14ac:dyDescent="0.2">
      <c r="A505" s="10" t="s">
        <v>591</v>
      </c>
      <c r="B505" s="10" t="s">
        <v>62</v>
      </c>
      <c r="C505" s="10" t="s">
        <v>114</v>
      </c>
      <c r="D505" s="10">
        <v>22</v>
      </c>
      <c r="E505" s="10">
        <v>2</v>
      </c>
      <c r="F505" s="10">
        <v>1</v>
      </c>
      <c r="G505" s="10">
        <v>1</v>
      </c>
      <c r="H505" s="10">
        <v>30</v>
      </c>
      <c r="I505" s="10">
        <v>13</v>
      </c>
      <c r="J505" s="10">
        <v>5</v>
      </c>
      <c r="K505" s="10">
        <v>7</v>
      </c>
      <c r="L505" s="10">
        <v>71.400000000000006</v>
      </c>
      <c r="M505" s="10">
        <v>2</v>
      </c>
      <c r="N505" s="10">
        <v>2</v>
      </c>
      <c r="O505" s="10">
        <v>100</v>
      </c>
      <c r="P505" s="10">
        <v>1</v>
      </c>
      <c r="Q505" s="10">
        <v>2</v>
      </c>
      <c r="R505" s="10">
        <v>50</v>
      </c>
      <c r="S505" s="10">
        <v>0</v>
      </c>
      <c r="T505" s="10">
        <v>6</v>
      </c>
      <c r="U505" s="10">
        <v>6</v>
      </c>
      <c r="V505" s="10">
        <v>1</v>
      </c>
      <c r="W505" s="10">
        <v>3</v>
      </c>
      <c r="X505" s="10">
        <v>2</v>
      </c>
      <c r="Y505" s="10">
        <v>0</v>
      </c>
      <c r="Z505" s="10">
        <v>2</v>
      </c>
      <c r="AA505" s="10">
        <v>25</v>
      </c>
      <c r="AB505" s="10">
        <v>0</v>
      </c>
      <c r="AC505" s="10">
        <v>0</v>
      </c>
      <c r="AD505" s="10">
        <v>-16</v>
      </c>
    </row>
    <row r="506" spans="1:30" x14ac:dyDescent="0.2">
      <c r="A506" s="10" t="s">
        <v>592</v>
      </c>
      <c r="B506" s="10" t="s">
        <v>37</v>
      </c>
      <c r="C506" s="10" t="s">
        <v>78</v>
      </c>
      <c r="D506" s="10">
        <v>23</v>
      </c>
      <c r="E506" s="10">
        <v>5</v>
      </c>
      <c r="F506" s="10">
        <v>1</v>
      </c>
      <c r="G506" s="10">
        <v>4</v>
      </c>
      <c r="H506" s="10">
        <v>29</v>
      </c>
      <c r="I506" s="10">
        <v>12</v>
      </c>
      <c r="J506" s="10">
        <v>6</v>
      </c>
      <c r="K506" s="10">
        <v>9</v>
      </c>
      <c r="L506" s="10">
        <v>66.7</v>
      </c>
      <c r="M506" s="10">
        <v>0</v>
      </c>
      <c r="N506" s="10">
        <v>0</v>
      </c>
      <c r="O506" s="10">
        <v>0</v>
      </c>
      <c r="P506" s="10">
        <v>0</v>
      </c>
      <c r="Q506" s="10">
        <v>2</v>
      </c>
      <c r="R506" s="10">
        <v>0</v>
      </c>
      <c r="S506" s="10">
        <v>5</v>
      </c>
      <c r="T506" s="10">
        <v>6</v>
      </c>
      <c r="U506" s="10">
        <v>11</v>
      </c>
      <c r="V506" s="10">
        <v>1</v>
      </c>
      <c r="W506" s="10">
        <v>1</v>
      </c>
      <c r="X506" s="10">
        <v>0</v>
      </c>
      <c r="Y506" s="10">
        <v>2</v>
      </c>
      <c r="Z506" s="10">
        <v>7</v>
      </c>
      <c r="AA506" s="10">
        <v>32</v>
      </c>
      <c r="AB506" s="10">
        <v>0</v>
      </c>
      <c r="AC506" s="10">
        <v>0</v>
      </c>
      <c r="AD506" s="10">
        <v>-30</v>
      </c>
    </row>
    <row r="507" spans="1:30" x14ac:dyDescent="0.2">
      <c r="A507" s="10" t="s">
        <v>593</v>
      </c>
      <c r="B507" s="10" t="s">
        <v>33</v>
      </c>
      <c r="C507" s="10" t="s">
        <v>35</v>
      </c>
      <c r="D507" s="10">
        <v>21</v>
      </c>
      <c r="E507" s="10">
        <v>5</v>
      </c>
      <c r="F507" s="10">
        <v>4</v>
      </c>
      <c r="G507" s="10">
        <v>1</v>
      </c>
      <c r="H507" s="10">
        <v>34</v>
      </c>
      <c r="I507" s="10">
        <v>11</v>
      </c>
      <c r="J507" s="10">
        <v>5</v>
      </c>
      <c r="K507" s="10">
        <v>15</v>
      </c>
      <c r="L507" s="10">
        <v>33.299999999999997</v>
      </c>
      <c r="M507" s="10">
        <v>1</v>
      </c>
      <c r="N507" s="10">
        <v>5</v>
      </c>
      <c r="O507" s="10">
        <v>20</v>
      </c>
      <c r="P507" s="10">
        <v>0</v>
      </c>
      <c r="Q507" s="10">
        <v>0</v>
      </c>
      <c r="R507" s="10">
        <v>0</v>
      </c>
      <c r="S507" s="10">
        <v>3</v>
      </c>
      <c r="T507" s="10">
        <v>5</v>
      </c>
      <c r="U507" s="10">
        <v>8</v>
      </c>
      <c r="V507" s="10">
        <v>4</v>
      </c>
      <c r="W507" s="10">
        <v>0</v>
      </c>
      <c r="X507" s="10">
        <v>1</v>
      </c>
      <c r="Y507" s="10">
        <v>0</v>
      </c>
      <c r="Z507" s="10">
        <v>2</v>
      </c>
      <c r="AA507" s="10">
        <v>30</v>
      </c>
      <c r="AB507" s="10">
        <v>0</v>
      </c>
      <c r="AC507" s="10">
        <v>0</v>
      </c>
      <c r="AD507" s="10">
        <v>-4</v>
      </c>
    </row>
    <row r="508" spans="1:30" x14ac:dyDescent="0.2">
      <c r="A508" s="10" t="s">
        <v>594</v>
      </c>
      <c r="B508" s="10" t="s">
        <v>62</v>
      </c>
      <c r="C508" s="10" t="s">
        <v>44</v>
      </c>
      <c r="D508" s="10">
        <v>32</v>
      </c>
      <c r="E508" s="10">
        <v>8</v>
      </c>
      <c r="F508" s="10">
        <v>2</v>
      </c>
      <c r="G508" s="10">
        <v>6</v>
      </c>
      <c r="H508" s="10">
        <v>52</v>
      </c>
      <c r="I508" s="10">
        <v>10</v>
      </c>
      <c r="J508" s="10">
        <v>3</v>
      </c>
      <c r="K508" s="10">
        <v>13</v>
      </c>
      <c r="L508" s="10">
        <v>23.1</v>
      </c>
      <c r="M508" s="10">
        <v>3</v>
      </c>
      <c r="N508" s="10">
        <v>11</v>
      </c>
      <c r="O508" s="10">
        <v>27.3</v>
      </c>
      <c r="P508" s="10">
        <v>1</v>
      </c>
      <c r="Q508" s="10">
        <v>2</v>
      </c>
      <c r="R508" s="10">
        <v>50</v>
      </c>
      <c r="S508" s="10">
        <v>0</v>
      </c>
      <c r="T508" s="10">
        <v>2</v>
      </c>
      <c r="U508" s="10">
        <v>2</v>
      </c>
      <c r="V508" s="10">
        <v>9</v>
      </c>
      <c r="W508" s="10">
        <v>3</v>
      </c>
      <c r="X508" s="10">
        <v>6</v>
      </c>
      <c r="Y508" s="10">
        <v>0</v>
      </c>
      <c r="Z508" s="10">
        <v>3</v>
      </c>
      <c r="AA508" s="10">
        <v>41</v>
      </c>
      <c r="AB508" s="10">
        <v>0</v>
      </c>
      <c r="AC508" s="10">
        <v>0</v>
      </c>
      <c r="AD508" s="10">
        <v>11</v>
      </c>
    </row>
    <row r="509" spans="1:30" x14ac:dyDescent="0.2">
      <c r="A509" s="10" t="s">
        <v>595</v>
      </c>
      <c r="B509" s="10" t="s">
        <v>62</v>
      </c>
      <c r="C509" s="10" t="s">
        <v>93</v>
      </c>
      <c r="D509" s="10">
        <v>22</v>
      </c>
      <c r="E509" s="10">
        <v>4</v>
      </c>
      <c r="F509" s="10">
        <v>4</v>
      </c>
      <c r="G509" s="10">
        <v>0</v>
      </c>
      <c r="H509" s="10">
        <v>18</v>
      </c>
      <c r="I509" s="10">
        <v>10</v>
      </c>
      <c r="J509" s="10">
        <v>2</v>
      </c>
      <c r="K509" s="10">
        <v>5</v>
      </c>
      <c r="L509" s="10">
        <v>40</v>
      </c>
      <c r="M509" s="10">
        <v>2</v>
      </c>
      <c r="N509" s="10">
        <v>4</v>
      </c>
      <c r="O509" s="10">
        <v>50</v>
      </c>
      <c r="P509" s="10">
        <v>4</v>
      </c>
      <c r="Q509" s="10">
        <v>6</v>
      </c>
      <c r="R509" s="10">
        <v>66.7</v>
      </c>
      <c r="S509" s="10">
        <v>1</v>
      </c>
      <c r="T509" s="10">
        <v>2</v>
      </c>
      <c r="U509" s="10">
        <v>3</v>
      </c>
      <c r="V509" s="10">
        <v>2</v>
      </c>
      <c r="W509" s="10">
        <v>5</v>
      </c>
      <c r="X509" s="10">
        <v>1</v>
      </c>
      <c r="Y509" s="10">
        <v>0</v>
      </c>
      <c r="Z509" s="10">
        <v>0</v>
      </c>
      <c r="AA509" s="10">
        <v>15</v>
      </c>
      <c r="AB509" s="10">
        <v>0</v>
      </c>
      <c r="AC509" s="10">
        <v>0</v>
      </c>
      <c r="AD509" s="10">
        <v>6</v>
      </c>
    </row>
    <row r="510" spans="1:30" x14ac:dyDescent="0.2">
      <c r="A510" s="10" t="s">
        <v>596</v>
      </c>
      <c r="B510" s="10" t="s">
        <v>57</v>
      </c>
      <c r="C510" s="10" t="s">
        <v>102</v>
      </c>
      <c r="D510" s="10">
        <v>23</v>
      </c>
      <c r="E510" s="10">
        <v>7</v>
      </c>
      <c r="F510" s="10">
        <v>2</v>
      </c>
      <c r="G510" s="10">
        <v>5</v>
      </c>
      <c r="H510" s="10">
        <v>41</v>
      </c>
      <c r="I510" s="10">
        <v>9</v>
      </c>
      <c r="J510" s="10">
        <v>3</v>
      </c>
      <c r="K510" s="10">
        <v>9</v>
      </c>
      <c r="L510" s="10">
        <v>33.299999999999997</v>
      </c>
      <c r="M510" s="10">
        <v>3</v>
      </c>
      <c r="N510" s="10">
        <v>8</v>
      </c>
      <c r="O510" s="10">
        <v>37.5</v>
      </c>
      <c r="P510" s="10">
        <v>0</v>
      </c>
      <c r="Q510" s="10">
        <v>0</v>
      </c>
      <c r="R510" s="10">
        <v>0</v>
      </c>
      <c r="S510" s="10">
        <v>1</v>
      </c>
      <c r="T510" s="10">
        <v>6</v>
      </c>
      <c r="U510" s="10">
        <v>7</v>
      </c>
      <c r="V510" s="10">
        <v>4</v>
      </c>
      <c r="W510" s="10">
        <v>0</v>
      </c>
      <c r="X510" s="10">
        <v>0</v>
      </c>
      <c r="Y510" s="10">
        <v>0</v>
      </c>
      <c r="Z510" s="10">
        <v>3</v>
      </c>
      <c r="AA510" s="10">
        <v>23</v>
      </c>
      <c r="AB510" s="10">
        <v>0</v>
      </c>
      <c r="AC510" s="10">
        <v>0</v>
      </c>
      <c r="AD510" s="10">
        <v>3</v>
      </c>
    </row>
    <row r="511" spans="1:30" x14ac:dyDescent="0.2">
      <c r="A511" s="10" t="s">
        <v>597</v>
      </c>
      <c r="B511" s="10" t="s">
        <v>26</v>
      </c>
      <c r="C511" s="10" t="s">
        <v>111</v>
      </c>
      <c r="D511" s="10">
        <v>21</v>
      </c>
      <c r="E511" s="10">
        <v>6</v>
      </c>
      <c r="F511" s="10">
        <v>2</v>
      </c>
      <c r="G511" s="10">
        <v>4</v>
      </c>
      <c r="H511" s="10">
        <v>61</v>
      </c>
      <c r="I511" s="10">
        <v>9</v>
      </c>
      <c r="J511" s="10">
        <v>3</v>
      </c>
      <c r="K511" s="10">
        <v>19</v>
      </c>
      <c r="L511" s="10">
        <v>15.8</v>
      </c>
      <c r="M511" s="10">
        <v>1</v>
      </c>
      <c r="N511" s="10">
        <v>10</v>
      </c>
      <c r="O511" s="10">
        <v>10</v>
      </c>
      <c r="P511" s="10">
        <v>2</v>
      </c>
      <c r="Q511" s="10">
        <v>2</v>
      </c>
      <c r="R511" s="10">
        <v>100</v>
      </c>
      <c r="S511" s="10">
        <v>2</v>
      </c>
      <c r="T511" s="10">
        <v>10</v>
      </c>
      <c r="U511" s="10">
        <v>12</v>
      </c>
      <c r="V511" s="10">
        <v>4</v>
      </c>
      <c r="W511" s="10">
        <v>2</v>
      </c>
      <c r="X511" s="10">
        <v>1</v>
      </c>
      <c r="Y511" s="10">
        <v>0</v>
      </c>
      <c r="Z511" s="10">
        <v>4</v>
      </c>
      <c r="AA511" s="10">
        <v>30</v>
      </c>
      <c r="AB511" s="10">
        <v>0</v>
      </c>
      <c r="AC511" s="10">
        <v>0</v>
      </c>
      <c r="AD511" s="10">
        <v>-7</v>
      </c>
    </row>
    <row r="512" spans="1:30" x14ac:dyDescent="0.2">
      <c r="A512" s="10" t="s">
        <v>598</v>
      </c>
      <c r="B512" s="10" t="s">
        <v>33</v>
      </c>
      <c r="C512" s="10" t="s">
        <v>85</v>
      </c>
      <c r="D512" s="10">
        <v>23</v>
      </c>
      <c r="E512" s="10">
        <v>9</v>
      </c>
      <c r="F512" s="10">
        <v>6</v>
      </c>
      <c r="G512" s="10">
        <v>3</v>
      </c>
      <c r="H512" s="10">
        <v>50</v>
      </c>
      <c r="I512" s="10">
        <v>9</v>
      </c>
      <c r="J512" s="10">
        <v>3</v>
      </c>
      <c r="K512" s="10">
        <v>14</v>
      </c>
      <c r="L512" s="10">
        <v>21.4</v>
      </c>
      <c r="M512" s="10">
        <v>3</v>
      </c>
      <c r="N512" s="10">
        <v>12</v>
      </c>
      <c r="O512" s="10">
        <v>25</v>
      </c>
      <c r="P512" s="10">
        <v>0</v>
      </c>
      <c r="Q512" s="10">
        <v>0</v>
      </c>
      <c r="R512" s="10">
        <v>0</v>
      </c>
      <c r="S512" s="10">
        <v>0</v>
      </c>
      <c r="T512" s="10">
        <v>4</v>
      </c>
      <c r="U512" s="10">
        <v>4</v>
      </c>
      <c r="V512" s="10">
        <v>3</v>
      </c>
      <c r="W512" s="10">
        <v>1</v>
      </c>
      <c r="X512" s="10">
        <v>0</v>
      </c>
      <c r="Y512" s="10">
        <v>0</v>
      </c>
      <c r="Z512" s="10">
        <v>3</v>
      </c>
      <c r="AA512" s="10">
        <v>17</v>
      </c>
      <c r="AB512" s="10">
        <v>0</v>
      </c>
      <c r="AC512" s="10">
        <v>0</v>
      </c>
      <c r="AD512" s="10">
        <v>2</v>
      </c>
    </row>
    <row r="513" spans="1:30" x14ac:dyDescent="0.2">
      <c r="A513" s="10" t="s">
        <v>599</v>
      </c>
      <c r="B513" s="10" t="s">
        <v>52</v>
      </c>
      <c r="C513" s="10" t="s">
        <v>129</v>
      </c>
      <c r="D513" s="10">
        <v>19</v>
      </c>
      <c r="E513" s="10">
        <v>6</v>
      </c>
      <c r="F513" s="10">
        <v>1</v>
      </c>
      <c r="G513" s="10">
        <v>5</v>
      </c>
      <c r="H513" s="10">
        <v>40</v>
      </c>
      <c r="I513" s="10">
        <v>9</v>
      </c>
      <c r="J513" s="10">
        <v>4</v>
      </c>
      <c r="K513" s="10">
        <v>7</v>
      </c>
      <c r="L513" s="10">
        <v>57.1</v>
      </c>
      <c r="M513" s="10">
        <v>0</v>
      </c>
      <c r="N513" s="10">
        <v>1</v>
      </c>
      <c r="O513" s="10">
        <v>0</v>
      </c>
      <c r="P513" s="10">
        <v>1</v>
      </c>
      <c r="Q513" s="10">
        <v>2</v>
      </c>
      <c r="R513" s="10">
        <v>50</v>
      </c>
      <c r="S513" s="10">
        <v>2</v>
      </c>
      <c r="T513" s="10">
        <v>4</v>
      </c>
      <c r="U513" s="10">
        <v>6</v>
      </c>
      <c r="V513" s="10">
        <v>3</v>
      </c>
      <c r="W513" s="10">
        <v>2</v>
      </c>
      <c r="X513" s="10">
        <v>4</v>
      </c>
      <c r="Y513" s="10">
        <v>0</v>
      </c>
      <c r="Z513" s="10">
        <v>9</v>
      </c>
      <c r="AA513" s="10">
        <v>31</v>
      </c>
      <c r="AB513" s="10">
        <v>0</v>
      </c>
      <c r="AC513" s="10">
        <v>0</v>
      </c>
      <c r="AD513" s="10">
        <v>4</v>
      </c>
    </row>
    <row r="514" spans="1:30" x14ac:dyDescent="0.2">
      <c r="A514" s="10" t="s">
        <v>600</v>
      </c>
      <c r="B514" s="10" t="s">
        <v>62</v>
      </c>
      <c r="C514" s="10" t="s">
        <v>91</v>
      </c>
      <c r="D514" s="10">
        <v>24</v>
      </c>
      <c r="E514" s="10">
        <v>5</v>
      </c>
      <c r="F514" s="10">
        <v>0</v>
      </c>
      <c r="G514" s="10">
        <v>5</v>
      </c>
      <c r="H514" s="10">
        <v>28</v>
      </c>
      <c r="I514" s="10">
        <v>9</v>
      </c>
      <c r="J514" s="10">
        <v>2</v>
      </c>
      <c r="K514" s="10">
        <v>9</v>
      </c>
      <c r="L514" s="10">
        <v>22.2</v>
      </c>
      <c r="M514" s="10">
        <v>2</v>
      </c>
      <c r="N514" s="10">
        <v>8</v>
      </c>
      <c r="O514" s="10">
        <v>25</v>
      </c>
      <c r="P514" s="10">
        <v>3</v>
      </c>
      <c r="Q514" s="10">
        <v>3</v>
      </c>
      <c r="R514" s="10">
        <v>100</v>
      </c>
      <c r="S514" s="10">
        <v>0</v>
      </c>
      <c r="T514" s="10">
        <v>0</v>
      </c>
      <c r="U514" s="10">
        <v>0</v>
      </c>
      <c r="V514" s="10">
        <v>3</v>
      </c>
      <c r="W514" s="10">
        <v>1</v>
      </c>
      <c r="X514" s="10">
        <v>0</v>
      </c>
      <c r="Y514" s="10">
        <v>0</v>
      </c>
      <c r="Z514" s="10">
        <v>1</v>
      </c>
      <c r="AA514" s="10">
        <v>13</v>
      </c>
      <c r="AB514" s="10">
        <v>0</v>
      </c>
      <c r="AC514" s="10">
        <v>0</v>
      </c>
      <c r="AD514" s="10">
        <v>3</v>
      </c>
    </row>
    <row r="515" spans="1:30" x14ac:dyDescent="0.2">
      <c r="A515" s="10" t="s">
        <v>601</v>
      </c>
      <c r="B515" s="10" t="s">
        <v>62</v>
      </c>
      <c r="C515" s="10" t="s">
        <v>44</v>
      </c>
      <c r="D515" s="10">
        <v>27</v>
      </c>
      <c r="E515" s="10">
        <v>3</v>
      </c>
      <c r="F515" s="10">
        <v>2</v>
      </c>
      <c r="G515" s="10">
        <v>1</v>
      </c>
      <c r="H515" s="10">
        <v>8</v>
      </c>
      <c r="I515" s="10">
        <v>9</v>
      </c>
      <c r="J515" s="10">
        <v>4</v>
      </c>
      <c r="K515" s="10">
        <v>5</v>
      </c>
      <c r="L515" s="10">
        <v>80</v>
      </c>
      <c r="M515" s="10">
        <v>1</v>
      </c>
      <c r="N515" s="10">
        <v>2</v>
      </c>
      <c r="O515" s="10">
        <v>50</v>
      </c>
      <c r="P515" s="10">
        <v>0</v>
      </c>
      <c r="Q515" s="10">
        <v>0</v>
      </c>
      <c r="R515" s="10">
        <v>0</v>
      </c>
      <c r="S515" s="10">
        <v>1</v>
      </c>
      <c r="T515" s="10">
        <v>1</v>
      </c>
      <c r="U515" s="10">
        <v>2</v>
      </c>
      <c r="V515" s="10">
        <v>0</v>
      </c>
      <c r="W515" s="10">
        <v>0</v>
      </c>
      <c r="X515" s="10">
        <v>0</v>
      </c>
      <c r="Y515" s="10">
        <v>0</v>
      </c>
      <c r="Z515" s="10">
        <v>0</v>
      </c>
      <c r="AA515" s="10">
        <v>11</v>
      </c>
      <c r="AB515" s="10">
        <v>0</v>
      </c>
      <c r="AC515" s="10">
        <v>0</v>
      </c>
      <c r="AD515" s="10">
        <v>2</v>
      </c>
    </row>
    <row r="516" spans="1:30" x14ac:dyDescent="0.2">
      <c r="A516" s="10" t="s">
        <v>602</v>
      </c>
      <c r="B516" s="10" t="s">
        <v>57</v>
      </c>
      <c r="C516" s="10" t="s">
        <v>123</v>
      </c>
      <c r="D516" s="10">
        <v>27</v>
      </c>
      <c r="E516" s="10">
        <v>4</v>
      </c>
      <c r="F516" s="10">
        <v>1</v>
      </c>
      <c r="G516" s="10">
        <v>3</v>
      </c>
      <c r="H516" s="10">
        <v>30</v>
      </c>
      <c r="I516" s="10">
        <v>7</v>
      </c>
      <c r="J516" s="10">
        <v>3</v>
      </c>
      <c r="K516" s="10">
        <v>6</v>
      </c>
      <c r="L516" s="10">
        <v>50</v>
      </c>
      <c r="M516" s="10">
        <v>0</v>
      </c>
      <c r="N516" s="10">
        <v>2</v>
      </c>
      <c r="O516" s="10">
        <v>0</v>
      </c>
      <c r="P516" s="10">
        <v>1</v>
      </c>
      <c r="Q516" s="10">
        <v>2</v>
      </c>
      <c r="R516" s="10">
        <v>50</v>
      </c>
      <c r="S516" s="10">
        <v>2</v>
      </c>
      <c r="T516" s="10">
        <v>8</v>
      </c>
      <c r="U516" s="10">
        <v>10</v>
      </c>
      <c r="V516" s="10">
        <v>1</v>
      </c>
      <c r="W516" s="10">
        <v>4</v>
      </c>
      <c r="X516" s="10">
        <v>1</v>
      </c>
      <c r="Y516" s="10">
        <v>0</v>
      </c>
      <c r="Z516" s="10">
        <v>3</v>
      </c>
      <c r="AA516" s="10">
        <v>20</v>
      </c>
      <c r="AB516" s="10">
        <v>0</v>
      </c>
      <c r="AC516" s="10">
        <v>0</v>
      </c>
      <c r="AD516" s="10">
        <v>12</v>
      </c>
    </row>
    <row r="517" spans="1:30" x14ac:dyDescent="0.2">
      <c r="A517" s="10" t="s">
        <v>603</v>
      </c>
      <c r="B517" s="10" t="s">
        <v>37</v>
      </c>
      <c r="C517" s="10" t="s">
        <v>75</v>
      </c>
      <c r="D517" s="10">
        <v>27</v>
      </c>
      <c r="E517" s="10">
        <v>1</v>
      </c>
      <c r="F517" s="10">
        <v>0</v>
      </c>
      <c r="G517" s="10">
        <v>1</v>
      </c>
      <c r="H517" s="10">
        <v>21</v>
      </c>
      <c r="I517" s="10">
        <v>7</v>
      </c>
      <c r="J517" s="10">
        <v>3</v>
      </c>
      <c r="K517" s="10">
        <v>5</v>
      </c>
      <c r="L517" s="10">
        <v>60</v>
      </c>
      <c r="M517" s="10">
        <v>0</v>
      </c>
      <c r="N517" s="10">
        <v>0</v>
      </c>
      <c r="O517" s="10">
        <v>0</v>
      </c>
      <c r="P517" s="10">
        <v>1</v>
      </c>
      <c r="Q517" s="10">
        <v>4</v>
      </c>
      <c r="R517" s="10">
        <v>25</v>
      </c>
      <c r="S517" s="10">
        <v>2</v>
      </c>
      <c r="T517" s="10">
        <v>1</v>
      </c>
      <c r="U517" s="10">
        <v>3</v>
      </c>
      <c r="V517" s="10">
        <v>0</v>
      </c>
      <c r="W517" s="10">
        <v>0</v>
      </c>
      <c r="X517" s="10">
        <v>0</v>
      </c>
      <c r="Y517" s="10">
        <v>1</v>
      </c>
      <c r="Z517" s="10">
        <v>0</v>
      </c>
      <c r="AA517" s="10">
        <v>14</v>
      </c>
      <c r="AB517" s="10">
        <v>0</v>
      </c>
      <c r="AC517" s="10">
        <v>0</v>
      </c>
      <c r="AD517" s="10">
        <v>-29</v>
      </c>
    </row>
    <row r="518" spans="1:30" x14ac:dyDescent="0.2">
      <c r="A518" s="10" t="s">
        <v>604</v>
      </c>
      <c r="B518" s="10" t="s">
        <v>40</v>
      </c>
      <c r="C518" s="10" t="s">
        <v>132</v>
      </c>
      <c r="D518" s="10">
        <v>28</v>
      </c>
      <c r="E518" s="10">
        <v>4</v>
      </c>
      <c r="F518" s="10">
        <v>2</v>
      </c>
      <c r="G518" s="10">
        <v>2</v>
      </c>
      <c r="H518" s="10">
        <v>20</v>
      </c>
      <c r="I518" s="10">
        <v>7</v>
      </c>
      <c r="J518" s="10">
        <v>3</v>
      </c>
      <c r="K518" s="10">
        <v>9</v>
      </c>
      <c r="L518" s="10">
        <v>33.299999999999997</v>
      </c>
      <c r="M518" s="10">
        <v>1</v>
      </c>
      <c r="N518" s="10">
        <v>3</v>
      </c>
      <c r="O518" s="10">
        <v>33.299999999999997</v>
      </c>
      <c r="P518" s="10">
        <v>0</v>
      </c>
      <c r="Q518" s="10">
        <v>0</v>
      </c>
      <c r="R518" s="10">
        <v>0</v>
      </c>
      <c r="S518" s="10">
        <v>0</v>
      </c>
      <c r="T518" s="10">
        <v>3</v>
      </c>
      <c r="U518" s="10">
        <v>3</v>
      </c>
      <c r="V518" s="10">
        <v>5</v>
      </c>
      <c r="W518" s="10">
        <v>1</v>
      </c>
      <c r="X518" s="10">
        <v>0</v>
      </c>
      <c r="Y518" s="10">
        <v>0</v>
      </c>
      <c r="Z518" s="10">
        <v>2</v>
      </c>
      <c r="AA518" s="10">
        <v>17</v>
      </c>
      <c r="AB518" s="10">
        <v>0</v>
      </c>
      <c r="AC518" s="10">
        <v>0</v>
      </c>
      <c r="AD518" s="10">
        <v>3</v>
      </c>
    </row>
    <row r="519" spans="1:30" x14ac:dyDescent="0.2">
      <c r="A519" s="10" t="s">
        <v>605</v>
      </c>
      <c r="B519" s="10" t="s">
        <v>57</v>
      </c>
      <c r="C519" s="10" t="s">
        <v>87</v>
      </c>
      <c r="D519" s="10">
        <v>22</v>
      </c>
      <c r="E519" s="10">
        <v>14</v>
      </c>
      <c r="F519" s="10">
        <v>8</v>
      </c>
      <c r="G519" s="10">
        <v>6</v>
      </c>
      <c r="H519" s="10">
        <v>69</v>
      </c>
      <c r="I519" s="10">
        <v>6</v>
      </c>
      <c r="J519" s="10">
        <v>3</v>
      </c>
      <c r="K519" s="10">
        <v>20</v>
      </c>
      <c r="L519" s="10">
        <v>15</v>
      </c>
      <c r="M519" s="10">
        <v>0</v>
      </c>
      <c r="N519" s="10">
        <v>4</v>
      </c>
      <c r="O519" s="10">
        <v>0</v>
      </c>
      <c r="P519" s="10">
        <v>0</v>
      </c>
      <c r="Q519" s="10">
        <v>0</v>
      </c>
      <c r="R519" s="10">
        <v>0</v>
      </c>
      <c r="S519" s="10">
        <v>4</v>
      </c>
      <c r="T519" s="10">
        <v>3</v>
      </c>
      <c r="U519" s="10">
        <v>7</v>
      </c>
      <c r="V519" s="10">
        <v>7</v>
      </c>
      <c r="W519" s="10">
        <v>7</v>
      </c>
      <c r="X519" s="10">
        <v>3</v>
      </c>
      <c r="Y519" s="10">
        <v>1</v>
      </c>
      <c r="Z519" s="10">
        <v>10</v>
      </c>
      <c r="AA519" s="10">
        <v>30</v>
      </c>
      <c r="AB519" s="10">
        <v>0</v>
      </c>
      <c r="AC519" s="10">
        <v>0</v>
      </c>
      <c r="AD519" s="10">
        <v>2</v>
      </c>
    </row>
    <row r="520" spans="1:30" x14ac:dyDescent="0.2">
      <c r="A520" s="10" t="s">
        <v>606</v>
      </c>
      <c r="B520" s="10" t="s">
        <v>37</v>
      </c>
      <c r="C520" s="10" t="s">
        <v>72</v>
      </c>
      <c r="D520" s="10">
        <v>23</v>
      </c>
      <c r="E520" s="10">
        <v>7</v>
      </c>
      <c r="F520" s="10">
        <v>3</v>
      </c>
      <c r="G520" s="10">
        <v>4</v>
      </c>
      <c r="H520" s="10">
        <v>20</v>
      </c>
      <c r="I520" s="10">
        <v>6</v>
      </c>
      <c r="J520" s="10">
        <v>2</v>
      </c>
      <c r="K520" s="10">
        <v>7</v>
      </c>
      <c r="L520" s="10">
        <v>28.6</v>
      </c>
      <c r="M520" s="10">
        <v>1</v>
      </c>
      <c r="N520" s="10">
        <v>4</v>
      </c>
      <c r="O520" s="10">
        <v>25</v>
      </c>
      <c r="P520" s="10">
        <v>1</v>
      </c>
      <c r="Q520" s="10">
        <v>2</v>
      </c>
      <c r="R520" s="10">
        <v>50</v>
      </c>
      <c r="S520" s="10">
        <v>1</v>
      </c>
      <c r="T520" s="10">
        <v>1</v>
      </c>
      <c r="U520" s="10">
        <v>2</v>
      </c>
      <c r="V520" s="10">
        <v>0</v>
      </c>
      <c r="W520" s="10">
        <v>0</v>
      </c>
      <c r="X520" s="10">
        <v>0</v>
      </c>
      <c r="Y520" s="10">
        <v>0</v>
      </c>
      <c r="Z520" s="10">
        <v>5</v>
      </c>
      <c r="AA520" s="10">
        <v>8</v>
      </c>
      <c r="AB520" s="10">
        <v>0</v>
      </c>
      <c r="AC520" s="10">
        <v>0</v>
      </c>
      <c r="AD520" s="10">
        <v>15</v>
      </c>
    </row>
    <row r="521" spans="1:30" x14ac:dyDescent="0.2">
      <c r="A521" s="10" t="s">
        <v>607</v>
      </c>
      <c r="B521" s="10" t="s">
        <v>37</v>
      </c>
      <c r="C521" s="10" t="s">
        <v>35</v>
      </c>
      <c r="D521" s="10">
        <v>25</v>
      </c>
      <c r="E521" s="10">
        <v>4</v>
      </c>
      <c r="F521" s="10">
        <v>3</v>
      </c>
      <c r="G521" s="10">
        <v>1</v>
      </c>
      <c r="H521" s="10">
        <v>36</v>
      </c>
      <c r="I521" s="10">
        <v>6</v>
      </c>
      <c r="J521" s="10">
        <v>2</v>
      </c>
      <c r="K521" s="10">
        <v>7</v>
      </c>
      <c r="L521" s="10">
        <v>28.6</v>
      </c>
      <c r="M521" s="10">
        <v>0</v>
      </c>
      <c r="N521" s="10">
        <v>3</v>
      </c>
      <c r="O521" s="10">
        <v>0</v>
      </c>
      <c r="P521" s="10">
        <v>2</v>
      </c>
      <c r="Q521" s="10">
        <v>2</v>
      </c>
      <c r="R521" s="10">
        <v>100</v>
      </c>
      <c r="S521" s="10">
        <v>5</v>
      </c>
      <c r="T521" s="10">
        <v>5</v>
      </c>
      <c r="U521" s="10">
        <v>10</v>
      </c>
      <c r="V521" s="10">
        <v>0</v>
      </c>
      <c r="W521" s="10">
        <v>1</v>
      </c>
      <c r="X521" s="10">
        <v>2</v>
      </c>
      <c r="Y521" s="10">
        <v>0</v>
      </c>
      <c r="Z521" s="10">
        <v>3</v>
      </c>
      <c r="AA521" s="10">
        <v>23</v>
      </c>
      <c r="AB521" s="10">
        <v>0</v>
      </c>
      <c r="AC521" s="10">
        <v>0</v>
      </c>
      <c r="AD521" s="10">
        <v>-5</v>
      </c>
    </row>
    <row r="522" spans="1:30" x14ac:dyDescent="0.2">
      <c r="A522" s="10" t="s">
        <v>608</v>
      </c>
      <c r="B522" s="10" t="s">
        <v>37</v>
      </c>
      <c r="C522" s="10" t="s">
        <v>87</v>
      </c>
      <c r="D522" s="10">
        <v>22</v>
      </c>
      <c r="E522" s="10">
        <v>11</v>
      </c>
      <c r="F522" s="10">
        <v>8</v>
      </c>
      <c r="G522" s="10">
        <v>3</v>
      </c>
      <c r="H522" s="10">
        <v>29</v>
      </c>
      <c r="I522" s="10">
        <v>6</v>
      </c>
      <c r="J522" s="10">
        <v>2</v>
      </c>
      <c r="K522" s="10">
        <v>8</v>
      </c>
      <c r="L522" s="10">
        <v>25</v>
      </c>
      <c r="M522" s="10">
        <v>0</v>
      </c>
      <c r="N522" s="10">
        <v>0</v>
      </c>
      <c r="O522" s="10">
        <v>0</v>
      </c>
      <c r="P522" s="10">
        <v>2</v>
      </c>
      <c r="Q522" s="10">
        <v>2</v>
      </c>
      <c r="R522" s="10">
        <v>100</v>
      </c>
      <c r="S522" s="10">
        <v>3</v>
      </c>
      <c r="T522" s="10">
        <v>8</v>
      </c>
      <c r="U522" s="10">
        <v>11</v>
      </c>
      <c r="V522" s="10">
        <v>3</v>
      </c>
      <c r="W522" s="10">
        <v>2</v>
      </c>
      <c r="X522" s="10">
        <v>2</v>
      </c>
      <c r="Y522" s="10">
        <v>2</v>
      </c>
      <c r="Z522" s="10">
        <v>5</v>
      </c>
      <c r="AA522" s="10">
        <v>34</v>
      </c>
      <c r="AB522" s="10">
        <v>0</v>
      </c>
      <c r="AC522" s="10">
        <v>0</v>
      </c>
      <c r="AD522" s="10">
        <v>-10</v>
      </c>
    </row>
    <row r="523" spans="1:30" x14ac:dyDescent="0.2">
      <c r="A523" s="10" t="s">
        <v>609</v>
      </c>
      <c r="B523" s="10" t="s">
        <v>52</v>
      </c>
      <c r="C523" s="10" t="s">
        <v>66</v>
      </c>
      <c r="D523" s="10">
        <v>26</v>
      </c>
      <c r="E523" s="10">
        <v>3</v>
      </c>
      <c r="F523" s="10">
        <v>3</v>
      </c>
      <c r="G523" s="10">
        <v>0</v>
      </c>
      <c r="H523" s="10">
        <v>10</v>
      </c>
      <c r="I523" s="10">
        <v>5</v>
      </c>
      <c r="J523" s="10">
        <v>2</v>
      </c>
      <c r="K523" s="10">
        <v>3</v>
      </c>
      <c r="L523" s="10">
        <v>66.7</v>
      </c>
      <c r="M523" s="10">
        <v>1</v>
      </c>
      <c r="N523" s="10">
        <v>2</v>
      </c>
      <c r="O523" s="10">
        <v>50</v>
      </c>
      <c r="P523" s="10">
        <v>0</v>
      </c>
      <c r="Q523" s="10">
        <v>0</v>
      </c>
      <c r="R523" s="10">
        <v>0</v>
      </c>
      <c r="S523" s="10">
        <v>0</v>
      </c>
      <c r="T523" s="10">
        <v>0</v>
      </c>
      <c r="U523" s="10">
        <v>0</v>
      </c>
      <c r="V523" s="10">
        <v>1</v>
      </c>
      <c r="W523" s="10">
        <v>1</v>
      </c>
      <c r="X523" s="10">
        <v>1</v>
      </c>
      <c r="Y523" s="10">
        <v>0</v>
      </c>
      <c r="Z523" s="10">
        <v>0</v>
      </c>
      <c r="AA523" s="10">
        <v>9</v>
      </c>
      <c r="AB523" s="10">
        <v>0</v>
      </c>
      <c r="AC523" s="10">
        <v>0</v>
      </c>
      <c r="AD523" s="10">
        <v>-1</v>
      </c>
    </row>
    <row r="524" spans="1:30" x14ac:dyDescent="0.2">
      <c r="A524" s="10" t="s">
        <v>610</v>
      </c>
      <c r="B524" s="10" t="s">
        <v>62</v>
      </c>
      <c r="C524" s="10" t="s">
        <v>134</v>
      </c>
      <c r="D524" s="10">
        <v>25</v>
      </c>
      <c r="E524" s="10">
        <v>5</v>
      </c>
      <c r="F524" s="10">
        <v>1</v>
      </c>
      <c r="G524" s="10">
        <v>4</v>
      </c>
      <c r="H524" s="10">
        <v>28</v>
      </c>
      <c r="I524" s="10">
        <v>5</v>
      </c>
      <c r="J524" s="10">
        <v>1</v>
      </c>
      <c r="K524" s="10">
        <v>6</v>
      </c>
      <c r="L524" s="10">
        <v>16.7</v>
      </c>
      <c r="M524" s="10">
        <v>1</v>
      </c>
      <c r="N524" s="10">
        <v>5</v>
      </c>
      <c r="O524" s="10">
        <v>20</v>
      </c>
      <c r="P524" s="10">
        <v>2</v>
      </c>
      <c r="Q524" s="10">
        <v>2</v>
      </c>
      <c r="R524" s="10">
        <v>100</v>
      </c>
      <c r="S524" s="10">
        <v>1</v>
      </c>
      <c r="T524" s="10">
        <v>3</v>
      </c>
      <c r="U524" s="10">
        <v>4</v>
      </c>
      <c r="V524" s="10">
        <v>5</v>
      </c>
      <c r="W524" s="10">
        <v>1</v>
      </c>
      <c r="X524" s="10">
        <v>0</v>
      </c>
      <c r="Y524" s="10">
        <v>2</v>
      </c>
      <c r="Z524" s="10">
        <v>0</v>
      </c>
      <c r="AA524" s="10">
        <v>22</v>
      </c>
      <c r="AB524" s="10">
        <v>0</v>
      </c>
      <c r="AC524" s="10">
        <v>0</v>
      </c>
      <c r="AD524" s="10">
        <v>-19</v>
      </c>
    </row>
    <row r="525" spans="1:30" x14ac:dyDescent="0.2">
      <c r="A525" s="10" t="s">
        <v>611</v>
      </c>
      <c r="B525" s="10" t="s">
        <v>57</v>
      </c>
      <c r="C525" s="10" t="s">
        <v>72</v>
      </c>
      <c r="D525" s="10">
        <v>27</v>
      </c>
      <c r="E525" s="10">
        <v>5</v>
      </c>
      <c r="F525" s="10">
        <v>4</v>
      </c>
      <c r="G525" s="10">
        <v>1</v>
      </c>
      <c r="H525" s="10">
        <v>9</v>
      </c>
      <c r="I525" s="10">
        <v>5</v>
      </c>
      <c r="J525" s="10">
        <v>2</v>
      </c>
      <c r="K525" s="10">
        <v>4</v>
      </c>
      <c r="L525" s="10">
        <v>50</v>
      </c>
      <c r="M525" s="10">
        <v>1</v>
      </c>
      <c r="N525" s="10">
        <v>3</v>
      </c>
      <c r="O525" s="10">
        <v>33.299999999999997</v>
      </c>
      <c r="P525" s="10">
        <v>0</v>
      </c>
      <c r="Q525" s="10">
        <v>0</v>
      </c>
      <c r="R525" s="10">
        <v>0</v>
      </c>
      <c r="S525" s="10">
        <v>0</v>
      </c>
      <c r="T525" s="10">
        <v>3</v>
      </c>
      <c r="U525" s="10">
        <v>3</v>
      </c>
      <c r="V525" s="10">
        <v>0</v>
      </c>
      <c r="W525" s="10">
        <v>0</v>
      </c>
      <c r="X525" s="10">
        <v>0</v>
      </c>
      <c r="Y525" s="10">
        <v>0</v>
      </c>
      <c r="Z525" s="10">
        <v>1</v>
      </c>
      <c r="AA525" s="10">
        <v>9</v>
      </c>
      <c r="AB525" s="10">
        <v>0</v>
      </c>
      <c r="AC525" s="10">
        <v>0</v>
      </c>
      <c r="AD525" s="10">
        <v>9</v>
      </c>
    </row>
    <row r="526" spans="1:30" x14ac:dyDescent="0.2">
      <c r="A526" s="10" t="s">
        <v>612</v>
      </c>
      <c r="B526" s="10" t="s">
        <v>62</v>
      </c>
      <c r="C526" s="10" t="s">
        <v>142</v>
      </c>
      <c r="D526" s="10">
        <v>26</v>
      </c>
      <c r="E526" s="10">
        <v>3</v>
      </c>
      <c r="F526" s="10">
        <v>0</v>
      </c>
      <c r="G526" s="10">
        <v>3</v>
      </c>
      <c r="H526" s="10">
        <v>9</v>
      </c>
      <c r="I526" s="10">
        <v>4</v>
      </c>
      <c r="J526" s="10">
        <v>1</v>
      </c>
      <c r="K526" s="10">
        <v>1</v>
      </c>
      <c r="L526" s="10">
        <v>100</v>
      </c>
      <c r="M526" s="10">
        <v>0</v>
      </c>
      <c r="N526" s="10">
        <v>0</v>
      </c>
      <c r="O526" s="10">
        <v>0</v>
      </c>
      <c r="P526" s="10">
        <v>2</v>
      </c>
      <c r="Q526" s="10">
        <v>2</v>
      </c>
      <c r="R526" s="10">
        <v>100</v>
      </c>
      <c r="S526" s="10">
        <v>0</v>
      </c>
      <c r="T526" s="10">
        <v>1</v>
      </c>
      <c r="U526" s="10">
        <v>1</v>
      </c>
      <c r="V526" s="10">
        <v>0</v>
      </c>
      <c r="W526" s="10">
        <v>0</v>
      </c>
      <c r="X526" s="10">
        <v>0</v>
      </c>
      <c r="Y526" s="10">
        <v>0</v>
      </c>
      <c r="Z526" s="10">
        <v>0</v>
      </c>
      <c r="AA526" s="10">
        <v>5</v>
      </c>
      <c r="AB526" s="10">
        <v>0</v>
      </c>
      <c r="AC526" s="10">
        <v>0</v>
      </c>
      <c r="AD526" s="10">
        <v>-3</v>
      </c>
    </row>
    <row r="527" spans="1:30" x14ac:dyDescent="0.2">
      <c r="A527" s="10" t="s">
        <v>613</v>
      </c>
      <c r="B527" s="10" t="s">
        <v>62</v>
      </c>
      <c r="C527" s="10" t="s">
        <v>104</v>
      </c>
      <c r="D527" s="10">
        <v>22</v>
      </c>
      <c r="E527" s="10">
        <v>5</v>
      </c>
      <c r="F527" s="10">
        <v>2</v>
      </c>
      <c r="G527" s="10">
        <v>3</v>
      </c>
      <c r="H527" s="10">
        <v>12</v>
      </c>
      <c r="I527" s="10">
        <v>4</v>
      </c>
      <c r="J527" s="10">
        <v>2</v>
      </c>
      <c r="K527" s="10">
        <v>5</v>
      </c>
      <c r="L527" s="10">
        <v>40</v>
      </c>
      <c r="M527" s="10">
        <v>0</v>
      </c>
      <c r="N527" s="10">
        <v>0</v>
      </c>
      <c r="O527" s="10">
        <v>0</v>
      </c>
      <c r="P527" s="10">
        <v>0</v>
      </c>
      <c r="Q527" s="10">
        <v>0</v>
      </c>
      <c r="R527" s="10">
        <v>0</v>
      </c>
      <c r="S527" s="10">
        <v>1</v>
      </c>
      <c r="T527" s="10">
        <v>0</v>
      </c>
      <c r="U527" s="10">
        <v>1</v>
      </c>
      <c r="V527" s="10">
        <v>0</v>
      </c>
      <c r="W527" s="10">
        <v>0</v>
      </c>
      <c r="X527" s="10">
        <v>0</v>
      </c>
      <c r="Y527" s="10">
        <v>0</v>
      </c>
      <c r="Z527" s="10">
        <v>1</v>
      </c>
      <c r="AA527" s="10">
        <v>5</v>
      </c>
      <c r="AB527" s="10">
        <v>0</v>
      </c>
      <c r="AC527" s="10">
        <v>0</v>
      </c>
      <c r="AD527" s="10">
        <v>10</v>
      </c>
    </row>
    <row r="528" spans="1:30" x14ac:dyDescent="0.2">
      <c r="A528" s="10" t="s">
        <v>614</v>
      </c>
      <c r="B528" s="10" t="s">
        <v>62</v>
      </c>
      <c r="C528" s="10" t="s">
        <v>69</v>
      </c>
      <c r="D528" s="10">
        <v>21</v>
      </c>
      <c r="E528" s="10">
        <v>2</v>
      </c>
      <c r="F528" s="10">
        <v>1</v>
      </c>
      <c r="G528" s="10">
        <v>1</v>
      </c>
      <c r="H528" s="10">
        <v>4</v>
      </c>
      <c r="I528" s="10">
        <v>4</v>
      </c>
      <c r="J528" s="10">
        <v>2</v>
      </c>
      <c r="K528" s="10">
        <v>5</v>
      </c>
      <c r="L528" s="10">
        <v>40</v>
      </c>
      <c r="M528" s="10">
        <v>0</v>
      </c>
      <c r="N528" s="10">
        <v>2</v>
      </c>
      <c r="O528" s="10">
        <v>0</v>
      </c>
      <c r="P528" s="10">
        <v>0</v>
      </c>
      <c r="Q528" s="10">
        <v>0</v>
      </c>
      <c r="R528" s="10">
        <v>0</v>
      </c>
      <c r="S528" s="10">
        <v>0</v>
      </c>
      <c r="T528" s="10">
        <v>2</v>
      </c>
      <c r="U528" s="10">
        <v>2</v>
      </c>
      <c r="V528" s="10">
        <v>0</v>
      </c>
      <c r="W528" s="10">
        <v>0</v>
      </c>
      <c r="X528" s="10">
        <v>0</v>
      </c>
      <c r="Y528" s="10">
        <v>0</v>
      </c>
      <c r="Z528" s="10">
        <v>0</v>
      </c>
      <c r="AA528" s="10">
        <v>6</v>
      </c>
      <c r="AB528" s="10">
        <v>0</v>
      </c>
      <c r="AC528" s="10">
        <v>0</v>
      </c>
      <c r="AD528" s="10">
        <v>6</v>
      </c>
    </row>
    <row r="529" spans="1:30" x14ac:dyDescent="0.2">
      <c r="A529" s="10" t="s">
        <v>615</v>
      </c>
      <c r="B529" s="10" t="s">
        <v>62</v>
      </c>
      <c r="C529" s="10" t="s">
        <v>111</v>
      </c>
      <c r="D529" s="10">
        <v>23</v>
      </c>
      <c r="E529" s="10">
        <v>6</v>
      </c>
      <c r="F529" s="10">
        <v>1</v>
      </c>
      <c r="G529" s="10">
        <v>5</v>
      </c>
      <c r="H529" s="10">
        <v>53</v>
      </c>
      <c r="I529" s="10">
        <v>3</v>
      </c>
      <c r="J529" s="10">
        <v>1</v>
      </c>
      <c r="K529" s="10">
        <v>10</v>
      </c>
      <c r="L529" s="10">
        <v>10</v>
      </c>
      <c r="M529" s="10">
        <v>1</v>
      </c>
      <c r="N529" s="10">
        <v>4</v>
      </c>
      <c r="O529" s="10">
        <v>25</v>
      </c>
      <c r="P529" s="10">
        <v>0</v>
      </c>
      <c r="Q529" s="10">
        <v>0</v>
      </c>
      <c r="R529" s="10">
        <v>0</v>
      </c>
      <c r="S529" s="10">
        <v>6</v>
      </c>
      <c r="T529" s="10">
        <v>4</v>
      </c>
      <c r="U529" s="10">
        <v>10</v>
      </c>
      <c r="V529" s="10">
        <v>8</v>
      </c>
      <c r="W529" s="10">
        <v>3</v>
      </c>
      <c r="X529" s="10">
        <v>5</v>
      </c>
      <c r="Y529" s="10">
        <v>0</v>
      </c>
      <c r="Z529" s="10">
        <v>9</v>
      </c>
      <c r="AA529" s="10">
        <v>39</v>
      </c>
      <c r="AB529" s="10">
        <v>0</v>
      </c>
      <c r="AC529" s="10">
        <v>0</v>
      </c>
      <c r="AD529" s="10">
        <v>-3</v>
      </c>
    </row>
    <row r="530" spans="1:30" x14ac:dyDescent="0.2">
      <c r="A530" s="10" t="s">
        <v>616</v>
      </c>
      <c r="B530" s="10" t="s">
        <v>62</v>
      </c>
      <c r="C530" s="10" t="s">
        <v>100</v>
      </c>
      <c r="D530" s="10">
        <v>24</v>
      </c>
      <c r="E530" s="10">
        <v>1</v>
      </c>
      <c r="F530" s="10">
        <v>0</v>
      </c>
      <c r="G530" s="10">
        <v>1</v>
      </c>
      <c r="H530" s="10">
        <v>41</v>
      </c>
      <c r="I530" s="10">
        <v>3</v>
      </c>
      <c r="J530" s="10">
        <v>1</v>
      </c>
      <c r="K530" s="10">
        <v>3</v>
      </c>
      <c r="L530" s="10">
        <v>33.299999999999997</v>
      </c>
      <c r="M530" s="10">
        <v>1</v>
      </c>
      <c r="N530" s="10">
        <v>3</v>
      </c>
      <c r="O530" s="10">
        <v>33.299999999999997</v>
      </c>
      <c r="P530" s="10">
        <v>0</v>
      </c>
      <c r="Q530" s="10">
        <v>0</v>
      </c>
      <c r="R530" s="10">
        <v>0</v>
      </c>
      <c r="S530" s="10">
        <v>0</v>
      </c>
      <c r="T530" s="10">
        <v>4</v>
      </c>
      <c r="U530" s="10">
        <v>4</v>
      </c>
      <c r="V530" s="10">
        <v>7</v>
      </c>
      <c r="W530" s="10">
        <v>2</v>
      </c>
      <c r="X530" s="10">
        <v>3</v>
      </c>
      <c r="Y530" s="10">
        <v>0</v>
      </c>
      <c r="Z530" s="10">
        <v>3</v>
      </c>
      <c r="AA530" s="10">
        <v>25</v>
      </c>
      <c r="AB530" s="10">
        <v>0</v>
      </c>
      <c r="AC530" s="10">
        <v>0</v>
      </c>
      <c r="AD530" s="10">
        <v>-13</v>
      </c>
    </row>
    <row r="531" spans="1:30" x14ac:dyDescent="0.2">
      <c r="A531" s="10" t="s">
        <v>617</v>
      </c>
      <c r="B531" s="10" t="s">
        <v>57</v>
      </c>
      <c r="C531" s="10" t="s">
        <v>111</v>
      </c>
      <c r="D531" s="10">
        <v>24</v>
      </c>
      <c r="E531" s="10">
        <v>2</v>
      </c>
      <c r="F531" s="10">
        <v>0</v>
      </c>
      <c r="G531" s="10">
        <v>2</v>
      </c>
      <c r="H531" s="10">
        <v>6</v>
      </c>
      <c r="I531" s="10">
        <v>3</v>
      </c>
      <c r="J531" s="10">
        <v>1</v>
      </c>
      <c r="K531" s="10">
        <v>2</v>
      </c>
      <c r="L531" s="10">
        <v>50</v>
      </c>
      <c r="M531" s="10">
        <v>1</v>
      </c>
      <c r="N531" s="10">
        <v>1</v>
      </c>
      <c r="O531" s="10">
        <v>100</v>
      </c>
      <c r="P531" s="10">
        <v>0</v>
      </c>
      <c r="Q531" s="10">
        <v>0</v>
      </c>
      <c r="R531" s="10">
        <v>0</v>
      </c>
      <c r="S531" s="10">
        <v>0</v>
      </c>
      <c r="T531" s="10">
        <v>0</v>
      </c>
      <c r="U531" s="10">
        <v>0</v>
      </c>
      <c r="V531" s="10">
        <v>1</v>
      </c>
      <c r="W531" s="10">
        <v>0</v>
      </c>
      <c r="X531" s="10">
        <v>1</v>
      </c>
      <c r="Y531" s="10">
        <v>0</v>
      </c>
      <c r="Z531" s="10">
        <v>1</v>
      </c>
      <c r="AA531" s="10">
        <v>8</v>
      </c>
      <c r="AB531" s="10">
        <v>0</v>
      </c>
      <c r="AC531" s="10">
        <v>0</v>
      </c>
      <c r="AD531" s="10">
        <v>6</v>
      </c>
    </row>
    <row r="532" spans="1:30" x14ac:dyDescent="0.2">
      <c r="A532" s="10" t="s">
        <v>618</v>
      </c>
      <c r="B532" s="10" t="s">
        <v>62</v>
      </c>
      <c r="C532" s="10" t="s">
        <v>61</v>
      </c>
      <c r="D532" s="10">
        <v>19</v>
      </c>
      <c r="E532" s="10">
        <v>3</v>
      </c>
      <c r="F532" s="10">
        <v>3</v>
      </c>
      <c r="G532" s="10">
        <v>0</v>
      </c>
      <c r="H532" s="10">
        <v>8</v>
      </c>
      <c r="I532" s="10">
        <v>3</v>
      </c>
      <c r="J532" s="10">
        <v>1</v>
      </c>
      <c r="K532" s="10">
        <v>4</v>
      </c>
      <c r="L532" s="10">
        <v>25</v>
      </c>
      <c r="M532" s="10">
        <v>1</v>
      </c>
      <c r="N532" s="10">
        <v>4</v>
      </c>
      <c r="O532" s="10">
        <v>25</v>
      </c>
      <c r="P532" s="10">
        <v>0</v>
      </c>
      <c r="Q532" s="10">
        <v>0</v>
      </c>
      <c r="R532" s="10">
        <v>0</v>
      </c>
      <c r="S532" s="10">
        <v>0</v>
      </c>
      <c r="T532" s="10">
        <v>2</v>
      </c>
      <c r="U532" s="10">
        <v>2</v>
      </c>
      <c r="V532" s="10">
        <v>0</v>
      </c>
      <c r="W532" s="10">
        <v>0</v>
      </c>
      <c r="X532" s="10">
        <v>0</v>
      </c>
      <c r="Y532" s="10">
        <v>0</v>
      </c>
      <c r="Z532" s="10">
        <v>0</v>
      </c>
      <c r="AA532" s="10">
        <v>5</v>
      </c>
      <c r="AB532" s="10">
        <v>0</v>
      </c>
      <c r="AC532" s="10">
        <v>0</v>
      </c>
      <c r="AD532" s="10">
        <v>-18</v>
      </c>
    </row>
    <row r="533" spans="1:30" x14ac:dyDescent="0.2">
      <c r="A533" s="10" t="s">
        <v>619</v>
      </c>
      <c r="B533" s="10" t="s">
        <v>57</v>
      </c>
      <c r="C533" s="10" t="s">
        <v>78</v>
      </c>
      <c r="D533" s="10">
        <v>27</v>
      </c>
      <c r="E533" s="10">
        <v>2</v>
      </c>
      <c r="F533" s="10">
        <v>1</v>
      </c>
      <c r="G533" s="10">
        <v>1</v>
      </c>
      <c r="H533" s="10">
        <v>8</v>
      </c>
      <c r="I533" s="10">
        <v>2</v>
      </c>
      <c r="J533" s="10">
        <v>1</v>
      </c>
      <c r="K533" s="10">
        <v>2</v>
      </c>
      <c r="L533" s="10">
        <v>50</v>
      </c>
      <c r="M533" s="10">
        <v>0</v>
      </c>
      <c r="N533" s="10">
        <v>0</v>
      </c>
      <c r="O533" s="10">
        <v>0</v>
      </c>
      <c r="P533" s="10">
        <v>0</v>
      </c>
      <c r="Q533" s="10">
        <v>2</v>
      </c>
      <c r="R533" s="10">
        <v>0</v>
      </c>
      <c r="S533" s="10">
        <v>2</v>
      </c>
      <c r="T533" s="10">
        <v>0</v>
      </c>
      <c r="U533" s="10">
        <v>2</v>
      </c>
      <c r="V533" s="10">
        <v>1</v>
      </c>
      <c r="W533" s="10">
        <v>2</v>
      </c>
      <c r="X533" s="10">
        <v>0</v>
      </c>
      <c r="Y533" s="10">
        <v>0</v>
      </c>
      <c r="Z533" s="10">
        <v>2</v>
      </c>
      <c r="AA533" s="10">
        <v>4</v>
      </c>
      <c r="AB533" s="10">
        <v>0</v>
      </c>
      <c r="AC533" s="10">
        <v>0</v>
      </c>
      <c r="AD533" s="10">
        <v>-9</v>
      </c>
    </row>
    <row r="534" spans="1:30" x14ac:dyDescent="0.2">
      <c r="A534" s="10" t="s">
        <v>620</v>
      </c>
      <c r="B534" s="10" t="s">
        <v>57</v>
      </c>
      <c r="C534" s="10" t="s">
        <v>44</v>
      </c>
      <c r="D534" s="10">
        <v>26</v>
      </c>
      <c r="E534" s="10">
        <v>1</v>
      </c>
      <c r="F534" s="10">
        <v>1</v>
      </c>
      <c r="G534" s="10">
        <v>0</v>
      </c>
      <c r="H534" s="10">
        <v>3</v>
      </c>
      <c r="I534" s="10">
        <v>2</v>
      </c>
      <c r="J534" s="10">
        <v>1</v>
      </c>
      <c r="K534" s="10">
        <v>1</v>
      </c>
      <c r="L534" s="10">
        <v>100</v>
      </c>
      <c r="M534" s="10">
        <v>0</v>
      </c>
      <c r="N534" s="10">
        <v>0</v>
      </c>
      <c r="O534" s="10">
        <v>0</v>
      </c>
      <c r="P534" s="10">
        <v>0</v>
      </c>
      <c r="Q534" s="10">
        <v>0</v>
      </c>
      <c r="R534" s="10">
        <v>0</v>
      </c>
      <c r="S534" s="10">
        <v>0</v>
      </c>
      <c r="T534" s="10">
        <v>0</v>
      </c>
      <c r="U534" s="10">
        <v>0</v>
      </c>
      <c r="V534" s="10">
        <v>0</v>
      </c>
      <c r="W534" s="10">
        <v>1</v>
      </c>
      <c r="X534" s="10">
        <v>0</v>
      </c>
      <c r="Y534" s="10">
        <v>0</v>
      </c>
      <c r="Z534" s="10">
        <v>2</v>
      </c>
      <c r="AA534" s="10">
        <v>1</v>
      </c>
      <c r="AB534" s="10">
        <v>0</v>
      </c>
      <c r="AC534" s="10">
        <v>0</v>
      </c>
      <c r="AD534" s="10">
        <v>1</v>
      </c>
    </row>
    <row r="535" spans="1:30" x14ac:dyDescent="0.2">
      <c r="A535" s="10" t="s">
        <v>621</v>
      </c>
      <c r="B535" s="10" t="s">
        <v>62</v>
      </c>
      <c r="C535" s="10" t="s">
        <v>142</v>
      </c>
      <c r="D535" s="10">
        <v>24</v>
      </c>
      <c r="E535" s="10">
        <v>1</v>
      </c>
      <c r="F535" s="10">
        <v>0</v>
      </c>
      <c r="G535" s="10">
        <v>1</v>
      </c>
      <c r="H535" s="10">
        <v>2</v>
      </c>
      <c r="I535" s="10">
        <v>2</v>
      </c>
      <c r="J535" s="10">
        <v>0</v>
      </c>
      <c r="K535" s="10">
        <v>1</v>
      </c>
      <c r="L535" s="10">
        <v>0</v>
      </c>
      <c r="M535" s="10">
        <v>0</v>
      </c>
      <c r="N535" s="10">
        <v>1</v>
      </c>
      <c r="O535" s="10">
        <v>0</v>
      </c>
      <c r="P535" s="10">
        <v>2</v>
      </c>
      <c r="Q535" s="10">
        <v>2</v>
      </c>
      <c r="R535" s="10">
        <v>100</v>
      </c>
      <c r="S535" s="10">
        <v>0</v>
      </c>
      <c r="T535" s="10">
        <v>0</v>
      </c>
      <c r="U535" s="10">
        <v>0</v>
      </c>
      <c r="V535" s="10">
        <v>0</v>
      </c>
      <c r="W535" s="10">
        <v>0</v>
      </c>
      <c r="X535" s="10">
        <v>1</v>
      </c>
      <c r="Y535" s="10">
        <v>1</v>
      </c>
      <c r="Z535" s="10">
        <v>0</v>
      </c>
      <c r="AA535" s="10">
        <v>8</v>
      </c>
      <c r="AB535" s="10">
        <v>0</v>
      </c>
      <c r="AC535" s="10">
        <v>0</v>
      </c>
      <c r="AD535" s="10">
        <v>3</v>
      </c>
    </row>
    <row r="536" spans="1:30" x14ac:dyDescent="0.2">
      <c r="A536" s="10" t="s">
        <v>622</v>
      </c>
      <c r="B536" s="10" t="s">
        <v>623</v>
      </c>
      <c r="C536" s="10" t="s">
        <v>95</v>
      </c>
      <c r="D536" s="10">
        <v>23</v>
      </c>
      <c r="E536" s="10">
        <v>1</v>
      </c>
      <c r="F536" s="10">
        <v>1</v>
      </c>
      <c r="G536" s="10">
        <v>0</v>
      </c>
      <c r="H536" s="10">
        <v>5</v>
      </c>
      <c r="I536" s="10">
        <v>0</v>
      </c>
      <c r="J536" s="10">
        <v>0</v>
      </c>
      <c r="K536" s="10">
        <v>0</v>
      </c>
      <c r="L536" s="10">
        <v>0</v>
      </c>
      <c r="M536" s="10">
        <v>0</v>
      </c>
      <c r="N536" s="10">
        <v>0</v>
      </c>
      <c r="O536" s="10">
        <v>0</v>
      </c>
      <c r="P536" s="10">
        <v>0</v>
      </c>
      <c r="Q536" s="10">
        <v>0</v>
      </c>
      <c r="R536" s="10">
        <v>0</v>
      </c>
      <c r="S536" s="10">
        <v>0</v>
      </c>
      <c r="T536" s="10">
        <v>1</v>
      </c>
      <c r="U536" s="10">
        <v>1</v>
      </c>
      <c r="V536" s="10">
        <v>0</v>
      </c>
      <c r="W536" s="10">
        <v>2</v>
      </c>
      <c r="X536" s="10">
        <v>0</v>
      </c>
      <c r="Y536" s="10">
        <v>0</v>
      </c>
      <c r="Z536" s="10">
        <v>1</v>
      </c>
      <c r="AA536" s="10">
        <v>-1</v>
      </c>
      <c r="AB536" s="10">
        <v>0</v>
      </c>
      <c r="AC536" s="10">
        <v>0</v>
      </c>
      <c r="AD536" s="10">
        <v>-5</v>
      </c>
    </row>
    <row r="537" spans="1:30" x14ac:dyDescent="0.2">
      <c r="A537" s="10" t="s">
        <v>624</v>
      </c>
      <c r="B537" s="10" t="s">
        <v>623</v>
      </c>
      <c r="C537" s="10" t="s">
        <v>78</v>
      </c>
      <c r="D537" s="10">
        <v>29</v>
      </c>
      <c r="E537" s="10">
        <v>2</v>
      </c>
      <c r="F537" s="10">
        <v>1</v>
      </c>
      <c r="G537" s="10">
        <v>1</v>
      </c>
      <c r="H537" s="10">
        <v>7</v>
      </c>
      <c r="I537" s="10">
        <v>0</v>
      </c>
      <c r="J537" s="10">
        <v>0</v>
      </c>
      <c r="K537" s="10">
        <v>2</v>
      </c>
      <c r="L537" s="10">
        <v>0</v>
      </c>
      <c r="M537" s="10">
        <v>0</v>
      </c>
      <c r="N537" s="10">
        <v>1</v>
      </c>
      <c r="O537" s="10">
        <v>0</v>
      </c>
      <c r="P537" s="10">
        <v>0</v>
      </c>
      <c r="Q537" s="10">
        <v>0</v>
      </c>
      <c r="R537" s="10">
        <v>0</v>
      </c>
      <c r="S537" s="10">
        <v>0</v>
      </c>
      <c r="T537" s="10">
        <v>0</v>
      </c>
      <c r="U537" s="10">
        <v>0</v>
      </c>
      <c r="V537" s="10">
        <v>0</v>
      </c>
      <c r="W537" s="10">
        <v>0</v>
      </c>
      <c r="X537" s="10">
        <v>0</v>
      </c>
      <c r="Y537" s="10">
        <v>0</v>
      </c>
      <c r="Z537" s="10">
        <v>0</v>
      </c>
      <c r="AA537" s="10">
        <v>0</v>
      </c>
      <c r="AB537" s="10">
        <v>0</v>
      </c>
      <c r="AC537" s="10">
        <v>0</v>
      </c>
      <c r="AD537" s="10">
        <v>5</v>
      </c>
    </row>
    <row r="538" spans="1:30" x14ac:dyDescent="0.2">
      <c r="A538" s="10" t="s">
        <v>625</v>
      </c>
      <c r="B538" s="10" t="s">
        <v>623</v>
      </c>
      <c r="C538" s="10" t="s">
        <v>87</v>
      </c>
      <c r="D538" s="10">
        <v>24</v>
      </c>
      <c r="E538" s="10">
        <v>1</v>
      </c>
      <c r="F538" s="10">
        <v>0</v>
      </c>
      <c r="G538" s="10">
        <v>1</v>
      </c>
      <c r="H538" s="10">
        <v>5</v>
      </c>
      <c r="I538" s="10">
        <v>0</v>
      </c>
      <c r="J538" s="10">
        <v>0</v>
      </c>
      <c r="K538" s="10">
        <v>3</v>
      </c>
      <c r="L538" s="10">
        <v>0</v>
      </c>
      <c r="M538" s="10">
        <v>0</v>
      </c>
      <c r="N538" s="10">
        <v>1</v>
      </c>
      <c r="O538" s="10">
        <v>0</v>
      </c>
      <c r="P538" s="10">
        <v>0</v>
      </c>
      <c r="Q538" s="10">
        <v>0</v>
      </c>
      <c r="R538" s="10">
        <v>0</v>
      </c>
      <c r="S538" s="10">
        <v>1</v>
      </c>
      <c r="T538" s="10">
        <v>1</v>
      </c>
      <c r="U538" s="10">
        <v>2</v>
      </c>
      <c r="V538" s="10">
        <v>1</v>
      </c>
      <c r="W538" s="10">
        <v>0</v>
      </c>
      <c r="X538" s="10">
        <v>0</v>
      </c>
      <c r="Y538" s="10">
        <v>0</v>
      </c>
      <c r="Z538" s="10">
        <v>0</v>
      </c>
      <c r="AA538" s="10">
        <v>4</v>
      </c>
      <c r="AB538" s="10">
        <v>0</v>
      </c>
      <c r="AC538" s="10">
        <v>0</v>
      </c>
      <c r="AD538" s="10">
        <v>-2</v>
      </c>
    </row>
    <row r="539" spans="1:30" x14ac:dyDescent="0.2">
      <c r="A539" s="10" t="s">
        <v>626</v>
      </c>
      <c r="B539" s="10" t="s">
        <v>623</v>
      </c>
      <c r="C539" s="10" t="s">
        <v>39</v>
      </c>
      <c r="D539" s="10">
        <v>20</v>
      </c>
      <c r="E539" s="10">
        <v>1</v>
      </c>
      <c r="F539" s="10">
        <v>1</v>
      </c>
      <c r="G539" s="10">
        <v>0</v>
      </c>
      <c r="H539" s="10">
        <v>1</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c r="AA539" s="10">
        <v>0</v>
      </c>
      <c r="AB539" s="10">
        <v>0</v>
      </c>
      <c r="AC539" s="10">
        <v>0</v>
      </c>
      <c r="AD539" s="10">
        <v>-2</v>
      </c>
    </row>
    <row r="540" spans="1:30" x14ac:dyDescent="0.2">
      <c r="A540" s="10" t="s">
        <v>627</v>
      </c>
      <c r="B540" s="10" t="s">
        <v>623</v>
      </c>
      <c r="C540" s="10" t="s">
        <v>102</v>
      </c>
      <c r="D540" s="10">
        <v>28</v>
      </c>
      <c r="E540" s="10">
        <v>4</v>
      </c>
      <c r="F540" s="10">
        <v>2</v>
      </c>
      <c r="G540" s="10">
        <v>2</v>
      </c>
      <c r="H540" s="10">
        <v>24</v>
      </c>
      <c r="I540" s="10">
        <v>0</v>
      </c>
      <c r="J540" s="10">
        <v>0</v>
      </c>
      <c r="K540" s="10">
        <v>4</v>
      </c>
      <c r="L540" s="10">
        <v>0</v>
      </c>
      <c r="M540" s="10">
        <v>0</v>
      </c>
      <c r="N540" s="10">
        <v>2</v>
      </c>
      <c r="O540" s="10">
        <v>0</v>
      </c>
      <c r="P540" s="10">
        <v>0</v>
      </c>
      <c r="Q540" s="10">
        <v>0</v>
      </c>
      <c r="R540" s="10">
        <v>0</v>
      </c>
      <c r="S540" s="10">
        <v>3</v>
      </c>
      <c r="T540" s="10">
        <v>5</v>
      </c>
      <c r="U540" s="10">
        <v>8</v>
      </c>
      <c r="V540" s="10">
        <v>2</v>
      </c>
      <c r="W540" s="10">
        <v>0</v>
      </c>
      <c r="X540" s="10">
        <v>3</v>
      </c>
      <c r="Y540" s="10">
        <v>0</v>
      </c>
      <c r="Z540" s="10">
        <v>4</v>
      </c>
      <c r="AA540" s="10">
        <v>22</v>
      </c>
      <c r="AB540" s="10">
        <v>0</v>
      </c>
      <c r="AC540" s="10">
        <v>0</v>
      </c>
      <c r="AD540" s="10">
        <v>-4</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1AC2F-51F2-4CB5-B860-5959C1D0E880}">
  <dimension ref="A1:BG540"/>
  <sheetViews>
    <sheetView topLeftCell="E1" zoomScale="84" workbookViewId="0">
      <selection activeCell="AR17" sqref="AR17"/>
    </sheetView>
  </sheetViews>
  <sheetFormatPr defaultRowHeight="13.8" x14ac:dyDescent="0.25"/>
  <cols>
    <col min="1" max="1" width="22.796875" customWidth="1"/>
    <col min="2" max="2" width="6.796875" customWidth="1"/>
    <col min="3" max="3" width="13.5" customWidth="1"/>
    <col min="4" max="4" width="8" bestFit="1" customWidth="1"/>
    <col min="5" max="5" width="6.8984375" bestFit="1" customWidth="1"/>
    <col min="6" max="6" width="12.69921875" customWidth="1"/>
    <col min="7" max="7" width="2.8984375" customWidth="1"/>
    <col min="8" max="8" width="4.296875" customWidth="1"/>
    <col min="9" max="9" width="17.09765625" customWidth="1"/>
    <col min="10" max="10" width="6.796875" customWidth="1"/>
    <col min="11" max="11" width="4.8984375" customWidth="1"/>
    <col min="12" max="12" width="13.59765625" customWidth="1"/>
    <col min="13" max="13" width="4.796875" hidden="1" customWidth="1"/>
    <col min="14" max="14" width="4.8984375" hidden="1" customWidth="1"/>
    <col min="15" max="15" width="10.8984375" customWidth="1"/>
    <col min="16" max="16" width="17.69921875" customWidth="1"/>
    <col min="17" max="17" width="4.796875" hidden="1" customWidth="1"/>
    <col min="18" max="18" width="4.296875" hidden="1" customWidth="1"/>
    <col min="19" max="19" width="5.796875" customWidth="1"/>
    <col min="20" max="20" width="14" customWidth="1"/>
    <col min="21" max="21" width="4.59765625" hidden="1" customWidth="1"/>
    <col min="22" max="22" width="6.5" customWidth="1"/>
    <col min="23" max="23" width="12.09765625" customWidth="1"/>
    <col min="24" max="24" width="18.59765625" customWidth="1"/>
    <col min="25" max="25" width="7.796875" customWidth="1"/>
    <col min="26" max="26" width="7.69921875" customWidth="1"/>
    <col min="27" max="27" width="4.296875" customWidth="1"/>
    <col min="28" max="28" width="14.59765625" customWidth="1"/>
    <col min="29" max="29" width="4.296875" customWidth="1"/>
    <col min="30" max="30" width="14.3984375" customWidth="1"/>
    <col min="31" max="31" width="4.5" hidden="1" customWidth="1"/>
    <col min="32" max="32" width="5.09765625" customWidth="1"/>
    <col min="33" max="33" width="14.09765625" customWidth="1"/>
    <col min="34" max="34" width="5.69921875" customWidth="1"/>
    <col min="35" max="35" width="17.296875" customWidth="1"/>
    <col min="36" max="36" width="3.8984375" hidden="1" customWidth="1"/>
    <col min="37" max="37" width="4.8984375" hidden="1" customWidth="1"/>
    <col min="38" max="38" width="4.3984375" hidden="1" customWidth="1"/>
    <col min="39" max="39" width="4.296875" hidden="1" customWidth="1"/>
    <col min="40" max="40" width="9.765625E-2" hidden="1" customWidth="1"/>
    <col min="41" max="41" width="5.3984375" customWidth="1"/>
    <col min="42" max="42" width="6.59765625" customWidth="1"/>
    <col min="43" max="43" width="13.5" customWidth="1"/>
    <col min="46" max="46" width="16.5" customWidth="1"/>
    <col min="47" max="47" width="12.59765625" customWidth="1"/>
    <col min="50" max="50" width="16.5" customWidth="1"/>
    <col min="51" max="51" width="12.59765625" customWidth="1"/>
    <col min="54" max="54" width="16.5" customWidth="1"/>
    <col min="55" max="55" width="12.59765625" customWidth="1"/>
    <col min="58" max="58" width="16.5" customWidth="1"/>
    <col min="59" max="59" width="12.59765625" customWidth="1"/>
  </cols>
  <sheetData>
    <row r="1" spans="1:59" x14ac:dyDescent="0.25">
      <c r="A1" t="s">
        <v>0</v>
      </c>
      <c r="B1" t="s">
        <v>1</v>
      </c>
      <c r="C1" t="s">
        <v>2</v>
      </c>
      <c r="D1" t="s">
        <v>3</v>
      </c>
      <c r="E1" t="s">
        <v>4</v>
      </c>
      <c r="F1" t="s">
        <v>5</v>
      </c>
      <c r="G1" t="s">
        <v>6</v>
      </c>
      <c r="H1" t="s">
        <v>7</v>
      </c>
      <c r="I1" t="s">
        <v>8</v>
      </c>
      <c r="J1" t="s">
        <v>9</v>
      </c>
      <c r="K1" t="s">
        <v>10</v>
      </c>
      <c r="L1" t="s">
        <v>643</v>
      </c>
      <c r="M1" t="s">
        <v>11</v>
      </c>
      <c r="N1" t="s">
        <v>12</v>
      </c>
      <c r="O1" t="s">
        <v>13</v>
      </c>
      <c r="P1" t="s">
        <v>647</v>
      </c>
      <c r="Q1" t="s">
        <v>14</v>
      </c>
      <c r="R1" t="s">
        <v>15</v>
      </c>
      <c r="S1" t="s">
        <v>16</v>
      </c>
      <c r="T1" t="s">
        <v>646</v>
      </c>
      <c r="U1" t="s">
        <v>17</v>
      </c>
      <c r="V1" t="s">
        <v>18</v>
      </c>
      <c r="W1" t="s">
        <v>635</v>
      </c>
      <c r="X1" t="s">
        <v>645</v>
      </c>
      <c r="Y1" t="s">
        <v>19</v>
      </c>
      <c r="Z1" t="s">
        <v>20</v>
      </c>
      <c r="AA1" t="s">
        <v>21</v>
      </c>
      <c r="AB1" t="s">
        <v>650</v>
      </c>
      <c r="AC1" t="s">
        <v>22</v>
      </c>
      <c r="AD1" t="s">
        <v>649</v>
      </c>
      <c r="AE1" t="s">
        <v>23</v>
      </c>
      <c r="AF1" t="s">
        <v>24</v>
      </c>
      <c r="AG1" t="s">
        <v>648</v>
      </c>
      <c r="AH1" t="s">
        <v>25</v>
      </c>
      <c r="AI1" t="s">
        <v>644</v>
      </c>
      <c r="AJ1" t="s">
        <v>26</v>
      </c>
      <c r="AK1" t="s">
        <v>27</v>
      </c>
      <c r="AL1" t="s">
        <v>28</v>
      </c>
      <c r="AM1" t="s">
        <v>29</v>
      </c>
      <c r="AN1" t="s">
        <v>30</v>
      </c>
      <c r="AP1" t="s">
        <v>1</v>
      </c>
      <c r="AQ1" t="s">
        <v>31</v>
      </c>
      <c r="AT1" s="2" t="s">
        <v>4</v>
      </c>
      <c r="AU1" s="2"/>
      <c r="AX1" s="2" t="s">
        <v>5</v>
      </c>
      <c r="AY1" s="2"/>
      <c r="BB1" s="2" t="s">
        <v>631</v>
      </c>
      <c r="BC1" s="2"/>
      <c r="BF1" s="2" t="s">
        <v>632</v>
      </c>
      <c r="BG1" s="2"/>
    </row>
    <row r="2" spans="1:59" x14ac:dyDescent="0.25">
      <c r="A2" t="s">
        <v>32</v>
      </c>
      <c r="B2" t="s">
        <v>33</v>
      </c>
      <c r="C2" t="str">
        <f>_xlfn.XLOOKUP(Table13[[#This Row],[POS]],Table4[POS],Table4[POS NAME])</f>
        <v>Small Forward</v>
      </c>
      <c r="D2" t="s">
        <v>35</v>
      </c>
      <c r="E2">
        <v>25</v>
      </c>
      <c r="F2">
        <v>74</v>
      </c>
      <c r="G2">
        <v>52</v>
      </c>
      <c r="H2">
        <v>22</v>
      </c>
      <c r="I2" t="b">
        <f>Table13[[#This Row],[W]]+Table13[[#This Row],[L]]=Table13[[#This Row],[Games Played]]</f>
        <v>1</v>
      </c>
      <c r="J2">
        <v>2732</v>
      </c>
      <c r="K2">
        <v>2225</v>
      </c>
      <c r="L2" t="str">
        <f>IF(Table13[[#This Row],[PTS]]&gt;=1000,"High Scorer","Low Scorer")</f>
        <v>High Scorer</v>
      </c>
      <c r="M2">
        <v>727</v>
      </c>
      <c r="N2">
        <v>1559</v>
      </c>
      <c r="O2">
        <v>46.6</v>
      </c>
      <c r="P2" t="str">
        <f>IF(Table13[[#This Row],[Field Goal %]]&gt;46,"Above Average FG%","Below Average FG%")</f>
        <v>Above Average FG%</v>
      </c>
      <c r="Q2">
        <v>240</v>
      </c>
      <c r="R2">
        <v>686</v>
      </c>
      <c r="S2">
        <v>35</v>
      </c>
      <c r="T2" t="str">
        <f>IF(Table13[[#This Row],[3P%]]&lt;30,"Regular Shooter",IF(Table13[[#This Row],[3P%]]&lt;=36,"Solid Shooter",IF(Table13[[#This Row],[3P%]]&gt;36,"Sharpshooter","Invalid")))</f>
        <v>Solid Shooter</v>
      </c>
      <c r="U2">
        <v>531</v>
      </c>
      <c r="V2">
        <v>622</v>
      </c>
      <c r="W2">
        <v>85.4</v>
      </c>
      <c r="X2" t="str">
        <f>IF(Table13[[#This Row],[Free Throw %]]&lt;70,"Subpar FT%",IF(Table13[[#This Row],[Free Throw %]]&lt;=72,"Solid FT%",IF(Table13[[#This Row],[Free Throw %]]&gt;72,"Elite FT%","Invalid")))</f>
        <v>Elite FT%</v>
      </c>
      <c r="Y2">
        <v>78</v>
      </c>
      <c r="Z2">
        <v>571</v>
      </c>
      <c r="AA2">
        <v>649</v>
      </c>
      <c r="AB2" t="str">
        <f>IF(Table13[[#This Row],[REB]]&lt;199,"Occasional Rebounder",IF(Table13[[#This Row],[REB]] &lt;= 199,"Solid Rebounder",IF(Table13[[#This Row],[REB]]&gt;=200,"Elite Rebounder","Invalid")))</f>
        <v>Elite Rebounder</v>
      </c>
      <c r="AC2">
        <v>342</v>
      </c>
      <c r="AD2" t="str">
        <f>IF(Table13[[#This Row],[AST]]&lt;100,"Occasional Passer",IF(Table13[[#This Row],[AST]] &lt;= 116,"Solid Passer",IF(Table13[[#This Row],[AST]]&gt;116,"Elite Passer","Invalid")))</f>
        <v>Elite Passer</v>
      </c>
      <c r="AE2">
        <v>213</v>
      </c>
      <c r="AF2">
        <v>78</v>
      </c>
      <c r="AG2" t="str">
        <f>IF(Table13[[#This Row],[STL]]&lt;25,"Occasional Stealer",IF(Table13[[#This Row],[STL]] &lt;= 33,"Solid Stealer",IF(Table13[[#This Row],[STL]]&gt;33,"Elite Stealer","Invalid")))</f>
        <v>Elite Stealer</v>
      </c>
      <c r="AH2">
        <v>51</v>
      </c>
      <c r="AI2" t="str">
        <f>IF(Table13[[#This Row],[BLK]]&lt;18,"Occasional Blocker",IF(Table13[[#This Row],[BLK]] &lt;= 20,"Solid Shot Blocker",IF(Table13[[#This Row],[BLK]]&gt;=21,"Elite Shot Blocker","Invalid")))</f>
        <v>Elite Shot Blocker</v>
      </c>
      <c r="AJ2">
        <v>160</v>
      </c>
      <c r="AK2">
        <v>3691</v>
      </c>
      <c r="AL2">
        <v>31</v>
      </c>
      <c r="AM2">
        <v>1</v>
      </c>
      <c r="AN2">
        <v>470</v>
      </c>
      <c r="AP2" t="s">
        <v>33</v>
      </c>
      <c r="AQ2" t="s">
        <v>34</v>
      </c>
    </row>
    <row r="3" spans="1:59" x14ac:dyDescent="0.25">
      <c r="A3" t="s">
        <v>36</v>
      </c>
      <c r="B3" t="s">
        <v>37</v>
      </c>
      <c r="C3" t="str">
        <f>_xlfn.XLOOKUP(Table13[[#This Row],[POS]],Table4[POS],Table4[POS NAME])</f>
        <v>Center</v>
      </c>
      <c r="D3" t="s">
        <v>39</v>
      </c>
      <c r="E3">
        <v>29</v>
      </c>
      <c r="F3">
        <v>66</v>
      </c>
      <c r="G3">
        <v>43</v>
      </c>
      <c r="H3">
        <v>23</v>
      </c>
      <c r="I3" t="b">
        <f>Table13[[#This Row],[W]]+Table13[[#This Row],[L]]=Table13[[#This Row],[Games Played]]</f>
        <v>1</v>
      </c>
      <c r="J3">
        <v>2284</v>
      </c>
      <c r="K3">
        <v>2183</v>
      </c>
      <c r="L3" t="str">
        <f>IF(Table13[[#This Row],[PTS]]&gt;=1000,"High Scorer","Low Scorer")</f>
        <v>High Scorer</v>
      </c>
      <c r="M3">
        <v>728</v>
      </c>
      <c r="N3">
        <v>1328</v>
      </c>
      <c r="O3">
        <v>54.8</v>
      </c>
      <c r="P3" t="str">
        <f>IF(Table13[[#This Row],[Field Goal %]]&gt;46,"Above Average FG%","Below Average FG%")</f>
        <v>Above Average FG%</v>
      </c>
      <c r="Q3">
        <v>66</v>
      </c>
      <c r="R3">
        <v>200</v>
      </c>
      <c r="S3">
        <v>33</v>
      </c>
      <c r="T3" t="str">
        <f>IF(Table13[[#This Row],[3P%]]&lt;30,"Regular Shooter",IF(Table13[[#This Row],[3P%]]&lt;=36,"Solid Shooter",IF(Table13[[#This Row],[3P%]]&gt;36,"Sharpshooter","Invalid")))</f>
        <v>Solid Shooter</v>
      </c>
      <c r="U3">
        <v>661</v>
      </c>
      <c r="V3">
        <v>771</v>
      </c>
      <c r="W3">
        <v>85.7</v>
      </c>
      <c r="X3" t="str">
        <f>IF(Table13[[#This Row],[Free Throw %]]&lt;70,"Subpar FT%",IF(Table13[[#This Row],[Free Throw %]]&lt;=72,"Solid FT%",IF(Table13[[#This Row],[Free Throw %]]&gt;72,"Elite FT%","Invalid")))</f>
        <v>Elite FT%</v>
      </c>
      <c r="Y3">
        <v>113</v>
      </c>
      <c r="Z3">
        <v>557</v>
      </c>
      <c r="AA3">
        <v>670</v>
      </c>
      <c r="AB3" t="str">
        <f>IF(Table13[[#This Row],[REB]]&lt;199,"Occasional Rebounder",IF(Table13[[#This Row],[REB]] &lt;= 199,"Solid Rebounder",IF(Table13[[#This Row],[REB]]&gt;=200,"Elite Rebounder","Invalid")))</f>
        <v>Elite Rebounder</v>
      </c>
      <c r="AC3">
        <v>274</v>
      </c>
      <c r="AD3" t="str">
        <f>IF(Table13[[#This Row],[AST]]&lt;100,"Occasional Passer",IF(Table13[[#This Row],[AST]] &lt;= 116,"Solid Passer",IF(Table13[[#This Row],[AST]]&gt;116,"Elite Passer","Invalid")))</f>
        <v>Elite Passer</v>
      </c>
      <c r="AE3">
        <v>226</v>
      </c>
      <c r="AF3">
        <v>66</v>
      </c>
      <c r="AG3" t="str">
        <f>IF(Table13[[#This Row],[STL]]&lt;25,"Occasional Stealer",IF(Table13[[#This Row],[STL]] &lt;= 33,"Solid Stealer",IF(Table13[[#This Row],[STL]]&gt;33,"Elite Stealer","Invalid")))</f>
        <v>Elite Stealer</v>
      </c>
      <c r="AH3">
        <v>112</v>
      </c>
      <c r="AI3" t="str">
        <f>IF(Table13[[#This Row],[BLK]]&lt;18,"Occasional Blocker",IF(Table13[[#This Row],[BLK]] &lt;= 20,"Solid Shot Blocker",IF(Table13[[#This Row],[BLK]]&gt;=21,"Elite Shot Blocker","Invalid")))</f>
        <v>Elite Shot Blocker</v>
      </c>
      <c r="AJ3">
        <v>205</v>
      </c>
      <c r="AK3">
        <v>3706</v>
      </c>
      <c r="AL3">
        <v>39</v>
      </c>
      <c r="AM3">
        <v>1</v>
      </c>
      <c r="AN3">
        <v>424</v>
      </c>
      <c r="AP3" t="s">
        <v>40</v>
      </c>
      <c r="AQ3" t="s">
        <v>41</v>
      </c>
      <c r="AT3" t="s">
        <v>42</v>
      </c>
      <c r="AU3">
        <v>25.970315398886829</v>
      </c>
      <c r="AX3" t="s">
        <v>42</v>
      </c>
      <c r="AY3">
        <v>48.04081632653061</v>
      </c>
      <c r="BB3" t="s">
        <v>42</v>
      </c>
      <c r="BC3">
        <v>24.018552875695732</v>
      </c>
      <c r="BF3" t="s">
        <v>42</v>
      </c>
      <c r="BG3">
        <v>24.022263450834881</v>
      </c>
    </row>
    <row r="4" spans="1:59" x14ac:dyDescent="0.25">
      <c r="A4" t="s">
        <v>43</v>
      </c>
      <c r="B4" t="s">
        <v>40</v>
      </c>
      <c r="C4" t="str">
        <f>_xlfn.XLOOKUP(Table13[[#This Row],[POS]],Table4[POS],Table4[POS NAME])</f>
        <v>Point Guard</v>
      </c>
      <c r="D4" t="s">
        <v>44</v>
      </c>
      <c r="E4">
        <v>24</v>
      </c>
      <c r="F4">
        <v>66</v>
      </c>
      <c r="G4">
        <v>33</v>
      </c>
      <c r="H4">
        <v>33</v>
      </c>
      <c r="I4" t="b">
        <f>Table13[[#This Row],[W]]+Table13[[#This Row],[L]]=Table13[[#This Row],[Games Played]]</f>
        <v>1</v>
      </c>
      <c r="J4">
        <v>2391</v>
      </c>
      <c r="K4">
        <v>2138</v>
      </c>
      <c r="L4" t="str">
        <f>IF(Table13[[#This Row],[PTS]]&gt;=1000,"High Scorer","Low Scorer")</f>
        <v>High Scorer</v>
      </c>
      <c r="M4">
        <v>719</v>
      </c>
      <c r="N4">
        <v>1449</v>
      </c>
      <c r="O4">
        <v>49.6</v>
      </c>
      <c r="P4" t="str">
        <f>IF(Table13[[#This Row],[Field Goal %]]&gt;46,"Above Average FG%","Below Average FG%")</f>
        <v>Above Average FG%</v>
      </c>
      <c r="Q4">
        <v>185</v>
      </c>
      <c r="R4">
        <v>541</v>
      </c>
      <c r="S4">
        <v>34.200000000000003</v>
      </c>
      <c r="T4" t="str">
        <f>IF(Table13[[#This Row],[3P%]]&lt;30,"Regular Shooter",IF(Table13[[#This Row],[3P%]]&lt;=36,"Solid Shooter",IF(Table13[[#This Row],[3P%]]&gt;36,"Sharpshooter","Invalid")))</f>
        <v>Solid Shooter</v>
      </c>
      <c r="U4">
        <v>515</v>
      </c>
      <c r="V4">
        <v>694</v>
      </c>
      <c r="W4">
        <v>74.2</v>
      </c>
      <c r="X4" t="str">
        <f>IF(Table13[[#This Row],[Free Throw %]]&lt;70,"Subpar FT%",IF(Table13[[#This Row],[Free Throw %]]&lt;=72,"Solid FT%",IF(Table13[[#This Row],[Free Throw %]]&gt;72,"Elite FT%","Invalid")))</f>
        <v>Elite FT%</v>
      </c>
      <c r="Y4">
        <v>54</v>
      </c>
      <c r="Z4">
        <v>515</v>
      </c>
      <c r="AA4">
        <v>569</v>
      </c>
      <c r="AB4" t="str">
        <f>IF(Table13[[#This Row],[REB]]&lt;199,"Occasional Rebounder",IF(Table13[[#This Row],[REB]] &lt;= 199,"Solid Rebounder",IF(Table13[[#This Row],[REB]]&gt;=200,"Elite Rebounder","Invalid")))</f>
        <v>Elite Rebounder</v>
      </c>
      <c r="AC4">
        <v>529</v>
      </c>
      <c r="AD4" t="str">
        <f>IF(Table13[[#This Row],[AST]]&lt;100,"Occasional Passer",IF(Table13[[#This Row],[AST]] &lt;= 116,"Solid Passer",IF(Table13[[#This Row],[AST]]&gt;116,"Elite Passer","Invalid")))</f>
        <v>Elite Passer</v>
      </c>
      <c r="AE4">
        <v>236</v>
      </c>
      <c r="AF4">
        <v>90</v>
      </c>
      <c r="AG4" t="str">
        <f>IF(Table13[[#This Row],[STL]]&lt;25,"Occasional Stealer",IF(Table13[[#This Row],[STL]] &lt;= 33,"Solid Stealer",IF(Table13[[#This Row],[STL]]&gt;33,"Elite Stealer","Invalid")))</f>
        <v>Elite Stealer</v>
      </c>
      <c r="AH4">
        <v>33</v>
      </c>
      <c r="AI4" t="str">
        <f>IF(Table13[[#This Row],[BLK]]&lt;18,"Occasional Blocker",IF(Table13[[#This Row],[BLK]] &lt;= 20,"Solid Shot Blocker",IF(Table13[[#This Row],[BLK]]&gt;=21,"Elite Shot Blocker","Invalid")))</f>
        <v>Elite Shot Blocker</v>
      </c>
      <c r="AJ4">
        <v>166</v>
      </c>
      <c r="AK4">
        <v>3747</v>
      </c>
      <c r="AL4">
        <v>36</v>
      </c>
      <c r="AM4">
        <v>10</v>
      </c>
      <c r="AN4">
        <v>128</v>
      </c>
      <c r="AP4" t="s">
        <v>26</v>
      </c>
      <c r="AQ4" t="s">
        <v>45</v>
      </c>
      <c r="AT4" t="s">
        <v>46</v>
      </c>
      <c r="AU4">
        <v>0.18588230412836229</v>
      </c>
      <c r="AX4" t="s">
        <v>46</v>
      </c>
      <c r="AY4">
        <v>1.0617802143356325</v>
      </c>
      <c r="BB4" t="s">
        <v>46</v>
      </c>
      <c r="BC4">
        <v>0.62440270020959465</v>
      </c>
      <c r="BF4" t="s">
        <v>46</v>
      </c>
      <c r="BG4">
        <v>0.57915446809969129</v>
      </c>
    </row>
    <row r="5" spans="1:59" x14ac:dyDescent="0.25">
      <c r="A5" t="s">
        <v>47</v>
      </c>
      <c r="B5" t="s">
        <v>40</v>
      </c>
      <c r="C5" t="str">
        <f>_xlfn.XLOOKUP(Table13[[#This Row],[POS]],Table4[POS],Table4[POS NAME])</f>
        <v>Point Guard</v>
      </c>
      <c r="D5" t="s">
        <v>48</v>
      </c>
      <c r="E5">
        <v>24</v>
      </c>
      <c r="F5">
        <v>68</v>
      </c>
      <c r="G5">
        <v>33</v>
      </c>
      <c r="H5">
        <v>35</v>
      </c>
      <c r="I5" t="b">
        <f>Table13[[#This Row],[W]]+Table13[[#This Row],[L]]=Table13[[#This Row],[Games Played]]</f>
        <v>1</v>
      </c>
      <c r="J5">
        <v>2416</v>
      </c>
      <c r="K5">
        <v>2135</v>
      </c>
      <c r="L5" t="str">
        <f>IF(Table13[[#This Row],[PTS]]&gt;=1000,"High Scorer","Low Scorer")</f>
        <v>High Scorer</v>
      </c>
      <c r="M5">
        <v>704</v>
      </c>
      <c r="N5">
        <v>1381</v>
      </c>
      <c r="O5">
        <v>51</v>
      </c>
      <c r="P5" t="str">
        <f>IF(Table13[[#This Row],[Field Goal %]]&gt;46,"Above Average FG%","Below Average FG%")</f>
        <v>Above Average FG%</v>
      </c>
      <c r="Q5">
        <v>58</v>
      </c>
      <c r="R5">
        <v>168</v>
      </c>
      <c r="S5">
        <v>34.5</v>
      </c>
      <c r="T5" t="str">
        <f>IF(Table13[[#This Row],[3P%]]&lt;30,"Regular Shooter",IF(Table13[[#This Row],[3P%]]&lt;=36,"Solid Shooter",IF(Table13[[#This Row],[3P%]]&gt;36,"Sharpshooter","Invalid")))</f>
        <v>Solid Shooter</v>
      </c>
      <c r="U5">
        <v>669</v>
      </c>
      <c r="V5">
        <v>739</v>
      </c>
      <c r="W5">
        <v>90.5</v>
      </c>
      <c r="X5" t="str">
        <f>IF(Table13[[#This Row],[Free Throw %]]&lt;70,"Subpar FT%",IF(Table13[[#This Row],[Free Throw %]]&lt;=72,"Solid FT%",IF(Table13[[#This Row],[Free Throw %]]&gt;72,"Elite FT%","Invalid")))</f>
        <v>Elite FT%</v>
      </c>
      <c r="Y5">
        <v>59</v>
      </c>
      <c r="Z5">
        <v>270</v>
      </c>
      <c r="AA5">
        <v>329</v>
      </c>
      <c r="AB5" t="str">
        <f>IF(Table13[[#This Row],[REB]]&lt;199,"Occasional Rebounder",IF(Table13[[#This Row],[REB]] &lt;= 199,"Solid Rebounder",IF(Table13[[#This Row],[REB]]&gt;=200,"Elite Rebounder","Invalid")))</f>
        <v>Elite Rebounder</v>
      </c>
      <c r="AC5">
        <v>371</v>
      </c>
      <c r="AD5" t="str">
        <f>IF(Table13[[#This Row],[AST]]&lt;100,"Occasional Passer",IF(Table13[[#This Row],[AST]] &lt;= 116,"Solid Passer",IF(Table13[[#This Row],[AST]]&gt;116,"Elite Passer","Invalid")))</f>
        <v>Elite Passer</v>
      </c>
      <c r="AE5">
        <v>192</v>
      </c>
      <c r="AF5">
        <v>112</v>
      </c>
      <c r="AG5" t="str">
        <f>IF(Table13[[#This Row],[STL]]&lt;25,"Occasional Stealer",IF(Table13[[#This Row],[STL]] &lt;= 33,"Solid Stealer",IF(Table13[[#This Row],[STL]]&gt;33,"Elite Stealer","Invalid")))</f>
        <v>Elite Stealer</v>
      </c>
      <c r="AH5">
        <v>65</v>
      </c>
      <c r="AI5" t="str">
        <f>IF(Table13[[#This Row],[BLK]]&lt;18,"Occasional Blocker",IF(Table13[[#This Row],[BLK]] &lt;= 20,"Solid Shot Blocker",IF(Table13[[#This Row],[BLK]]&gt;=21,"Elite Shot Blocker","Invalid")))</f>
        <v>Elite Shot Blocker</v>
      </c>
      <c r="AJ5">
        <v>192</v>
      </c>
      <c r="AK5">
        <v>3425</v>
      </c>
      <c r="AL5">
        <v>3</v>
      </c>
      <c r="AM5">
        <v>0</v>
      </c>
      <c r="AN5">
        <v>149</v>
      </c>
      <c r="AP5" t="s">
        <v>37</v>
      </c>
      <c r="AQ5" t="s">
        <v>38</v>
      </c>
      <c r="AT5" t="s">
        <v>49</v>
      </c>
      <c r="AU5">
        <v>25</v>
      </c>
      <c r="AX5" t="s">
        <v>49</v>
      </c>
      <c r="AY5">
        <v>54</v>
      </c>
      <c r="BB5" t="s">
        <v>49</v>
      </c>
      <c r="BC5">
        <v>25</v>
      </c>
      <c r="BF5" t="s">
        <v>49</v>
      </c>
      <c r="BG5">
        <v>25</v>
      </c>
    </row>
    <row r="6" spans="1:59" x14ac:dyDescent="0.25">
      <c r="A6" t="s">
        <v>50</v>
      </c>
      <c r="B6" t="s">
        <v>26</v>
      </c>
      <c r="C6" t="str">
        <f>_xlfn.XLOOKUP(Table13[[#This Row],[POS]],Table4[POS],Table4[POS NAME])</f>
        <v>Power Forward</v>
      </c>
      <c r="D6" t="s">
        <v>51</v>
      </c>
      <c r="E6">
        <v>28</v>
      </c>
      <c r="F6">
        <v>63</v>
      </c>
      <c r="G6">
        <v>47</v>
      </c>
      <c r="H6">
        <v>16</v>
      </c>
      <c r="I6" t="b">
        <f>Table13[[#This Row],[W]]+Table13[[#This Row],[L]]=Table13[[#This Row],[Games Played]]</f>
        <v>1</v>
      </c>
      <c r="J6">
        <v>2024</v>
      </c>
      <c r="K6">
        <v>1959</v>
      </c>
      <c r="L6" t="str">
        <f>IF(Table13[[#This Row],[PTS]]&gt;=1000,"High Scorer","Low Scorer")</f>
        <v>High Scorer</v>
      </c>
      <c r="M6">
        <v>707</v>
      </c>
      <c r="N6">
        <v>1278</v>
      </c>
      <c r="O6">
        <v>55.3</v>
      </c>
      <c r="P6" t="str">
        <f>IF(Table13[[#This Row],[Field Goal %]]&gt;46,"Above Average FG%","Below Average FG%")</f>
        <v>Above Average FG%</v>
      </c>
      <c r="Q6">
        <v>47</v>
      </c>
      <c r="R6">
        <v>171</v>
      </c>
      <c r="S6">
        <v>27.5</v>
      </c>
      <c r="T6" t="str">
        <f>IF(Table13[[#This Row],[3P%]]&lt;30,"Regular Shooter",IF(Table13[[#This Row],[3P%]]&lt;=36,"Solid Shooter",IF(Table13[[#This Row],[3P%]]&gt;36,"Sharpshooter","Invalid")))</f>
        <v>Regular Shooter</v>
      </c>
      <c r="U6">
        <v>498</v>
      </c>
      <c r="V6">
        <v>772</v>
      </c>
      <c r="W6">
        <v>64.5</v>
      </c>
      <c r="X6" t="str">
        <f>IF(Table13[[#This Row],[Free Throw %]]&lt;70,"Subpar FT%",IF(Table13[[#This Row],[Free Throw %]]&lt;=72,"Solid FT%",IF(Table13[[#This Row],[Free Throw %]]&gt;72,"Elite FT%","Invalid")))</f>
        <v>Subpar FT%</v>
      </c>
      <c r="Y6">
        <v>137</v>
      </c>
      <c r="Z6">
        <v>605</v>
      </c>
      <c r="AA6">
        <v>742</v>
      </c>
      <c r="AB6" t="str">
        <f>IF(Table13[[#This Row],[REB]]&lt;199,"Occasional Rebounder",IF(Table13[[#This Row],[REB]] &lt;= 199,"Solid Rebounder",IF(Table13[[#This Row],[REB]]&gt;=200,"Elite Rebounder","Invalid")))</f>
        <v>Elite Rebounder</v>
      </c>
      <c r="AC6">
        <v>359</v>
      </c>
      <c r="AD6" t="str">
        <f>IF(Table13[[#This Row],[AST]]&lt;100,"Occasional Passer",IF(Table13[[#This Row],[AST]] &lt;= 116,"Solid Passer",IF(Table13[[#This Row],[AST]]&gt;116,"Elite Passer","Invalid")))</f>
        <v>Elite Passer</v>
      </c>
      <c r="AE6">
        <v>246</v>
      </c>
      <c r="AF6">
        <v>52</v>
      </c>
      <c r="AG6" t="str">
        <f>IF(Table13[[#This Row],[STL]]&lt;25,"Occasional Stealer",IF(Table13[[#This Row],[STL]] &lt;= 33,"Solid Stealer",IF(Table13[[#This Row],[STL]]&gt;33,"Elite Stealer","Invalid")))</f>
        <v>Elite Stealer</v>
      </c>
      <c r="AH6">
        <v>51</v>
      </c>
      <c r="AI6" t="str">
        <f>IF(Table13[[#This Row],[BLK]]&lt;18,"Occasional Blocker",IF(Table13[[#This Row],[BLK]] &lt;= 20,"Solid Shot Blocker",IF(Table13[[#This Row],[BLK]]&gt;=21,"Elite Shot Blocker","Invalid")))</f>
        <v>Elite Shot Blocker</v>
      </c>
      <c r="AJ6">
        <v>197</v>
      </c>
      <c r="AK6">
        <v>3451</v>
      </c>
      <c r="AL6">
        <v>46</v>
      </c>
      <c r="AM6">
        <v>6</v>
      </c>
      <c r="AN6">
        <v>341</v>
      </c>
      <c r="AP6" t="s">
        <v>52</v>
      </c>
      <c r="AQ6" t="s">
        <v>53</v>
      </c>
      <c r="AT6" t="s">
        <v>54</v>
      </c>
      <c r="AU6">
        <v>24</v>
      </c>
      <c r="AX6" t="s">
        <v>54</v>
      </c>
      <c r="AY6">
        <v>67</v>
      </c>
      <c r="BB6" t="s">
        <v>54</v>
      </c>
      <c r="BC6">
        <v>1</v>
      </c>
      <c r="BF6" t="s">
        <v>54</v>
      </c>
      <c r="BG6">
        <v>35</v>
      </c>
    </row>
    <row r="7" spans="1:59" x14ac:dyDescent="0.25">
      <c r="A7" t="s">
        <v>55</v>
      </c>
      <c r="B7" t="s">
        <v>52</v>
      </c>
      <c r="C7" t="str">
        <f>_xlfn.XLOOKUP(Table13[[#This Row],[POS]],Table4[POS],Table4[POS NAME])</f>
        <v>Shooting Guard</v>
      </c>
      <c r="D7" t="s">
        <v>56</v>
      </c>
      <c r="E7">
        <v>21</v>
      </c>
      <c r="F7">
        <v>79</v>
      </c>
      <c r="G7">
        <v>40</v>
      </c>
      <c r="H7">
        <v>39</v>
      </c>
      <c r="I7" t="b">
        <f>Table13[[#This Row],[W]]+Table13[[#This Row],[L]]=Table13[[#This Row],[Games Played]]</f>
        <v>1</v>
      </c>
      <c r="J7">
        <v>2842</v>
      </c>
      <c r="K7">
        <v>1946</v>
      </c>
      <c r="L7" t="str">
        <f>IF(Table13[[#This Row],[PTS]]&gt;=1000,"High Scorer","Low Scorer")</f>
        <v>High Scorer</v>
      </c>
      <c r="M7">
        <v>707</v>
      </c>
      <c r="N7">
        <v>1541</v>
      </c>
      <c r="O7">
        <v>45.9</v>
      </c>
      <c r="P7" t="str">
        <f>IF(Table13[[#This Row],[Field Goal %]]&gt;46,"Above Average FG%","Below Average FG%")</f>
        <v>Below Average FG%</v>
      </c>
      <c r="Q7">
        <v>213</v>
      </c>
      <c r="R7">
        <v>578</v>
      </c>
      <c r="S7">
        <v>36.9</v>
      </c>
      <c r="T7" t="str">
        <f>IF(Table13[[#This Row],[3P%]]&lt;30,"Regular Shooter",IF(Table13[[#This Row],[3P%]]&lt;=36,"Solid Shooter",IF(Table13[[#This Row],[3P%]]&gt;36,"Sharpshooter","Invalid")))</f>
        <v>Sharpshooter</v>
      </c>
      <c r="U7">
        <v>319</v>
      </c>
      <c r="V7">
        <v>422</v>
      </c>
      <c r="W7">
        <v>75.599999999999994</v>
      </c>
      <c r="X7" t="str">
        <f>IF(Table13[[#This Row],[Free Throw %]]&lt;70,"Subpar FT%",IF(Table13[[#This Row],[Free Throw %]]&lt;=72,"Solid FT%",IF(Table13[[#This Row],[Free Throw %]]&gt;72,"Elite FT%","Invalid")))</f>
        <v>Elite FT%</v>
      </c>
      <c r="Y7">
        <v>47</v>
      </c>
      <c r="Z7">
        <v>411</v>
      </c>
      <c r="AA7">
        <v>458</v>
      </c>
      <c r="AB7" t="str">
        <f>IF(Table13[[#This Row],[REB]]&lt;199,"Occasional Rebounder",IF(Table13[[#This Row],[REB]] &lt;= 199,"Solid Rebounder",IF(Table13[[#This Row],[REB]]&gt;=200,"Elite Rebounder","Invalid")))</f>
        <v>Elite Rebounder</v>
      </c>
      <c r="AC7">
        <v>350</v>
      </c>
      <c r="AD7" t="str">
        <f>IF(Table13[[#This Row],[AST]]&lt;100,"Occasional Passer",IF(Table13[[#This Row],[AST]] &lt;= 116,"Solid Passer",IF(Table13[[#This Row],[AST]]&gt;116,"Elite Passer","Invalid")))</f>
        <v>Elite Passer</v>
      </c>
      <c r="AE7">
        <v>259</v>
      </c>
      <c r="AF7">
        <v>125</v>
      </c>
      <c r="AG7" t="str">
        <f>IF(Table13[[#This Row],[STL]]&lt;25,"Occasional Stealer",IF(Table13[[#This Row],[STL]] &lt;= 33,"Solid Stealer",IF(Table13[[#This Row],[STL]]&gt;33,"Elite Stealer","Invalid")))</f>
        <v>Elite Stealer</v>
      </c>
      <c r="AH7">
        <v>58</v>
      </c>
      <c r="AI7" t="str">
        <f>IF(Table13[[#This Row],[BLK]]&lt;18,"Occasional Blocker",IF(Table13[[#This Row],[BLK]] &lt;= 20,"Solid Shot Blocker",IF(Table13[[#This Row],[BLK]]&gt;=21,"Elite Shot Blocker","Invalid")))</f>
        <v>Elite Shot Blocker</v>
      </c>
      <c r="AJ7">
        <v>186</v>
      </c>
      <c r="AK7">
        <v>3311</v>
      </c>
      <c r="AL7">
        <v>9</v>
      </c>
      <c r="AM7">
        <v>0</v>
      </c>
      <c r="AN7">
        <v>97</v>
      </c>
      <c r="AP7" t="s">
        <v>57</v>
      </c>
      <c r="AQ7" t="s">
        <v>58</v>
      </c>
      <c r="AT7" t="s">
        <v>59</v>
      </c>
      <c r="AU7">
        <v>4.3155130057235578</v>
      </c>
      <c r="AX7" t="s">
        <v>59</v>
      </c>
      <c r="AY7">
        <v>24.650686065421002</v>
      </c>
      <c r="BB7" t="s">
        <v>59</v>
      </c>
      <c r="BC7">
        <v>14.496366322759949</v>
      </c>
      <c r="BF7" t="s">
        <v>59</v>
      </c>
      <c r="BG7">
        <v>13.445866464411722</v>
      </c>
    </row>
    <row r="8" spans="1:59" x14ac:dyDescent="0.25">
      <c r="A8" t="s">
        <v>60</v>
      </c>
      <c r="B8" t="s">
        <v>26</v>
      </c>
      <c r="C8" t="str">
        <f>_xlfn.XLOOKUP(Table13[[#This Row],[POS]],Table4[POS],Table4[POS NAME])</f>
        <v>Power Forward</v>
      </c>
      <c r="D8" t="s">
        <v>61</v>
      </c>
      <c r="E8">
        <v>28</v>
      </c>
      <c r="F8">
        <v>77</v>
      </c>
      <c r="G8">
        <v>44</v>
      </c>
      <c r="H8">
        <v>33</v>
      </c>
      <c r="I8" t="b">
        <f>Table13[[#This Row],[W]]+Table13[[#This Row],[L]]=Table13[[#This Row],[Games Played]]</f>
        <v>1</v>
      </c>
      <c r="J8">
        <v>2737</v>
      </c>
      <c r="K8">
        <v>1936</v>
      </c>
      <c r="L8" t="str">
        <f>IF(Table13[[#This Row],[PTS]]&gt;=1000,"High Scorer","Low Scorer")</f>
        <v>High Scorer</v>
      </c>
      <c r="M8">
        <v>658</v>
      </c>
      <c r="N8">
        <v>1432</v>
      </c>
      <c r="O8">
        <v>45.9</v>
      </c>
      <c r="P8" t="str">
        <f>IF(Table13[[#This Row],[Field Goal %]]&gt;46,"Above Average FG%","Below Average FG%")</f>
        <v>Below Average FG%</v>
      </c>
      <c r="Q8">
        <v>218</v>
      </c>
      <c r="R8">
        <v>636</v>
      </c>
      <c r="S8">
        <v>34.299999999999997</v>
      </c>
      <c r="T8" t="str">
        <f>IF(Table13[[#This Row],[3P%]]&lt;30,"Regular Shooter",IF(Table13[[#This Row],[3P%]]&lt;=36,"Solid Shooter",IF(Table13[[#This Row],[3P%]]&gt;36,"Sharpshooter","Invalid")))</f>
        <v>Solid Shooter</v>
      </c>
      <c r="U8">
        <v>402</v>
      </c>
      <c r="V8">
        <v>531</v>
      </c>
      <c r="W8">
        <v>75.7</v>
      </c>
      <c r="X8" t="str">
        <f>IF(Table13[[#This Row],[Free Throw %]]&lt;70,"Subpar FT%",IF(Table13[[#This Row],[Free Throw %]]&lt;=72,"Solid FT%",IF(Table13[[#This Row],[Free Throw %]]&gt;72,"Elite FT%","Invalid")))</f>
        <v>Elite FT%</v>
      </c>
      <c r="Y8">
        <v>141</v>
      </c>
      <c r="Z8">
        <v>626</v>
      </c>
      <c r="AA8">
        <v>767</v>
      </c>
      <c r="AB8" t="str">
        <f>IF(Table13[[#This Row],[REB]]&lt;199,"Occasional Rebounder",IF(Table13[[#This Row],[REB]] &lt;= 199,"Solid Rebounder",IF(Table13[[#This Row],[REB]]&gt;=200,"Elite Rebounder","Invalid")))</f>
        <v>Elite Rebounder</v>
      </c>
      <c r="AC8">
        <v>316</v>
      </c>
      <c r="AD8" t="str">
        <f>IF(Table13[[#This Row],[AST]]&lt;100,"Occasional Passer",IF(Table13[[#This Row],[AST]] &lt;= 116,"Solid Passer",IF(Table13[[#This Row],[AST]]&gt;116,"Elite Passer","Invalid")))</f>
        <v>Elite Passer</v>
      </c>
      <c r="AE8">
        <v>216</v>
      </c>
      <c r="AF8">
        <v>49</v>
      </c>
      <c r="AG8" t="str">
        <f>IF(Table13[[#This Row],[STL]]&lt;25,"Occasional Stealer",IF(Table13[[#This Row],[STL]] &lt;= 33,"Solid Stealer",IF(Table13[[#This Row],[STL]]&gt;33,"Elite Stealer","Invalid")))</f>
        <v>Elite Stealer</v>
      </c>
      <c r="AH8">
        <v>21</v>
      </c>
      <c r="AI8" t="str">
        <f>IF(Table13[[#This Row],[BLK]]&lt;18,"Occasional Blocker",IF(Table13[[#This Row],[BLK]] &lt;= 20,"Solid Shot Blocker",IF(Table13[[#This Row],[BLK]]&gt;=21,"Elite Shot Blocker","Invalid")))</f>
        <v>Elite Shot Blocker</v>
      </c>
      <c r="AJ8">
        <v>233</v>
      </c>
      <c r="AK8">
        <v>3324</v>
      </c>
      <c r="AL8">
        <v>40</v>
      </c>
      <c r="AM8">
        <v>0</v>
      </c>
      <c r="AN8">
        <v>170</v>
      </c>
      <c r="AP8" t="s">
        <v>62</v>
      </c>
      <c r="AQ8" t="s">
        <v>63</v>
      </c>
      <c r="AT8" t="s">
        <v>64</v>
      </c>
      <c r="AU8">
        <v>18.623652502569175</v>
      </c>
      <c r="AX8" t="s">
        <v>64</v>
      </c>
      <c r="AY8">
        <v>607.65632349594114</v>
      </c>
      <c r="BB8" t="s">
        <v>64</v>
      </c>
      <c r="BC8">
        <v>210.14463656364882</v>
      </c>
      <c r="BF8" t="s">
        <v>64</v>
      </c>
      <c r="BG8">
        <v>180.79132497879181</v>
      </c>
    </row>
    <row r="9" spans="1:59" x14ac:dyDescent="0.25">
      <c r="A9" t="s">
        <v>65</v>
      </c>
      <c r="B9" t="s">
        <v>52</v>
      </c>
      <c r="C9" t="str">
        <f>_xlfn.XLOOKUP(Table13[[#This Row],[POS]],Table4[POS],Table4[POS NAME])</f>
        <v>Shooting Guard</v>
      </c>
      <c r="D9" t="s">
        <v>66</v>
      </c>
      <c r="E9">
        <v>26</v>
      </c>
      <c r="F9">
        <v>68</v>
      </c>
      <c r="G9">
        <v>44</v>
      </c>
      <c r="H9">
        <v>24</v>
      </c>
      <c r="I9" t="b">
        <f>Table13[[#This Row],[W]]+Table13[[#This Row],[L]]=Table13[[#This Row],[Games Played]]</f>
        <v>1</v>
      </c>
      <c r="J9">
        <v>2432</v>
      </c>
      <c r="K9">
        <v>1922</v>
      </c>
      <c r="L9" t="str">
        <f>IF(Table13[[#This Row],[PTS]]&gt;=1000,"High Scorer","Low Scorer")</f>
        <v>High Scorer</v>
      </c>
      <c r="M9">
        <v>679</v>
      </c>
      <c r="N9">
        <v>1402</v>
      </c>
      <c r="O9">
        <v>48.4</v>
      </c>
      <c r="P9" t="str">
        <f>IF(Table13[[#This Row],[Field Goal %]]&gt;46,"Above Average FG%","Below Average FG%")</f>
        <v>Above Average FG%</v>
      </c>
      <c r="Q9">
        <v>245</v>
      </c>
      <c r="R9">
        <v>635</v>
      </c>
      <c r="S9">
        <v>38.6</v>
      </c>
      <c r="T9" t="str">
        <f>IF(Table13[[#This Row],[3P%]]&lt;30,"Regular Shooter",IF(Table13[[#This Row],[3P%]]&lt;=36,"Solid Shooter",IF(Table13[[#This Row],[3P%]]&gt;36,"Sharpshooter","Invalid")))</f>
        <v>Sharpshooter</v>
      </c>
      <c r="U9">
        <v>319</v>
      </c>
      <c r="V9">
        <v>368</v>
      </c>
      <c r="W9">
        <v>86.7</v>
      </c>
      <c r="X9" t="str">
        <f>IF(Table13[[#This Row],[Free Throw %]]&lt;70,"Subpar FT%",IF(Table13[[#This Row],[Free Throw %]]&lt;=72,"Solid FT%",IF(Table13[[#This Row],[Free Throw %]]&gt;72,"Elite FT%","Invalid")))</f>
        <v>Elite FT%</v>
      </c>
      <c r="Y9">
        <v>63</v>
      </c>
      <c r="Z9">
        <v>226</v>
      </c>
      <c r="AA9">
        <v>289</v>
      </c>
      <c r="AB9" t="str">
        <f>IF(Table13[[#This Row],[REB]]&lt;199,"Occasional Rebounder",IF(Table13[[#This Row],[REB]] &lt;= 199,"Solid Rebounder",IF(Table13[[#This Row],[REB]]&gt;=200,"Elite Rebounder","Invalid")))</f>
        <v>Elite Rebounder</v>
      </c>
      <c r="AC9">
        <v>301</v>
      </c>
      <c r="AD9" t="str">
        <f>IF(Table13[[#This Row],[AST]]&lt;100,"Occasional Passer",IF(Table13[[#This Row],[AST]] &lt;= 116,"Solid Passer",IF(Table13[[#This Row],[AST]]&gt;116,"Elite Passer","Invalid")))</f>
        <v>Elite Passer</v>
      </c>
      <c r="AE9">
        <v>180</v>
      </c>
      <c r="AF9">
        <v>99</v>
      </c>
      <c r="AG9" t="str">
        <f>IF(Table13[[#This Row],[STL]]&lt;25,"Occasional Stealer",IF(Table13[[#This Row],[STL]] &lt;= 33,"Solid Stealer",IF(Table13[[#This Row],[STL]]&gt;33,"Elite Stealer","Invalid")))</f>
        <v>Elite Stealer</v>
      </c>
      <c r="AH9">
        <v>27</v>
      </c>
      <c r="AI9" t="str">
        <f>IF(Table13[[#This Row],[BLK]]&lt;18,"Occasional Blocker",IF(Table13[[#This Row],[BLK]] &lt;= 20,"Solid Shot Blocker",IF(Table13[[#This Row],[BLK]]&gt;=21,"Elite Shot Blocker","Invalid")))</f>
        <v>Elite Shot Blocker</v>
      </c>
      <c r="AJ9">
        <v>168</v>
      </c>
      <c r="AK9">
        <v>2918</v>
      </c>
      <c r="AL9">
        <v>5</v>
      </c>
      <c r="AM9">
        <v>0</v>
      </c>
      <c r="AN9">
        <v>338</v>
      </c>
      <c r="AT9" t="s">
        <v>67</v>
      </c>
      <c r="AU9">
        <v>-6.6676085472565205E-2</v>
      </c>
      <c r="AX9" t="s">
        <v>67</v>
      </c>
      <c r="AY9">
        <v>-1.016923909457264</v>
      </c>
      <c r="BB9" t="s">
        <v>67</v>
      </c>
      <c r="BC9">
        <v>-1.0114502836023647</v>
      </c>
      <c r="BF9" t="s">
        <v>67</v>
      </c>
      <c r="BG9">
        <v>-0.56892953682734326</v>
      </c>
    </row>
    <row r="10" spans="1:59" x14ac:dyDescent="0.25">
      <c r="A10" t="s">
        <v>68</v>
      </c>
      <c r="B10" t="s">
        <v>40</v>
      </c>
      <c r="C10" t="str">
        <f>_xlfn.XLOOKUP(Table13[[#This Row],[POS]],Table4[POS],Table4[POS NAME])</f>
        <v>Point Guard</v>
      </c>
      <c r="D10" t="s">
        <v>69</v>
      </c>
      <c r="E10">
        <v>24</v>
      </c>
      <c r="F10">
        <v>73</v>
      </c>
      <c r="G10">
        <v>38</v>
      </c>
      <c r="H10">
        <v>35</v>
      </c>
      <c r="I10" t="b">
        <f>Table13[[#This Row],[W]]+Table13[[#This Row],[L]]=Table13[[#This Row],[Games Played]]</f>
        <v>1</v>
      </c>
      <c r="J10">
        <v>2541</v>
      </c>
      <c r="K10">
        <v>1914</v>
      </c>
      <c r="L10" t="str">
        <f>IF(Table13[[#This Row],[PTS]]&gt;=1000,"High Scorer","Low Scorer")</f>
        <v>High Scorer</v>
      </c>
      <c r="M10">
        <v>597</v>
      </c>
      <c r="N10">
        <v>1390</v>
      </c>
      <c r="O10">
        <v>42.9</v>
      </c>
      <c r="P10" t="str">
        <f>IF(Table13[[#This Row],[Field Goal %]]&gt;46,"Above Average FG%","Below Average FG%")</f>
        <v>Below Average FG%</v>
      </c>
      <c r="Q10">
        <v>154</v>
      </c>
      <c r="R10">
        <v>460</v>
      </c>
      <c r="S10">
        <v>33.5</v>
      </c>
      <c r="T10" t="str">
        <f>IF(Table13[[#This Row],[3P%]]&lt;30,"Regular Shooter",IF(Table13[[#This Row],[3P%]]&lt;=36,"Solid Shooter",IF(Table13[[#This Row],[3P%]]&gt;36,"Sharpshooter","Invalid")))</f>
        <v>Solid Shooter</v>
      </c>
      <c r="U10">
        <v>566</v>
      </c>
      <c r="V10">
        <v>639</v>
      </c>
      <c r="W10">
        <v>88.6</v>
      </c>
      <c r="X10" t="str">
        <f>IF(Table13[[#This Row],[Free Throw %]]&lt;70,"Subpar FT%",IF(Table13[[#This Row],[Free Throw %]]&lt;=72,"Solid FT%",IF(Table13[[#This Row],[Free Throw %]]&gt;72,"Elite FT%","Invalid")))</f>
        <v>Elite FT%</v>
      </c>
      <c r="Y10">
        <v>56</v>
      </c>
      <c r="Z10">
        <v>161</v>
      </c>
      <c r="AA10">
        <v>217</v>
      </c>
      <c r="AB10" t="str">
        <f>IF(Table13[[#This Row],[REB]]&lt;199,"Occasional Rebounder",IF(Table13[[#This Row],[REB]] &lt;= 199,"Solid Rebounder",IF(Table13[[#This Row],[REB]]&gt;=200,"Elite Rebounder","Invalid")))</f>
        <v>Elite Rebounder</v>
      </c>
      <c r="AC10">
        <v>741</v>
      </c>
      <c r="AD10" t="str">
        <f>IF(Table13[[#This Row],[AST]]&lt;100,"Occasional Passer",IF(Table13[[#This Row],[AST]] &lt;= 116,"Solid Passer",IF(Table13[[#This Row],[AST]]&gt;116,"Elite Passer","Invalid")))</f>
        <v>Elite Passer</v>
      </c>
      <c r="AE10">
        <v>300</v>
      </c>
      <c r="AF10">
        <v>80</v>
      </c>
      <c r="AG10" t="str">
        <f>IF(Table13[[#This Row],[STL]]&lt;25,"Occasional Stealer",IF(Table13[[#This Row],[STL]] &lt;= 33,"Solid Stealer",IF(Table13[[#This Row],[STL]]&gt;33,"Elite Stealer","Invalid")))</f>
        <v>Elite Stealer</v>
      </c>
      <c r="AH10">
        <v>9</v>
      </c>
      <c r="AI10" t="str">
        <f>IF(Table13[[#This Row],[BLK]]&lt;18,"Occasional Blocker",IF(Table13[[#This Row],[BLK]] &lt;= 20,"Solid Shot Blocker",IF(Table13[[#This Row],[BLK]]&gt;=21,"Elite Shot Blocker","Invalid")))</f>
        <v>Occasional Blocker</v>
      </c>
      <c r="AJ10">
        <v>104</v>
      </c>
      <c r="AK10">
        <v>3253</v>
      </c>
      <c r="AL10">
        <v>40</v>
      </c>
      <c r="AM10">
        <v>0</v>
      </c>
      <c r="AN10">
        <v>100</v>
      </c>
      <c r="AT10" t="s">
        <v>70</v>
      </c>
      <c r="AU10">
        <v>0.67829630276595054</v>
      </c>
      <c r="AX10" t="s">
        <v>70</v>
      </c>
      <c r="AY10">
        <v>-0.500281761076386</v>
      </c>
      <c r="BB10" t="s">
        <v>70</v>
      </c>
      <c r="BC10">
        <v>6.5917747062502891E-3</v>
      </c>
      <c r="BF10" t="s">
        <v>70</v>
      </c>
      <c r="BG10">
        <v>2.1363190848617961E-2</v>
      </c>
    </row>
    <row r="11" spans="1:59" x14ac:dyDescent="0.25">
      <c r="A11" t="s">
        <v>71</v>
      </c>
      <c r="B11" t="s">
        <v>52</v>
      </c>
      <c r="C11" t="str">
        <f>_xlfn.XLOOKUP(Table13[[#This Row],[POS]],Table4[POS],Table4[POS NAME])</f>
        <v>Shooting Guard</v>
      </c>
      <c r="D11" t="s">
        <v>72</v>
      </c>
      <c r="E11">
        <v>28</v>
      </c>
      <c r="F11">
        <v>77</v>
      </c>
      <c r="G11">
        <v>38</v>
      </c>
      <c r="H11">
        <v>39</v>
      </c>
      <c r="I11" t="b">
        <f>Table13[[#This Row],[W]]+Table13[[#This Row],[L]]=Table13[[#This Row],[Games Played]]</f>
        <v>1</v>
      </c>
      <c r="J11">
        <v>2768</v>
      </c>
      <c r="K11">
        <v>1913</v>
      </c>
      <c r="L11" t="str">
        <f>IF(Table13[[#This Row],[PTS]]&gt;=1000,"High Scorer","Low Scorer")</f>
        <v>High Scorer</v>
      </c>
      <c r="M11">
        <v>673</v>
      </c>
      <c r="N11">
        <v>1388</v>
      </c>
      <c r="O11">
        <v>48.5</v>
      </c>
      <c r="P11" t="str">
        <f>IF(Table13[[#This Row],[Field Goal %]]&gt;46,"Above Average FG%","Below Average FG%")</f>
        <v>Above Average FG%</v>
      </c>
      <c r="Q11">
        <v>204</v>
      </c>
      <c r="R11">
        <v>544</v>
      </c>
      <c r="S11">
        <v>37.5</v>
      </c>
      <c r="T11" t="str">
        <f>IF(Table13[[#This Row],[3P%]]&lt;30,"Regular Shooter",IF(Table13[[#This Row],[3P%]]&lt;=36,"Solid Shooter",IF(Table13[[#This Row],[3P%]]&gt;36,"Sharpshooter","Invalid")))</f>
        <v>Sharpshooter</v>
      </c>
      <c r="U11">
        <v>363</v>
      </c>
      <c r="V11">
        <v>428</v>
      </c>
      <c r="W11">
        <v>84.8</v>
      </c>
      <c r="X11" t="str">
        <f>IF(Table13[[#This Row],[Free Throw %]]&lt;70,"Subpar FT%",IF(Table13[[#This Row],[Free Throw %]]&lt;=72,"Solid FT%",IF(Table13[[#This Row],[Free Throw %]]&gt;72,"Elite FT%","Invalid")))</f>
        <v>Elite FT%</v>
      </c>
      <c r="Y11">
        <v>42</v>
      </c>
      <c r="Z11">
        <v>303</v>
      </c>
      <c r="AA11">
        <v>345</v>
      </c>
      <c r="AB11" t="str">
        <f>IF(Table13[[#This Row],[REB]]&lt;199,"Occasional Rebounder",IF(Table13[[#This Row],[REB]] &lt;= 199,"Solid Rebounder",IF(Table13[[#This Row],[REB]]&gt;=200,"Elite Rebounder","Invalid")))</f>
        <v>Elite Rebounder</v>
      </c>
      <c r="AC11">
        <v>327</v>
      </c>
      <c r="AD11" t="str">
        <f>IF(Table13[[#This Row],[AST]]&lt;100,"Occasional Passer",IF(Table13[[#This Row],[AST]] &lt;= 116,"Solid Passer",IF(Table13[[#This Row],[AST]]&gt;116,"Elite Passer","Invalid")))</f>
        <v>Elite Passer</v>
      </c>
      <c r="AE11">
        <v>194</v>
      </c>
      <c r="AF11">
        <v>69</v>
      </c>
      <c r="AG11" t="str">
        <f>IF(Table13[[#This Row],[STL]]&lt;25,"Occasional Stealer",IF(Table13[[#This Row],[STL]] &lt;= 33,"Solid Stealer",IF(Table13[[#This Row],[STL]]&gt;33,"Elite Stealer","Invalid")))</f>
        <v>Elite Stealer</v>
      </c>
      <c r="AH11">
        <v>18</v>
      </c>
      <c r="AI11" t="str">
        <f>IF(Table13[[#This Row],[BLK]]&lt;18,"Occasional Blocker",IF(Table13[[#This Row],[BLK]] &lt;= 20,"Solid Shot Blocker",IF(Table13[[#This Row],[BLK]]&gt;=21,"Elite Shot Blocker","Invalid")))</f>
        <v>Solid Shot Blocker</v>
      </c>
      <c r="AJ11">
        <v>159</v>
      </c>
      <c r="AK11">
        <v>2885</v>
      </c>
      <c r="AL11">
        <v>2</v>
      </c>
      <c r="AM11">
        <v>0</v>
      </c>
      <c r="AN11">
        <v>18</v>
      </c>
      <c r="AT11" t="s">
        <v>73</v>
      </c>
      <c r="AU11">
        <v>23</v>
      </c>
      <c r="AX11" t="s">
        <v>73</v>
      </c>
      <c r="AY11">
        <v>82</v>
      </c>
      <c r="BB11" t="s">
        <v>73</v>
      </c>
      <c r="BC11">
        <v>57</v>
      </c>
      <c r="BF11" t="s">
        <v>73</v>
      </c>
      <c r="BG11">
        <v>60</v>
      </c>
    </row>
    <row r="12" spans="1:59" x14ac:dyDescent="0.25">
      <c r="A12" t="s">
        <v>74</v>
      </c>
      <c r="B12" t="s">
        <v>40</v>
      </c>
      <c r="C12" t="str">
        <f>_xlfn.XLOOKUP(Table13[[#This Row],[POS]],Table4[POS],Table4[POS NAME])</f>
        <v>Point Guard</v>
      </c>
      <c r="D12" t="s">
        <v>75</v>
      </c>
      <c r="E12">
        <v>32</v>
      </c>
      <c r="F12">
        <v>58</v>
      </c>
      <c r="G12">
        <v>27</v>
      </c>
      <c r="H12">
        <v>31</v>
      </c>
      <c r="I12" t="b">
        <f>Table13[[#This Row],[W]]+Table13[[#This Row],[L]]=Table13[[#This Row],[Games Played]]</f>
        <v>1</v>
      </c>
      <c r="J12">
        <v>2107</v>
      </c>
      <c r="K12">
        <v>1866</v>
      </c>
      <c r="L12" t="str">
        <f>IF(Table13[[#This Row],[PTS]]&gt;=1000,"High Scorer","Low Scorer")</f>
        <v>High Scorer</v>
      </c>
      <c r="M12">
        <v>556</v>
      </c>
      <c r="N12">
        <v>1202</v>
      </c>
      <c r="O12">
        <v>46.3</v>
      </c>
      <c r="P12" t="str">
        <f>IF(Table13[[#This Row],[Field Goal %]]&gt;46,"Above Average FG%","Below Average FG%")</f>
        <v>Above Average FG%</v>
      </c>
      <c r="Q12">
        <v>244</v>
      </c>
      <c r="R12">
        <v>658</v>
      </c>
      <c r="S12">
        <v>37.1</v>
      </c>
      <c r="T12" t="str">
        <f>IF(Table13[[#This Row],[3P%]]&lt;30,"Regular Shooter",IF(Table13[[#This Row],[3P%]]&lt;=36,"Solid Shooter",IF(Table13[[#This Row],[3P%]]&gt;36,"Sharpshooter","Invalid")))</f>
        <v>Sharpshooter</v>
      </c>
      <c r="U12">
        <v>510</v>
      </c>
      <c r="V12">
        <v>558</v>
      </c>
      <c r="W12">
        <v>91.4</v>
      </c>
      <c r="X12" t="str">
        <f>IF(Table13[[#This Row],[Free Throw %]]&lt;70,"Subpar FT%",IF(Table13[[#This Row],[Free Throw %]]&lt;=72,"Solid FT%",IF(Table13[[#This Row],[Free Throw %]]&gt;72,"Elite FT%","Invalid")))</f>
        <v>Elite FT%</v>
      </c>
      <c r="Y12">
        <v>44</v>
      </c>
      <c r="Z12">
        <v>233</v>
      </c>
      <c r="AA12">
        <v>277</v>
      </c>
      <c r="AB12" t="str">
        <f>IF(Table13[[#This Row],[REB]]&lt;199,"Occasional Rebounder",IF(Table13[[#This Row],[REB]] &lt;= 199,"Solid Rebounder",IF(Table13[[#This Row],[REB]]&gt;=200,"Elite Rebounder","Invalid")))</f>
        <v>Elite Rebounder</v>
      </c>
      <c r="AC12">
        <v>425</v>
      </c>
      <c r="AD12" t="str">
        <f>IF(Table13[[#This Row],[AST]]&lt;100,"Occasional Passer",IF(Table13[[#This Row],[AST]] &lt;= 116,"Solid Passer",IF(Table13[[#This Row],[AST]]&gt;116,"Elite Passer","Invalid")))</f>
        <v>Elite Passer</v>
      </c>
      <c r="AE12">
        <v>191</v>
      </c>
      <c r="AF12">
        <v>50</v>
      </c>
      <c r="AG12" t="str">
        <f>IF(Table13[[#This Row],[STL]]&lt;25,"Occasional Stealer",IF(Table13[[#This Row],[STL]] &lt;= 33,"Solid Stealer",IF(Table13[[#This Row],[STL]]&gt;33,"Elite Stealer","Invalid")))</f>
        <v>Elite Stealer</v>
      </c>
      <c r="AH12">
        <v>18</v>
      </c>
      <c r="AI12" t="str">
        <f>IF(Table13[[#This Row],[BLK]]&lt;18,"Occasional Blocker",IF(Table13[[#This Row],[BLK]] &lt;= 20,"Solid Shot Blocker",IF(Table13[[#This Row],[BLK]]&gt;=21,"Elite Shot Blocker","Invalid")))</f>
        <v>Solid Shot Blocker</v>
      </c>
      <c r="AJ12">
        <v>109</v>
      </c>
      <c r="AK12">
        <v>2849</v>
      </c>
      <c r="AL12">
        <v>16</v>
      </c>
      <c r="AM12">
        <v>2</v>
      </c>
      <c r="AN12">
        <v>105</v>
      </c>
      <c r="AT12" t="s">
        <v>76</v>
      </c>
      <c r="AU12">
        <v>19</v>
      </c>
      <c r="AX12" t="s">
        <v>76</v>
      </c>
      <c r="AY12">
        <v>1</v>
      </c>
      <c r="BB12" t="s">
        <v>76</v>
      </c>
      <c r="BC12">
        <v>0</v>
      </c>
      <c r="BF12" t="s">
        <v>76</v>
      </c>
      <c r="BG12">
        <v>0</v>
      </c>
    </row>
    <row r="13" spans="1:59" x14ac:dyDescent="0.25">
      <c r="A13" t="s">
        <v>77</v>
      </c>
      <c r="B13" t="s">
        <v>40</v>
      </c>
      <c r="C13" t="str">
        <f>_xlfn.XLOOKUP(Table13[[#This Row],[POS]],Table4[POS],Table4[POS NAME])</f>
        <v>Point Guard</v>
      </c>
      <c r="D13" t="s">
        <v>78</v>
      </c>
      <c r="E13">
        <v>25</v>
      </c>
      <c r="F13">
        <v>73</v>
      </c>
      <c r="G13">
        <v>44</v>
      </c>
      <c r="H13">
        <v>29</v>
      </c>
      <c r="I13" t="b">
        <f>Table13[[#This Row],[W]]+Table13[[#This Row],[L]]=Table13[[#This Row],[Games Played]]</f>
        <v>1</v>
      </c>
      <c r="J13">
        <v>2435</v>
      </c>
      <c r="K13">
        <v>1826</v>
      </c>
      <c r="L13" t="str">
        <f>IF(Table13[[#This Row],[PTS]]&gt;=1000,"High Scorer","Low Scorer")</f>
        <v>High Scorer</v>
      </c>
      <c r="M13">
        <v>682</v>
      </c>
      <c r="N13">
        <v>1331</v>
      </c>
      <c r="O13">
        <v>51.2</v>
      </c>
      <c r="P13" t="str">
        <f>IF(Table13[[#This Row],[Field Goal %]]&gt;46,"Above Average FG%","Below Average FG%")</f>
        <v>Above Average FG%</v>
      </c>
      <c r="Q13">
        <v>119</v>
      </c>
      <c r="R13">
        <v>367</v>
      </c>
      <c r="S13">
        <v>32.4</v>
      </c>
      <c r="T13" t="str">
        <f>IF(Table13[[#This Row],[3P%]]&lt;30,"Regular Shooter",IF(Table13[[#This Row],[3P%]]&lt;=36,"Solid Shooter",IF(Table13[[#This Row],[3P%]]&gt;36,"Sharpshooter","Invalid")))</f>
        <v>Solid Shooter</v>
      </c>
      <c r="U13">
        <v>343</v>
      </c>
      <c r="V13">
        <v>440</v>
      </c>
      <c r="W13">
        <v>78</v>
      </c>
      <c r="X13" t="str">
        <f>IF(Table13[[#This Row],[Free Throw %]]&lt;70,"Subpar FT%",IF(Table13[[#This Row],[Free Throw %]]&lt;=72,"Solid FT%",IF(Table13[[#This Row],[Free Throw %]]&gt;72,"Elite FT%","Invalid")))</f>
        <v>Elite FT%</v>
      </c>
      <c r="Y13">
        <v>40</v>
      </c>
      <c r="Z13">
        <v>266</v>
      </c>
      <c r="AA13">
        <v>306</v>
      </c>
      <c r="AB13" t="str">
        <f>IF(Table13[[#This Row],[REB]]&lt;199,"Occasional Rebounder",IF(Table13[[#This Row],[REB]] &lt;= 199,"Solid Rebounder",IF(Table13[[#This Row],[REB]]&gt;=200,"Elite Rebounder","Invalid")))</f>
        <v>Elite Rebounder</v>
      </c>
      <c r="AC13">
        <v>447</v>
      </c>
      <c r="AD13" t="str">
        <f>IF(Table13[[#This Row],[AST]]&lt;100,"Occasional Passer",IF(Table13[[#This Row],[AST]] &lt;= 116,"Solid Passer",IF(Table13[[#This Row],[AST]]&gt;116,"Elite Passer","Invalid")))</f>
        <v>Elite Passer</v>
      </c>
      <c r="AE13">
        <v>181</v>
      </c>
      <c r="AF13">
        <v>83</v>
      </c>
      <c r="AG13" t="str">
        <f>IF(Table13[[#This Row],[STL]]&lt;25,"Occasional Stealer",IF(Table13[[#This Row],[STL]] &lt;= 33,"Solid Stealer",IF(Table13[[#This Row],[STL]]&gt;33,"Elite Stealer","Invalid")))</f>
        <v>Elite Stealer</v>
      </c>
      <c r="AH13">
        <v>23</v>
      </c>
      <c r="AI13" t="str">
        <f>IF(Table13[[#This Row],[BLK]]&lt;18,"Occasional Blocker",IF(Table13[[#This Row],[BLK]] &lt;= 20,"Solid Shot Blocker",IF(Table13[[#This Row],[BLK]]&gt;=21,"Elite Shot Blocker","Invalid")))</f>
        <v>Elite Shot Blocker</v>
      </c>
      <c r="AJ13">
        <v>172</v>
      </c>
      <c r="AK13">
        <v>3001</v>
      </c>
      <c r="AL13">
        <v>11</v>
      </c>
      <c r="AM13">
        <v>0</v>
      </c>
      <c r="AN13">
        <v>176</v>
      </c>
      <c r="AT13" t="s">
        <v>79</v>
      </c>
      <c r="AU13">
        <v>42</v>
      </c>
      <c r="AX13" t="s">
        <v>79</v>
      </c>
      <c r="AY13">
        <v>83</v>
      </c>
      <c r="BB13" t="s">
        <v>79</v>
      </c>
      <c r="BC13">
        <v>57</v>
      </c>
      <c r="BF13" t="s">
        <v>79</v>
      </c>
      <c r="BG13">
        <v>60</v>
      </c>
    </row>
    <row r="14" spans="1:59" x14ac:dyDescent="0.25">
      <c r="A14" t="s">
        <v>80</v>
      </c>
      <c r="B14" t="s">
        <v>33</v>
      </c>
      <c r="C14" t="str">
        <f>_xlfn.XLOOKUP(Table13[[#This Row],[POS]],Table4[POS],Table4[POS NAME])</f>
        <v>Small Forward</v>
      </c>
      <c r="D14" t="s">
        <v>72</v>
      </c>
      <c r="E14">
        <v>33</v>
      </c>
      <c r="F14">
        <v>74</v>
      </c>
      <c r="G14">
        <v>37</v>
      </c>
      <c r="H14">
        <v>37</v>
      </c>
      <c r="I14" t="b">
        <f>Table13[[#This Row],[W]]+Table13[[#This Row],[L]]=Table13[[#This Row],[Games Played]]</f>
        <v>1</v>
      </c>
      <c r="J14">
        <v>2682</v>
      </c>
      <c r="K14">
        <v>1816</v>
      </c>
      <c r="L14" t="str">
        <f>IF(Table13[[#This Row],[PTS]]&gt;=1000,"High Scorer","Low Scorer")</f>
        <v>High Scorer</v>
      </c>
      <c r="M14">
        <v>657</v>
      </c>
      <c r="N14">
        <v>1303</v>
      </c>
      <c r="O14">
        <v>50.4</v>
      </c>
      <c r="P14" t="str">
        <f>IF(Table13[[#This Row],[Field Goal %]]&gt;46,"Above Average FG%","Below Average FG%")</f>
        <v>Above Average FG%</v>
      </c>
      <c r="Q14">
        <v>46</v>
      </c>
      <c r="R14">
        <v>142</v>
      </c>
      <c r="S14">
        <v>32.4</v>
      </c>
      <c r="T14" t="str">
        <f>IF(Table13[[#This Row],[3P%]]&lt;30,"Regular Shooter",IF(Table13[[#This Row],[3P%]]&lt;=36,"Solid Shooter",IF(Table13[[#This Row],[3P%]]&gt;36,"Sharpshooter","Invalid")))</f>
        <v>Solid Shooter</v>
      </c>
      <c r="U14">
        <v>456</v>
      </c>
      <c r="V14">
        <v>523</v>
      </c>
      <c r="W14">
        <v>87.2</v>
      </c>
      <c r="X14" t="str">
        <f>IF(Table13[[#This Row],[Free Throw %]]&lt;70,"Subpar FT%",IF(Table13[[#This Row],[Free Throw %]]&lt;=72,"Solid FT%",IF(Table13[[#This Row],[Free Throw %]]&gt;72,"Elite FT%","Invalid")))</f>
        <v>Elite FT%</v>
      </c>
      <c r="Y14">
        <v>34</v>
      </c>
      <c r="Z14">
        <v>309</v>
      </c>
      <c r="AA14">
        <v>343</v>
      </c>
      <c r="AB14" t="str">
        <f>IF(Table13[[#This Row],[REB]]&lt;199,"Occasional Rebounder",IF(Table13[[#This Row],[REB]] &lt;= 199,"Solid Rebounder",IF(Table13[[#This Row],[REB]]&gt;=200,"Elite Rebounder","Invalid")))</f>
        <v>Elite Rebounder</v>
      </c>
      <c r="AC14">
        <v>377</v>
      </c>
      <c r="AD14" t="str">
        <f>IF(Table13[[#This Row],[AST]]&lt;100,"Occasional Passer",IF(Table13[[#This Row],[AST]] &lt;= 116,"Solid Passer",IF(Table13[[#This Row],[AST]]&gt;116,"Elite Passer","Invalid")))</f>
        <v>Elite Passer</v>
      </c>
      <c r="AE14">
        <v>153</v>
      </c>
      <c r="AF14">
        <v>83</v>
      </c>
      <c r="AG14" t="str">
        <f>IF(Table13[[#This Row],[STL]]&lt;25,"Occasional Stealer",IF(Table13[[#This Row],[STL]] &lt;= 33,"Solid Stealer",IF(Table13[[#This Row],[STL]]&gt;33,"Elite Stealer","Invalid")))</f>
        <v>Elite Stealer</v>
      </c>
      <c r="AH14">
        <v>36</v>
      </c>
      <c r="AI14" t="str">
        <f>IF(Table13[[#This Row],[BLK]]&lt;18,"Occasional Blocker",IF(Table13[[#This Row],[BLK]] &lt;= 20,"Solid Shot Blocker",IF(Table13[[#This Row],[BLK]]&gt;=21,"Elite Shot Blocker","Invalid")))</f>
        <v>Elite Shot Blocker</v>
      </c>
      <c r="AJ14">
        <v>186</v>
      </c>
      <c r="AK14">
        <v>2997</v>
      </c>
      <c r="AL14">
        <v>6</v>
      </c>
      <c r="AM14">
        <v>0</v>
      </c>
      <c r="AN14">
        <v>67</v>
      </c>
      <c r="AT14" t="s">
        <v>81</v>
      </c>
      <c r="AU14">
        <v>13998</v>
      </c>
      <c r="AX14" t="s">
        <v>81</v>
      </c>
      <c r="AY14">
        <v>25894</v>
      </c>
      <c r="BB14" t="s">
        <v>81</v>
      </c>
      <c r="BC14">
        <v>12946</v>
      </c>
      <c r="BF14" t="s">
        <v>81</v>
      </c>
      <c r="BG14">
        <v>12948</v>
      </c>
    </row>
    <row r="15" spans="1:59" ht="14.4" thickBot="1" x14ac:dyDescent="0.3">
      <c r="A15" t="s">
        <v>82</v>
      </c>
      <c r="B15" t="s">
        <v>52</v>
      </c>
      <c r="C15" t="str">
        <f>_xlfn.XLOOKUP(Table13[[#This Row],[POS]],Table4[POS],Table4[POS NAME])</f>
        <v>Shooting Guard</v>
      </c>
      <c r="D15" t="s">
        <v>35</v>
      </c>
      <c r="E15">
        <v>26</v>
      </c>
      <c r="F15">
        <v>67</v>
      </c>
      <c r="G15">
        <v>46</v>
      </c>
      <c r="H15">
        <v>21</v>
      </c>
      <c r="I15" t="b">
        <f>Table13[[#This Row],[W]]+Table13[[#This Row],[L]]=Table13[[#This Row],[Games Played]]</f>
        <v>1</v>
      </c>
      <c r="J15">
        <v>2405</v>
      </c>
      <c r="K15">
        <v>1784</v>
      </c>
      <c r="L15" t="str">
        <f>IF(Table13[[#This Row],[PTS]]&gt;=1000,"High Scorer","Low Scorer")</f>
        <v>High Scorer</v>
      </c>
      <c r="M15">
        <v>679</v>
      </c>
      <c r="N15">
        <v>1383</v>
      </c>
      <c r="O15">
        <v>49.1</v>
      </c>
      <c r="P15" t="str">
        <f>IF(Table13[[#This Row],[Field Goal %]]&gt;46,"Above Average FG%","Below Average FG%")</f>
        <v>Above Average FG%</v>
      </c>
      <c r="Q15">
        <v>163</v>
      </c>
      <c r="R15">
        <v>487</v>
      </c>
      <c r="S15">
        <v>33.5</v>
      </c>
      <c r="T15" t="str">
        <f>IF(Table13[[#This Row],[3P%]]&lt;30,"Regular Shooter",IF(Table13[[#This Row],[3P%]]&lt;=36,"Solid Shooter",IF(Table13[[#This Row],[3P%]]&gt;36,"Sharpshooter","Invalid")))</f>
        <v>Solid Shooter</v>
      </c>
      <c r="U15">
        <v>263</v>
      </c>
      <c r="V15">
        <v>344</v>
      </c>
      <c r="W15">
        <v>76.5</v>
      </c>
      <c r="X15" t="str">
        <f>IF(Table13[[#This Row],[Free Throw %]]&lt;70,"Subpar FT%",IF(Table13[[#This Row],[Free Throw %]]&lt;=72,"Solid FT%",IF(Table13[[#This Row],[Free Throw %]]&gt;72,"Elite FT%","Invalid")))</f>
        <v>Elite FT%</v>
      </c>
      <c r="Y15">
        <v>78</v>
      </c>
      <c r="Z15">
        <v>381</v>
      </c>
      <c r="AA15">
        <v>459</v>
      </c>
      <c r="AB15" t="str">
        <f>IF(Table13[[#This Row],[REB]]&lt;199,"Occasional Rebounder",IF(Table13[[#This Row],[REB]] &lt;= 199,"Solid Rebounder",IF(Table13[[#This Row],[REB]]&gt;=200,"Elite Rebounder","Invalid")))</f>
        <v>Elite Rebounder</v>
      </c>
      <c r="AC15">
        <v>232</v>
      </c>
      <c r="AD15" t="str">
        <f>IF(Table13[[#This Row],[AST]]&lt;100,"Occasional Passer",IF(Table13[[#This Row],[AST]] &lt;= 116,"Solid Passer",IF(Table13[[#This Row],[AST]]&gt;116,"Elite Passer","Invalid")))</f>
        <v>Elite Passer</v>
      </c>
      <c r="AE15">
        <v>197</v>
      </c>
      <c r="AF15">
        <v>75</v>
      </c>
      <c r="AG15" t="str">
        <f>IF(Table13[[#This Row],[STL]]&lt;25,"Occasional Stealer",IF(Table13[[#This Row],[STL]] &lt;= 33,"Solid Stealer",IF(Table13[[#This Row],[STL]]&gt;33,"Elite Stealer","Invalid")))</f>
        <v>Elite Stealer</v>
      </c>
      <c r="AH15">
        <v>26</v>
      </c>
      <c r="AI15" t="str">
        <f>IF(Table13[[#This Row],[BLK]]&lt;18,"Occasional Blocker",IF(Table13[[#This Row],[BLK]] &lt;= 20,"Solid Shot Blocker",IF(Table13[[#This Row],[BLK]]&gt;=21,"Elite Shot Blocker","Invalid")))</f>
        <v>Elite Shot Blocker</v>
      </c>
      <c r="AJ15">
        <v>172</v>
      </c>
      <c r="AK15">
        <v>2789</v>
      </c>
      <c r="AL15">
        <v>13</v>
      </c>
      <c r="AM15">
        <v>0</v>
      </c>
      <c r="AN15">
        <v>256</v>
      </c>
      <c r="AT15" s="1" t="s">
        <v>83</v>
      </c>
      <c r="AU15" s="1">
        <v>539</v>
      </c>
      <c r="AX15" s="1" t="s">
        <v>83</v>
      </c>
      <c r="AY15" s="1">
        <v>539</v>
      </c>
      <c r="BB15" s="1" t="s">
        <v>83</v>
      </c>
      <c r="BC15" s="1">
        <v>539</v>
      </c>
      <c r="BF15" s="1" t="s">
        <v>83</v>
      </c>
      <c r="BG15" s="1">
        <v>539</v>
      </c>
    </row>
    <row r="16" spans="1:59" x14ac:dyDescent="0.25">
      <c r="A16" t="s">
        <v>84</v>
      </c>
      <c r="B16" t="s">
        <v>26</v>
      </c>
      <c r="C16" t="str">
        <f>_xlfn.XLOOKUP(Table13[[#This Row],[POS]],Table4[POS],Table4[POS NAME])</f>
        <v>Power Forward</v>
      </c>
      <c r="D16" t="s">
        <v>85</v>
      </c>
      <c r="E16">
        <v>29</v>
      </c>
      <c r="F16">
        <v>71</v>
      </c>
      <c r="G16">
        <v>35</v>
      </c>
      <c r="H16">
        <v>36</v>
      </c>
      <c r="I16" t="b">
        <f>Table13[[#This Row],[W]]+Table13[[#This Row],[L]]=Table13[[#This Row],[Games Played]]</f>
        <v>1</v>
      </c>
      <c r="J16">
        <v>2652</v>
      </c>
      <c r="K16">
        <v>1720</v>
      </c>
      <c r="L16" t="str">
        <f>IF(Table13[[#This Row],[PTS]]&gt;=1000,"High Scorer","Low Scorer")</f>
        <v>High Scorer</v>
      </c>
      <c r="M16">
        <v>630</v>
      </c>
      <c r="N16">
        <v>1313</v>
      </c>
      <c r="O16">
        <v>48</v>
      </c>
      <c r="P16" t="str">
        <f>IF(Table13[[#This Row],[Field Goal %]]&gt;46,"Above Average FG%","Below Average FG%")</f>
        <v>Above Average FG%</v>
      </c>
      <c r="Q16">
        <v>93</v>
      </c>
      <c r="R16">
        <v>287</v>
      </c>
      <c r="S16">
        <v>32.4</v>
      </c>
      <c r="T16" t="str">
        <f>IF(Table13[[#This Row],[3P%]]&lt;30,"Regular Shooter",IF(Table13[[#This Row],[3P%]]&lt;=36,"Solid Shooter",IF(Table13[[#This Row],[3P%]]&gt;36,"Sharpshooter","Invalid")))</f>
        <v>Solid Shooter</v>
      </c>
      <c r="U16">
        <v>367</v>
      </c>
      <c r="V16">
        <v>474</v>
      </c>
      <c r="W16">
        <v>77.400000000000006</v>
      </c>
      <c r="X16" t="str">
        <f>IF(Table13[[#This Row],[Free Throw %]]&lt;70,"Subpar FT%",IF(Table13[[#This Row],[Free Throw %]]&lt;=72,"Solid FT%",IF(Table13[[#This Row],[Free Throw %]]&gt;72,"Elite FT%","Invalid")))</f>
        <v>Elite FT%</v>
      </c>
      <c r="Y16">
        <v>131</v>
      </c>
      <c r="Z16">
        <v>425</v>
      </c>
      <c r="AA16">
        <v>556</v>
      </c>
      <c r="AB16" t="str">
        <f>IF(Table13[[#This Row],[REB]]&lt;199,"Occasional Rebounder",IF(Table13[[#This Row],[REB]] &lt;= 199,"Solid Rebounder",IF(Table13[[#This Row],[REB]]&gt;=200,"Elite Rebounder","Invalid")))</f>
        <v>Elite Rebounder</v>
      </c>
      <c r="AC16">
        <v>415</v>
      </c>
      <c r="AD16" t="str">
        <f>IF(Table13[[#This Row],[AST]]&lt;100,"Occasional Passer",IF(Table13[[#This Row],[AST]] &lt;= 116,"Solid Passer",IF(Table13[[#This Row],[AST]]&gt;116,"Elite Passer","Invalid")))</f>
        <v>Elite Passer</v>
      </c>
      <c r="AE16">
        <v>169</v>
      </c>
      <c r="AF16">
        <v>65</v>
      </c>
      <c r="AG16" t="str">
        <f>IF(Table13[[#This Row],[STL]]&lt;25,"Occasional Stealer",IF(Table13[[#This Row],[STL]] &lt;= 33,"Solid Stealer",IF(Table13[[#This Row],[STL]]&gt;33,"Elite Stealer","Invalid")))</f>
        <v>Elite Stealer</v>
      </c>
      <c r="AH16">
        <v>36</v>
      </c>
      <c r="AI16" t="str">
        <f>IF(Table13[[#This Row],[BLK]]&lt;18,"Occasional Blocker",IF(Table13[[#This Row],[BLK]] &lt;= 20,"Solid Shot Blocker",IF(Table13[[#This Row],[BLK]]&gt;=21,"Elite Shot Blocker","Invalid")))</f>
        <v>Elite Shot Blocker</v>
      </c>
      <c r="AJ16">
        <v>228</v>
      </c>
      <c r="AK16">
        <v>3144</v>
      </c>
      <c r="AL16">
        <v>24</v>
      </c>
      <c r="AM16">
        <v>2</v>
      </c>
      <c r="AN16">
        <v>123</v>
      </c>
    </row>
    <row r="17" spans="1:59" ht="14.4" thickBot="1" x14ac:dyDescent="0.3">
      <c r="A17" t="s">
        <v>86</v>
      </c>
      <c r="B17" t="s">
        <v>26</v>
      </c>
      <c r="C17" t="str">
        <f>_xlfn.XLOOKUP(Table13[[#This Row],[POS]],Table4[POS],Table4[POS NAME])</f>
        <v>Power Forward</v>
      </c>
      <c r="D17" t="s">
        <v>87</v>
      </c>
      <c r="E17">
        <v>25</v>
      </c>
      <c r="F17">
        <v>66</v>
      </c>
      <c r="G17">
        <v>32</v>
      </c>
      <c r="H17">
        <v>34</v>
      </c>
      <c r="I17" t="b">
        <f>Table13[[#This Row],[W]]+Table13[[#This Row],[L]]=Table13[[#This Row],[Games Played]]</f>
        <v>1</v>
      </c>
      <c r="J17">
        <v>2273</v>
      </c>
      <c r="K17">
        <v>1691</v>
      </c>
      <c r="L17" t="str">
        <f>IF(Table13[[#This Row],[PTS]]&gt;=1000,"High Scorer","Low Scorer")</f>
        <v>High Scorer</v>
      </c>
      <c r="M17">
        <v>571</v>
      </c>
      <c r="N17">
        <v>1144</v>
      </c>
      <c r="O17">
        <v>49.9</v>
      </c>
      <c r="P17" t="str">
        <f>IF(Table13[[#This Row],[Field Goal %]]&gt;46,"Above Average FG%","Below Average FG%")</f>
        <v>Above Average FG%</v>
      </c>
      <c r="Q17">
        <v>200</v>
      </c>
      <c r="R17">
        <v>510</v>
      </c>
      <c r="S17">
        <v>39.200000000000003</v>
      </c>
      <c r="T17" t="str">
        <f>IF(Table13[[#This Row],[3P%]]&lt;30,"Regular Shooter",IF(Table13[[#This Row],[3P%]]&lt;=36,"Solid Shooter",IF(Table13[[#This Row],[3P%]]&gt;36,"Sharpshooter","Invalid")))</f>
        <v>Sharpshooter</v>
      </c>
      <c r="U17">
        <v>349</v>
      </c>
      <c r="V17">
        <v>399</v>
      </c>
      <c r="W17">
        <v>87.5</v>
      </c>
      <c r="X17" t="str">
        <f>IF(Table13[[#This Row],[Free Throw %]]&lt;70,"Subpar FT%",IF(Table13[[#This Row],[Free Throw %]]&lt;=72,"Solid FT%",IF(Table13[[#This Row],[Free Throw %]]&gt;72,"Elite FT%","Invalid")))</f>
        <v>Elite FT%</v>
      </c>
      <c r="Y17">
        <v>130</v>
      </c>
      <c r="Z17">
        <v>440</v>
      </c>
      <c r="AA17">
        <v>570</v>
      </c>
      <c r="AB17" t="str">
        <f>IF(Table13[[#This Row],[REB]]&lt;199,"Occasional Rebounder",IF(Table13[[#This Row],[REB]] &lt;= 199,"Solid Rebounder",IF(Table13[[#This Row],[REB]]&gt;=200,"Elite Rebounder","Invalid")))</f>
        <v>Elite Rebounder</v>
      </c>
      <c r="AC17">
        <v>123</v>
      </c>
      <c r="AD17" t="str">
        <f>IF(Table13[[#This Row],[AST]]&lt;100,"Occasional Passer",IF(Table13[[#This Row],[AST]] &lt;= 116,"Solid Passer",IF(Table13[[#This Row],[AST]]&gt;116,"Elite Passer","Invalid")))</f>
        <v>Elite Passer</v>
      </c>
      <c r="AE17">
        <v>127</v>
      </c>
      <c r="AF17">
        <v>42</v>
      </c>
      <c r="AG17" t="str">
        <f>IF(Table13[[#This Row],[STL]]&lt;25,"Occasional Stealer",IF(Table13[[#This Row],[STL]] &lt;= 33,"Solid Stealer",IF(Table13[[#This Row],[STL]]&gt;33,"Elite Stealer","Invalid")))</f>
        <v>Elite Stealer</v>
      </c>
      <c r="AH17">
        <v>38</v>
      </c>
      <c r="AI17" t="str">
        <f>IF(Table13[[#This Row],[BLK]]&lt;18,"Occasional Blocker",IF(Table13[[#This Row],[BLK]] &lt;= 20,"Solid Shot Blocker",IF(Table13[[#This Row],[BLK]]&gt;=21,"Elite Shot Blocker","Invalid")))</f>
        <v>Elite Shot Blocker</v>
      </c>
      <c r="AJ17">
        <v>137</v>
      </c>
      <c r="AK17">
        <v>2673</v>
      </c>
      <c r="AL17">
        <v>28</v>
      </c>
      <c r="AM17">
        <v>0</v>
      </c>
      <c r="AN17">
        <v>163</v>
      </c>
    </row>
    <row r="18" spans="1:59" x14ac:dyDescent="0.25">
      <c r="A18" t="s">
        <v>88</v>
      </c>
      <c r="B18" t="s">
        <v>37</v>
      </c>
      <c r="C18" t="str">
        <f>_xlfn.XLOOKUP(Table13[[#This Row],[POS]],Table4[POS],Table4[POS NAME])</f>
        <v>Center</v>
      </c>
      <c r="D18" t="s">
        <v>89</v>
      </c>
      <c r="E18">
        <v>28</v>
      </c>
      <c r="F18">
        <v>69</v>
      </c>
      <c r="G18">
        <v>48</v>
      </c>
      <c r="H18">
        <v>21</v>
      </c>
      <c r="I18" t="b">
        <f>Table13[[#This Row],[W]]+Table13[[#This Row],[L]]=Table13[[#This Row],[Games Played]]</f>
        <v>1</v>
      </c>
      <c r="J18">
        <v>2323</v>
      </c>
      <c r="K18">
        <v>1690</v>
      </c>
      <c r="L18" t="str">
        <f>IF(Table13[[#This Row],[PTS]]&gt;=1000,"High Scorer","Low Scorer")</f>
        <v>High Scorer</v>
      </c>
      <c r="M18">
        <v>646</v>
      </c>
      <c r="N18">
        <v>1022</v>
      </c>
      <c r="O18">
        <v>63.2</v>
      </c>
      <c r="P18" t="str">
        <f>IF(Table13[[#This Row],[Field Goal %]]&gt;46,"Above Average FG%","Below Average FG%")</f>
        <v>Above Average FG%</v>
      </c>
      <c r="Q18">
        <v>57</v>
      </c>
      <c r="R18">
        <v>149</v>
      </c>
      <c r="S18">
        <v>38.299999999999997</v>
      </c>
      <c r="T18" t="str">
        <f>IF(Table13[[#This Row],[3P%]]&lt;30,"Regular Shooter",IF(Table13[[#This Row],[3P%]]&lt;=36,"Solid Shooter",IF(Table13[[#This Row],[3P%]]&gt;36,"Sharpshooter","Invalid")))</f>
        <v>Sharpshooter</v>
      </c>
      <c r="U18">
        <v>341</v>
      </c>
      <c r="V18">
        <v>415</v>
      </c>
      <c r="W18">
        <v>82.2</v>
      </c>
      <c r="X18" t="str">
        <f>IF(Table13[[#This Row],[Free Throw %]]&lt;70,"Subpar FT%",IF(Table13[[#This Row],[Free Throw %]]&lt;=72,"Solid FT%",IF(Table13[[#This Row],[Free Throw %]]&gt;72,"Elite FT%","Invalid")))</f>
        <v>Elite FT%</v>
      </c>
      <c r="Y18">
        <v>167</v>
      </c>
      <c r="Z18">
        <v>650</v>
      </c>
      <c r="AA18">
        <v>817</v>
      </c>
      <c r="AB18" t="str">
        <f>IF(Table13[[#This Row],[REB]]&lt;199,"Occasional Rebounder",IF(Table13[[#This Row],[REB]] &lt;= 199,"Solid Rebounder",IF(Table13[[#This Row],[REB]]&gt;=200,"Elite Rebounder","Invalid")))</f>
        <v>Elite Rebounder</v>
      </c>
      <c r="AC18">
        <v>678</v>
      </c>
      <c r="AD18" t="str">
        <f>IF(Table13[[#This Row],[AST]]&lt;100,"Occasional Passer",IF(Table13[[#This Row],[AST]] &lt;= 116,"Solid Passer",IF(Table13[[#This Row],[AST]]&gt;116,"Elite Passer","Invalid")))</f>
        <v>Elite Passer</v>
      </c>
      <c r="AE18">
        <v>247</v>
      </c>
      <c r="AF18">
        <v>87</v>
      </c>
      <c r="AG18" t="str">
        <f>IF(Table13[[#This Row],[STL]]&lt;25,"Occasional Stealer",IF(Table13[[#This Row],[STL]] &lt;= 33,"Solid Stealer",IF(Table13[[#This Row],[STL]]&gt;33,"Elite Stealer","Invalid")))</f>
        <v>Elite Stealer</v>
      </c>
      <c r="AH18">
        <v>47</v>
      </c>
      <c r="AI18" t="str">
        <f>IF(Table13[[#This Row],[BLK]]&lt;18,"Occasional Blocker",IF(Table13[[#This Row],[BLK]] &lt;= 20,"Solid Shot Blocker",IF(Table13[[#This Row],[BLK]]&gt;=21,"Elite Shot Blocker","Invalid")))</f>
        <v>Elite Shot Blocker</v>
      </c>
      <c r="AJ18">
        <v>174</v>
      </c>
      <c r="AK18">
        <v>3842</v>
      </c>
      <c r="AL18">
        <v>58</v>
      </c>
      <c r="AM18">
        <v>29</v>
      </c>
      <c r="AN18">
        <v>640</v>
      </c>
      <c r="AT18" s="2" t="s">
        <v>633</v>
      </c>
      <c r="AU18" s="2"/>
      <c r="AX18" s="2" t="s">
        <v>13</v>
      </c>
      <c r="AY18" s="2"/>
      <c r="BB18" s="2" t="s">
        <v>634</v>
      </c>
      <c r="BC18" s="2"/>
      <c r="BF18" s="2" t="s">
        <v>635</v>
      </c>
      <c r="BG18" s="2"/>
    </row>
    <row r="19" spans="1:59" x14ac:dyDescent="0.25">
      <c r="A19" t="s">
        <v>90</v>
      </c>
      <c r="B19" t="s">
        <v>52</v>
      </c>
      <c r="C19" t="str">
        <f>_xlfn.XLOOKUP(Table13[[#This Row],[POS]],Table4[POS],Table4[POS NAME])</f>
        <v>Shooting Guard</v>
      </c>
      <c r="D19" t="s">
        <v>91</v>
      </c>
      <c r="E19">
        <v>21</v>
      </c>
      <c r="F19">
        <v>76</v>
      </c>
      <c r="G19">
        <v>20</v>
      </c>
      <c r="H19">
        <v>56</v>
      </c>
      <c r="I19" t="b">
        <f>Table13[[#This Row],[W]]+Table13[[#This Row],[L]]=Table13[[#This Row],[Games Played]]</f>
        <v>1</v>
      </c>
      <c r="J19">
        <v>2602</v>
      </c>
      <c r="K19">
        <v>1683</v>
      </c>
      <c r="L19" t="str">
        <f>IF(Table13[[#This Row],[PTS]]&gt;=1000,"High Scorer","Low Scorer")</f>
        <v>High Scorer</v>
      </c>
      <c r="M19">
        <v>566</v>
      </c>
      <c r="N19">
        <v>1359</v>
      </c>
      <c r="O19">
        <v>41.6</v>
      </c>
      <c r="P19" t="str">
        <f>IF(Table13[[#This Row],[Field Goal %]]&gt;46,"Above Average FG%","Below Average FG%")</f>
        <v>Below Average FG%</v>
      </c>
      <c r="Q19">
        <v>187</v>
      </c>
      <c r="R19">
        <v>554</v>
      </c>
      <c r="S19">
        <v>33.799999999999997</v>
      </c>
      <c r="T19" t="str">
        <f>IF(Table13[[#This Row],[3P%]]&lt;30,"Regular Shooter",IF(Table13[[#This Row],[3P%]]&lt;=36,"Solid Shooter",IF(Table13[[#This Row],[3P%]]&gt;36,"Sharpshooter","Invalid")))</f>
        <v>Solid Shooter</v>
      </c>
      <c r="U19">
        <v>364</v>
      </c>
      <c r="V19">
        <v>463</v>
      </c>
      <c r="W19">
        <v>78.599999999999994</v>
      </c>
      <c r="X19" t="str">
        <f>IF(Table13[[#This Row],[Free Throw %]]&lt;70,"Subpar FT%",IF(Table13[[#This Row],[Free Throw %]]&lt;=72,"Solid FT%",IF(Table13[[#This Row],[Free Throw %]]&gt;72,"Elite FT%","Invalid")))</f>
        <v>Elite FT%</v>
      </c>
      <c r="Y19">
        <v>43</v>
      </c>
      <c r="Z19">
        <v>241</v>
      </c>
      <c r="AA19">
        <v>284</v>
      </c>
      <c r="AB19" t="str">
        <f>IF(Table13[[#This Row],[REB]]&lt;199,"Occasional Rebounder",IF(Table13[[#This Row],[REB]] &lt;= 199,"Solid Rebounder",IF(Table13[[#This Row],[REB]]&gt;=200,"Elite Rebounder","Invalid")))</f>
        <v>Elite Rebounder</v>
      </c>
      <c r="AC19">
        <v>281</v>
      </c>
      <c r="AD19" t="str">
        <f>IF(Table13[[#This Row],[AST]]&lt;100,"Occasional Passer",IF(Table13[[#This Row],[AST]] &lt;= 116,"Solid Passer",IF(Table13[[#This Row],[AST]]&gt;116,"Elite Passer","Invalid")))</f>
        <v>Elite Passer</v>
      </c>
      <c r="AE19">
        <v>200</v>
      </c>
      <c r="AF19">
        <v>59</v>
      </c>
      <c r="AG19" t="str">
        <f>IF(Table13[[#This Row],[STL]]&lt;25,"Occasional Stealer",IF(Table13[[#This Row],[STL]] &lt;= 33,"Solid Stealer",IF(Table13[[#This Row],[STL]]&gt;33,"Elite Stealer","Invalid")))</f>
        <v>Elite Stealer</v>
      </c>
      <c r="AH19">
        <v>18</v>
      </c>
      <c r="AI19" t="str">
        <f>IF(Table13[[#This Row],[BLK]]&lt;18,"Occasional Blocker",IF(Table13[[#This Row],[BLK]] &lt;= 20,"Solid Shot Blocker",IF(Table13[[#This Row],[BLK]]&gt;=21,"Elite Shot Blocker","Invalid")))</f>
        <v>Solid Shot Blocker</v>
      </c>
      <c r="AJ19">
        <v>131</v>
      </c>
      <c r="AK19">
        <v>2476</v>
      </c>
      <c r="AL19">
        <v>0</v>
      </c>
      <c r="AM19">
        <v>0</v>
      </c>
      <c r="AN19">
        <v>-447</v>
      </c>
    </row>
    <row r="20" spans="1:59" x14ac:dyDescent="0.25">
      <c r="A20" t="s">
        <v>92</v>
      </c>
      <c r="B20" t="s">
        <v>52</v>
      </c>
      <c r="C20" t="str">
        <f>_xlfn.XLOOKUP(Table13[[#This Row],[POS]],Table4[POS],Table4[POS NAME])</f>
        <v>Shooting Guard</v>
      </c>
      <c r="D20" t="s">
        <v>93</v>
      </c>
      <c r="E20">
        <v>23</v>
      </c>
      <c r="F20">
        <v>82</v>
      </c>
      <c r="G20">
        <v>44</v>
      </c>
      <c r="H20">
        <v>38</v>
      </c>
      <c r="I20" t="b">
        <f>Table13[[#This Row],[W]]+Table13[[#This Row],[L]]=Table13[[#This Row],[Games Played]]</f>
        <v>1</v>
      </c>
      <c r="J20">
        <v>2458</v>
      </c>
      <c r="K20">
        <v>1675</v>
      </c>
      <c r="L20" t="str">
        <f>IF(Table13[[#This Row],[PTS]]&gt;=1000,"High Scorer","Low Scorer")</f>
        <v>High Scorer</v>
      </c>
      <c r="M20">
        <v>550</v>
      </c>
      <c r="N20">
        <v>1278</v>
      </c>
      <c r="O20">
        <v>43</v>
      </c>
      <c r="P20" t="str">
        <f>IF(Table13[[#This Row],[Field Goal %]]&gt;46,"Above Average FG%","Below Average FG%")</f>
        <v>Below Average FG%</v>
      </c>
      <c r="Q20">
        <v>214</v>
      </c>
      <c r="R20">
        <v>637</v>
      </c>
      <c r="S20">
        <v>33.6</v>
      </c>
      <c r="T20" t="str">
        <f>IF(Table13[[#This Row],[3P%]]&lt;30,"Regular Shooter",IF(Table13[[#This Row],[3P%]]&lt;=36,"Solid Shooter",IF(Table13[[#This Row],[3P%]]&gt;36,"Sharpshooter","Invalid")))</f>
        <v>Solid Shooter</v>
      </c>
      <c r="U20">
        <v>361</v>
      </c>
      <c r="V20">
        <v>415</v>
      </c>
      <c r="W20">
        <v>87</v>
      </c>
      <c r="X20" t="str">
        <f>IF(Table13[[#This Row],[Free Throw %]]&lt;70,"Subpar FT%",IF(Table13[[#This Row],[Free Throw %]]&lt;=72,"Solid FT%",IF(Table13[[#This Row],[Free Throw %]]&gt;72,"Elite FT%","Invalid")))</f>
        <v>Elite FT%</v>
      </c>
      <c r="Y20">
        <v>32</v>
      </c>
      <c r="Z20">
        <v>193</v>
      </c>
      <c r="AA20">
        <v>225</v>
      </c>
      <c r="AB20" t="str">
        <f>IF(Table13[[#This Row],[REB]]&lt;199,"Occasional Rebounder",IF(Table13[[#This Row],[REB]] &lt;= 199,"Solid Rebounder",IF(Table13[[#This Row],[REB]]&gt;=200,"Elite Rebounder","Invalid")))</f>
        <v>Elite Rebounder</v>
      </c>
      <c r="AC20">
        <v>369</v>
      </c>
      <c r="AD20" t="str">
        <f>IF(Table13[[#This Row],[AST]]&lt;100,"Occasional Passer",IF(Table13[[#This Row],[AST]] &lt;= 116,"Solid Passer",IF(Table13[[#This Row],[AST]]&gt;116,"Elite Passer","Invalid")))</f>
        <v>Elite Passer</v>
      </c>
      <c r="AE20">
        <v>252</v>
      </c>
      <c r="AF20">
        <v>63</v>
      </c>
      <c r="AG20" t="str">
        <f>IF(Table13[[#This Row],[STL]]&lt;25,"Occasional Stealer",IF(Table13[[#This Row],[STL]] &lt;= 33,"Solid Stealer",IF(Table13[[#This Row],[STL]]&gt;33,"Elite Stealer","Invalid")))</f>
        <v>Elite Stealer</v>
      </c>
      <c r="AH20">
        <v>21</v>
      </c>
      <c r="AI20" t="str">
        <f>IF(Table13[[#This Row],[BLK]]&lt;18,"Occasional Blocker",IF(Table13[[#This Row],[BLK]] &lt;= 20,"Solid Shot Blocker",IF(Table13[[#This Row],[BLK]]&gt;=21,"Elite Shot Blocker","Invalid")))</f>
        <v>Elite Shot Blocker</v>
      </c>
      <c r="AJ20">
        <v>214</v>
      </c>
      <c r="AK20">
        <v>2499</v>
      </c>
      <c r="AL20">
        <v>1</v>
      </c>
      <c r="AM20">
        <v>0</v>
      </c>
      <c r="AN20">
        <v>-11</v>
      </c>
      <c r="AT20" t="s">
        <v>42</v>
      </c>
      <c r="AU20">
        <v>523.42671614100186</v>
      </c>
      <c r="AX20" t="s">
        <v>42</v>
      </c>
      <c r="AY20">
        <v>46.325231910946194</v>
      </c>
      <c r="BB20" t="s">
        <v>42</v>
      </c>
      <c r="BC20">
        <v>31.530612244897892</v>
      </c>
      <c r="BF20" t="s">
        <v>42</v>
      </c>
      <c r="BG20">
        <v>71.993506493506487</v>
      </c>
    </row>
    <row r="21" spans="1:59" x14ac:dyDescent="0.25">
      <c r="A21" t="s">
        <v>94</v>
      </c>
      <c r="B21" t="s">
        <v>33</v>
      </c>
      <c r="C21" t="str">
        <f>_xlfn.XLOOKUP(Table13[[#This Row],[POS]],Table4[POS],Table4[POS NAME])</f>
        <v>Small Forward</v>
      </c>
      <c r="D21" t="s">
        <v>95</v>
      </c>
      <c r="E21">
        <v>26</v>
      </c>
      <c r="F21">
        <v>83</v>
      </c>
      <c r="G21">
        <v>42</v>
      </c>
      <c r="H21">
        <v>41</v>
      </c>
      <c r="I21" t="b">
        <f>Table13[[#This Row],[W]]+Table13[[#This Row],[L]]=Table13[[#This Row],[Games Played]]</f>
        <v>1</v>
      </c>
      <c r="J21">
        <v>2963</v>
      </c>
      <c r="K21">
        <v>1671</v>
      </c>
      <c r="L21" t="str">
        <f>IF(Table13[[#This Row],[PTS]]&gt;=1000,"High Scorer","Low Scorer")</f>
        <v>High Scorer</v>
      </c>
      <c r="M21">
        <v>593</v>
      </c>
      <c r="N21">
        <v>1267</v>
      </c>
      <c r="O21">
        <v>46.8</v>
      </c>
      <c r="P21" t="str">
        <f>IF(Table13[[#This Row],[Field Goal %]]&gt;46,"Above Average FG%","Below Average FG%")</f>
        <v>Above Average FG%</v>
      </c>
      <c r="Q21">
        <v>169</v>
      </c>
      <c r="R21">
        <v>442</v>
      </c>
      <c r="S21">
        <v>38.200000000000003</v>
      </c>
      <c r="T21" t="str">
        <f>IF(Table13[[#This Row],[3P%]]&lt;30,"Regular Shooter",IF(Table13[[#This Row],[3P%]]&lt;=36,"Solid Shooter",IF(Table13[[#This Row],[3P%]]&gt;36,"Sharpshooter","Invalid")))</f>
        <v>Sharpshooter</v>
      </c>
      <c r="U21">
        <v>316</v>
      </c>
      <c r="V21">
        <v>353</v>
      </c>
      <c r="W21">
        <v>89.5</v>
      </c>
      <c r="X21" t="str">
        <f>IF(Table13[[#This Row],[Free Throw %]]&lt;70,"Subpar FT%",IF(Table13[[#This Row],[Free Throw %]]&lt;=72,"Solid FT%",IF(Table13[[#This Row],[Free Throw %]]&gt;72,"Elite FT%","Invalid")))</f>
        <v>Elite FT%</v>
      </c>
      <c r="Y21">
        <v>79</v>
      </c>
      <c r="Z21">
        <v>285</v>
      </c>
      <c r="AA21">
        <v>364</v>
      </c>
      <c r="AB21" t="str">
        <f>IF(Table13[[#This Row],[REB]]&lt;199,"Occasional Rebounder",IF(Table13[[#This Row],[REB]] &lt;= 199,"Solid Rebounder",IF(Table13[[#This Row],[REB]]&gt;=200,"Elite Rebounder","Invalid")))</f>
        <v>Elite Rebounder</v>
      </c>
      <c r="AC21">
        <v>273</v>
      </c>
      <c r="AD21" t="str">
        <f>IF(Table13[[#This Row],[AST]]&lt;100,"Occasional Passer",IF(Table13[[#This Row],[AST]] &lt;= 116,"Solid Passer",IF(Table13[[#This Row],[AST]]&gt;116,"Elite Passer","Invalid")))</f>
        <v>Elite Passer</v>
      </c>
      <c r="AE21">
        <v>127</v>
      </c>
      <c r="AF21">
        <v>91</v>
      </c>
      <c r="AG21" t="str">
        <f>IF(Table13[[#This Row],[STL]]&lt;25,"Occasional Stealer",IF(Table13[[#This Row],[STL]] &lt;= 33,"Solid Stealer",IF(Table13[[#This Row],[STL]]&gt;33,"Elite Stealer","Invalid")))</f>
        <v>Elite Stealer</v>
      </c>
      <c r="AH21">
        <v>61</v>
      </c>
      <c r="AI21" t="str">
        <f>IF(Table13[[#This Row],[BLK]]&lt;18,"Occasional Blocker",IF(Table13[[#This Row],[BLK]] &lt;= 20,"Solid Shot Blocker",IF(Table13[[#This Row],[BLK]]&gt;=21,"Elite Shot Blocker","Invalid")))</f>
        <v>Elite Shot Blocker</v>
      </c>
      <c r="AJ21">
        <v>159</v>
      </c>
      <c r="AK21">
        <v>2846</v>
      </c>
      <c r="AL21">
        <v>2</v>
      </c>
      <c r="AM21">
        <v>0</v>
      </c>
      <c r="AN21">
        <v>36</v>
      </c>
      <c r="AT21" t="s">
        <v>46</v>
      </c>
      <c r="AU21">
        <v>21.454012147780098</v>
      </c>
      <c r="AX21" t="s">
        <v>46</v>
      </c>
      <c r="AY21">
        <v>0.47239380726901314</v>
      </c>
      <c r="BB21" t="s">
        <v>46</v>
      </c>
      <c r="BC21">
        <v>0.59057973568233035</v>
      </c>
      <c r="BF21" t="s">
        <v>46</v>
      </c>
      <c r="BG21">
        <v>0.9166063538240331</v>
      </c>
    </row>
    <row r="22" spans="1:59" x14ac:dyDescent="0.25">
      <c r="A22" t="s">
        <v>96</v>
      </c>
      <c r="B22" t="s">
        <v>40</v>
      </c>
      <c r="C22" t="str">
        <f>_xlfn.XLOOKUP(Table13[[#This Row],[POS]],Table4[POS],Table4[POS NAME])</f>
        <v>Point Guard</v>
      </c>
      <c r="D22" t="s">
        <v>93</v>
      </c>
      <c r="E22">
        <v>35</v>
      </c>
      <c r="F22">
        <v>56</v>
      </c>
      <c r="G22">
        <v>30</v>
      </c>
      <c r="H22">
        <v>26</v>
      </c>
      <c r="I22" t="b">
        <f>Table13[[#This Row],[W]]+Table13[[#This Row],[L]]=Table13[[#This Row],[Games Played]]</f>
        <v>1</v>
      </c>
      <c r="J22">
        <v>1941</v>
      </c>
      <c r="K22">
        <v>1648</v>
      </c>
      <c r="L22" t="str">
        <f>IF(Table13[[#This Row],[PTS]]&gt;=1000,"High Scorer","Low Scorer")</f>
        <v>High Scorer</v>
      </c>
      <c r="M22">
        <v>559</v>
      </c>
      <c r="N22">
        <v>1133</v>
      </c>
      <c r="O22">
        <v>49.3</v>
      </c>
      <c r="P22" t="str">
        <f>IF(Table13[[#This Row],[Field Goal %]]&gt;46,"Above Average FG%","Below Average FG%")</f>
        <v>Above Average FG%</v>
      </c>
      <c r="Q22">
        <v>273</v>
      </c>
      <c r="R22">
        <v>639</v>
      </c>
      <c r="S22">
        <v>42.7</v>
      </c>
      <c r="T22" t="str">
        <f>IF(Table13[[#This Row],[3P%]]&lt;30,"Regular Shooter",IF(Table13[[#This Row],[3P%]]&lt;=36,"Solid Shooter",IF(Table13[[#This Row],[3P%]]&gt;36,"Sharpshooter","Invalid")))</f>
        <v>Sharpshooter</v>
      </c>
      <c r="U22">
        <v>257</v>
      </c>
      <c r="V22">
        <v>281</v>
      </c>
      <c r="W22">
        <v>91.5</v>
      </c>
      <c r="X22" t="str">
        <f>IF(Table13[[#This Row],[Free Throw %]]&lt;70,"Subpar FT%",IF(Table13[[#This Row],[Free Throw %]]&lt;=72,"Solid FT%",IF(Table13[[#This Row],[Free Throw %]]&gt;72,"Elite FT%","Invalid")))</f>
        <v>Elite FT%</v>
      </c>
      <c r="Y22">
        <v>39</v>
      </c>
      <c r="Z22">
        <v>302</v>
      </c>
      <c r="AA22">
        <v>341</v>
      </c>
      <c r="AB22" t="str">
        <f>IF(Table13[[#This Row],[REB]]&lt;199,"Occasional Rebounder",IF(Table13[[#This Row],[REB]] &lt;= 199,"Solid Rebounder",IF(Table13[[#This Row],[REB]]&gt;=200,"Elite Rebounder","Invalid")))</f>
        <v>Elite Rebounder</v>
      </c>
      <c r="AC22">
        <v>352</v>
      </c>
      <c r="AD22" t="str">
        <f>IF(Table13[[#This Row],[AST]]&lt;100,"Occasional Passer",IF(Table13[[#This Row],[AST]] &lt;= 116,"Solid Passer",IF(Table13[[#This Row],[AST]]&gt;116,"Elite Passer","Invalid")))</f>
        <v>Elite Passer</v>
      </c>
      <c r="AE22">
        <v>179</v>
      </c>
      <c r="AF22">
        <v>52</v>
      </c>
      <c r="AG22" t="str">
        <f>IF(Table13[[#This Row],[STL]]&lt;25,"Occasional Stealer",IF(Table13[[#This Row],[STL]] &lt;= 33,"Solid Stealer",IF(Table13[[#This Row],[STL]]&gt;33,"Elite Stealer","Invalid")))</f>
        <v>Elite Stealer</v>
      </c>
      <c r="AH22">
        <v>20</v>
      </c>
      <c r="AI22" t="str">
        <f>IF(Table13[[#This Row],[BLK]]&lt;18,"Occasional Blocker",IF(Table13[[#This Row],[BLK]] &lt;= 20,"Solid Shot Blocker",IF(Table13[[#This Row],[BLK]]&gt;=21,"Elite Shot Blocker","Invalid")))</f>
        <v>Solid Shot Blocker</v>
      </c>
      <c r="AJ22">
        <v>117</v>
      </c>
      <c r="AK22">
        <v>2622</v>
      </c>
      <c r="AL22">
        <v>12</v>
      </c>
      <c r="AM22">
        <v>1</v>
      </c>
      <c r="AN22">
        <v>268</v>
      </c>
      <c r="AT22" t="s">
        <v>49</v>
      </c>
      <c r="AU22">
        <v>374</v>
      </c>
      <c r="AX22" t="s">
        <v>49</v>
      </c>
      <c r="AY22">
        <v>45.5</v>
      </c>
      <c r="BB22" t="s">
        <v>49</v>
      </c>
      <c r="BC22">
        <v>34.200000000000003</v>
      </c>
      <c r="BF22" t="s">
        <v>49</v>
      </c>
      <c r="BG22">
        <v>76.3</v>
      </c>
    </row>
    <row r="23" spans="1:59" x14ac:dyDescent="0.25">
      <c r="A23" t="s">
        <v>97</v>
      </c>
      <c r="B23" t="s">
        <v>40</v>
      </c>
      <c r="C23" t="str">
        <f>_xlfn.XLOOKUP(Table13[[#This Row],[POS]],Table4[POS],Table4[POS NAME])</f>
        <v>Point Guard</v>
      </c>
      <c r="D23" t="s">
        <v>61</v>
      </c>
      <c r="E23">
        <v>26</v>
      </c>
      <c r="F23">
        <v>68</v>
      </c>
      <c r="G23">
        <v>40</v>
      </c>
      <c r="H23">
        <v>28</v>
      </c>
      <c r="I23" t="b">
        <f>Table13[[#This Row],[W]]+Table13[[#This Row],[L]]=Table13[[#This Row],[Games Played]]</f>
        <v>1</v>
      </c>
      <c r="J23">
        <v>2379</v>
      </c>
      <c r="K23">
        <v>1633</v>
      </c>
      <c r="L23" t="str">
        <f>IF(Table13[[#This Row],[PTS]]&gt;=1000,"High Scorer","Low Scorer")</f>
        <v>High Scorer</v>
      </c>
      <c r="M23">
        <v>587</v>
      </c>
      <c r="N23">
        <v>1195</v>
      </c>
      <c r="O23">
        <v>49.1</v>
      </c>
      <c r="P23" t="str">
        <f>IF(Table13[[#This Row],[Field Goal %]]&gt;46,"Above Average FG%","Below Average FG%")</f>
        <v>Above Average FG%</v>
      </c>
      <c r="Q23">
        <v>134</v>
      </c>
      <c r="R23">
        <v>322</v>
      </c>
      <c r="S23">
        <v>41.6</v>
      </c>
      <c r="T23" t="str">
        <f>IF(Table13[[#This Row],[3P%]]&lt;30,"Regular Shooter",IF(Table13[[#This Row],[3P%]]&lt;=36,"Solid Shooter",IF(Table13[[#This Row],[3P%]]&gt;36,"Sharpshooter","Invalid")))</f>
        <v>Sharpshooter</v>
      </c>
      <c r="U23">
        <v>325</v>
      </c>
      <c r="V23">
        <v>392</v>
      </c>
      <c r="W23">
        <v>82.9</v>
      </c>
      <c r="X23" t="str">
        <f>IF(Table13[[#This Row],[Free Throw %]]&lt;70,"Subpar FT%",IF(Table13[[#This Row],[Free Throw %]]&lt;=72,"Solid FT%",IF(Table13[[#This Row],[Free Throw %]]&gt;72,"Elite FT%","Invalid")))</f>
        <v>Elite FT%</v>
      </c>
      <c r="Y23">
        <v>40</v>
      </c>
      <c r="Z23">
        <v>201</v>
      </c>
      <c r="AA23">
        <v>241</v>
      </c>
      <c r="AB23" t="str">
        <f>IF(Table13[[#This Row],[REB]]&lt;199,"Occasional Rebounder",IF(Table13[[#This Row],[REB]] &lt;= 199,"Solid Rebounder",IF(Table13[[#This Row],[REB]]&gt;=200,"Elite Rebounder","Invalid")))</f>
        <v>Elite Rebounder</v>
      </c>
      <c r="AC23">
        <v>421</v>
      </c>
      <c r="AD23" t="str">
        <f>IF(Table13[[#This Row],[AST]]&lt;100,"Occasional Passer",IF(Table13[[#This Row],[AST]] &lt;= 116,"Solid Passer",IF(Table13[[#This Row],[AST]]&gt;116,"Elite Passer","Invalid")))</f>
        <v>Elite Passer</v>
      </c>
      <c r="AE23">
        <v>142</v>
      </c>
      <c r="AF23">
        <v>61</v>
      </c>
      <c r="AG23" t="str">
        <f>IF(Table13[[#This Row],[STL]]&lt;25,"Occasional Stealer",IF(Table13[[#This Row],[STL]] &lt;= 33,"Solid Stealer",IF(Table13[[#This Row],[STL]]&gt;33,"Elite Stealer","Invalid")))</f>
        <v>Elite Stealer</v>
      </c>
      <c r="AH23">
        <v>15</v>
      </c>
      <c r="AI23" t="str">
        <f>IF(Table13[[#This Row],[BLK]]&lt;18,"Occasional Blocker",IF(Table13[[#This Row],[BLK]] &lt;= 20,"Solid Shot Blocker",IF(Table13[[#This Row],[BLK]]&gt;=21,"Elite Shot Blocker","Invalid")))</f>
        <v>Occasional Blocker</v>
      </c>
      <c r="AJ23">
        <v>152</v>
      </c>
      <c r="AK23">
        <v>2640</v>
      </c>
      <c r="AL23">
        <v>5</v>
      </c>
      <c r="AM23">
        <v>0</v>
      </c>
      <c r="AN23">
        <v>152</v>
      </c>
      <c r="AT23" t="s">
        <v>54</v>
      </c>
      <c r="AU23">
        <v>9</v>
      </c>
      <c r="AX23" t="s">
        <v>54</v>
      </c>
      <c r="AY23">
        <v>50</v>
      </c>
      <c r="BB23" t="s">
        <v>54</v>
      </c>
      <c r="BC23">
        <v>0</v>
      </c>
      <c r="BF23" t="s">
        <v>54</v>
      </c>
      <c r="BG23">
        <v>100</v>
      </c>
    </row>
    <row r="24" spans="1:59" x14ac:dyDescent="0.25">
      <c r="A24" t="s">
        <v>98</v>
      </c>
      <c r="B24" t="s">
        <v>40</v>
      </c>
      <c r="C24" t="str">
        <f>_xlfn.XLOOKUP(Table13[[#This Row],[POS]],Table4[POS],Table4[POS NAME])</f>
        <v>Point Guard</v>
      </c>
      <c r="D24" t="s">
        <v>44</v>
      </c>
      <c r="E24">
        <v>31</v>
      </c>
      <c r="F24">
        <v>60</v>
      </c>
      <c r="G24">
        <v>32</v>
      </c>
      <c r="H24">
        <v>28</v>
      </c>
      <c r="I24" t="b">
        <f>Table13[[#This Row],[W]]+Table13[[#This Row],[L]]=Table13[[#This Row],[Games Played]]</f>
        <v>1</v>
      </c>
      <c r="J24">
        <v>2241</v>
      </c>
      <c r="K24">
        <v>1623</v>
      </c>
      <c r="L24" t="str">
        <f>IF(Table13[[#This Row],[PTS]]&gt;=1000,"High Scorer","Low Scorer")</f>
        <v>High Scorer</v>
      </c>
      <c r="M24">
        <v>594</v>
      </c>
      <c r="N24">
        <v>1203</v>
      </c>
      <c r="O24">
        <v>49.4</v>
      </c>
      <c r="P24" t="str">
        <f>IF(Table13[[#This Row],[Field Goal %]]&gt;46,"Above Average FG%","Below Average FG%")</f>
        <v>Above Average FG%</v>
      </c>
      <c r="Q24">
        <v>188</v>
      </c>
      <c r="R24">
        <v>496</v>
      </c>
      <c r="S24">
        <v>37.9</v>
      </c>
      <c r="T24" t="str">
        <f>IF(Table13[[#This Row],[3P%]]&lt;30,"Regular Shooter",IF(Table13[[#This Row],[3P%]]&lt;=36,"Solid Shooter",IF(Table13[[#This Row],[3P%]]&gt;36,"Sharpshooter","Invalid")))</f>
        <v>Sharpshooter</v>
      </c>
      <c r="U24">
        <v>247</v>
      </c>
      <c r="V24">
        <v>273</v>
      </c>
      <c r="W24">
        <v>90.5</v>
      </c>
      <c r="X24" t="str">
        <f>IF(Table13[[#This Row],[Free Throw %]]&lt;70,"Subpar FT%",IF(Table13[[#This Row],[Free Throw %]]&lt;=72,"Solid FT%",IF(Table13[[#This Row],[Free Throw %]]&gt;72,"Elite FT%","Invalid")))</f>
        <v>Elite FT%</v>
      </c>
      <c r="Y24">
        <v>59</v>
      </c>
      <c r="Z24">
        <v>245</v>
      </c>
      <c r="AA24">
        <v>304</v>
      </c>
      <c r="AB24" t="str">
        <f>IF(Table13[[#This Row],[REB]]&lt;199,"Occasional Rebounder",IF(Table13[[#This Row],[REB]] &lt;= 199,"Solid Rebounder",IF(Table13[[#This Row],[REB]]&gt;=200,"Elite Rebounder","Invalid")))</f>
        <v>Elite Rebounder</v>
      </c>
      <c r="AC24">
        <v>331</v>
      </c>
      <c r="AD24" t="str">
        <f>IF(Table13[[#This Row],[AST]]&lt;100,"Occasional Passer",IF(Table13[[#This Row],[AST]] &lt;= 116,"Solid Passer",IF(Table13[[#This Row],[AST]]&gt;116,"Elite Passer","Invalid")))</f>
        <v>Elite Passer</v>
      </c>
      <c r="AE24">
        <v>128</v>
      </c>
      <c r="AF24">
        <v>66</v>
      </c>
      <c r="AG24" t="str">
        <f>IF(Table13[[#This Row],[STL]]&lt;25,"Occasional Stealer",IF(Table13[[#This Row],[STL]] &lt;= 33,"Solid Stealer",IF(Table13[[#This Row],[STL]]&gt;33,"Elite Stealer","Invalid")))</f>
        <v>Elite Stealer</v>
      </c>
      <c r="AH24">
        <v>45</v>
      </c>
      <c r="AI24" t="str">
        <f>IF(Table13[[#This Row],[BLK]]&lt;18,"Occasional Blocker",IF(Table13[[#This Row],[BLK]] &lt;= 20,"Solid Shot Blocker",IF(Table13[[#This Row],[BLK]]&gt;=21,"Elite Shot Blocker","Invalid")))</f>
        <v>Elite Shot Blocker</v>
      </c>
      <c r="AJ24">
        <v>165</v>
      </c>
      <c r="AK24">
        <v>2689</v>
      </c>
      <c r="AL24">
        <v>5</v>
      </c>
      <c r="AM24">
        <v>0</v>
      </c>
      <c r="AN24">
        <v>222</v>
      </c>
      <c r="AT24" t="s">
        <v>59</v>
      </c>
      <c r="AU24">
        <v>498.08435979339362</v>
      </c>
      <c r="AX24" t="s">
        <v>59</v>
      </c>
      <c r="AY24">
        <v>10.967271083991459</v>
      </c>
      <c r="BB24" t="s">
        <v>59</v>
      </c>
      <c r="BC24">
        <v>13.711119744318896</v>
      </c>
      <c r="BF24" t="s">
        <v>59</v>
      </c>
      <c r="BG24">
        <v>21.28027549263043</v>
      </c>
    </row>
    <row r="25" spans="1:59" x14ac:dyDescent="0.25">
      <c r="A25" t="s">
        <v>99</v>
      </c>
      <c r="B25" t="s">
        <v>40</v>
      </c>
      <c r="C25" t="str">
        <f>_xlfn.XLOOKUP(Table13[[#This Row],[POS]],Table4[POS],Table4[POS NAME])</f>
        <v>Point Guard</v>
      </c>
      <c r="D25" t="s">
        <v>100</v>
      </c>
      <c r="E25">
        <v>23</v>
      </c>
      <c r="F25">
        <v>61</v>
      </c>
      <c r="G25">
        <v>40</v>
      </c>
      <c r="H25">
        <v>21</v>
      </c>
      <c r="I25" t="b">
        <f>Table13[[#This Row],[W]]+Table13[[#This Row],[L]]=Table13[[#This Row],[Games Played]]</f>
        <v>1</v>
      </c>
      <c r="J25">
        <v>1948</v>
      </c>
      <c r="K25">
        <v>1596</v>
      </c>
      <c r="L25" t="str">
        <f>IF(Table13[[#This Row],[PTS]]&gt;=1000,"High Scorer","Low Scorer")</f>
        <v>High Scorer</v>
      </c>
      <c r="M25">
        <v>566</v>
      </c>
      <c r="N25">
        <v>1214</v>
      </c>
      <c r="O25">
        <v>46.6</v>
      </c>
      <c r="P25" t="str">
        <f>IF(Table13[[#This Row],[Field Goal %]]&gt;46,"Above Average FG%","Below Average FG%")</f>
        <v>Above Average FG%</v>
      </c>
      <c r="Q25">
        <v>92</v>
      </c>
      <c r="R25">
        <v>300</v>
      </c>
      <c r="S25">
        <v>30.7</v>
      </c>
      <c r="T25" t="str">
        <f>IF(Table13[[#This Row],[3P%]]&lt;30,"Regular Shooter",IF(Table13[[#This Row],[3P%]]&lt;=36,"Solid Shooter",IF(Table13[[#This Row],[3P%]]&gt;36,"Sharpshooter","Invalid")))</f>
        <v>Solid Shooter</v>
      </c>
      <c r="U25">
        <v>372</v>
      </c>
      <c r="V25">
        <v>497</v>
      </c>
      <c r="W25">
        <v>74.8</v>
      </c>
      <c r="X25" t="str">
        <f>IF(Table13[[#This Row],[Free Throw %]]&lt;70,"Subpar FT%",IF(Table13[[#This Row],[Free Throw %]]&lt;=72,"Solid FT%",IF(Table13[[#This Row],[Free Throw %]]&gt;72,"Elite FT%","Invalid")))</f>
        <v>Elite FT%</v>
      </c>
      <c r="Y25">
        <v>61</v>
      </c>
      <c r="Z25">
        <v>296</v>
      </c>
      <c r="AA25">
        <v>357</v>
      </c>
      <c r="AB25" t="str">
        <f>IF(Table13[[#This Row],[REB]]&lt;199,"Occasional Rebounder",IF(Table13[[#This Row],[REB]] &lt;= 199,"Solid Rebounder",IF(Table13[[#This Row],[REB]]&gt;=200,"Elite Rebounder","Invalid")))</f>
        <v>Elite Rebounder</v>
      </c>
      <c r="AC25">
        <v>493</v>
      </c>
      <c r="AD25" t="str">
        <f>IF(Table13[[#This Row],[AST]]&lt;100,"Occasional Passer",IF(Table13[[#This Row],[AST]] &lt;= 116,"Solid Passer",IF(Table13[[#This Row],[AST]]&gt;116,"Elite Passer","Invalid")))</f>
        <v>Elite Passer</v>
      </c>
      <c r="AE25">
        <v>206</v>
      </c>
      <c r="AF25">
        <v>66</v>
      </c>
      <c r="AG25" t="str">
        <f>IF(Table13[[#This Row],[STL]]&lt;25,"Occasional Stealer",IF(Table13[[#This Row],[STL]] &lt;= 33,"Solid Stealer",IF(Table13[[#This Row],[STL]]&gt;33,"Elite Stealer","Invalid")))</f>
        <v>Elite Stealer</v>
      </c>
      <c r="AH25">
        <v>16</v>
      </c>
      <c r="AI25" t="str">
        <f>IF(Table13[[#This Row],[BLK]]&lt;18,"Occasional Blocker",IF(Table13[[#This Row],[BLK]] &lt;= 20,"Solid Shot Blocker",IF(Table13[[#This Row],[BLK]]&gt;=21,"Elite Shot Blocker","Invalid")))</f>
        <v>Occasional Blocker</v>
      </c>
      <c r="AJ25">
        <v>100</v>
      </c>
      <c r="AK25">
        <v>2804</v>
      </c>
      <c r="AL25">
        <v>20</v>
      </c>
      <c r="AM25">
        <v>7</v>
      </c>
      <c r="AN25">
        <v>302</v>
      </c>
      <c r="AT25" t="s">
        <v>64</v>
      </c>
      <c r="AU25">
        <v>248088.02947079478</v>
      </c>
      <c r="AX25" t="s">
        <v>64</v>
      </c>
      <c r="AY25">
        <v>120.2810350297552</v>
      </c>
      <c r="BB25" t="s">
        <v>64</v>
      </c>
      <c r="BC25">
        <v>187.99480464305148</v>
      </c>
      <c r="BF25" t="s">
        <v>64</v>
      </c>
      <c r="BG25">
        <v>452.85012504224733</v>
      </c>
    </row>
    <row r="26" spans="1:59" x14ac:dyDescent="0.25">
      <c r="A26" t="s">
        <v>101</v>
      </c>
      <c r="B26" t="s">
        <v>33</v>
      </c>
      <c r="C26" t="str">
        <f>_xlfn.XLOOKUP(Table13[[#This Row],[POS]],Table4[POS],Table4[POS NAME])</f>
        <v>Small Forward</v>
      </c>
      <c r="D26" t="s">
        <v>102</v>
      </c>
      <c r="E26">
        <v>38</v>
      </c>
      <c r="F26">
        <v>55</v>
      </c>
      <c r="G26">
        <v>30</v>
      </c>
      <c r="H26">
        <v>25</v>
      </c>
      <c r="I26" t="b">
        <f>Table13[[#This Row],[W]]+Table13[[#This Row],[L]]=Table13[[#This Row],[Games Played]]</f>
        <v>1</v>
      </c>
      <c r="J26">
        <v>1954</v>
      </c>
      <c r="K26">
        <v>1590</v>
      </c>
      <c r="L26" t="str">
        <f>IF(Table13[[#This Row],[PTS]]&gt;=1000,"High Scorer","Low Scorer")</f>
        <v>High Scorer</v>
      </c>
      <c r="M26">
        <v>609</v>
      </c>
      <c r="N26">
        <v>1219</v>
      </c>
      <c r="O26">
        <v>50</v>
      </c>
      <c r="P26" t="str">
        <f>IF(Table13[[#This Row],[Field Goal %]]&gt;46,"Above Average FG%","Below Average FG%")</f>
        <v>Above Average FG%</v>
      </c>
      <c r="Q26">
        <v>121</v>
      </c>
      <c r="R26">
        <v>377</v>
      </c>
      <c r="S26">
        <v>32.1</v>
      </c>
      <c r="T26" t="str">
        <f>IF(Table13[[#This Row],[3P%]]&lt;30,"Regular Shooter",IF(Table13[[#This Row],[3P%]]&lt;=36,"Solid Shooter",IF(Table13[[#This Row],[3P%]]&gt;36,"Sharpshooter","Invalid")))</f>
        <v>Solid Shooter</v>
      </c>
      <c r="U26">
        <v>251</v>
      </c>
      <c r="V26">
        <v>327</v>
      </c>
      <c r="W26">
        <v>76.8</v>
      </c>
      <c r="X26" t="str">
        <f>IF(Table13[[#This Row],[Free Throw %]]&lt;70,"Subpar FT%",IF(Table13[[#This Row],[Free Throw %]]&lt;=72,"Solid FT%",IF(Table13[[#This Row],[Free Throw %]]&gt;72,"Elite FT%","Invalid")))</f>
        <v>Elite FT%</v>
      </c>
      <c r="Y26">
        <v>65</v>
      </c>
      <c r="Z26">
        <v>392</v>
      </c>
      <c r="AA26">
        <v>457</v>
      </c>
      <c r="AB26" t="str">
        <f>IF(Table13[[#This Row],[REB]]&lt;199,"Occasional Rebounder",IF(Table13[[#This Row],[REB]] &lt;= 199,"Solid Rebounder",IF(Table13[[#This Row],[REB]]&gt;=200,"Elite Rebounder","Invalid")))</f>
        <v>Elite Rebounder</v>
      </c>
      <c r="AC26">
        <v>375</v>
      </c>
      <c r="AD26" t="str">
        <f>IF(Table13[[#This Row],[AST]]&lt;100,"Occasional Passer",IF(Table13[[#This Row],[AST]] &lt;= 116,"Solid Passer",IF(Table13[[#This Row],[AST]]&gt;116,"Elite Passer","Invalid")))</f>
        <v>Elite Passer</v>
      </c>
      <c r="AE26">
        <v>178</v>
      </c>
      <c r="AF26">
        <v>50</v>
      </c>
      <c r="AG26" t="str">
        <f>IF(Table13[[#This Row],[STL]]&lt;25,"Occasional Stealer",IF(Table13[[#This Row],[STL]] &lt;= 33,"Solid Stealer",IF(Table13[[#This Row],[STL]]&gt;33,"Elite Stealer","Invalid")))</f>
        <v>Elite Stealer</v>
      </c>
      <c r="AH26">
        <v>32</v>
      </c>
      <c r="AI26" t="str">
        <f>IF(Table13[[#This Row],[BLK]]&lt;18,"Occasional Blocker",IF(Table13[[#This Row],[BLK]] &lt;= 20,"Solid Shot Blocker",IF(Table13[[#This Row],[BLK]]&gt;=21,"Elite Shot Blocker","Invalid")))</f>
        <v>Elite Shot Blocker</v>
      </c>
      <c r="AJ26">
        <v>88</v>
      </c>
      <c r="AK26">
        <v>2769</v>
      </c>
      <c r="AL26">
        <v>18</v>
      </c>
      <c r="AM26">
        <v>2</v>
      </c>
      <c r="AN26">
        <v>214</v>
      </c>
      <c r="AT26" t="s">
        <v>67</v>
      </c>
      <c r="AU26">
        <v>0.5801894938313894</v>
      </c>
      <c r="AX26" t="s">
        <v>67</v>
      </c>
      <c r="AY26">
        <v>5.3489663776104166</v>
      </c>
      <c r="BB26" t="s">
        <v>67</v>
      </c>
      <c r="BC26">
        <v>4.6915333429531625</v>
      </c>
      <c r="BF26" t="s">
        <v>67</v>
      </c>
      <c r="BG26">
        <v>4.6173629669689635</v>
      </c>
    </row>
    <row r="27" spans="1:59" x14ac:dyDescent="0.25">
      <c r="A27" t="s">
        <v>103</v>
      </c>
      <c r="B27" t="s">
        <v>52</v>
      </c>
      <c r="C27" t="str">
        <f>_xlfn.XLOOKUP(Table13[[#This Row],[POS]],Table4[POS],Table4[POS NAME])</f>
        <v>Shooting Guard</v>
      </c>
      <c r="D27" t="s">
        <v>104</v>
      </c>
      <c r="E27">
        <v>31</v>
      </c>
      <c r="F27">
        <v>75</v>
      </c>
      <c r="G27">
        <v>38</v>
      </c>
      <c r="H27">
        <v>37</v>
      </c>
      <c r="I27" t="b">
        <f>Table13[[#This Row],[W]]+Table13[[#This Row],[L]]=Table13[[#This Row],[Games Played]]</f>
        <v>1</v>
      </c>
      <c r="J27">
        <v>2649</v>
      </c>
      <c r="K27">
        <v>1568</v>
      </c>
      <c r="L27" t="str">
        <f>IF(Table13[[#This Row],[PTS]]&gt;=1000,"High Scorer","Low Scorer")</f>
        <v>High Scorer</v>
      </c>
      <c r="M27">
        <v>587</v>
      </c>
      <c r="N27">
        <v>1344</v>
      </c>
      <c r="O27">
        <v>43.7</v>
      </c>
      <c r="P27" t="str">
        <f>IF(Table13[[#This Row],[Field Goal %]]&gt;46,"Above Average FG%","Below Average FG%")</f>
        <v>Below Average FG%</v>
      </c>
      <c r="Q27">
        <v>211</v>
      </c>
      <c r="R27">
        <v>543</v>
      </c>
      <c r="S27">
        <v>38.9</v>
      </c>
      <c r="T27" t="str">
        <f>IF(Table13[[#This Row],[3P%]]&lt;30,"Regular Shooter",IF(Table13[[#This Row],[3P%]]&lt;=36,"Solid Shooter",IF(Table13[[#This Row],[3P%]]&gt;36,"Sharpshooter","Invalid")))</f>
        <v>Sharpshooter</v>
      </c>
      <c r="U27">
        <v>183</v>
      </c>
      <c r="V27">
        <v>238</v>
      </c>
      <c r="W27">
        <v>76.900000000000006</v>
      </c>
      <c r="X27" t="str">
        <f>IF(Table13[[#This Row],[Free Throw %]]&lt;70,"Subpar FT%",IF(Table13[[#This Row],[Free Throw %]]&lt;=72,"Solid FT%",IF(Table13[[#This Row],[Free Throw %]]&gt;72,"Elite FT%","Invalid")))</f>
        <v>Elite FT%</v>
      </c>
      <c r="Y27">
        <v>55</v>
      </c>
      <c r="Z27">
        <v>273</v>
      </c>
      <c r="AA27">
        <v>328</v>
      </c>
      <c r="AB27" t="str">
        <f>IF(Table13[[#This Row],[REB]]&lt;199,"Occasional Rebounder",IF(Table13[[#This Row],[REB]] &lt;= 199,"Solid Rebounder",IF(Table13[[#This Row],[REB]]&gt;=200,"Elite Rebounder","Invalid")))</f>
        <v>Elite Rebounder</v>
      </c>
      <c r="AC27">
        <v>429</v>
      </c>
      <c r="AD27" t="str">
        <f>IF(Table13[[#This Row],[AST]]&lt;100,"Occasional Passer",IF(Table13[[#This Row],[AST]] &lt;= 116,"Solid Passer",IF(Table13[[#This Row],[AST]]&gt;116,"Elite Passer","Invalid")))</f>
        <v>Elite Passer</v>
      </c>
      <c r="AE27">
        <v>183</v>
      </c>
      <c r="AF27">
        <v>70</v>
      </c>
      <c r="AG27" t="str">
        <f>IF(Table13[[#This Row],[STL]]&lt;25,"Occasional Stealer",IF(Table13[[#This Row],[STL]] &lt;= 33,"Solid Stealer",IF(Table13[[#This Row],[STL]]&gt;33,"Elite Stealer","Invalid")))</f>
        <v>Elite Stealer</v>
      </c>
      <c r="AH27">
        <v>38</v>
      </c>
      <c r="AI27" t="str">
        <f>IF(Table13[[#This Row],[BLK]]&lt;18,"Occasional Blocker",IF(Table13[[#This Row],[BLK]] &lt;= 20,"Solid Shot Blocker",IF(Table13[[#This Row],[BLK]]&gt;=21,"Elite Shot Blocker","Invalid")))</f>
        <v>Elite Shot Blocker</v>
      </c>
      <c r="AJ27">
        <v>153</v>
      </c>
      <c r="AK27">
        <v>2746</v>
      </c>
      <c r="AL27">
        <v>6</v>
      </c>
      <c r="AM27">
        <v>0</v>
      </c>
      <c r="AN27">
        <v>59</v>
      </c>
      <c r="AT27" t="s">
        <v>70</v>
      </c>
      <c r="AU27">
        <v>1.1021476995735624</v>
      </c>
      <c r="AX27" t="s">
        <v>70</v>
      </c>
      <c r="AY27">
        <v>-0.17187995350702928</v>
      </c>
      <c r="BB27" t="s">
        <v>70</v>
      </c>
      <c r="BC27">
        <v>-8.2987204948617083E-2</v>
      </c>
      <c r="BF27" t="s">
        <v>70</v>
      </c>
      <c r="BG27">
        <v>-2.023888729520551</v>
      </c>
    </row>
    <row r="28" spans="1:59" x14ac:dyDescent="0.25">
      <c r="A28" t="s">
        <v>105</v>
      </c>
      <c r="B28" t="s">
        <v>37</v>
      </c>
      <c r="C28" t="str">
        <f>_xlfn.XLOOKUP(Table13[[#This Row],[POS]],Table4[POS],Table4[POS NAME])</f>
        <v>Center</v>
      </c>
      <c r="D28" t="s">
        <v>106</v>
      </c>
      <c r="E28">
        <v>25</v>
      </c>
      <c r="F28">
        <v>75</v>
      </c>
      <c r="G28">
        <v>40</v>
      </c>
      <c r="H28">
        <v>35</v>
      </c>
      <c r="I28" t="b">
        <f>Table13[[#This Row],[W]]+Table13[[#This Row],[L]]=Table13[[#This Row],[Games Played]]</f>
        <v>1</v>
      </c>
      <c r="J28">
        <v>2598</v>
      </c>
      <c r="K28">
        <v>1529</v>
      </c>
      <c r="L28" t="str">
        <f>IF(Table13[[#This Row],[PTS]]&gt;=1000,"High Scorer","Low Scorer")</f>
        <v>High Scorer</v>
      </c>
      <c r="M28">
        <v>602</v>
      </c>
      <c r="N28">
        <v>1114</v>
      </c>
      <c r="O28">
        <v>54</v>
      </c>
      <c r="P28" t="str">
        <f>IF(Table13[[#This Row],[Field Goal %]]&gt;46,"Above Average FG%","Below Average FG%")</f>
        <v>Above Average FG%</v>
      </c>
      <c r="Q28">
        <v>1</v>
      </c>
      <c r="R28">
        <v>12</v>
      </c>
      <c r="S28">
        <v>8.3000000000000007</v>
      </c>
      <c r="T28" t="str">
        <f>IF(Table13[[#This Row],[3P%]]&lt;30,"Regular Shooter",IF(Table13[[#This Row],[3P%]]&lt;=36,"Solid Shooter",IF(Table13[[#This Row],[3P%]]&gt;36,"Sharpshooter","Invalid")))</f>
        <v>Regular Shooter</v>
      </c>
      <c r="U28">
        <v>324</v>
      </c>
      <c r="V28">
        <v>402</v>
      </c>
      <c r="W28">
        <v>80.599999999999994</v>
      </c>
      <c r="X28" t="str">
        <f>IF(Table13[[#This Row],[Free Throw %]]&lt;70,"Subpar FT%",IF(Table13[[#This Row],[Free Throw %]]&lt;=72,"Solid FT%",IF(Table13[[#This Row],[Free Throw %]]&gt;72,"Elite FT%","Invalid")))</f>
        <v>Elite FT%</v>
      </c>
      <c r="Y28">
        <v>184</v>
      </c>
      <c r="Z28">
        <v>504</v>
      </c>
      <c r="AA28">
        <v>688</v>
      </c>
      <c r="AB28" t="str">
        <f>IF(Table13[[#This Row],[REB]]&lt;199,"Occasional Rebounder",IF(Table13[[#This Row],[REB]] &lt;= 199,"Solid Rebounder",IF(Table13[[#This Row],[REB]]&gt;=200,"Elite Rebounder","Invalid")))</f>
        <v>Elite Rebounder</v>
      </c>
      <c r="AC28">
        <v>240</v>
      </c>
      <c r="AD28" t="str">
        <f>IF(Table13[[#This Row],[AST]]&lt;100,"Occasional Passer",IF(Table13[[#This Row],[AST]] &lt;= 116,"Solid Passer",IF(Table13[[#This Row],[AST]]&gt;116,"Elite Passer","Invalid")))</f>
        <v>Elite Passer</v>
      </c>
      <c r="AE28">
        <v>187</v>
      </c>
      <c r="AF28">
        <v>88</v>
      </c>
      <c r="AG28" t="str">
        <f>IF(Table13[[#This Row],[STL]]&lt;25,"Occasional Stealer",IF(Table13[[#This Row],[STL]] &lt;= 33,"Solid Stealer",IF(Table13[[#This Row],[STL]]&gt;33,"Elite Stealer","Invalid")))</f>
        <v>Elite Stealer</v>
      </c>
      <c r="AH28">
        <v>61</v>
      </c>
      <c r="AI28" t="str">
        <f>IF(Table13[[#This Row],[BLK]]&lt;18,"Occasional Blocker",IF(Table13[[#This Row],[BLK]] &lt;= 20,"Solid Shot Blocker",IF(Table13[[#This Row],[BLK]]&gt;=21,"Elite Shot Blocker","Invalid")))</f>
        <v>Elite Shot Blocker</v>
      </c>
      <c r="AJ28">
        <v>208</v>
      </c>
      <c r="AK28">
        <v>2975</v>
      </c>
      <c r="AL28">
        <v>31</v>
      </c>
      <c r="AM28">
        <v>0</v>
      </c>
      <c r="AN28">
        <v>117</v>
      </c>
      <c r="AT28" t="s">
        <v>73</v>
      </c>
      <c r="AU28">
        <v>2225</v>
      </c>
      <c r="AX28" t="s">
        <v>73</v>
      </c>
      <c r="AY28">
        <v>100</v>
      </c>
      <c r="BB28" t="s">
        <v>73</v>
      </c>
      <c r="BC28">
        <v>100</v>
      </c>
      <c r="BF28" t="s">
        <v>73</v>
      </c>
      <c r="BG28">
        <v>100</v>
      </c>
    </row>
    <row r="29" spans="1:59" x14ac:dyDescent="0.25">
      <c r="A29" t="s">
        <v>107</v>
      </c>
      <c r="B29" t="s">
        <v>52</v>
      </c>
      <c r="C29" t="str">
        <f>_xlfn.XLOOKUP(Table13[[#This Row],[POS]],Table4[POS],Table4[POS NAME])</f>
        <v>Shooting Guard</v>
      </c>
      <c r="D29" t="s">
        <v>69</v>
      </c>
      <c r="E29">
        <v>26</v>
      </c>
      <c r="F29">
        <v>74</v>
      </c>
      <c r="G29">
        <v>38</v>
      </c>
      <c r="H29">
        <v>36</v>
      </c>
      <c r="I29" t="b">
        <f>Table13[[#This Row],[W]]+Table13[[#This Row],[L]]=Table13[[#This Row],[Games Played]]</f>
        <v>1</v>
      </c>
      <c r="J29">
        <v>2693</v>
      </c>
      <c r="K29">
        <v>1515</v>
      </c>
      <c r="L29" t="str">
        <f>IF(Table13[[#This Row],[PTS]]&gt;=1000,"High Scorer","Low Scorer")</f>
        <v>High Scorer</v>
      </c>
      <c r="M29">
        <v>612</v>
      </c>
      <c r="N29">
        <v>1319</v>
      </c>
      <c r="O29">
        <v>46.4</v>
      </c>
      <c r="P29" t="str">
        <f>IF(Table13[[#This Row],[Field Goal %]]&gt;46,"Above Average FG%","Below Average FG%")</f>
        <v>Above Average FG%</v>
      </c>
      <c r="Q29">
        <v>133</v>
      </c>
      <c r="R29">
        <v>387</v>
      </c>
      <c r="S29">
        <v>34.4</v>
      </c>
      <c r="T29" t="str">
        <f>IF(Table13[[#This Row],[3P%]]&lt;30,"Regular Shooter",IF(Table13[[#This Row],[3P%]]&lt;=36,"Solid Shooter",IF(Table13[[#This Row],[3P%]]&gt;36,"Sharpshooter","Invalid")))</f>
        <v>Solid Shooter</v>
      </c>
      <c r="U29">
        <v>158</v>
      </c>
      <c r="V29">
        <v>190</v>
      </c>
      <c r="W29">
        <v>83.2</v>
      </c>
      <c r="X29" t="str">
        <f>IF(Table13[[#This Row],[Free Throw %]]&lt;70,"Subpar FT%",IF(Table13[[#This Row],[Free Throw %]]&lt;=72,"Solid FT%",IF(Table13[[#This Row],[Free Throw %]]&gt;72,"Elite FT%","Invalid")))</f>
        <v>Elite FT%</v>
      </c>
      <c r="Y29">
        <v>53</v>
      </c>
      <c r="Z29">
        <v>336</v>
      </c>
      <c r="AA29">
        <v>389</v>
      </c>
      <c r="AB29" t="str">
        <f>IF(Table13[[#This Row],[REB]]&lt;199,"Occasional Rebounder",IF(Table13[[#This Row],[REB]] &lt;= 199,"Solid Rebounder",IF(Table13[[#This Row],[REB]]&gt;=200,"Elite Rebounder","Invalid")))</f>
        <v>Elite Rebounder</v>
      </c>
      <c r="AC29">
        <v>448</v>
      </c>
      <c r="AD29" t="str">
        <f>IF(Table13[[#This Row],[AST]]&lt;100,"Occasional Passer",IF(Table13[[#This Row],[AST]] &lt;= 116,"Solid Passer",IF(Table13[[#This Row],[AST]]&gt;116,"Elite Passer","Invalid")))</f>
        <v>Elite Passer</v>
      </c>
      <c r="AE29">
        <v>160</v>
      </c>
      <c r="AF29">
        <v>112</v>
      </c>
      <c r="AG29" t="str">
        <f>IF(Table13[[#This Row],[STL]]&lt;25,"Occasional Stealer",IF(Table13[[#This Row],[STL]] &lt;= 33,"Solid Stealer",IF(Table13[[#This Row],[STL]]&gt;33,"Elite Stealer","Invalid")))</f>
        <v>Elite Stealer</v>
      </c>
      <c r="AH29">
        <v>19</v>
      </c>
      <c r="AI29" t="str">
        <f>IF(Table13[[#This Row],[BLK]]&lt;18,"Occasional Blocker",IF(Table13[[#This Row],[BLK]] &lt;= 20,"Solid Shot Blocker",IF(Table13[[#This Row],[BLK]]&gt;=21,"Elite Shot Blocker","Invalid")))</f>
        <v>Solid Shot Blocker</v>
      </c>
      <c r="AJ29">
        <v>106</v>
      </c>
      <c r="AK29">
        <v>2887</v>
      </c>
      <c r="AL29">
        <v>8</v>
      </c>
      <c r="AM29">
        <v>1</v>
      </c>
      <c r="AN29">
        <v>-62</v>
      </c>
      <c r="AT29" t="s">
        <v>76</v>
      </c>
      <c r="AU29">
        <v>0</v>
      </c>
      <c r="AX29" t="s">
        <v>76</v>
      </c>
      <c r="AY29">
        <v>0</v>
      </c>
      <c r="BB29" t="s">
        <v>76</v>
      </c>
      <c r="BC29">
        <v>0</v>
      </c>
      <c r="BF29" t="s">
        <v>76</v>
      </c>
      <c r="BG29">
        <v>0</v>
      </c>
    </row>
    <row r="30" spans="1:59" x14ac:dyDescent="0.25">
      <c r="A30" t="s">
        <v>108</v>
      </c>
      <c r="B30" t="s">
        <v>26</v>
      </c>
      <c r="C30" t="str">
        <f>_xlfn.XLOOKUP(Table13[[#This Row],[POS]],Table4[POS],Table4[POS NAME])</f>
        <v>Power Forward</v>
      </c>
      <c r="D30" t="s">
        <v>78</v>
      </c>
      <c r="E30">
        <v>26</v>
      </c>
      <c r="F30">
        <v>79</v>
      </c>
      <c r="G30">
        <v>47</v>
      </c>
      <c r="H30">
        <v>32</v>
      </c>
      <c r="I30" t="b">
        <f>Table13[[#This Row],[W]]+Table13[[#This Row],[L]]=Table13[[#This Row],[Games Played]]</f>
        <v>1</v>
      </c>
      <c r="J30">
        <v>2736</v>
      </c>
      <c r="K30">
        <v>1510</v>
      </c>
      <c r="L30" t="str">
        <f>IF(Table13[[#This Row],[PTS]]&gt;=1000,"High Scorer","Low Scorer")</f>
        <v>High Scorer</v>
      </c>
      <c r="M30">
        <v>577</v>
      </c>
      <c r="N30">
        <v>938</v>
      </c>
      <c r="O30">
        <v>61.5</v>
      </c>
      <c r="P30" t="str">
        <f>IF(Table13[[#This Row],[Field Goal %]]&gt;46,"Above Average FG%","Below Average FG%")</f>
        <v>Above Average FG%</v>
      </c>
      <c r="Q30">
        <v>31</v>
      </c>
      <c r="R30">
        <v>83</v>
      </c>
      <c r="S30">
        <v>37.299999999999997</v>
      </c>
      <c r="T30" t="str">
        <f>IF(Table13[[#This Row],[3P%]]&lt;30,"Regular Shooter",IF(Table13[[#This Row],[3P%]]&lt;=36,"Solid Shooter",IF(Table13[[#This Row],[3P%]]&gt;36,"Sharpshooter","Invalid")))</f>
        <v>Sharpshooter</v>
      </c>
      <c r="U30">
        <v>325</v>
      </c>
      <c r="V30">
        <v>438</v>
      </c>
      <c r="W30">
        <v>74.2</v>
      </c>
      <c r="X30" t="str">
        <f>IF(Table13[[#This Row],[Free Throw %]]&lt;70,"Subpar FT%",IF(Table13[[#This Row],[Free Throw %]]&lt;=72,"Solid FT%",IF(Table13[[#This Row],[Free Throw %]]&gt;72,"Elite FT%","Invalid")))</f>
        <v>Elite FT%</v>
      </c>
      <c r="Y30">
        <v>251</v>
      </c>
      <c r="Z30">
        <v>722</v>
      </c>
      <c r="AA30">
        <v>973</v>
      </c>
      <c r="AB30" t="str">
        <f>IF(Table13[[#This Row],[REB]]&lt;199,"Occasional Rebounder",IF(Table13[[#This Row],[REB]] &lt;= 199,"Solid Rebounder",IF(Table13[[#This Row],[REB]]&gt;=200,"Elite Rebounder","Invalid")))</f>
        <v>Elite Rebounder</v>
      </c>
      <c r="AC30">
        <v>573</v>
      </c>
      <c r="AD30" t="str">
        <f>IF(Table13[[#This Row],[AST]]&lt;100,"Occasional Passer",IF(Table13[[#This Row],[AST]] &lt;= 116,"Solid Passer",IF(Table13[[#This Row],[AST]]&gt;116,"Elite Passer","Invalid")))</f>
        <v>Elite Passer</v>
      </c>
      <c r="AE30">
        <v>230</v>
      </c>
      <c r="AF30">
        <v>65</v>
      </c>
      <c r="AG30" t="str">
        <f>IF(Table13[[#This Row],[STL]]&lt;25,"Occasional Stealer",IF(Table13[[#This Row],[STL]] &lt;= 33,"Solid Stealer",IF(Table13[[#This Row],[STL]]&gt;33,"Elite Stealer","Invalid")))</f>
        <v>Elite Stealer</v>
      </c>
      <c r="AH30">
        <v>39</v>
      </c>
      <c r="AI30" t="str">
        <f>IF(Table13[[#This Row],[BLK]]&lt;18,"Occasional Blocker",IF(Table13[[#This Row],[BLK]] &lt;= 20,"Solid Shot Blocker",IF(Table13[[#This Row],[BLK]]&gt;=21,"Elite Shot Blocker","Invalid")))</f>
        <v>Elite Shot Blocker</v>
      </c>
      <c r="AJ30">
        <v>279</v>
      </c>
      <c r="AK30">
        <v>3619</v>
      </c>
      <c r="AL30">
        <v>65</v>
      </c>
      <c r="AM30">
        <v>14</v>
      </c>
      <c r="AN30">
        <v>212</v>
      </c>
      <c r="AT30" t="s">
        <v>79</v>
      </c>
      <c r="AU30">
        <v>2225</v>
      </c>
      <c r="AX30" t="s">
        <v>79</v>
      </c>
      <c r="AY30">
        <v>100</v>
      </c>
      <c r="BB30" t="s">
        <v>79</v>
      </c>
      <c r="BC30">
        <v>100</v>
      </c>
      <c r="BF30" t="s">
        <v>79</v>
      </c>
      <c r="BG30">
        <v>100</v>
      </c>
    </row>
    <row r="31" spans="1:59" x14ac:dyDescent="0.25">
      <c r="A31" t="s">
        <v>109</v>
      </c>
      <c r="B31" t="s">
        <v>52</v>
      </c>
      <c r="C31" t="str">
        <f>_xlfn.XLOOKUP(Table13[[#This Row],[POS]],Table4[POS],Table4[POS NAME])</f>
        <v>Shooting Guard</v>
      </c>
      <c r="D31" t="s">
        <v>93</v>
      </c>
      <c r="E31">
        <v>33</v>
      </c>
      <c r="F31">
        <v>69</v>
      </c>
      <c r="G31">
        <v>38</v>
      </c>
      <c r="H31">
        <v>31</v>
      </c>
      <c r="I31" t="b">
        <f>Table13[[#This Row],[W]]+Table13[[#This Row],[L]]=Table13[[#This Row],[Games Played]]</f>
        <v>1</v>
      </c>
      <c r="J31">
        <v>2279</v>
      </c>
      <c r="K31">
        <v>1509</v>
      </c>
      <c r="L31" t="str">
        <f>IF(Table13[[#This Row],[PTS]]&gt;=1000,"High Scorer","Low Scorer")</f>
        <v>High Scorer</v>
      </c>
      <c r="M31">
        <v>546</v>
      </c>
      <c r="N31">
        <v>1252</v>
      </c>
      <c r="O31">
        <v>43.6</v>
      </c>
      <c r="P31" t="str">
        <f>IF(Table13[[#This Row],[Field Goal %]]&gt;46,"Above Average FG%","Below Average FG%")</f>
        <v>Below Average FG%</v>
      </c>
      <c r="Q31">
        <v>301</v>
      </c>
      <c r="R31">
        <v>731</v>
      </c>
      <c r="S31">
        <v>41.2</v>
      </c>
      <c r="T31" t="str">
        <f>IF(Table13[[#This Row],[3P%]]&lt;30,"Regular Shooter",IF(Table13[[#This Row],[3P%]]&lt;=36,"Solid Shooter",IF(Table13[[#This Row],[3P%]]&gt;36,"Sharpshooter","Invalid")))</f>
        <v>Sharpshooter</v>
      </c>
      <c r="U31">
        <v>116</v>
      </c>
      <c r="V31">
        <v>132</v>
      </c>
      <c r="W31">
        <v>87.9</v>
      </c>
      <c r="X31" t="str">
        <f>IF(Table13[[#This Row],[Free Throw %]]&lt;70,"Subpar FT%",IF(Table13[[#This Row],[Free Throw %]]&lt;=72,"Solid FT%",IF(Table13[[#This Row],[Free Throw %]]&gt;72,"Elite FT%","Invalid")))</f>
        <v>Elite FT%</v>
      </c>
      <c r="Y31">
        <v>39</v>
      </c>
      <c r="Z31">
        <v>247</v>
      </c>
      <c r="AA31">
        <v>286</v>
      </c>
      <c r="AB31" t="str">
        <f>IF(Table13[[#This Row],[REB]]&lt;199,"Occasional Rebounder",IF(Table13[[#This Row],[REB]] &lt;= 199,"Solid Rebounder",IF(Table13[[#This Row],[REB]]&gt;=200,"Elite Rebounder","Invalid")))</f>
        <v>Elite Rebounder</v>
      </c>
      <c r="AC31">
        <v>163</v>
      </c>
      <c r="AD31" t="str">
        <f>IF(Table13[[#This Row],[AST]]&lt;100,"Occasional Passer",IF(Table13[[#This Row],[AST]] &lt;= 116,"Solid Passer",IF(Table13[[#This Row],[AST]]&gt;116,"Elite Passer","Invalid")))</f>
        <v>Elite Passer</v>
      </c>
      <c r="AE31">
        <v>123</v>
      </c>
      <c r="AF31">
        <v>49</v>
      </c>
      <c r="AG31" t="str">
        <f>IF(Table13[[#This Row],[STL]]&lt;25,"Occasional Stealer",IF(Table13[[#This Row],[STL]] &lt;= 33,"Solid Stealer",IF(Table13[[#This Row],[STL]]&gt;33,"Elite Stealer","Invalid")))</f>
        <v>Elite Stealer</v>
      </c>
      <c r="AH31">
        <v>29</v>
      </c>
      <c r="AI31" t="str">
        <f>IF(Table13[[#This Row],[BLK]]&lt;18,"Occasional Blocker",IF(Table13[[#This Row],[BLK]] &lt;= 20,"Solid Shot Blocker",IF(Table13[[#This Row],[BLK]]&gt;=21,"Elite Shot Blocker","Invalid")))</f>
        <v>Elite Shot Blocker</v>
      </c>
      <c r="AJ31">
        <v>130</v>
      </c>
      <c r="AK31">
        <v>2208</v>
      </c>
      <c r="AL31">
        <v>2</v>
      </c>
      <c r="AM31">
        <v>0</v>
      </c>
      <c r="AN31">
        <v>163</v>
      </c>
      <c r="AT31" t="s">
        <v>81</v>
      </c>
      <c r="AU31">
        <v>282127</v>
      </c>
      <c r="AX31" t="s">
        <v>81</v>
      </c>
      <c r="AY31">
        <v>24969.3</v>
      </c>
      <c r="BB31" t="s">
        <v>81</v>
      </c>
      <c r="BC31">
        <v>16994.999999999964</v>
      </c>
      <c r="BF31" t="s">
        <v>81</v>
      </c>
      <c r="BG31">
        <v>38804.5</v>
      </c>
    </row>
    <row r="32" spans="1:59" ht="14.4" thickBot="1" x14ac:dyDescent="0.3">
      <c r="A32" t="s">
        <v>110</v>
      </c>
      <c r="B32" t="s">
        <v>37</v>
      </c>
      <c r="C32" t="str">
        <f>_xlfn.XLOOKUP(Table13[[#This Row],[POS]],Table4[POS],Table4[POS NAME])</f>
        <v>Center</v>
      </c>
      <c r="D32" t="s">
        <v>111</v>
      </c>
      <c r="E32">
        <v>27</v>
      </c>
      <c r="F32">
        <v>65</v>
      </c>
      <c r="G32">
        <v>27</v>
      </c>
      <c r="H32">
        <v>38</v>
      </c>
      <c r="I32" t="b">
        <f>Table13[[#This Row],[W]]+Table13[[#This Row],[L]]=Table13[[#This Row],[Games Played]]</f>
        <v>1</v>
      </c>
      <c r="J32">
        <v>2120</v>
      </c>
      <c r="K32">
        <v>1505</v>
      </c>
      <c r="L32" t="str">
        <f>IF(Table13[[#This Row],[PTS]]&gt;=1000,"High Scorer","Low Scorer")</f>
        <v>High Scorer</v>
      </c>
      <c r="M32">
        <v>507</v>
      </c>
      <c r="N32">
        <v>1018</v>
      </c>
      <c r="O32">
        <v>49.8</v>
      </c>
      <c r="P32" t="str">
        <f>IF(Table13[[#This Row],[Field Goal %]]&gt;46,"Above Average FG%","Below Average FG%")</f>
        <v>Above Average FG%</v>
      </c>
      <c r="Q32">
        <v>137</v>
      </c>
      <c r="R32">
        <v>356</v>
      </c>
      <c r="S32">
        <v>38.5</v>
      </c>
      <c r="T32" t="str">
        <f>IF(Table13[[#This Row],[3P%]]&lt;30,"Regular Shooter",IF(Table13[[#This Row],[3P%]]&lt;=36,"Solid Shooter",IF(Table13[[#This Row],[3P%]]&gt;36,"Sharpshooter","Invalid")))</f>
        <v>Sharpshooter</v>
      </c>
      <c r="U32">
        <v>354</v>
      </c>
      <c r="V32">
        <v>416</v>
      </c>
      <c r="W32">
        <v>85.1</v>
      </c>
      <c r="X32" t="str">
        <f>IF(Table13[[#This Row],[Free Throw %]]&lt;70,"Subpar FT%",IF(Table13[[#This Row],[Free Throw %]]&lt;=72,"Solid FT%",IF(Table13[[#This Row],[Free Throw %]]&gt;72,"Elite FT%","Invalid")))</f>
        <v>Elite FT%</v>
      </c>
      <c r="Y32">
        <v>114</v>
      </c>
      <c r="Z32">
        <v>432</v>
      </c>
      <c r="AA32">
        <v>546</v>
      </c>
      <c r="AB32" t="str">
        <f>IF(Table13[[#This Row],[REB]]&lt;199,"Occasional Rebounder",IF(Table13[[#This Row],[REB]] &lt;= 199,"Solid Rebounder",IF(Table13[[#This Row],[REB]]&gt;=200,"Elite Rebounder","Invalid")))</f>
        <v>Elite Rebounder</v>
      </c>
      <c r="AC32">
        <v>174</v>
      </c>
      <c r="AD32" t="str">
        <f>IF(Table13[[#This Row],[AST]]&lt;100,"Occasional Passer",IF(Table13[[#This Row],[AST]] &lt;= 116,"Solid Passer",IF(Table13[[#This Row],[AST]]&gt;116,"Elite Passer","Invalid")))</f>
        <v>Elite Passer</v>
      </c>
      <c r="AE32">
        <v>137</v>
      </c>
      <c r="AF32">
        <v>58</v>
      </c>
      <c r="AG32" t="str">
        <f>IF(Table13[[#This Row],[STL]]&lt;25,"Occasional Stealer",IF(Table13[[#This Row],[STL]] &lt;= 33,"Solid Stealer",IF(Table13[[#This Row],[STL]]&gt;33,"Elite Stealer","Invalid")))</f>
        <v>Elite Stealer</v>
      </c>
      <c r="AH32">
        <v>100</v>
      </c>
      <c r="AI32" t="str">
        <f>IF(Table13[[#This Row],[BLK]]&lt;18,"Occasional Blocker",IF(Table13[[#This Row],[BLK]] &lt;= 20,"Solid Shot Blocker",IF(Table13[[#This Row],[BLK]]&gt;=21,"Elite Shot Blocker","Invalid")))</f>
        <v>Elite Shot Blocker</v>
      </c>
      <c r="AJ32">
        <v>196</v>
      </c>
      <c r="AK32">
        <v>2758</v>
      </c>
      <c r="AL32">
        <v>20</v>
      </c>
      <c r="AM32">
        <v>0</v>
      </c>
      <c r="AN32">
        <v>80</v>
      </c>
      <c r="AT32" s="1" t="s">
        <v>83</v>
      </c>
      <c r="AU32" s="1">
        <v>539</v>
      </c>
      <c r="AX32" s="1" t="s">
        <v>83</v>
      </c>
      <c r="AY32" s="1">
        <v>539</v>
      </c>
      <c r="BB32" s="1" t="s">
        <v>83</v>
      </c>
      <c r="BC32" s="1">
        <v>539</v>
      </c>
      <c r="BF32" s="1" t="s">
        <v>83</v>
      </c>
      <c r="BG32" s="1">
        <v>539</v>
      </c>
    </row>
    <row r="33" spans="1:59" x14ac:dyDescent="0.25">
      <c r="A33" t="s">
        <v>112</v>
      </c>
      <c r="B33" t="s">
        <v>40</v>
      </c>
      <c r="C33" t="str">
        <f>_xlfn.XLOOKUP(Table13[[#This Row],[POS]],Table4[POS],Table4[POS NAME])</f>
        <v>Point Guard</v>
      </c>
      <c r="D33" t="s">
        <v>66</v>
      </c>
      <c r="E33">
        <v>23</v>
      </c>
      <c r="F33">
        <v>69</v>
      </c>
      <c r="G33">
        <v>40</v>
      </c>
      <c r="H33">
        <v>29</v>
      </c>
      <c r="I33" t="b">
        <f>Table13[[#This Row],[W]]+Table13[[#This Row],[L]]=Table13[[#This Row],[Games Played]]</f>
        <v>1</v>
      </c>
      <c r="J33">
        <v>2447</v>
      </c>
      <c r="K33">
        <v>1490</v>
      </c>
      <c r="L33" t="str">
        <f>IF(Table13[[#This Row],[PTS]]&gt;=1000,"High Scorer","Low Scorer")</f>
        <v>High Scorer</v>
      </c>
      <c r="M33">
        <v>522</v>
      </c>
      <c r="N33">
        <v>1129</v>
      </c>
      <c r="O33">
        <v>46.2</v>
      </c>
      <c r="P33" t="str">
        <f>IF(Table13[[#This Row],[Field Goal %]]&gt;46,"Above Average FG%","Below Average FG%")</f>
        <v>Above Average FG%</v>
      </c>
      <c r="Q33">
        <v>169</v>
      </c>
      <c r="R33">
        <v>412</v>
      </c>
      <c r="S33">
        <v>41</v>
      </c>
      <c r="T33" t="str">
        <f>IF(Table13[[#This Row],[3P%]]&lt;30,"Regular Shooter",IF(Table13[[#This Row],[3P%]]&lt;=36,"Solid Shooter",IF(Table13[[#This Row],[3P%]]&gt;36,"Sharpshooter","Invalid")))</f>
        <v>Sharpshooter</v>
      </c>
      <c r="U33">
        <v>277</v>
      </c>
      <c r="V33">
        <v>321</v>
      </c>
      <c r="W33">
        <v>86.3</v>
      </c>
      <c r="X33" t="str">
        <f>IF(Table13[[#This Row],[Free Throw %]]&lt;70,"Subpar FT%",IF(Table13[[#This Row],[Free Throw %]]&lt;=72,"Solid FT%",IF(Table13[[#This Row],[Free Throw %]]&gt;72,"Elite FT%","Invalid")))</f>
        <v>Elite FT%</v>
      </c>
      <c r="Y33">
        <v>28</v>
      </c>
      <c r="Z33">
        <v>157</v>
      </c>
      <c r="AA33">
        <v>185</v>
      </c>
      <c r="AB33" t="str">
        <f>IF(Table13[[#This Row],[REB]]&lt;199,"Occasional Rebounder",IF(Table13[[#This Row],[REB]] &lt;= 199,"Solid Rebounder",IF(Table13[[#This Row],[REB]]&gt;=200,"Elite Rebounder","Invalid")))</f>
        <v>Occasional Rebounder</v>
      </c>
      <c r="AC33">
        <v>538</v>
      </c>
      <c r="AD33" t="str">
        <f>IF(Table13[[#This Row],[AST]]&lt;100,"Occasional Passer",IF(Table13[[#This Row],[AST]] &lt;= 116,"Solid Passer",IF(Table13[[#This Row],[AST]]&gt;116,"Elite Passer","Invalid")))</f>
        <v>Elite Passer</v>
      </c>
      <c r="AE33">
        <v>199</v>
      </c>
      <c r="AF33">
        <v>85</v>
      </c>
      <c r="AG33" t="str">
        <f>IF(Table13[[#This Row],[STL]]&lt;25,"Occasional Stealer",IF(Table13[[#This Row],[STL]] &lt;= 33,"Solid Stealer",IF(Table13[[#This Row],[STL]]&gt;33,"Elite Stealer","Invalid")))</f>
        <v>Elite Stealer</v>
      </c>
      <c r="AH33">
        <v>9</v>
      </c>
      <c r="AI33" t="str">
        <f>IF(Table13[[#This Row],[BLK]]&lt;18,"Occasional Blocker",IF(Table13[[#This Row],[BLK]] &lt;= 20,"Solid Shot Blocker",IF(Table13[[#This Row],[BLK]]&gt;=21,"Elite Shot Blocker","Invalid")))</f>
        <v>Occasional Blocker</v>
      </c>
      <c r="AJ33">
        <v>148</v>
      </c>
      <c r="AK33">
        <v>2602</v>
      </c>
      <c r="AL33">
        <v>18</v>
      </c>
      <c r="AM33">
        <v>0</v>
      </c>
      <c r="AN33">
        <v>438</v>
      </c>
    </row>
    <row r="34" spans="1:59" ht="14.4" thickBot="1" x14ac:dyDescent="0.3">
      <c r="A34" t="s">
        <v>113</v>
      </c>
      <c r="B34" t="s">
        <v>33</v>
      </c>
      <c r="C34" t="str">
        <f>_xlfn.XLOOKUP(Table13[[#This Row],[POS]],Table4[POS],Table4[POS NAME])</f>
        <v>Small Forward</v>
      </c>
      <c r="D34" t="s">
        <v>114</v>
      </c>
      <c r="E34">
        <v>21</v>
      </c>
      <c r="F34">
        <v>80</v>
      </c>
      <c r="G34">
        <v>33</v>
      </c>
      <c r="H34">
        <v>47</v>
      </c>
      <c r="I34" t="b">
        <f>Table13[[#This Row],[W]]+Table13[[#This Row],[L]]=Table13[[#This Row],[Games Played]]</f>
        <v>1</v>
      </c>
      <c r="J34">
        <v>2609</v>
      </c>
      <c r="K34">
        <v>1485</v>
      </c>
      <c r="L34" t="str">
        <f>IF(Table13[[#This Row],[PTS]]&gt;=1000,"High Scorer","Low Scorer")</f>
        <v>High Scorer</v>
      </c>
      <c r="M34">
        <v>542</v>
      </c>
      <c r="N34">
        <v>1118</v>
      </c>
      <c r="O34">
        <v>48.5</v>
      </c>
      <c r="P34" t="str">
        <f>IF(Table13[[#This Row],[Field Goal %]]&gt;46,"Above Average FG%","Below Average FG%")</f>
        <v>Above Average FG%</v>
      </c>
      <c r="Q34">
        <v>130</v>
      </c>
      <c r="R34">
        <v>360</v>
      </c>
      <c r="S34">
        <v>36.1</v>
      </c>
      <c r="T34" t="str">
        <f>IF(Table13[[#This Row],[3P%]]&lt;30,"Regular Shooter",IF(Table13[[#This Row],[3P%]]&lt;=36,"Solid Shooter",IF(Table13[[#This Row],[3P%]]&gt;36,"Sharpshooter","Invalid")))</f>
        <v>Sharpshooter</v>
      </c>
      <c r="U34">
        <v>271</v>
      </c>
      <c r="V34">
        <v>322</v>
      </c>
      <c r="W34">
        <v>84.2</v>
      </c>
      <c r="X34" t="str">
        <f>IF(Table13[[#This Row],[Free Throw %]]&lt;70,"Subpar FT%",IF(Table13[[#This Row],[Free Throw %]]&lt;=72,"Solid FT%",IF(Table13[[#This Row],[Free Throw %]]&gt;72,"Elite FT%","Invalid")))</f>
        <v>Elite FT%</v>
      </c>
      <c r="Y34">
        <v>70</v>
      </c>
      <c r="Z34">
        <v>259</v>
      </c>
      <c r="AA34">
        <v>329</v>
      </c>
      <c r="AB34" t="str">
        <f>IF(Table13[[#This Row],[REB]]&lt;199,"Occasional Rebounder",IF(Table13[[#This Row],[REB]] &lt;= 199,"Solid Rebounder",IF(Table13[[#This Row],[REB]]&gt;=200,"Elite Rebounder","Invalid")))</f>
        <v>Elite Rebounder</v>
      </c>
      <c r="AC34">
        <v>283</v>
      </c>
      <c r="AD34" t="str">
        <f>IF(Table13[[#This Row],[AST]]&lt;100,"Occasional Passer",IF(Table13[[#This Row],[AST]] &lt;= 116,"Solid Passer",IF(Table13[[#This Row],[AST]]&gt;116,"Elite Passer","Invalid")))</f>
        <v>Elite Passer</v>
      </c>
      <c r="AE34">
        <v>167</v>
      </c>
      <c r="AF34">
        <v>77</v>
      </c>
      <c r="AG34" t="str">
        <f>IF(Table13[[#This Row],[STL]]&lt;25,"Occasional Stealer",IF(Table13[[#This Row],[STL]] &lt;= 33,"Solid Stealer",IF(Table13[[#This Row],[STL]]&gt;33,"Elite Stealer","Invalid")))</f>
        <v>Elite Stealer</v>
      </c>
      <c r="AH34">
        <v>17</v>
      </c>
      <c r="AI34" t="str">
        <f>IF(Table13[[#This Row],[BLK]]&lt;18,"Occasional Blocker",IF(Table13[[#This Row],[BLK]] &lt;= 20,"Solid Shot Blocker",IF(Table13[[#This Row],[BLK]]&gt;=21,"Elite Shot Blocker","Invalid")))</f>
        <v>Occasional Blocker</v>
      </c>
      <c r="AJ34">
        <v>183</v>
      </c>
      <c r="AK34">
        <v>2419</v>
      </c>
      <c r="AL34">
        <v>2</v>
      </c>
      <c r="AM34">
        <v>0</v>
      </c>
      <c r="AN34">
        <v>50</v>
      </c>
    </row>
    <row r="35" spans="1:59" x14ac:dyDescent="0.25">
      <c r="A35" t="s">
        <v>115</v>
      </c>
      <c r="B35" t="s">
        <v>52</v>
      </c>
      <c r="C35" t="str">
        <f>_xlfn.XLOOKUP(Table13[[#This Row],[POS]],Table4[POS],Table4[POS NAME])</f>
        <v>Shooting Guard</v>
      </c>
      <c r="D35" t="s">
        <v>116</v>
      </c>
      <c r="E35">
        <v>26</v>
      </c>
      <c r="F35">
        <v>53</v>
      </c>
      <c r="G35">
        <v>34</v>
      </c>
      <c r="H35">
        <v>19</v>
      </c>
      <c r="I35" t="b">
        <f>Table13[[#This Row],[W]]+Table13[[#This Row],[L]]=Table13[[#This Row],[Games Played]]</f>
        <v>1</v>
      </c>
      <c r="J35">
        <v>1835</v>
      </c>
      <c r="K35">
        <v>1471</v>
      </c>
      <c r="L35" t="str">
        <f>IF(Table13[[#This Row],[PTS]]&gt;=1000,"High Scorer","Low Scorer")</f>
        <v>High Scorer</v>
      </c>
      <c r="M35">
        <v>527</v>
      </c>
      <c r="N35">
        <v>1067</v>
      </c>
      <c r="O35">
        <v>49.4</v>
      </c>
      <c r="P35" t="str">
        <f>IF(Table13[[#This Row],[Field Goal %]]&gt;46,"Above Average FG%","Below Average FG%")</f>
        <v>Above Average FG%</v>
      </c>
      <c r="Q35">
        <v>111</v>
      </c>
      <c r="R35">
        <v>316</v>
      </c>
      <c r="S35">
        <v>35.1</v>
      </c>
      <c r="T35" t="str">
        <f>IF(Table13[[#This Row],[3P%]]&lt;30,"Regular Shooter",IF(Table13[[#This Row],[3P%]]&lt;=36,"Solid Shooter",IF(Table13[[#This Row],[3P%]]&gt;36,"Sharpshooter","Invalid")))</f>
        <v>Solid Shooter</v>
      </c>
      <c r="U35">
        <v>306</v>
      </c>
      <c r="V35">
        <v>358</v>
      </c>
      <c r="W35">
        <v>85.5</v>
      </c>
      <c r="X35" t="str">
        <f>IF(Table13[[#This Row],[Free Throw %]]&lt;70,"Subpar FT%",IF(Table13[[#This Row],[Free Throw %]]&lt;=72,"Solid FT%",IF(Table13[[#This Row],[Free Throw %]]&gt;72,"Elite FT%","Invalid")))</f>
        <v>Elite FT%</v>
      </c>
      <c r="Y35">
        <v>46</v>
      </c>
      <c r="Z35">
        <v>194</v>
      </c>
      <c r="AA35">
        <v>240</v>
      </c>
      <c r="AB35" t="str">
        <f>IF(Table13[[#This Row],[REB]]&lt;199,"Occasional Rebounder",IF(Table13[[#This Row],[REB]] &lt;= 199,"Solid Rebounder",IF(Table13[[#This Row],[REB]]&gt;=200,"Elite Rebounder","Invalid")))</f>
        <v>Elite Rebounder</v>
      </c>
      <c r="AC35">
        <v>293</v>
      </c>
      <c r="AD35" t="str">
        <f>IF(Table13[[#This Row],[AST]]&lt;100,"Occasional Passer",IF(Table13[[#This Row],[AST]] &lt;= 116,"Solid Passer",IF(Table13[[#This Row],[AST]]&gt;116,"Elite Passer","Invalid")))</f>
        <v>Elite Passer</v>
      </c>
      <c r="AE35">
        <v>145</v>
      </c>
      <c r="AF35">
        <v>51</v>
      </c>
      <c r="AG35" t="str">
        <f>IF(Table13[[#This Row],[STL]]&lt;25,"Occasional Stealer",IF(Table13[[#This Row],[STL]] &lt;= 33,"Solid Stealer",IF(Table13[[#This Row],[STL]]&gt;33,"Elite Stealer","Invalid")))</f>
        <v>Elite Stealer</v>
      </c>
      <c r="AH35">
        <v>18</v>
      </c>
      <c r="AI35" t="str">
        <f>IF(Table13[[#This Row],[BLK]]&lt;18,"Occasional Blocker",IF(Table13[[#This Row],[BLK]] &lt;= 20,"Solid Shot Blocker",IF(Table13[[#This Row],[BLK]]&gt;=21,"Elite Shot Blocker","Invalid")))</f>
        <v>Solid Shot Blocker</v>
      </c>
      <c r="AJ35">
        <v>159</v>
      </c>
      <c r="AK35">
        <v>2261</v>
      </c>
      <c r="AL35">
        <v>5</v>
      </c>
      <c r="AM35">
        <v>0</v>
      </c>
      <c r="AN35">
        <v>247</v>
      </c>
      <c r="AT35" s="2" t="s">
        <v>637</v>
      </c>
      <c r="AU35" s="2"/>
      <c r="AX35" s="2" t="s">
        <v>636</v>
      </c>
      <c r="AY35" s="2"/>
      <c r="BB35" s="2" t="s">
        <v>638</v>
      </c>
      <c r="BC35" s="2"/>
      <c r="BF35" s="2" t="s">
        <v>639</v>
      </c>
      <c r="BG35" s="2"/>
    </row>
    <row r="36" spans="1:59" x14ac:dyDescent="0.25">
      <c r="A36" t="s">
        <v>117</v>
      </c>
      <c r="B36" t="s">
        <v>33</v>
      </c>
      <c r="C36" t="str">
        <f>_xlfn.XLOOKUP(Table13[[#This Row],[POS]],Table4[POS],Table4[POS NAME])</f>
        <v>Small Forward</v>
      </c>
      <c r="D36" t="s">
        <v>106</v>
      </c>
      <c r="E36">
        <v>33</v>
      </c>
      <c r="F36">
        <v>64</v>
      </c>
      <c r="G36">
        <v>35</v>
      </c>
      <c r="H36">
        <v>29</v>
      </c>
      <c r="I36" t="b">
        <f>Table13[[#This Row],[W]]+Table13[[#This Row],[L]]=Table13[[#This Row],[Games Played]]</f>
        <v>1</v>
      </c>
      <c r="J36">
        <v>2138</v>
      </c>
      <c r="K36">
        <v>1466</v>
      </c>
      <c r="L36" t="str">
        <f>IF(Table13[[#This Row],[PTS]]&gt;=1000,"High Scorer","Low Scorer")</f>
        <v>High Scorer</v>
      </c>
      <c r="M36">
        <v>479</v>
      </c>
      <c r="N36">
        <v>888</v>
      </c>
      <c r="O36">
        <v>53.9</v>
      </c>
      <c r="P36" t="str">
        <f>IF(Table13[[#This Row],[Field Goal %]]&gt;46,"Above Average FG%","Below Average FG%")</f>
        <v>Above Average FG%</v>
      </c>
      <c r="Q36">
        <v>36</v>
      </c>
      <c r="R36">
        <v>103</v>
      </c>
      <c r="S36">
        <v>35</v>
      </c>
      <c r="T36" t="str">
        <f>IF(Table13[[#This Row],[3P%]]&lt;30,"Regular Shooter",IF(Table13[[#This Row],[3P%]]&lt;=36,"Solid Shooter",IF(Table13[[#This Row],[3P%]]&gt;36,"Sharpshooter","Invalid")))</f>
        <v>Solid Shooter</v>
      </c>
      <c r="U36">
        <v>472</v>
      </c>
      <c r="V36">
        <v>555</v>
      </c>
      <c r="W36">
        <v>85</v>
      </c>
      <c r="X36" t="str">
        <f>IF(Table13[[#This Row],[Free Throw %]]&lt;70,"Subpar FT%",IF(Table13[[#This Row],[Free Throw %]]&lt;=72,"Solid FT%",IF(Table13[[#This Row],[Free Throw %]]&gt;72,"Elite FT%","Invalid")))</f>
        <v>Elite FT%</v>
      </c>
      <c r="Y36">
        <v>141</v>
      </c>
      <c r="Z36">
        <v>234</v>
      </c>
      <c r="AA36">
        <v>375</v>
      </c>
      <c r="AB36" t="str">
        <f>IF(Table13[[#This Row],[REB]]&lt;199,"Occasional Rebounder",IF(Table13[[#This Row],[REB]] &lt;= 199,"Solid Rebounder",IF(Table13[[#This Row],[REB]]&gt;=200,"Elite Rebounder","Invalid")))</f>
        <v>Elite Rebounder</v>
      </c>
      <c r="AC36">
        <v>340</v>
      </c>
      <c r="AD36" t="str">
        <f>IF(Table13[[#This Row],[AST]]&lt;100,"Occasional Passer",IF(Table13[[#This Row],[AST]] &lt;= 116,"Solid Passer",IF(Table13[[#This Row],[AST]]&gt;116,"Elite Passer","Invalid")))</f>
        <v>Elite Passer</v>
      </c>
      <c r="AE36">
        <v>101</v>
      </c>
      <c r="AF36">
        <v>117</v>
      </c>
      <c r="AG36" t="str">
        <f>IF(Table13[[#This Row],[STL]]&lt;25,"Occasional Stealer",IF(Table13[[#This Row],[STL]] &lt;= 33,"Solid Stealer",IF(Table13[[#This Row],[STL]]&gt;33,"Elite Stealer","Invalid")))</f>
        <v>Elite Stealer</v>
      </c>
      <c r="AH36">
        <v>21</v>
      </c>
      <c r="AI36" t="str">
        <f>IF(Table13[[#This Row],[BLK]]&lt;18,"Occasional Blocker",IF(Table13[[#This Row],[BLK]] &lt;= 20,"Solid Shot Blocker",IF(Table13[[#This Row],[BLK]]&gt;=21,"Elite Shot Blocker","Invalid")))</f>
        <v>Elite Shot Blocker</v>
      </c>
      <c r="AJ36">
        <v>80</v>
      </c>
      <c r="AK36">
        <v>2739</v>
      </c>
      <c r="AL36">
        <v>11</v>
      </c>
      <c r="AM36">
        <v>0</v>
      </c>
      <c r="AN36">
        <v>47</v>
      </c>
    </row>
    <row r="37" spans="1:59" x14ac:dyDescent="0.25">
      <c r="A37" t="s">
        <v>118</v>
      </c>
      <c r="B37" t="s">
        <v>26</v>
      </c>
      <c r="C37" t="str">
        <f>_xlfn.XLOOKUP(Table13[[#This Row],[POS]],Table4[POS],Table4[POS NAME])</f>
        <v>Power Forward</v>
      </c>
      <c r="D37" t="s">
        <v>102</v>
      </c>
      <c r="E37">
        <v>30</v>
      </c>
      <c r="F37">
        <v>56</v>
      </c>
      <c r="G37">
        <v>31</v>
      </c>
      <c r="H37">
        <v>25</v>
      </c>
      <c r="I37" t="b">
        <f>Table13[[#This Row],[W]]+Table13[[#This Row],[L]]=Table13[[#This Row],[Games Played]]</f>
        <v>1</v>
      </c>
      <c r="J37">
        <v>1905</v>
      </c>
      <c r="K37">
        <v>1451</v>
      </c>
      <c r="L37" t="str">
        <f>IF(Table13[[#This Row],[PTS]]&gt;=1000,"High Scorer","Low Scorer")</f>
        <v>High Scorer</v>
      </c>
      <c r="M37">
        <v>542</v>
      </c>
      <c r="N37">
        <v>962</v>
      </c>
      <c r="O37">
        <v>56.3</v>
      </c>
      <c r="P37" t="str">
        <f>IF(Table13[[#This Row],[Field Goal %]]&gt;46,"Above Average FG%","Below Average FG%")</f>
        <v>Above Average FG%</v>
      </c>
      <c r="Q37">
        <v>19</v>
      </c>
      <c r="R37">
        <v>74</v>
      </c>
      <c r="S37">
        <v>25.7</v>
      </c>
      <c r="T37" t="str">
        <f>IF(Table13[[#This Row],[3P%]]&lt;30,"Regular Shooter",IF(Table13[[#This Row],[3P%]]&lt;=36,"Solid Shooter",IF(Table13[[#This Row],[3P%]]&gt;36,"Sharpshooter","Invalid")))</f>
        <v>Regular Shooter</v>
      </c>
      <c r="U37">
        <v>348</v>
      </c>
      <c r="V37">
        <v>444</v>
      </c>
      <c r="W37">
        <v>78.400000000000006</v>
      </c>
      <c r="X37" t="str">
        <f>IF(Table13[[#This Row],[Free Throw %]]&lt;70,"Subpar FT%",IF(Table13[[#This Row],[Free Throw %]]&lt;=72,"Solid FT%",IF(Table13[[#This Row],[Free Throw %]]&gt;72,"Elite FT%","Invalid")))</f>
        <v>Elite FT%</v>
      </c>
      <c r="Y37">
        <v>195</v>
      </c>
      <c r="Z37">
        <v>507</v>
      </c>
      <c r="AA37">
        <v>702</v>
      </c>
      <c r="AB37" t="str">
        <f>IF(Table13[[#This Row],[REB]]&lt;199,"Occasional Rebounder",IF(Table13[[#This Row],[REB]] &lt;= 199,"Solid Rebounder",IF(Table13[[#This Row],[REB]]&gt;=200,"Elite Rebounder","Invalid")))</f>
        <v>Elite Rebounder</v>
      </c>
      <c r="AC37">
        <v>148</v>
      </c>
      <c r="AD37" t="str">
        <f>IF(Table13[[#This Row],[AST]]&lt;100,"Occasional Passer",IF(Table13[[#This Row],[AST]] &lt;= 116,"Solid Passer",IF(Table13[[#This Row],[AST]]&gt;116,"Elite Passer","Invalid")))</f>
        <v>Elite Passer</v>
      </c>
      <c r="AE37">
        <v>122</v>
      </c>
      <c r="AF37">
        <v>59</v>
      </c>
      <c r="AG37" t="str">
        <f>IF(Table13[[#This Row],[STL]]&lt;25,"Occasional Stealer",IF(Table13[[#This Row],[STL]] &lt;= 33,"Solid Stealer",IF(Table13[[#This Row],[STL]]&gt;33,"Elite Stealer","Invalid")))</f>
        <v>Elite Stealer</v>
      </c>
      <c r="AH37">
        <v>114</v>
      </c>
      <c r="AI37" t="str">
        <f>IF(Table13[[#This Row],[BLK]]&lt;18,"Occasional Blocker",IF(Table13[[#This Row],[BLK]] &lt;= 20,"Solid Shot Blocker",IF(Table13[[#This Row],[BLK]]&gt;=21,"Elite Shot Blocker","Invalid")))</f>
        <v>Elite Shot Blocker</v>
      </c>
      <c r="AJ37">
        <v>146</v>
      </c>
      <c r="AK37">
        <v>2912</v>
      </c>
      <c r="AL37">
        <v>40</v>
      </c>
      <c r="AM37">
        <v>0</v>
      </c>
      <c r="AN37">
        <v>205</v>
      </c>
      <c r="AT37" t="s">
        <v>42</v>
      </c>
      <c r="AU37">
        <v>198.25417439703153</v>
      </c>
      <c r="AX37" t="s">
        <v>42</v>
      </c>
      <c r="AY37">
        <v>115.54545454545455</v>
      </c>
      <c r="BB37" t="s">
        <v>42</v>
      </c>
      <c r="BC37">
        <v>33.270871985157697</v>
      </c>
      <c r="BF37" t="s">
        <v>42</v>
      </c>
      <c r="BG37">
        <v>21.241187384044526</v>
      </c>
    </row>
    <row r="38" spans="1:59" x14ac:dyDescent="0.25">
      <c r="A38" t="s">
        <v>119</v>
      </c>
      <c r="B38" t="s">
        <v>37</v>
      </c>
      <c r="C38" t="str">
        <f>_xlfn.XLOOKUP(Table13[[#This Row],[POS]],Table4[POS],Table4[POS NAME])</f>
        <v>Center</v>
      </c>
      <c r="D38" t="s">
        <v>72</v>
      </c>
      <c r="E38">
        <v>32</v>
      </c>
      <c r="F38">
        <v>82</v>
      </c>
      <c r="G38">
        <v>40</v>
      </c>
      <c r="H38">
        <v>42</v>
      </c>
      <c r="I38" t="b">
        <f>Table13[[#This Row],[W]]+Table13[[#This Row],[L]]=Table13[[#This Row],[Games Played]]</f>
        <v>1</v>
      </c>
      <c r="J38">
        <v>2746</v>
      </c>
      <c r="K38">
        <v>1447</v>
      </c>
      <c r="L38" t="str">
        <f>IF(Table13[[#This Row],[PTS]]&gt;=1000,"High Scorer","Low Scorer")</f>
        <v>High Scorer</v>
      </c>
      <c r="M38">
        <v>597</v>
      </c>
      <c r="N38">
        <v>1148</v>
      </c>
      <c r="O38">
        <v>52</v>
      </c>
      <c r="P38" t="str">
        <f>IF(Table13[[#This Row],[Field Goal %]]&gt;46,"Above Average FG%","Below Average FG%")</f>
        <v>Above Average FG%</v>
      </c>
      <c r="Q38">
        <v>121</v>
      </c>
      <c r="R38">
        <v>347</v>
      </c>
      <c r="S38">
        <v>34.9</v>
      </c>
      <c r="T38" t="str">
        <f>IF(Table13[[#This Row],[3P%]]&lt;30,"Regular Shooter",IF(Table13[[#This Row],[3P%]]&lt;=36,"Solid Shooter",IF(Table13[[#This Row],[3P%]]&gt;36,"Sharpshooter","Invalid")))</f>
        <v>Solid Shooter</v>
      </c>
      <c r="U38">
        <v>132</v>
      </c>
      <c r="V38">
        <v>158</v>
      </c>
      <c r="W38">
        <v>83.5</v>
      </c>
      <c r="X38" t="str">
        <f>IF(Table13[[#This Row],[Free Throw %]]&lt;70,"Subpar FT%",IF(Table13[[#This Row],[Free Throw %]]&lt;=72,"Solid FT%",IF(Table13[[#This Row],[Free Throw %]]&gt;72,"Elite FT%","Invalid")))</f>
        <v>Elite FT%</v>
      </c>
      <c r="Y38">
        <v>159</v>
      </c>
      <c r="Z38">
        <v>744</v>
      </c>
      <c r="AA38">
        <v>903</v>
      </c>
      <c r="AB38" t="str">
        <f>IF(Table13[[#This Row],[REB]]&lt;199,"Occasional Rebounder",IF(Table13[[#This Row],[REB]] &lt;= 199,"Solid Rebounder",IF(Table13[[#This Row],[REB]]&gt;=200,"Elite Rebounder","Invalid")))</f>
        <v>Elite Rebounder</v>
      </c>
      <c r="AC38">
        <v>265</v>
      </c>
      <c r="AD38" t="str">
        <f>IF(Table13[[#This Row],[AST]]&lt;100,"Occasional Passer",IF(Table13[[#This Row],[AST]] &lt;= 116,"Solid Passer",IF(Table13[[#This Row],[AST]]&gt;116,"Elite Passer","Invalid")))</f>
        <v>Elite Passer</v>
      </c>
      <c r="AE38">
        <v>139</v>
      </c>
      <c r="AF38">
        <v>60</v>
      </c>
      <c r="AG38" t="str">
        <f>IF(Table13[[#This Row],[STL]]&lt;25,"Occasional Stealer",IF(Table13[[#This Row],[STL]] &lt;= 33,"Solid Stealer",IF(Table13[[#This Row],[STL]]&gt;33,"Elite Stealer","Invalid")))</f>
        <v>Elite Stealer</v>
      </c>
      <c r="AH38">
        <v>57</v>
      </c>
      <c r="AI38" t="str">
        <f>IF(Table13[[#This Row],[BLK]]&lt;18,"Occasional Blocker",IF(Table13[[#This Row],[BLK]] &lt;= 20,"Solid Shot Blocker",IF(Table13[[#This Row],[BLK]]&gt;=21,"Elite Shot Blocker","Invalid")))</f>
        <v>Elite Shot Blocker</v>
      </c>
      <c r="AJ38">
        <v>179</v>
      </c>
      <c r="AK38">
        <v>3140</v>
      </c>
      <c r="AL38">
        <v>51</v>
      </c>
      <c r="AM38">
        <v>1</v>
      </c>
      <c r="AN38">
        <v>-20</v>
      </c>
      <c r="AT38" t="s">
        <v>46</v>
      </c>
      <c r="AU38">
        <v>7.8315401604314578</v>
      </c>
      <c r="AX38" t="s">
        <v>46</v>
      </c>
      <c r="AY38">
        <v>5.5813390929964157</v>
      </c>
      <c r="BB38" t="s">
        <v>46</v>
      </c>
      <c r="BC38">
        <v>1.2205500004613976</v>
      </c>
      <c r="BF38" t="s">
        <v>46</v>
      </c>
      <c r="BG38">
        <v>1.1426951643167977</v>
      </c>
    </row>
    <row r="39" spans="1:59" x14ac:dyDescent="0.25">
      <c r="A39" t="s">
        <v>120</v>
      </c>
      <c r="B39" t="s">
        <v>26</v>
      </c>
      <c r="C39" t="str">
        <f>_xlfn.XLOOKUP(Table13[[#This Row],[POS]],Table4[POS],Table4[POS NAME])</f>
        <v>Power Forward</v>
      </c>
      <c r="D39" t="s">
        <v>114</v>
      </c>
      <c r="E39">
        <v>20</v>
      </c>
      <c r="F39">
        <v>72</v>
      </c>
      <c r="G39">
        <v>31</v>
      </c>
      <c r="H39">
        <v>41</v>
      </c>
      <c r="I39" t="b">
        <f>Table13[[#This Row],[W]]+Table13[[#This Row],[L]]=Table13[[#This Row],[Games Played]]</f>
        <v>1</v>
      </c>
      <c r="J39">
        <v>2430</v>
      </c>
      <c r="K39">
        <v>1437</v>
      </c>
      <c r="L39" t="str">
        <f>IF(Table13[[#This Row],[PTS]]&gt;=1000,"High Scorer","Low Scorer")</f>
        <v>High Scorer</v>
      </c>
      <c r="M39">
        <v>479</v>
      </c>
      <c r="N39">
        <v>1122</v>
      </c>
      <c r="O39">
        <v>42.7</v>
      </c>
      <c r="P39" t="str">
        <f>IF(Table13[[#This Row],[Field Goal %]]&gt;46,"Above Average FG%","Below Average FG%")</f>
        <v>Below Average FG%</v>
      </c>
      <c r="Q39">
        <v>85</v>
      </c>
      <c r="R39">
        <v>285</v>
      </c>
      <c r="S39">
        <v>29.8</v>
      </c>
      <c r="T39" t="str">
        <f>IF(Table13[[#This Row],[3P%]]&lt;30,"Regular Shooter",IF(Table13[[#This Row],[3P%]]&lt;=36,"Solid Shooter",IF(Table13[[#This Row],[3P%]]&gt;36,"Sharpshooter","Invalid")))</f>
        <v>Regular Shooter</v>
      </c>
      <c r="U39">
        <v>394</v>
      </c>
      <c r="V39">
        <v>534</v>
      </c>
      <c r="W39">
        <v>73.8</v>
      </c>
      <c r="X39" t="str">
        <f>IF(Table13[[#This Row],[Free Throw %]]&lt;70,"Subpar FT%",IF(Table13[[#This Row],[Free Throw %]]&lt;=72,"Solid FT%",IF(Table13[[#This Row],[Free Throw %]]&gt;72,"Elite FT%","Invalid")))</f>
        <v>Elite FT%</v>
      </c>
      <c r="Y39">
        <v>84</v>
      </c>
      <c r="Z39">
        <v>413</v>
      </c>
      <c r="AA39">
        <v>497</v>
      </c>
      <c r="AB39" t="str">
        <f>IF(Table13[[#This Row],[REB]]&lt;199,"Occasional Rebounder",IF(Table13[[#This Row],[REB]] &lt;= 199,"Solid Rebounder",IF(Table13[[#This Row],[REB]]&gt;=200,"Elite Rebounder","Invalid")))</f>
        <v>Elite Rebounder</v>
      </c>
      <c r="AC39">
        <v>269</v>
      </c>
      <c r="AD39" t="str">
        <f>IF(Table13[[#This Row],[AST]]&lt;100,"Occasional Passer",IF(Table13[[#This Row],[AST]] &lt;= 116,"Solid Passer",IF(Table13[[#This Row],[AST]]&gt;116,"Elite Passer","Invalid")))</f>
        <v>Elite Passer</v>
      </c>
      <c r="AE39">
        <v>200</v>
      </c>
      <c r="AF39">
        <v>60</v>
      </c>
      <c r="AG39" t="str">
        <f>IF(Table13[[#This Row],[STL]]&lt;25,"Occasional Stealer",IF(Table13[[#This Row],[STL]] &lt;= 33,"Solid Stealer",IF(Table13[[#This Row],[STL]]&gt;33,"Elite Stealer","Invalid")))</f>
        <v>Elite Stealer</v>
      </c>
      <c r="AH39">
        <v>39</v>
      </c>
      <c r="AI39" t="str">
        <f>IF(Table13[[#This Row],[BLK]]&lt;18,"Occasional Blocker",IF(Table13[[#This Row],[BLK]] &lt;= 20,"Solid Shot Blocker",IF(Table13[[#This Row],[BLK]]&gt;=21,"Elite Shot Blocker","Invalid")))</f>
        <v>Elite Shot Blocker</v>
      </c>
      <c r="AJ39">
        <v>160</v>
      </c>
      <c r="AK39">
        <v>2534</v>
      </c>
      <c r="AL39">
        <v>14</v>
      </c>
      <c r="AM39">
        <v>0</v>
      </c>
      <c r="AN39">
        <v>-215</v>
      </c>
      <c r="AT39" t="s">
        <v>49</v>
      </c>
      <c r="AU39">
        <v>159</v>
      </c>
      <c r="AX39" t="s">
        <v>49</v>
      </c>
      <c r="AY39">
        <v>69</v>
      </c>
      <c r="BB39" t="s">
        <v>49</v>
      </c>
      <c r="BC39">
        <v>28</v>
      </c>
      <c r="BF39" t="s">
        <v>49</v>
      </c>
      <c r="BG39">
        <v>13</v>
      </c>
    </row>
    <row r="40" spans="1:59" x14ac:dyDescent="0.25">
      <c r="A40" t="s">
        <v>121</v>
      </c>
      <c r="B40" t="s">
        <v>52</v>
      </c>
      <c r="C40" t="str">
        <f>_xlfn.XLOOKUP(Table13[[#This Row],[POS]],Table4[POS],Table4[POS NAME])</f>
        <v>Shooting Guard</v>
      </c>
      <c r="D40" t="s">
        <v>61</v>
      </c>
      <c r="E40">
        <v>22</v>
      </c>
      <c r="F40">
        <v>73</v>
      </c>
      <c r="G40">
        <v>40</v>
      </c>
      <c r="H40">
        <v>33</v>
      </c>
      <c r="I40" t="b">
        <f>Table13[[#This Row],[W]]+Table13[[#This Row],[L]]=Table13[[#This Row],[Games Played]]</f>
        <v>1</v>
      </c>
      <c r="J40">
        <v>2476</v>
      </c>
      <c r="K40">
        <v>1431</v>
      </c>
      <c r="L40" t="str">
        <f>IF(Table13[[#This Row],[PTS]]&gt;=1000,"High Scorer","Low Scorer")</f>
        <v>High Scorer</v>
      </c>
      <c r="M40">
        <v>510</v>
      </c>
      <c r="N40">
        <v>1176</v>
      </c>
      <c r="O40">
        <v>43.4</v>
      </c>
      <c r="P40" t="str">
        <f>IF(Table13[[#This Row],[Field Goal %]]&gt;46,"Above Average FG%","Below Average FG%")</f>
        <v>Below Average FG%</v>
      </c>
      <c r="Q40">
        <v>121</v>
      </c>
      <c r="R40">
        <v>390</v>
      </c>
      <c r="S40">
        <v>31</v>
      </c>
      <c r="T40" t="str">
        <f>IF(Table13[[#This Row],[3P%]]&lt;30,"Regular Shooter",IF(Table13[[#This Row],[3P%]]&lt;=36,"Solid Shooter",IF(Table13[[#This Row],[3P%]]&gt;36,"Sharpshooter","Invalid")))</f>
        <v>Solid Shooter</v>
      </c>
      <c r="U40">
        <v>290</v>
      </c>
      <c r="V40">
        <v>392</v>
      </c>
      <c r="W40">
        <v>74</v>
      </c>
      <c r="X40" t="str">
        <f>IF(Table13[[#This Row],[Free Throw %]]&lt;70,"Subpar FT%",IF(Table13[[#This Row],[Free Throw %]]&lt;=72,"Solid FT%",IF(Table13[[#This Row],[Free Throw %]]&gt;72,"Elite FT%","Invalid")))</f>
        <v>Elite FT%</v>
      </c>
      <c r="Y40">
        <v>60</v>
      </c>
      <c r="Z40">
        <v>308</v>
      </c>
      <c r="AA40">
        <v>368</v>
      </c>
      <c r="AB40" t="str">
        <f>IF(Table13[[#This Row],[REB]]&lt;199,"Occasional Rebounder",IF(Table13[[#This Row],[REB]] &lt;= 199,"Solid Rebounder",IF(Table13[[#This Row],[REB]]&gt;=200,"Elite Rebounder","Invalid")))</f>
        <v>Elite Rebounder</v>
      </c>
      <c r="AC40">
        <v>201</v>
      </c>
      <c r="AD40" t="str">
        <f>IF(Table13[[#This Row],[AST]]&lt;100,"Occasional Passer",IF(Table13[[#This Row],[AST]] &lt;= 116,"Solid Passer",IF(Table13[[#This Row],[AST]]&gt;116,"Elite Passer","Invalid")))</f>
        <v>Elite Passer</v>
      </c>
      <c r="AE40">
        <v>164</v>
      </c>
      <c r="AF40">
        <v>31</v>
      </c>
      <c r="AG40" t="str">
        <f>IF(Table13[[#This Row],[STL]]&lt;25,"Occasional Stealer",IF(Table13[[#This Row],[STL]] &lt;= 33,"Solid Stealer",IF(Table13[[#This Row],[STL]]&gt;33,"Elite Stealer","Invalid")))</f>
        <v>Solid Stealer</v>
      </c>
      <c r="AH40">
        <v>15</v>
      </c>
      <c r="AI40" t="str">
        <f>IF(Table13[[#This Row],[BLK]]&lt;18,"Occasional Blocker",IF(Table13[[#This Row],[BLK]] &lt;= 20,"Solid Shot Blocker",IF(Table13[[#This Row],[BLK]]&gt;=21,"Elite Shot Blocker","Invalid")))</f>
        <v>Occasional Blocker</v>
      </c>
      <c r="AJ40">
        <v>179</v>
      </c>
      <c r="AK40">
        <v>2148</v>
      </c>
      <c r="AL40">
        <v>3</v>
      </c>
      <c r="AM40">
        <v>0</v>
      </c>
      <c r="AN40">
        <v>-62</v>
      </c>
      <c r="AT40" t="s">
        <v>54</v>
      </c>
      <c r="AU40">
        <v>6</v>
      </c>
      <c r="AX40" t="s">
        <v>54</v>
      </c>
      <c r="AY40">
        <v>4</v>
      </c>
      <c r="BB40" t="s">
        <v>54</v>
      </c>
      <c r="BC40">
        <v>0</v>
      </c>
      <c r="BF40" t="s">
        <v>54</v>
      </c>
      <c r="BG40">
        <v>0</v>
      </c>
    </row>
    <row r="41" spans="1:59" x14ac:dyDescent="0.25">
      <c r="A41" t="s">
        <v>122</v>
      </c>
      <c r="B41" t="s">
        <v>33</v>
      </c>
      <c r="C41" t="str">
        <f>_xlfn.XLOOKUP(Table13[[#This Row],[POS]],Table4[POS],Table4[POS NAME])</f>
        <v>Small Forward</v>
      </c>
      <c r="D41" t="s">
        <v>123</v>
      </c>
      <c r="E41">
        <v>23</v>
      </c>
      <c r="F41">
        <v>63</v>
      </c>
      <c r="G41">
        <v>17</v>
      </c>
      <c r="H41">
        <v>46</v>
      </c>
      <c r="I41" t="b">
        <f>Table13[[#This Row],[W]]+Table13[[#This Row],[L]]=Table13[[#This Row],[Games Played]]</f>
        <v>1</v>
      </c>
      <c r="J41">
        <v>2063</v>
      </c>
      <c r="K41">
        <v>1385</v>
      </c>
      <c r="L41" t="str">
        <f>IF(Table13[[#This Row],[PTS]]&gt;=1000,"High Scorer","Low Scorer")</f>
        <v>High Scorer</v>
      </c>
      <c r="M41">
        <v>503</v>
      </c>
      <c r="N41">
        <v>1113</v>
      </c>
      <c r="O41">
        <v>45.2</v>
      </c>
      <c r="P41" t="str">
        <f>IF(Table13[[#This Row],[Field Goal %]]&gt;46,"Above Average FG%","Below Average FG%")</f>
        <v>Below Average FG%</v>
      </c>
      <c r="Q41">
        <v>134</v>
      </c>
      <c r="R41">
        <v>407</v>
      </c>
      <c r="S41">
        <v>32.9</v>
      </c>
      <c r="T41" t="str">
        <f>IF(Table13[[#This Row],[3P%]]&lt;30,"Regular Shooter",IF(Table13[[#This Row],[3P%]]&lt;=36,"Solid Shooter",IF(Table13[[#This Row],[3P%]]&gt;36,"Sharpshooter","Invalid")))</f>
        <v>Solid Shooter</v>
      </c>
      <c r="U41">
        <v>245</v>
      </c>
      <c r="V41">
        <v>327</v>
      </c>
      <c r="W41">
        <v>74.900000000000006</v>
      </c>
      <c r="X41" t="str">
        <f>IF(Table13[[#This Row],[Free Throw %]]&lt;70,"Subpar FT%",IF(Table13[[#This Row],[Free Throw %]]&lt;=72,"Solid FT%",IF(Table13[[#This Row],[Free Throw %]]&gt;72,"Elite FT%","Invalid")))</f>
        <v>Elite FT%</v>
      </c>
      <c r="Y41">
        <v>56</v>
      </c>
      <c r="Z41">
        <v>262</v>
      </c>
      <c r="AA41">
        <v>318</v>
      </c>
      <c r="AB41" t="str">
        <f>IF(Table13[[#This Row],[REB]]&lt;199,"Occasional Rebounder",IF(Table13[[#This Row],[REB]] &lt;= 199,"Solid Rebounder",IF(Table13[[#This Row],[REB]]&gt;=200,"Elite Rebounder","Invalid")))</f>
        <v>Elite Rebounder</v>
      </c>
      <c r="AC41">
        <v>183</v>
      </c>
      <c r="AD41" t="str">
        <f>IF(Table13[[#This Row],[AST]]&lt;100,"Occasional Passer",IF(Table13[[#This Row],[AST]] &lt;= 116,"Solid Passer",IF(Table13[[#This Row],[AST]]&gt;116,"Elite Passer","Invalid")))</f>
        <v>Elite Passer</v>
      </c>
      <c r="AE41">
        <v>134</v>
      </c>
      <c r="AF41">
        <v>46</v>
      </c>
      <c r="AG41" t="str">
        <f>IF(Table13[[#This Row],[STL]]&lt;25,"Occasional Stealer",IF(Table13[[#This Row],[STL]] &lt;= 33,"Solid Stealer",IF(Table13[[#This Row],[STL]]&gt;33,"Elite Stealer","Invalid")))</f>
        <v>Elite Stealer</v>
      </c>
      <c r="AH41">
        <v>11</v>
      </c>
      <c r="AI41" t="str">
        <f>IF(Table13[[#This Row],[BLK]]&lt;18,"Occasional Blocker",IF(Table13[[#This Row],[BLK]] &lt;= 20,"Solid Shot Blocker",IF(Table13[[#This Row],[BLK]]&gt;=21,"Elite Shot Blocker","Invalid")))</f>
        <v>Occasional Blocker</v>
      </c>
      <c r="AJ41">
        <v>125</v>
      </c>
      <c r="AK41">
        <v>2078</v>
      </c>
      <c r="AL41">
        <v>5</v>
      </c>
      <c r="AM41">
        <v>0</v>
      </c>
      <c r="AN41">
        <v>-491</v>
      </c>
      <c r="AT41" t="s">
        <v>59</v>
      </c>
      <c r="AU41">
        <v>181.81996169925617</v>
      </c>
      <c r="AX41" t="s">
        <v>59</v>
      </c>
      <c r="AY41">
        <v>129.57845319448145</v>
      </c>
      <c r="BB41" t="s">
        <v>59</v>
      </c>
      <c r="BC41">
        <v>28.336744725789966</v>
      </c>
      <c r="BF41" t="s">
        <v>59</v>
      </c>
      <c r="BG41">
        <v>26.529237768546302</v>
      </c>
    </row>
    <row r="42" spans="1:59" x14ac:dyDescent="0.25">
      <c r="A42" t="s">
        <v>124</v>
      </c>
      <c r="B42" t="s">
        <v>40</v>
      </c>
      <c r="C42" t="str">
        <f>_xlfn.XLOOKUP(Table13[[#This Row],[POS]],Table4[POS],Table4[POS NAME])</f>
        <v>Point Guard</v>
      </c>
      <c r="D42" t="s">
        <v>95</v>
      </c>
      <c r="E42">
        <v>30</v>
      </c>
      <c r="F42">
        <v>79</v>
      </c>
      <c r="G42">
        <v>41</v>
      </c>
      <c r="H42">
        <v>38</v>
      </c>
      <c r="I42" t="b">
        <f>Table13[[#This Row],[W]]+Table13[[#This Row],[L]]=Table13[[#This Row],[Games Played]]</f>
        <v>1</v>
      </c>
      <c r="J42">
        <v>2725</v>
      </c>
      <c r="K42">
        <v>1369</v>
      </c>
      <c r="L42" t="str">
        <f>IF(Table13[[#This Row],[PTS]]&gt;=1000,"High Scorer","Low Scorer")</f>
        <v>High Scorer</v>
      </c>
      <c r="M42">
        <v>460</v>
      </c>
      <c r="N42">
        <v>1050</v>
      </c>
      <c r="O42">
        <v>43.8</v>
      </c>
      <c r="P42" t="str">
        <f>IF(Table13[[#This Row],[Field Goal %]]&gt;46,"Above Average FG%","Below Average FG%")</f>
        <v>Below Average FG%</v>
      </c>
      <c r="Q42">
        <v>181</v>
      </c>
      <c r="R42">
        <v>490</v>
      </c>
      <c r="S42">
        <v>36.9</v>
      </c>
      <c r="T42" t="str">
        <f>IF(Table13[[#This Row],[3P%]]&lt;30,"Regular Shooter",IF(Table13[[#This Row],[3P%]]&lt;=36,"Solid Shooter",IF(Table13[[#This Row],[3P%]]&gt;36,"Sharpshooter","Invalid")))</f>
        <v>Sharpshooter</v>
      </c>
      <c r="U42">
        <v>268</v>
      </c>
      <c r="V42">
        <v>330</v>
      </c>
      <c r="W42">
        <v>81.2</v>
      </c>
      <c r="X42" t="str">
        <f>IF(Table13[[#This Row],[Free Throw %]]&lt;70,"Subpar FT%",IF(Table13[[#This Row],[Free Throw %]]&lt;=72,"Solid FT%",IF(Table13[[#This Row],[Free Throw %]]&gt;72,"Elite FT%","Invalid")))</f>
        <v>Elite FT%</v>
      </c>
      <c r="Y42">
        <v>28</v>
      </c>
      <c r="Z42">
        <v>242</v>
      </c>
      <c r="AA42">
        <v>270</v>
      </c>
      <c r="AB42" t="str">
        <f>IF(Table13[[#This Row],[REB]]&lt;199,"Occasional Rebounder",IF(Table13[[#This Row],[REB]] &lt;= 199,"Solid Rebounder",IF(Table13[[#This Row],[REB]]&gt;=200,"Elite Rebounder","Invalid")))</f>
        <v>Elite Rebounder</v>
      </c>
      <c r="AC42">
        <v>515</v>
      </c>
      <c r="AD42" t="str">
        <f>IF(Table13[[#This Row],[AST]]&lt;100,"Occasional Passer",IF(Table13[[#This Row],[AST]] &lt;= 116,"Solid Passer",IF(Table13[[#This Row],[AST]]&gt;116,"Elite Passer","Invalid")))</f>
        <v>Elite Passer</v>
      </c>
      <c r="AE42">
        <v>145</v>
      </c>
      <c r="AF42">
        <v>67</v>
      </c>
      <c r="AG42" t="str">
        <f>IF(Table13[[#This Row],[STL]]&lt;25,"Occasional Stealer",IF(Table13[[#This Row],[STL]] &lt;= 33,"Solid Stealer",IF(Table13[[#This Row],[STL]]&gt;33,"Elite Stealer","Invalid")))</f>
        <v>Elite Stealer</v>
      </c>
      <c r="AH42">
        <v>24</v>
      </c>
      <c r="AI42" t="str">
        <f>IF(Table13[[#This Row],[BLK]]&lt;18,"Occasional Blocker",IF(Table13[[#This Row],[BLK]] &lt;= 20,"Solid Shot Blocker",IF(Table13[[#This Row],[BLK]]&gt;=21,"Elite Shot Blocker","Invalid")))</f>
        <v>Elite Shot Blocker</v>
      </c>
      <c r="AJ42">
        <v>187</v>
      </c>
      <c r="AK42">
        <v>2594</v>
      </c>
      <c r="AL42">
        <v>9</v>
      </c>
      <c r="AM42">
        <v>0</v>
      </c>
      <c r="AN42">
        <v>-8</v>
      </c>
      <c r="AT42" t="s">
        <v>64</v>
      </c>
      <c r="AU42">
        <v>33058.498472318977</v>
      </c>
      <c r="AX42" t="s">
        <v>64</v>
      </c>
      <c r="AY42">
        <v>16790.575532274419</v>
      </c>
      <c r="BB42" t="s">
        <v>64</v>
      </c>
      <c r="BC42">
        <v>802.97110165458548</v>
      </c>
      <c r="BF42" t="s">
        <v>64</v>
      </c>
      <c r="BG42">
        <v>703.80045658006361</v>
      </c>
    </row>
    <row r="43" spans="1:59" x14ac:dyDescent="0.25">
      <c r="A43" t="s">
        <v>125</v>
      </c>
      <c r="B43" t="s">
        <v>26</v>
      </c>
      <c r="C43" t="str">
        <f>_xlfn.XLOOKUP(Table13[[#This Row],[POS]],Table4[POS],Table4[POS NAME])</f>
        <v>Power Forward</v>
      </c>
      <c r="D43" t="s">
        <v>116</v>
      </c>
      <c r="E43">
        <v>34</v>
      </c>
      <c r="F43">
        <v>47</v>
      </c>
      <c r="G43">
        <v>34</v>
      </c>
      <c r="H43">
        <v>13</v>
      </c>
      <c r="I43" t="b">
        <f>Table13[[#This Row],[W]]+Table13[[#This Row],[L]]=Table13[[#This Row],[Games Played]]</f>
        <v>1</v>
      </c>
      <c r="J43">
        <v>1672</v>
      </c>
      <c r="K43">
        <v>1366</v>
      </c>
      <c r="L43" t="str">
        <f>IF(Table13[[#This Row],[PTS]]&gt;=1000,"High Scorer","Low Scorer")</f>
        <v>High Scorer</v>
      </c>
      <c r="M43">
        <v>483</v>
      </c>
      <c r="N43">
        <v>862</v>
      </c>
      <c r="O43">
        <v>56</v>
      </c>
      <c r="P43" t="str">
        <f>IF(Table13[[#This Row],[Field Goal %]]&gt;46,"Above Average FG%","Below Average FG%")</f>
        <v>Above Average FG%</v>
      </c>
      <c r="Q43">
        <v>93</v>
      </c>
      <c r="R43">
        <v>230</v>
      </c>
      <c r="S43">
        <v>40.4</v>
      </c>
      <c r="T43" t="str">
        <f>IF(Table13[[#This Row],[3P%]]&lt;30,"Regular Shooter",IF(Table13[[#This Row],[3P%]]&lt;=36,"Solid Shooter",IF(Table13[[#This Row],[3P%]]&gt;36,"Sharpshooter","Invalid")))</f>
        <v>Sharpshooter</v>
      </c>
      <c r="U43">
        <v>307</v>
      </c>
      <c r="V43">
        <v>334</v>
      </c>
      <c r="W43">
        <v>91.9</v>
      </c>
      <c r="X43" t="str">
        <f>IF(Table13[[#This Row],[Free Throw %]]&lt;70,"Subpar FT%",IF(Table13[[#This Row],[Free Throw %]]&lt;=72,"Solid FT%",IF(Table13[[#This Row],[Free Throw %]]&gt;72,"Elite FT%","Invalid")))</f>
        <v>Elite FT%</v>
      </c>
      <c r="Y43">
        <v>17</v>
      </c>
      <c r="Z43">
        <v>296</v>
      </c>
      <c r="AA43">
        <v>313</v>
      </c>
      <c r="AB43" t="str">
        <f>IF(Table13[[#This Row],[REB]]&lt;199,"Occasional Rebounder",IF(Table13[[#This Row],[REB]] &lt;= 199,"Solid Rebounder",IF(Table13[[#This Row],[REB]]&gt;=200,"Elite Rebounder","Invalid")))</f>
        <v>Elite Rebounder</v>
      </c>
      <c r="AC43">
        <v>235</v>
      </c>
      <c r="AD43" t="str">
        <f>IF(Table13[[#This Row],[AST]]&lt;100,"Occasional Passer",IF(Table13[[#This Row],[AST]] &lt;= 116,"Solid Passer",IF(Table13[[#This Row],[AST]]&gt;116,"Elite Passer","Invalid")))</f>
        <v>Elite Passer</v>
      </c>
      <c r="AE43">
        <v>156</v>
      </c>
      <c r="AF43">
        <v>34</v>
      </c>
      <c r="AG43" t="str">
        <f>IF(Table13[[#This Row],[STL]]&lt;25,"Occasional Stealer",IF(Table13[[#This Row],[STL]] &lt;= 33,"Solid Stealer",IF(Table13[[#This Row],[STL]]&gt;33,"Elite Stealer","Invalid")))</f>
        <v>Elite Stealer</v>
      </c>
      <c r="AH43">
        <v>67</v>
      </c>
      <c r="AI43" t="str">
        <f>IF(Table13[[#This Row],[BLK]]&lt;18,"Occasional Blocker",IF(Table13[[#This Row],[BLK]] &lt;= 20,"Solid Shot Blocker",IF(Table13[[#This Row],[BLK]]&gt;=21,"Elite Shot Blocker","Invalid")))</f>
        <v>Elite Shot Blocker</v>
      </c>
      <c r="AJ43">
        <v>99</v>
      </c>
      <c r="AK43">
        <v>2241</v>
      </c>
      <c r="AL43">
        <v>5</v>
      </c>
      <c r="AM43">
        <v>1</v>
      </c>
      <c r="AN43">
        <v>258</v>
      </c>
      <c r="AT43" t="s">
        <v>67</v>
      </c>
      <c r="AU43">
        <v>1.7249452702375705</v>
      </c>
      <c r="AX43" t="s">
        <v>67</v>
      </c>
      <c r="AY43">
        <v>3.03108244875563</v>
      </c>
      <c r="BB43" t="s">
        <v>67</v>
      </c>
      <c r="BC43">
        <v>0.12984797997014486</v>
      </c>
      <c r="BF43" t="s">
        <v>67</v>
      </c>
      <c r="BG43">
        <v>12.060178556693593</v>
      </c>
    </row>
    <row r="44" spans="1:59" x14ac:dyDescent="0.25">
      <c r="A44" t="s">
        <v>126</v>
      </c>
      <c r="B44" t="s">
        <v>33</v>
      </c>
      <c r="C44" t="str">
        <f>_xlfn.XLOOKUP(Table13[[#This Row],[POS]],Table4[POS],Table4[POS NAME])</f>
        <v>Small Forward</v>
      </c>
      <c r="D44" t="s">
        <v>111</v>
      </c>
      <c r="E44">
        <v>27</v>
      </c>
      <c r="F44">
        <v>64</v>
      </c>
      <c r="G44">
        <v>29</v>
      </c>
      <c r="H44">
        <v>35</v>
      </c>
      <c r="I44" t="b">
        <f>Table13[[#This Row],[W]]+Table13[[#This Row],[L]]=Table13[[#This Row],[Games Played]]</f>
        <v>1</v>
      </c>
      <c r="J44">
        <v>2239</v>
      </c>
      <c r="K44">
        <v>1357</v>
      </c>
      <c r="L44" t="str">
        <f>IF(Table13[[#This Row],[PTS]]&gt;=1000,"High Scorer","Low Scorer")</f>
        <v>High Scorer</v>
      </c>
      <c r="M44">
        <v>512</v>
      </c>
      <c r="N44">
        <v>1142</v>
      </c>
      <c r="O44">
        <v>44.8</v>
      </c>
      <c r="P44" t="str">
        <f>IF(Table13[[#This Row],[Field Goal %]]&gt;46,"Above Average FG%","Below Average FG%")</f>
        <v>Below Average FG%</v>
      </c>
      <c r="Q44">
        <v>160</v>
      </c>
      <c r="R44">
        <v>481</v>
      </c>
      <c r="S44">
        <v>33.299999999999997</v>
      </c>
      <c r="T44" t="str">
        <f>IF(Table13[[#This Row],[3P%]]&lt;30,"Regular Shooter",IF(Table13[[#This Row],[3P%]]&lt;=36,"Solid Shooter",IF(Table13[[#This Row],[3P%]]&gt;36,"Sharpshooter","Invalid")))</f>
        <v>Solid Shooter</v>
      </c>
      <c r="U44">
        <v>173</v>
      </c>
      <c r="V44">
        <v>237</v>
      </c>
      <c r="W44">
        <v>73</v>
      </c>
      <c r="X44" t="str">
        <f>IF(Table13[[#This Row],[Free Throw %]]&lt;70,"Subpar FT%",IF(Table13[[#This Row],[Free Throw %]]&lt;=72,"Solid FT%",IF(Table13[[#This Row],[Free Throw %]]&gt;72,"Elite FT%","Invalid")))</f>
        <v>Elite FT%</v>
      </c>
      <c r="Y44">
        <v>55</v>
      </c>
      <c r="Z44">
        <v>408</v>
      </c>
      <c r="AA44">
        <v>463</v>
      </c>
      <c r="AB44" t="str">
        <f>IF(Table13[[#This Row],[REB]]&lt;199,"Occasional Rebounder",IF(Table13[[#This Row],[REB]] &lt;= 199,"Solid Rebounder",IF(Table13[[#This Row],[REB]]&gt;=200,"Elite Rebounder","Invalid")))</f>
        <v>Elite Rebounder</v>
      </c>
      <c r="AC44">
        <v>239</v>
      </c>
      <c r="AD44" t="str">
        <f>IF(Table13[[#This Row],[AST]]&lt;100,"Occasional Passer",IF(Table13[[#This Row],[AST]] &lt;= 116,"Solid Passer",IF(Table13[[#This Row],[AST]]&gt;116,"Elite Passer","Invalid")))</f>
        <v>Elite Passer</v>
      </c>
      <c r="AE44">
        <v>190</v>
      </c>
      <c r="AF44">
        <v>36</v>
      </c>
      <c r="AG44" t="str">
        <f>IF(Table13[[#This Row],[STL]]&lt;25,"Occasional Stealer",IF(Table13[[#This Row],[STL]] &lt;= 33,"Solid Stealer",IF(Table13[[#This Row],[STL]]&gt;33,"Elite Stealer","Invalid")))</f>
        <v>Elite Stealer</v>
      </c>
      <c r="AH44">
        <v>29</v>
      </c>
      <c r="AI44" t="str">
        <f>IF(Table13[[#This Row],[BLK]]&lt;18,"Occasional Blocker",IF(Table13[[#This Row],[BLK]] &lt;= 20,"Solid Shot Blocker",IF(Table13[[#This Row],[BLK]]&gt;=21,"Elite Shot Blocker","Invalid")))</f>
        <v>Elite Shot Blocker</v>
      </c>
      <c r="AJ44">
        <v>145</v>
      </c>
      <c r="AK44">
        <v>2276</v>
      </c>
      <c r="AL44">
        <v>14</v>
      </c>
      <c r="AM44">
        <v>1</v>
      </c>
      <c r="AN44">
        <v>10</v>
      </c>
      <c r="AT44" t="s">
        <v>70</v>
      </c>
      <c r="AU44">
        <v>1.305601716393352</v>
      </c>
      <c r="AX44" t="s">
        <v>70</v>
      </c>
      <c r="AY44">
        <v>1.7284584475449014</v>
      </c>
      <c r="BB44" t="s">
        <v>70</v>
      </c>
      <c r="BC44">
        <v>0.85572190477708987</v>
      </c>
      <c r="BF44" t="s">
        <v>70</v>
      </c>
      <c r="BG44">
        <v>2.9092710887809998</v>
      </c>
    </row>
    <row r="45" spans="1:59" x14ac:dyDescent="0.25">
      <c r="A45" t="s">
        <v>127</v>
      </c>
      <c r="B45" t="s">
        <v>40</v>
      </c>
      <c r="C45" t="str">
        <f>_xlfn.XLOOKUP(Table13[[#This Row],[POS]],Table4[POS],Table4[POS NAME])</f>
        <v>Point Guard</v>
      </c>
      <c r="D45" t="s">
        <v>106</v>
      </c>
      <c r="E45">
        <v>23</v>
      </c>
      <c r="F45">
        <v>67</v>
      </c>
      <c r="G45">
        <v>37</v>
      </c>
      <c r="H45">
        <v>30</v>
      </c>
      <c r="I45" t="b">
        <f>Table13[[#This Row],[W]]+Table13[[#This Row],[L]]=Table13[[#This Row],[Games Played]]</f>
        <v>1</v>
      </c>
      <c r="J45">
        <v>2335</v>
      </c>
      <c r="K45">
        <v>1347</v>
      </c>
      <c r="L45" t="str">
        <f>IF(Table13[[#This Row],[PTS]]&gt;=1000,"High Scorer","Low Scorer")</f>
        <v>High Scorer</v>
      </c>
      <c r="M45">
        <v>487</v>
      </c>
      <c r="N45">
        <v>1109</v>
      </c>
      <c r="O45">
        <v>43.9</v>
      </c>
      <c r="P45" t="str">
        <f>IF(Table13[[#This Row],[Field Goal %]]&gt;46,"Above Average FG%","Below Average FG%")</f>
        <v>Below Average FG%</v>
      </c>
      <c r="Q45">
        <v>203</v>
      </c>
      <c r="R45">
        <v>537</v>
      </c>
      <c r="S45">
        <v>37.799999999999997</v>
      </c>
      <c r="T45" t="str">
        <f>IF(Table13[[#This Row],[3P%]]&lt;30,"Regular Shooter",IF(Table13[[#This Row],[3P%]]&lt;=36,"Solid Shooter",IF(Table13[[#This Row],[3P%]]&gt;36,"Sharpshooter","Invalid")))</f>
        <v>Sharpshooter</v>
      </c>
      <c r="U45">
        <v>170</v>
      </c>
      <c r="V45">
        <v>182</v>
      </c>
      <c r="W45">
        <v>93.4</v>
      </c>
      <c r="X45" t="str">
        <f>IF(Table13[[#This Row],[Free Throw %]]&lt;70,"Subpar FT%",IF(Table13[[#This Row],[Free Throw %]]&lt;=72,"Solid FT%",IF(Table13[[#This Row],[Free Throw %]]&gt;72,"Elite FT%","Invalid")))</f>
        <v>Elite FT%</v>
      </c>
      <c r="Y45">
        <v>27</v>
      </c>
      <c r="Z45">
        <v>333</v>
      </c>
      <c r="AA45">
        <v>360</v>
      </c>
      <c r="AB45" t="str">
        <f>IF(Table13[[#This Row],[REB]]&lt;199,"Occasional Rebounder",IF(Table13[[#This Row],[REB]] &lt;= 199,"Solid Rebounder",IF(Table13[[#This Row],[REB]]&gt;=200,"Elite Rebounder","Invalid")))</f>
        <v>Elite Rebounder</v>
      </c>
      <c r="AC45">
        <v>280</v>
      </c>
      <c r="AD45" t="str">
        <f>IF(Table13[[#This Row],[AST]]&lt;100,"Occasional Passer",IF(Table13[[#This Row],[AST]] &lt;= 116,"Solid Passer",IF(Table13[[#This Row],[AST]]&gt;116,"Elite Passer","Invalid")))</f>
        <v>Elite Passer</v>
      </c>
      <c r="AE45">
        <v>158</v>
      </c>
      <c r="AF45">
        <v>51</v>
      </c>
      <c r="AG45" t="str">
        <f>IF(Table13[[#This Row],[STL]]&lt;25,"Occasional Stealer",IF(Table13[[#This Row],[STL]] &lt;= 33,"Solid Stealer",IF(Table13[[#This Row],[STL]]&gt;33,"Elite Stealer","Invalid")))</f>
        <v>Elite Stealer</v>
      </c>
      <c r="AH45">
        <v>16</v>
      </c>
      <c r="AI45" t="str">
        <f>IF(Table13[[#This Row],[BLK]]&lt;18,"Occasional Blocker",IF(Table13[[#This Row],[BLK]] &lt;= 20,"Solid Shot Blocker",IF(Table13[[#This Row],[BLK]]&gt;=21,"Elite Shot Blocker","Invalid")))</f>
        <v>Occasional Blocker</v>
      </c>
      <c r="AJ45">
        <v>101</v>
      </c>
      <c r="AK45">
        <v>2242</v>
      </c>
      <c r="AL45">
        <v>6</v>
      </c>
      <c r="AM45">
        <v>1</v>
      </c>
      <c r="AN45">
        <v>170</v>
      </c>
      <c r="AT45" t="s">
        <v>73</v>
      </c>
      <c r="AU45">
        <v>973</v>
      </c>
      <c r="AX45" t="s">
        <v>73</v>
      </c>
      <c r="AY45">
        <v>741</v>
      </c>
      <c r="BB45" t="s">
        <v>73</v>
      </c>
      <c r="BC45">
        <v>128</v>
      </c>
      <c r="BF45" t="s">
        <v>73</v>
      </c>
      <c r="BG45">
        <v>193</v>
      </c>
    </row>
    <row r="46" spans="1:59" x14ac:dyDescent="0.25">
      <c r="A46" t="s">
        <v>128</v>
      </c>
      <c r="B46" t="s">
        <v>52</v>
      </c>
      <c r="C46" t="str">
        <f>_xlfn.XLOOKUP(Table13[[#This Row],[POS]],Table4[POS],Table4[POS NAME])</f>
        <v>Shooting Guard</v>
      </c>
      <c r="D46" t="s">
        <v>129</v>
      </c>
      <c r="E46">
        <v>30</v>
      </c>
      <c r="F46">
        <v>80</v>
      </c>
      <c r="G46">
        <v>35</v>
      </c>
      <c r="H46">
        <v>45</v>
      </c>
      <c r="I46" t="b">
        <f>Table13[[#This Row],[W]]+Table13[[#This Row],[L]]=Table13[[#This Row],[Games Played]]</f>
        <v>1</v>
      </c>
      <c r="J46">
        <v>2482</v>
      </c>
      <c r="K46">
        <v>1344</v>
      </c>
      <c r="L46" t="str">
        <f>IF(Table13[[#This Row],[PTS]]&gt;=1000,"High Scorer","Low Scorer")</f>
        <v>High Scorer</v>
      </c>
      <c r="M46">
        <v>475</v>
      </c>
      <c r="N46">
        <v>1038</v>
      </c>
      <c r="O46">
        <v>45.8</v>
      </c>
      <c r="P46" t="str">
        <f>IF(Table13[[#This Row],[Field Goal %]]&gt;46,"Above Average FG%","Below Average FG%")</f>
        <v>Below Average FG%</v>
      </c>
      <c r="Q46">
        <v>288</v>
      </c>
      <c r="R46">
        <v>677</v>
      </c>
      <c r="S46">
        <v>42.5</v>
      </c>
      <c r="T46" t="str">
        <f>IF(Table13[[#This Row],[3P%]]&lt;30,"Regular Shooter",IF(Table13[[#This Row],[3P%]]&lt;=36,"Solid Shooter",IF(Table13[[#This Row],[3P%]]&gt;36,"Sharpshooter","Invalid")))</f>
        <v>Sharpshooter</v>
      </c>
      <c r="U46">
        <v>106</v>
      </c>
      <c r="V46">
        <v>129</v>
      </c>
      <c r="W46">
        <v>82.2</v>
      </c>
      <c r="X46" t="str">
        <f>IF(Table13[[#This Row],[Free Throw %]]&lt;70,"Subpar FT%",IF(Table13[[#This Row],[Free Throw %]]&lt;=72,"Solid FT%",IF(Table13[[#This Row],[Free Throw %]]&gt;72,"Elite FT%","Invalid")))</f>
        <v>Elite FT%</v>
      </c>
      <c r="Y46">
        <v>67</v>
      </c>
      <c r="Z46">
        <v>333</v>
      </c>
      <c r="AA46">
        <v>400</v>
      </c>
      <c r="AB46" t="str">
        <f>IF(Table13[[#This Row],[REB]]&lt;199,"Occasional Rebounder",IF(Table13[[#This Row],[REB]] &lt;= 199,"Solid Rebounder",IF(Table13[[#This Row],[REB]]&gt;=200,"Elite Rebounder","Invalid")))</f>
        <v>Elite Rebounder</v>
      </c>
      <c r="AC46">
        <v>225</v>
      </c>
      <c r="AD46" t="str">
        <f>IF(Table13[[#This Row],[AST]]&lt;100,"Occasional Passer",IF(Table13[[#This Row],[AST]] &lt;= 116,"Solid Passer",IF(Table13[[#This Row],[AST]]&gt;116,"Elite Passer","Invalid")))</f>
        <v>Elite Passer</v>
      </c>
      <c r="AE46">
        <v>139</v>
      </c>
      <c r="AF46">
        <v>92</v>
      </c>
      <c r="AG46" t="str">
        <f>IF(Table13[[#This Row],[STL]]&lt;25,"Occasional Stealer",IF(Table13[[#This Row],[STL]] &lt;= 33,"Solid Stealer",IF(Table13[[#This Row],[STL]]&gt;33,"Elite Stealer","Invalid")))</f>
        <v>Elite Stealer</v>
      </c>
      <c r="AH46">
        <v>26</v>
      </c>
      <c r="AI46" t="str">
        <f>IF(Table13[[#This Row],[BLK]]&lt;18,"Occasional Blocker",IF(Table13[[#This Row],[BLK]] &lt;= 20,"Solid Shot Blocker",IF(Table13[[#This Row],[BLK]]&gt;=21,"Elite Shot Blocker","Invalid")))</f>
        <v>Elite Shot Blocker</v>
      </c>
      <c r="AJ46">
        <v>156</v>
      </c>
      <c r="AK46">
        <v>2377</v>
      </c>
      <c r="AL46">
        <v>3</v>
      </c>
      <c r="AM46">
        <v>0</v>
      </c>
      <c r="AN46">
        <v>-84</v>
      </c>
      <c r="AT46" t="s">
        <v>76</v>
      </c>
      <c r="AU46">
        <v>0</v>
      </c>
      <c r="AX46" t="s">
        <v>76</v>
      </c>
      <c r="AY46">
        <v>0</v>
      </c>
      <c r="BB46" t="s">
        <v>76</v>
      </c>
      <c r="BC46">
        <v>0</v>
      </c>
      <c r="BF46" t="s">
        <v>76</v>
      </c>
      <c r="BG46">
        <v>0</v>
      </c>
    </row>
    <row r="47" spans="1:59" x14ac:dyDescent="0.25">
      <c r="A47" t="s">
        <v>130</v>
      </c>
      <c r="B47" t="s">
        <v>52</v>
      </c>
      <c r="C47" t="str">
        <f>_xlfn.XLOOKUP(Table13[[#This Row],[POS]],Table4[POS],Table4[POS NAME])</f>
        <v>Shooting Guard</v>
      </c>
      <c r="D47" t="s">
        <v>85</v>
      </c>
      <c r="E47">
        <v>29</v>
      </c>
      <c r="F47">
        <v>69</v>
      </c>
      <c r="G47">
        <v>34</v>
      </c>
      <c r="H47">
        <v>35</v>
      </c>
      <c r="I47" t="b">
        <f>Table13[[#This Row],[W]]+Table13[[#This Row],[L]]=Table13[[#This Row],[Games Played]]</f>
        <v>1</v>
      </c>
      <c r="J47">
        <v>2535</v>
      </c>
      <c r="K47">
        <v>1335</v>
      </c>
      <c r="L47" t="str">
        <f>IF(Table13[[#This Row],[PTS]]&gt;=1000,"High Scorer","Low Scorer")</f>
        <v>High Scorer</v>
      </c>
      <c r="M47">
        <v>437</v>
      </c>
      <c r="N47">
        <v>1112</v>
      </c>
      <c r="O47">
        <v>39.299999999999997</v>
      </c>
      <c r="P47" t="str">
        <f>IF(Table13[[#This Row],[Field Goal %]]&gt;46,"Above Average FG%","Below Average FG%")</f>
        <v>Below Average FG%</v>
      </c>
      <c r="Q47">
        <v>207</v>
      </c>
      <c r="R47">
        <v>606</v>
      </c>
      <c r="S47">
        <v>34.200000000000003</v>
      </c>
      <c r="T47" t="str">
        <f>IF(Table13[[#This Row],[3P%]]&lt;30,"Regular Shooter",IF(Table13[[#This Row],[3P%]]&lt;=36,"Solid Shooter",IF(Table13[[#This Row],[3P%]]&gt;36,"Sharpshooter","Invalid")))</f>
        <v>Solid Shooter</v>
      </c>
      <c r="U47">
        <v>254</v>
      </c>
      <c r="V47">
        <v>283</v>
      </c>
      <c r="W47">
        <v>89.8</v>
      </c>
      <c r="X47" t="str">
        <f>IF(Table13[[#This Row],[Free Throw %]]&lt;70,"Subpar FT%",IF(Table13[[#This Row],[Free Throw %]]&lt;=72,"Solid FT%",IF(Table13[[#This Row],[Free Throw %]]&gt;72,"Elite FT%","Invalid")))</f>
        <v>Elite FT%</v>
      </c>
      <c r="Y47">
        <v>30</v>
      </c>
      <c r="Z47">
        <v>250</v>
      </c>
      <c r="AA47">
        <v>280</v>
      </c>
      <c r="AB47" t="str">
        <f>IF(Table13[[#This Row],[REB]]&lt;199,"Occasional Rebounder",IF(Table13[[#This Row],[REB]] &lt;= 199,"Solid Rebounder",IF(Table13[[#This Row],[REB]]&gt;=200,"Elite Rebounder","Invalid")))</f>
        <v>Elite Rebounder</v>
      </c>
      <c r="AC47">
        <v>495</v>
      </c>
      <c r="AD47" t="str">
        <f>IF(Table13[[#This Row],[AST]]&lt;100,"Occasional Passer",IF(Table13[[#This Row],[AST]] &lt;= 116,"Solid Passer",IF(Table13[[#This Row],[AST]]&gt;116,"Elite Passer","Invalid")))</f>
        <v>Elite Passer</v>
      </c>
      <c r="AE47">
        <v>140</v>
      </c>
      <c r="AF47">
        <v>123</v>
      </c>
      <c r="AG47" t="str">
        <f>IF(Table13[[#This Row],[STL]]&lt;25,"Occasional Stealer",IF(Table13[[#This Row],[STL]] &lt;= 33,"Solid Stealer",IF(Table13[[#This Row],[STL]]&gt;33,"Elite Stealer","Invalid")))</f>
        <v>Elite Stealer</v>
      </c>
      <c r="AH47">
        <v>38</v>
      </c>
      <c r="AI47" t="str">
        <f>IF(Table13[[#This Row],[BLK]]&lt;18,"Occasional Blocker",IF(Table13[[#This Row],[BLK]] &lt;= 20,"Solid Shot Blocker",IF(Table13[[#This Row],[BLK]]&gt;=21,"Elite Shot Blocker","Invalid")))</f>
        <v>Elite Shot Blocker</v>
      </c>
      <c r="AJ47">
        <v>193</v>
      </c>
      <c r="AK47">
        <v>2757</v>
      </c>
      <c r="AL47">
        <v>10</v>
      </c>
      <c r="AM47">
        <v>1</v>
      </c>
      <c r="AN47">
        <v>195</v>
      </c>
      <c r="AT47" t="s">
        <v>79</v>
      </c>
      <c r="AU47">
        <v>973</v>
      </c>
      <c r="AX47" t="s">
        <v>79</v>
      </c>
      <c r="AY47">
        <v>741</v>
      </c>
      <c r="BB47" t="s">
        <v>79</v>
      </c>
      <c r="BC47">
        <v>128</v>
      </c>
      <c r="BF47" t="s">
        <v>79</v>
      </c>
      <c r="BG47">
        <v>193</v>
      </c>
    </row>
    <row r="48" spans="1:59" x14ac:dyDescent="0.25">
      <c r="A48" t="s">
        <v>131</v>
      </c>
      <c r="B48" t="s">
        <v>57</v>
      </c>
      <c r="C48" t="str">
        <f>_xlfn.XLOOKUP(Table13[[#This Row],[POS]],Table4[POS],Table4[POS NAME])</f>
        <v>Forward</v>
      </c>
      <c r="D48" t="s">
        <v>132</v>
      </c>
      <c r="E48">
        <v>33</v>
      </c>
      <c r="F48">
        <v>56</v>
      </c>
      <c r="G48">
        <v>32</v>
      </c>
      <c r="H48">
        <v>24</v>
      </c>
      <c r="I48" t="b">
        <f>Table13[[#This Row],[W]]+Table13[[#This Row],[L]]=Table13[[#This Row],[Games Played]]</f>
        <v>1</v>
      </c>
      <c r="J48">
        <v>1939</v>
      </c>
      <c r="K48">
        <v>1332</v>
      </c>
      <c r="L48" t="str">
        <f>IF(Table13[[#This Row],[PTS]]&gt;=1000,"High Scorer","Low Scorer")</f>
        <v>High Scorer</v>
      </c>
      <c r="M48">
        <v>459</v>
      </c>
      <c r="N48">
        <v>1004</v>
      </c>
      <c r="O48">
        <v>45.7</v>
      </c>
      <c r="P48" t="str">
        <f>IF(Table13[[#This Row],[Field Goal %]]&gt;46,"Above Average FG%","Below Average FG%")</f>
        <v>Below Average FG%</v>
      </c>
      <c r="Q48">
        <v>158</v>
      </c>
      <c r="R48">
        <v>426</v>
      </c>
      <c r="S48">
        <v>37.1</v>
      </c>
      <c r="T48" t="str">
        <f>IF(Table13[[#This Row],[3P%]]&lt;30,"Regular Shooter",IF(Table13[[#This Row],[3P%]]&lt;=36,"Solid Shooter",IF(Table13[[#This Row],[3P%]]&gt;36,"Sharpshooter","Invalid")))</f>
        <v>Sharpshooter</v>
      </c>
      <c r="U48">
        <v>256</v>
      </c>
      <c r="V48">
        <v>294</v>
      </c>
      <c r="W48">
        <v>87.1</v>
      </c>
      <c r="X48" t="str">
        <f>IF(Table13[[#This Row],[Free Throw %]]&lt;70,"Subpar FT%",IF(Table13[[#This Row],[Free Throw %]]&lt;=72,"Solid FT%",IF(Table13[[#This Row],[Free Throw %]]&gt;72,"Elite FT%","Invalid")))</f>
        <v>Elite FT%</v>
      </c>
      <c r="Y48">
        <v>45</v>
      </c>
      <c r="Z48">
        <v>297</v>
      </c>
      <c r="AA48">
        <v>342</v>
      </c>
      <c r="AB48" t="str">
        <f>IF(Table13[[#This Row],[REB]]&lt;199,"Occasional Rebounder",IF(Table13[[#This Row],[REB]] &lt;= 199,"Solid Rebounder",IF(Table13[[#This Row],[REB]]&gt;=200,"Elite Rebounder","Invalid")))</f>
        <v>Elite Rebounder</v>
      </c>
      <c r="AC48">
        <v>288</v>
      </c>
      <c r="AD48" t="str">
        <f>IF(Table13[[#This Row],[AST]]&lt;100,"Occasional Passer",IF(Table13[[#This Row],[AST]] &lt;= 116,"Solid Passer",IF(Table13[[#This Row],[AST]]&gt;116,"Elite Passer","Invalid")))</f>
        <v>Elite Passer</v>
      </c>
      <c r="AE48">
        <v>176</v>
      </c>
      <c r="AF48">
        <v>83</v>
      </c>
      <c r="AG48" t="str">
        <f>IF(Table13[[#This Row],[STL]]&lt;25,"Occasional Stealer",IF(Table13[[#This Row],[STL]] &lt;= 33,"Solid Stealer",IF(Table13[[#This Row],[STL]]&gt;33,"Elite Stealer","Invalid")))</f>
        <v>Elite Stealer</v>
      </c>
      <c r="AH48">
        <v>20</v>
      </c>
      <c r="AI48" t="str">
        <f>IF(Table13[[#This Row],[BLK]]&lt;18,"Occasional Blocker",IF(Table13[[#This Row],[BLK]] &lt;= 20,"Solid Shot Blocker",IF(Table13[[#This Row],[BLK]]&gt;=21,"Elite Shot Blocker","Invalid")))</f>
        <v>Solid Shot Blocker</v>
      </c>
      <c r="AJ48">
        <v>159</v>
      </c>
      <c r="AK48">
        <v>2307</v>
      </c>
      <c r="AL48">
        <v>8</v>
      </c>
      <c r="AM48">
        <v>1</v>
      </c>
      <c r="AN48">
        <v>157</v>
      </c>
      <c r="AT48" t="s">
        <v>81</v>
      </c>
      <c r="AU48">
        <v>106859</v>
      </c>
      <c r="AX48" t="s">
        <v>81</v>
      </c>
      <c r="AY48">
        <v>62279</v>
      </c>
      <c r="BB48" t="s">
        <v>81</v>
      </c>
      <c r="BC48">
        <v>17933</v>
      </c>
      <c r="BF48" t="s">
        <v>81</v>
      </c>
      <c r="BG48">
        <v>11449</v>
      </c>
    </row>
    <row r="49" spans="1:59" ht="14.4" thickBot="1" x14ac:dyDescent="0.3">
      <c r="A49" t="s">
        <v>133</v>
      </c>
      <c r="B49" t="s">
        <v>52</v>
      </c>
      <c r="C49" t="str">
        <f>_xlfn.XLOOKUP(Table13[[#This Row],[POS]],Table4[POS],Table4[POS NAME])</f>
        <v>Shooting Guard</v>
      </c>
      <c r="D49" t="s">
        <v>134</v>
      </c>
      <c r="E49">
        <v>29</v>
      </c>
      <c r="F49">
        <v>63</v>
      </c>
      <c r="G49">
        <v>19</v>
      </c>
      <c r="H49">
        <v>44</v>
      </c>
      <c r="I49" t="b">
        <f>Table13[[#This Row],[W]]+Table13[[#This Row],[L]]=Table13[[#This Row],[Games Played]]</f>
        <v>1</v>
      </c>
      <c r="J49">
        <v>2221</v>
      </c>
      <c r="K49">
        <v>1329</v>
      </c>
      <c r="L49" t="str">
        <f>IF(Table13[[#This Row],[PTS]]&gt;=1000,"High Scorer","Low Scorer")</f>
        <v>High Scorer</v>
      </c>
      <c r="M49">
        <v>493</v>
      </c>
      <c r="N49">
        <v>1188</v>
      </c>
      <c r="O49">
        <v>41.5</v>
      </c>
      <c r="P49" t="str">
        <f>IF(Table13[[#This Row],[Field Goal %]]&gt;46,"Above Average FG%","Below Average FG%")</f>
        <v>Below Average FG%</v>
      </c>
      <c r="Q49">
        <v>165</v>
      </c>
      <c r="R49">
        <v>505</v>
      </c>
      <c r="S49">
        <v>32.700000000000003</v>
      </c>
      <c r="T49" t="str">
        <f>IF(Table13[[#This Row],[3P%]]&lt;30,"Regular Shooter",IF(Table13[[#This Row],[3P%]]&lt;=36,"Solid Shooter",IF(Table13[[#This Row],[3P%]]&gt;36,"Sharpshooter","Invalid")))</f>
        <v>Solid Shooter</v>
      </c>
      <c r="U49">
        <v>178</v>
      </c>
      <c r="V49">
        <v>220</v>
      </c>
      <c r="W49">
        <v>80.900000000000006</v>
      </c>
      <c r="X49" t="str">
        <f>IF(Table13[[#This Row],[Free Throw %]]&lt;70,"Subpar FT%",IF(Table13[[#This Row],[Free Throw %]]&lt;=72,"Solid FT%",IF(Table13[[#This Row],[Free Throw %]]&gt;72,"Elite FT%","Invalid")))</f>
        <v>Elite FT%</v>
      </c>
      <c r="Y49">
        <v>51</v>
      </c>
      <c r="Z49">
        <v>208</v>
      </c>
      <c r="AA49">
        <v>259</v>
      </c>
      <c r="AB49" t="str">
        <f>IF(Table13[[#This Row],[REB]]&lt;199,"Occasional Rebounder",IF(Table13[[#This Row],[REB]] &lt;= 199,"Solid Rebounder",IF(Table13[[#This Row],[REB]]&gt;=200,"Elite Rebounder","Invalid")))</f>
        <v>Elite Rebounder</v>
      </c>
      <c r="AC49">
        <v>319</v>
      </c>
      <c r="AD49" t="str">
        <f>IF(Table13[[#This Row],[AST]]&lt;100,"Occasional Passer",IF(Table13[[#This Row],[AST]] &lt;= 116,"Solid Passer",IF(Table13[[#This Row],[AST]]&gt;116,"Elite Passer","Invalid")))</f>
        <v>Elite Passer</v>
      </c>
      <c r="AE49">
        <v>134</v>
      </c>
      <c r="AF49">
        <v>74</v>
      </c>
      <c r="AG49" t="str">
        <f>IF(Table13[[#This Row],[STL]]&lt;25,"Occasional Stealer",IF(Table13[[#This Row],[STL]] &lt;= 33,"Solid Stealer",IF(Table13[[#This Row],[STL]]&gt;33,"Elite Stealer","Invalid")))</f>
        <v>Elite Stealer</v>
      </c>
      <c r="AH49">
        <v>16</v>
      </c>
      <c r="AI49" t="str">
        <f>IF(Table13[[#This Row],[BLK]]&lt;18,"Occasional Blocker",IF(Table13[[#This Row],[BLK]] &lt;= 20,"Solid Shot Blocker",IF(Table13[[#This Row],[BLK]]&gt;=21,"Elite Shot Blocker","Invalid")))</f>
        <v>Occasional Blocker</v>
      </c>
      <c r="AJ49">
        <v>119</v>
      </c>
      <c r="AK49">
        <v>2254</v>
      </c>
      <c r="AL49">
        <v>1</v>
      </c>
      <c r="AM49">
        <v>0</v>
      </c>
      <c r="AN49">
        <v>-288</v>
      </c>
      <c r="AT49" s="1" t="s">
        <v>83</v>
      </c>
      <c r="AU49" s="1">
        <v>539</v>
      </c>
      <c r="AX49" s="1" t="s">
        <v>83</v>
      </c>
      <c r="AY49" s="1">
        <v>539</v>
      </c>
      <c r="BB49" s="1" t="s">
        <v>83</v>
      </c>
      <c r="BC49" s="1">
        <v>539</v>
      </c>
      <c r="BF49" s="1" t="s">
        <v>83</v>
      </c>
      <c r="BG49" s="1">
        <v>539</v>
      </c>
    </row>
    <row r="50" spans="1:59" x14ac:dyDescent="0.25">
      <c r="A50" t="s">
        <v>135</v>
      </c>
      <c r="B50" t="s">
        <v>52</v>
      </c>
      <c r="C50" t="str">
        <f>_xlfn.XLOOKUP(Table13[[#This Row],[POS]],Table4[POS],Table4[POS NAME])</f>
        <v>Shooting Guard</v>
      </c>
      <c r="D50" t="s">
        <v>75</v>
      </c>
      <c r="E50">
        <v>23</v>
      </c>
      <c r="F50">
        <v>62</v>
      </c>
      <c r="G50">
        <v>27</v>
      </c>
      <c r="H50">
        <v>35</v>
      </c>
      <c r="I50" t="b">
        <f>Table13[[#This Row],[W]]+Table13[[#This Row],[L]]=Table13[[#This Row],[Games Played]]</f>
        <v>1</v>
      </c>
      <c r="J50">
        <v>2171</v>
      </c>
      <c r="K50">
        <v>1306</v>
      </c>
      <c r="L50" t="str">
        <f>IF(Table13[[#This Row],[PTS]]&gt;=1000,"High Scorer","Low Scorer")</f>
        <v>High Scorer</v>
      </c>
      <c r="M50">
        <v>467</v>
      </c>
      <c r="N50">
        <v>1045</v>
      </c>
      <c r="O50">
        <v>44.7</v>
      </c>
      <c r="P50" t="str">
        <f>IF(Table13[[#This Row],[Field Goal %]]&gt;46,"Above Average FG%","Below Average FG%")</f>
        <v>Below Average FG%</v>
      </c>
      <c r="Q50">
        <v>212</v>
      </c>
      <c r="R50">
        <v>562</v>
      </c>
      <c r="S50">
        <v>37.700000000000003</v>
      </c>
      <c r="T50" t="str">
        <f>IF(Table13[[#This Row],[3P%]]&lt;30,"Regular Shooter",IF(Table13[[#This Row],[3P%]]&lt;=36,"Solid Shooter",IF(Table13[[#This Row],[3P%]]&gt;36,"Sharpshooter","Invalid")))</f>
        <v>Sharpshooter</v>
      </c>
      <c r="U50">
        <v>160</v>
      </c>
      <c r="V50">
        <v>179</v>
      </c>
      <c r="W50">
        <v>89.4</v>
      </c>
      <c r="X50" t="str">
        <f>IF(Table13[[#This Row],[Free Throw %]]&lt;70,"Subpar FT%",IF(Table13[[#This Row],[Free Throw %]]&lt;=72,"Solid FT%",IF(Table13[[#This Row],[Free Throw %]]&gt;72,"Elite FT%","Invalid")))</f>
        <v>Elite FT%</v>
      </c>
      <c r="Y50">
        <v>18</v>
      </c>
      <c r="Z50">
        <v>143</v>
      </c>
      <c r="AA50">
        <v>161</v>
      </c>
      <c r="AB50" t="str">
        <f>IF(Table13[[#This Row],[REB]]&lt;199,"Occasional Rebounder",IF(Table13[[#This Row],[REB]] &lt;= 199,"Solid Rebounder",IF(Table13[[#This Row],[REB]]&gt;=200,"Elite Rebounder","Invalid")))</f>
        <v>Occasional Rebounder</v>
      </c>
      <c r="AC50">
        <v>253</v>
      </c>
      <c r="AD50" t="str">
        <f>IF(Table13[[#This Row],[AST]]&lt;100,"Occasional Passer",IF(Table13[[#This Row],[AST]] &lt;= 116,"Solid Passer",IF(Table13[[#This Row],[AST]]&gt;116,"Elite Passer","Invalid")))</f>
        <v>Elite Passer</v>
      </c>
      <c r="AE50">
        <v>128</v>
      </c>
      <c r="AF50">
        <v>42</v>
      </c>
      <c r="AG50" t="str">
        <f>IF(Table13[[#This Row],[STL]]&lt;25,"Occasional Stealer",IF(Table13[[#This Row],[STL]] &lt;= 33,"Solid Stealer",IF(Table13[[#This Row],[STL]]&gt;33,"Elite Stealer","Invalid")))</f>
        <v>Elite Stealer</v>
      </c>
      <c r="AH50">
        <v>14</v>
      </c>
      <c r="AI50" t="str">
        <f>IF(Table13[[#This Row],[BLK]]&lt;18,"Occasional Blocker",IF(Table13[[#This Row],[BLK]] &lt;= 20,"Solid Shot Blocker",IF(Table13[[#This Row],[BLK]]&gt;=21,"Elite Shot Blocker","Invalid")))</f>
        <v>Occasional Blocker</v>
      </c>
      <c r="AJ50">
        <v>142</v>
      </c>
      <c r="AK50">
        <v>1919</v>
      </c>
      <c r="AL50">
        <v>0</v>
      </c>
      <c r="AM50">
        <v>0</v>
      </c>
      <c r="AN50">
        <v>-75</v>
      </c>
    </row>
    <row r="51" spans="1:59" x14ac:dyDescent="0.25">
      <c r="A51" t="s">
        <v>136</v>
      </c>
      <c r="B51" t="s">
        <v>52</v>
      </c>
      <c r="C51" t="str">
        <f>_xlfn.XLOOKUP(Table13[[#This Row],[POS]],Table4[POS],Table4[POS NAME])</f>
        <v>Shooting Guard</v>
      </c>
      <c r="D51" t="s">
        <v>129</v>
      </c>
      <c r="E51">
        <v>20</v>
      </c>
      <c r="F51">
        <v>78</v>
      </c>
      <c r="G51">
        <v>33</v>
      </c>
      <c r="H51">
        <v>45</v>
      </c>
      <c r="I51" t="b">
        <f>Table13[[#This Row],[W]]+Table13[[#This Row],[L]]=Table13[[#This Row],[Games Played]]</f>
        <v>1</v>
      </c>
      <c r="J51">
        <v>2222</v>
      </c>
      <c r="K51">
        <v>1302</v>
      </c>
      <c r="L51" t="str">
        <f>IF(Table13[[#This Row],[PTS]]&gt;=1000,"High Scorer","Low Scorer")</f>
        <v>High Scorer</v>
      </c>
      <c r="M51">
        <v>413</v>
      </c>
      <c r="N51">
        <v>951</v>
      </c>
      <c r="O51">
        <v>43.4</v>
      </c>
      <c r="P51" t="str">
        <f>IF(Table13[[#This Row],[Field Goal %]]&gt;46,"Above Average FG%","Below Average FG%")</f>
        <v>Below Average FG%</v>
      </c>
      <c r="Q51">
        <v>100</v>
      </c>
      <c r="R51">
        <v>310</v>
      </c>
      <c r="S51">
        <v>32.299999999999997</v>
      </c>
      <c r="T51" t="str">
        <f>IF(Table13[[#This Row],[3P%]]&lt;30,"Regular Shooter",IF(Table13[[#This Row],[3P%]]&lt;=36,"Solid Shooter",IF(Table13[[#This Row],[3P%]]&gt;36,"Sharpshooter","Invalid")))</f>
        <v>Solid Shooter</v>
      </c>
      <c r="U51">
        <v>376</v>
      </c>
      <c r="V51">
        <v>454</v>
      </c>
      <c r="W51">
        <v>82.8</v>
      </c>
      <c r="X51" t="str">
        <f>IF(Table13[[#This Row],[Free Throw %]]&lt;70,"Subpar FT%",IF(Table13[[#This Row],[Free Throw %]]&lt;=72,"Solid FT%",IF(Table13[[#This Row],[Free Throw %]]&gt;72,"Elite FT%","Invalid")))</f>
        <v>Elite FT%</v>
      </c>
      <c r="Y51">
        <v>87</v>
      </c>
      <c r="Z51">
        <v>231</v>
      </c>
      <c r="AA51">
        <v>318</v>
      </c>
      <c r="AB51" t="str">
        <f>IF(Table13[[#This Row],[REB]]&lt;199,"Occasional Rebounder",IF(Table13[[#This Row],[REB]] &lt;= 199,"Solid Rebounder",IF(Table13[[#This Row],[REB]]&gt;=200,"Elite Rebounder","Invalid")))</f>
        <v>Elite Rebounder</v>
      </c>
      <c r="AC51">
        <v>116</v>
      </c>
      <c r="AD51" t="str">
        <f>IF(Table13[[#This Row],[AST]]&lt;100,"Occasional Passer",IF(Table13[[#This Row],[AST]] &lt;= 116,"Solid Passer",IF(Table13[[#This Row],[AST]]&gt;116,"Elite Passer","Invalid")))</f>
        <v>Solid Passer</v>
      </c>
      <c r="AE51">
        <v>152</v>
      </c>
      <c r="AF51">
        <v>48</v>
      </c>
      <c r="AG51" t="str">
        <f>IF(Table13[[#This Row],[STL]]&lt;25,"Occasional Stealer",IF(Table13[[#This Row],[STL]] &lt;= 33,"Solid Stealer",IF(Table13[[#This Row],[STL]]&gt;33,"Elite Stealer","Invalid")))</f>
        <v>Elite Stealer</v>
      </c>
      <c r="AH51">
        <v>13</v>
      </c>
      <c r="AI51" t="str">
        <f>IF(Table13[[#This Row],[BLK]]&lt;18,"Occasional Blocker",IF(Table13[[#This Row],[BLK]] &lt;= 20,"Solid Shot Blocker",IF(Table13[[#This Row],[BLK]]&gt;=21,"Elite Shot Blocker","Invalid")))</f>
        <v>Occasional Blocker</v>
      </c>
      <c r="AJ51">
        <v>162</v>
      </c>
      <c r="AK51">
        <v>1889</v>
      </c>
      <c r="AL51">
        <v>0</v>
      </c>
      <c r="AM51">
        <v>0</v>
      </c>
      <c r="AN51">
        <v>-179</v>
      </c>
    </row>
    <row r="52" spans="1:59" x14ac:dyDescent="0.25">
      <c r="A52" t="s">
        <v>137</v>
      </c>
      <c r="B52" t="s">
        <v>40</v>
      </c>
      <c r="C52" t="str">
        <f>_xlfn.XLOOKUP(Table13[[#This Row],[POS]],Table4[POS],Table4[POS NAME])</f>
        <v>Point Guard</v>
      </c>
      <c r="D52" t="s">
        <v>89</v>
      </c>
      <c r="E52">
        <v>26</v>
      </c>
      <c r="F52">
        <v>65</v>
      </c>
      <c r="G52">
        <v>43</v>
      </c>
      <c r="H52">
        <v>22</v>
      </c>
      <c r="I52" t="b">
        <f>Table13[[#This Row],[W]]+Table13[[#This Row],[L]]=Table13[[#This Row],[Games Played]]</f>
        <v>1</v>
      </c>
      <c r="J52">
        <v>2133</v>
      </c>
      <c r="K52">
        <v>1298</v>
      </c>
      <c r="L52" t="str">
        <f>IF(Table13[[#This Row],[PTS]]&gt;=1000,"High Scorer","Low Scorer")</f>
        <v>High Scorer</v>
      </c>
      <c r="M52">
        <v>473</v>
      </c>
      <c r="N52">
        <v>1041</v>
      </c>
      <c r="O52">
        <v>45.4</v>
      </c>
      <c r="P52" t="str">
        <f>IF(Table13[[#This Row],[Field Goal %]]&gt;46,"Above Average FG%","Below Average FG%")</f>
        <v>Below Average FG%</v>
      </c>
      <c r="Q52">
        <v>172</v>
      </c>
      <c r="R52">
        <v>432</v>
      </c>
      <c r="S52">
        <v>39.799999999999997</v>
      </c>
      <c r="T52" t="str">
        <f>IF(Table13[[#This Row],[3P%]]&lt;30,"Regular Shooter",IF(Table13[[#This Row],[3P%]]&lt;=36,"Solid Shooter",IF(Table13[[#This Row],[3P%]]&gt;36,"Sharpshooter","Invalid")))</f>
        <v>Sharpshooter</v>
      </c>
      <c r="U52">
        <v>180</v>
      </c>
      <c r="V52">
        <v>216</v>
      </c>
      <c r="W52">
        <v>83.3</v>
      </c>
      <c r="X52" t="str">
        <f>IF(Table13[[#This Row],[Free Throw %]]&lt;70,"Subpar FT%",IF(Table13[[#This Row],[Free Throw %]]&lt;=72,"Solid FT%",IF(Table13[[#This Row],[Free Throw %]]&gt;72,"Elite FT%","Invalid")))</f>
        <v>Elite FT%</v>
      </c>
      <c r="Y52">
        <v>48</v>
      </c>
      <c r="Z52">
        <v>209</v>
      </c>
      <c r="AA52">
        <v>257</v>
      </c>
      <c r="AB52" t="str">
        <f>IF(Table13[[#This Row],[REB]]&lt;199,"Occasional Rebounder",IF(Table13[[#This Row],[REB]] &lt;= 199,"Solid Rebounder",IF(Table13[[#This Row],[REB]]&gt;=200,"Elite Rebounder","Invalid")))</f>
        <v>Elite Rebounder</v>
      </c>
      <c r="AC52">
        <v>400</v>
      </c>
      <c r="AD52" t="str">
        <f>IF(Table13[[#This Row],[AST]]&lt;100,"Occasional Passer",IF(Table13[[#This Row],[AST]] &lt;= 116,"Solid Passer",IF(Table13[[#This Row],[AST]]&gt;116,"Elite Passer","Invalid")))</f>
        <v>Elite Passer</v>
      </c>
      <c r="AE52">
        <v>145</v>
      </c>
      <c r="AF52">
        <v>66</v>
      </c>
      <c r="AG52" t="str">
        <f>IF(Table13[[#This Row],[STL]]&lt;25,"Occasional Stealer",IF(Table13[[#This Row],[STL]] &lt;= 33,"Solid Stealer",IF(Table13[[#This Row],[STL]]&gt;33,"Elite Stealer","Invalid")))</f>
        <v>Elite Stealer</v>
      </c>
      <c r="AH52">
        <v>16</v>
      </c>
      <c r="AI52" t="str">
        <f>IF(Table13[[#This Row],[BLK]]&lt;18,"Occasional Blocker",IF(Table13[[#This Row],[BLK]] &lt;= 20,"Solid Shot Blocker",IF(Table13[[#This Row],[BLK]]&gt;=21,"Elite Shot Blocker","Invalid")))</f>
        <v>Occasional Blocker</v>
      </c>
      <c r="AJ52">
        <v>103</v>
      </c>
      <c r="AK52">
        <v>2307</v>
      </c>
      <c r="AL52">
        <v>5</v>
      </c>
      <c r="AM52">
        <v>1</v>
      </c>
      <c r="AN52">
        <v>300</v>
      </c>
    </row>
    <row r="53" spans="1:59" x14ac:dyDescent="0.25">
      <c r="A53" t="s">
        <v>138</v>
      </c>
      <c r="B53" t="s">
        <v>33</v>
      </c>
      <c r="C53" t="str">
        <f>_xlfn.XLOOKUP(Table13[[#This Row],[POS]],Table4[POS],Table4[POS NAME])</f>
        <v>Small Forward</v>
      </c>
      <c r="D53" t="s">
        <v>75</v>
      </c>
      <c r="E53">
        <v>29</v>
      </c>
      <c r="F53">
        <v>63</v>
      </c>
      <c r="G53">
        <v>28</v>
      </c>
      <c r="H53">
        <v>35</v>
      </c>
      <c r="I53" t="b">
        <f>Table13[[#This Row],[W]]+Table13[[#This Row],[L]]=Table13[[#This Row],[Games Played]]</f>
        <v>1</v>
      </c>
      <c r="J53">
        <v>2246</v>
      </c>
      <c r="K53">
        <v>1290</v>
      </c>
      <c r="L53" t="str">
        <f>IF(Table13[[#This Row],[PTS]]&gt;=1000,"High Scorer","Low Scorer")</f>
        <v>High Scorer</v>
      </c>
      <c r="M53">
        <v>434</v>
      </c>
      <c r="N53">
        <v>913</v>
      </c>
      <c r="O53">
        <v>47.5</v>
      </c>
      <c r="P53" t="str">
        <f>IF(Table13[[#This Row],[Field Goal %]]&gt;46,"Above Average FG%","Below Average FG%")</f>
        <v>Above Average FG%</v>
      </c>
      <c r="Q53">
        <v>144</v>
      </c>
      <c r="R53">
        <v>359</v>
      </c>
      <c r="S53">
        <v>40.1</v>
      </c>
      <c r="T53" t="str">
        <f>IF(Table13[[#This Row],[3P%]]&lt;30,"Regular Shooter",IF(Table13[[#This Row],[3P%]]&lt;=36,"Solid Shooter",IF(Table13[[#This Row],[3P%]]&gt;36,"Sharpshooter","Invalid")))</f>
        <v>Sharpshooter</v>
      </c>
      <c r="U53">
        <v>278</v>
      </c>
      <c r="V53">
        <v>342</v>
      </c>
      <c r="W53">
        <v>81.3</v>
      </c>
      <c r="X53" t="str">
        <f>IF(Table13[[#This Row],[Free Throw %]]&lt;70,"Subpar FT%",IF(Table13[[#This Row],[Free Throw %]]&lt;=72,"Solid FT%",IF(Table13[[#This Row],[Free Throw %]]&gt;72,"Elite FT%","Invalid")))</f>
        <v>Elite FT%</v>
      </c>
      <c r="Y53">
        <v>53</v>
      </c>
      <c r="Z53">
        <v>230</v>
      </c>
      <c r="AA53">
        <v>283</v>
      </c>
      <c r="AB53" t="str">
        <f>IF(Table13[[#This Row],[REB]]&lt;199,"Occasional Rebounder",IF(Table13[[#This Row],[REB]] &lt;= 199,"Solid Rebounder",IF(Table13[[#This Row],[REB]]&gt;=200,"Elite Rebounder","Invalid")))</f>
        <v>Elite Rebounder</v>
      </c>
      <c r="AC53">
        <v>150</v>
      </c>
      <c r="AD53" t="str">
        <f>IF(Table13[[#This Row],[AST]]&lt;100,"Occasional Passer",IF(Table13[[#This Row],[AST]] &lt;= 116,"Solid Passer",IF(Table13[[#This Row],[AST]]&gt;116,"Elite Passer","Invalid")))</f>
        <v>Elite Passer</v>
      </c>
      <c r="AE53">
        <v>116</v>
      </c>
      <c r="AF53">
        <v>51</v>
      </c>
      <c r="AG53" t="str">
        <f>IF(Table13[[#This Row],[STL]]&lt;25,"Occasional Stealer",IF(Table13[[#This Row],[STL]] &lt;= 33,"Solid Stealer",IF(Table13[[#This Row],[STL]]&gt;33,"Elite Stealer","Invalid")))</f>
        <v>Elite Stealer</v>
      </c>
      <c r="AH53">
        <v>53</v>
      </c>
      <c r="AI53" t="str">
        <f>IF(Table13[[#This Row],[BLK]]&lt;18,"Occasional Blocker",IF(Table13[[#This Row],[BLK]] &lt;= 20,"Solid Shot Blocker",IF(Table13[[#This Row],[BLK]]&gt;=21,"Elite Shot Blocker","Invalid")))</f>
        <v>Elite Shot Blocker</v>
      </c>
      <c r="AJ53">
        <v>152</v>
      </c>
      <c r="AK53">
        <v>2051</v>
      </c>
      <c r="AL53">
        <v>2</v>
      </c>
      <c r="AM53">
        <v>0</v>
      </c>
      <c r="AN53">
        <v>-35</v>
      </c>
    </row>
    <row r="54" spans="1:59" x14ac:dyDescent="0.25">
      <c r="A54" t="s">
        <v>139</v>
      </c>
      <c r="B54" t="s">
        <v>40</v>
      </c>
      <c r="C54" t="str">
        <f>_xlfn.XLOOKUP(Table13[[#This Row],[POS]],Table4[POS],Table4[POS NAME])</f>
        <v>Point Guard</v>
      </c>
      <c r="D54" t="s">
        <v>51</v>
      </c>
      <c r="E54">
        <v>32</v>
      </c>
      <c r="F54">
        <v>67</v>
      </c>
      <c r="G54">
        <v>50</v>
      </c>
      <c r="H54">
        <v>17</v>
      </c>
      <c r="I54" t="b">
        <f>Table13[[#This Row],[W]]+Table13[[#This Row],[L]]=Table13[[#This Row],[Games Played]]</f>
        <v>1</v>
      </c>
      <c r="J54">
        <v>2183</v>
      </c>
      <c r="K54">
        <v>1290</v>
      </c>
      <c r="L54" t="str">
        <f>IF(Table13[[#This Row],[PTS]]&gt;=1000,"High Scorer","Low Scorer")</f>
        <v>High Scorer</v>
      </c>
      <c r="M54">
        <v>490</v>
      </c>
      <c r="N54">
        <v>1023</v>
      </c>
      <c r="O54">
        <v>47.9</v>
      </c>
      <c r="P54" t="str">
        <f>IF(Table13[[#This Row],[Field Goal %]]&gt;46,"Above Average FG%","Below Average FG%")</f>
        <v>Above Average FG%</v>
      </c>
      <c r="Q54">
        <v>158</v>
      </c>
      <c r="R54">
        <v>411</v>
      </c>
      <c r="S54">
        <v>38.4</v>
      </c>
      <c r="T54" t="str">
        <f>IF(Table13[[#This Row],[3P%]]&lt;30,"Regular Shooter",IF(Table13[[#This Row],[3P%]]&lt;=36,"Solid Shooter",IF(Table13[[#This Row],[3P%]]&gt;36,"Sharpshooter","Invalid")))</f>
        <v>Sharpshooter</v>
      </c>
      <c r="U54">
        <v>152</v>
      </c>
      <c r="V54">
        <v>177</v>
      </c>
      <c r="W54">
        <v>85.9</v>
      </c>
      <c r="X54" t="str">
        <f>IF(Table13[[#This Row],[Free Throw %]]&lt;70,"Subpar FT%",IF(Table13[[#This Row],[Free Throw %]]&lt;=72,"Solid FT%",IF(Table13[[#This Row],[Free Throw %]]&gt;72,"Elite FT%","Invalid")))</f>
        <v>Elite FT%</v>
      </c>
      <c r="Y54">
        <v>79</v>
      </c>
      <c r="Z54">
        <v>262</v>
      </c>
      <c r="AA54">
        <v>341</v>
      </c>
      <c r="AB54" t="str">
        <f>IF(Table13[[#This Row],[REB]]&lt;199,"Occasional Rebounder",IF(Table13[[#This Row],[REB]] &lt;= 199,"Solid Rebounder",IF(Table13[[#This Row],[REB]]&gt;=200,"Elite Rebounder","Invalid")))</f>
        <v>Elite Rebounder</v>
      </c>
      <c r="AC54">
        <v>495</v>
      </c>
      <c r="AD54" t="str">
        <f>IF(Table13[[#This Row],[AST]]&lt;100,"Occasional Passer",IF(Table13[[#This Row],[AST]] &lt;= 116,"Solid Passer",IF(Table13[[#This Row],[AST]]&gt;116,"Elite Passer","Invalid")))</f>
        <v>Elite Passer</v>
      </c>
      <c r="AE54">
        <v>197</v>
      </c>
      <c r="AF54">
        <v>79</v>
      </c>
      <c r="AG54" t="str">
        <f>IF(Table13[[#This Row],[STL]]&lt;25,"Occasional Stealer",IF(Table13[[#This Row],[STL]] &lt;= 33,"Solid Stealer",IF(Table13[[#This Row],[STL]]&gt;33,"Elite Stealer","Invalid")))</f>
        <v>Elite Stealer</v>
      </c>
      <c r="AH54">
        <v>25</v>
      </c>
      <c r="AI54" t="str">
        <f>IF(Table13[[#This Row],[BLK]]&lt;18,"Occasional Blocker",IF(Table13[[#This Row],[BLK]] &lt;= 20,"Solid Shot Blocker",IF(Table13[[#This Row],[BLK]]&gt;=21,"Elite Shot Blocker","Invalid")))</f>
        <v>Elite Shot Blocker</v>
      </c>
      <c r="AJ54">
        <v>116</v>
      </c>
      <c r="AK54">
        <v>2557</v>
      </c>
      <c r="AL54">
        <v>16</v>
      </c>
      <c r="AM54">
        <v>0</v>
      </c>
      <c r="AN54">
        <v>481</v>
      </c>
    </row>
    <row r="55" spans="1:59" x14ac:dyDescent="0.25">
      <c r="A55" t="s">
        <v>140</v>
      </c>
      <c r="B55" t="s">
        <v>26</v>
      </c>
      <c r="C55" t="str">
        <f>_xlfn.XLOOKUP(Table13[[#This Row],[POS]],Table4[POS],Table4[POS NAME])</f>
        <v>Power Forward</v>
      </c>
      <c r="D55" t="s">
        <v>66</v>
      </c>
      <c r="E55">
        <v>21</v>
      </c>
      <c r="F55">
        <v>79</v>
      </c>
      <c r="G55">
        <v>48</v>
      </c>
      <c r="H55">
        <v>31</v>
      </c>
      <c r="I55" t="b">
        <f>Table13[[#This Row],[W]]+Table13[[#This Row],[L]]=Table13[[#This Row],[Games Played]]</f>
        <v>1</v>
      </c>
      <c r="J55">
        <v>2715</v>
      </c>
      <c r="K55">
        <v>1277</v>
      </c>
      <c r="L55" t="str">
        <f>IF(Table13[[#This Row],[PTS]]&gt;=1000,"High Scorer","Low Scorer")</f>
        <v>High Scorer</v>
      </c>
      <c r="M55">
        <v>525</v>
      </c>
      <c r="N55">
        <v>947</v>
      </c>
      <c r="O55">
        <v>55.4</v>
      </c>
      <c r="P55" t="str">
        <f>IF(Table13[[#This Row],[Field Goal %]]&gt;46,"Above Average FG%","Below Average FG%")</f>
        <v>Above Average FG%</v>
      </c>
      <c r="Q55">
        <v>22</v>
      </c>
      <c r="R55">
        <v>102</v>
      </c>
      <c r="S55">
        <v>21.6</v>
      </c>
      <c r="T55" t="str">
        <f>IF(Table13[[#This Row],[3P%]]&lt;30,"Regular Shooter",IF(Table13[[#This Row],[3P%]]&lt;=36,"Solid Shooter",IF(Table13[[#This Row],[3P%]]&gt;36,"Sharpshooter","Invalid")))</f>
        <v>Regular Shooter</v>
      </c>
      <c r="U55">
        <v>205</v>
      </c>
      <c r="V55">
        <v>304</v>
      </c>
      <c r="W55">
        <v>67.400000000000006</v>
      </c>
      <c r="X55" t="str">
        <f>IF(Table13[[#This Row],[Free Throw %]]&lt;70,"Subpar FT%",IF(Table13[[#This Row],[Free Throw %]]&lt;=72,"Solid FT%",IF(Table13[[#This Row],[Free Throw %]]&gt;72,"Elite FT%","Invalid")))</f>
        <v>Subpar FT%</v>
      </c>
      <c r="Y55">
        <v>187</v>
      </c>
      <c r="Z55">
        <v>524</v>
      </c>
      <c r="AA55">
        <v>711</v>
      </c>
      <c r="AB55" t="str">
        <f>IF(Table13[[#This Row],[REB]]&lt;199,"Occasional Rebounder",IF(Table13[[#This Row],[REB]] &lt;= 199,"Solid Rebounder",IF(Table13[[#This Row],[REB]]&gt;=200,"Elite Rebounder","Invalid")))</f>
        <v>Elite Rebounder</v>
      </c>
      <c r="AC55">
        <v>224</v>
      </c>
      <c r="AD55" t="str">
        <f>IF(Table13[[#This Row],[AST]]&lt;100,"Occasional Passer",IF(Table13[[#This Row],[AST]] &lt;= 116,"Solid Passer",IF(Table13[[#This Row],[AST]]&gt;116,"Elite Passer","Invalid")))</f>
        <v>Elite Passer</v>
      </c>
      <c r="AE55">
        <v>146</v>
      </c>
      <c r="AF55">
        <v>60</v>
      </c>
      <c r="AG55" t="str">
        <f>IF(Table13[[#This Row],[STL]]&lt;25,"Occasional Stealer",IF(Table13[[#This Row],[STL]] &lt;= 33,"Solid Stealer",IF(Table13[[#This Row],[STL]]&gt;33,"Elite Stealer","Invalid")))</f>
        <v>Elite Stealer</v>
      </c>
      <c r="AH55">
        <v>119</v>
      </c>
      <c r="AI55" t="str">
        <f>IF(Table13[[#This Row],[BLK]]&lt;18,"Occasional Blocker",IF(Table13[[#This Row],[BLK]] &lt;= 20,"Solid Shot Blocker",IF(Table13[[#This Row],[BLK]]&gt;=21,"Elite Shot Blocker","Invalid")))</f>
        <v>Elite Shot Blocker</v>
      </c>
      <c r="AJ55">
        <v>218</v>
      </c>
      <c r="AK55">
        <v>2857</v>
      </c>
      <c r="AL55">
        <v>24</v>
      </c>
      <c r="AM55">
        <v>0</v>
      </c>
      <c r="AN55">
        <v>339</v>
      </c>
    </row>
    <row r="56" spans="1:59" x14ac:dyDescent="0.25">
      <c r="A56" t="s">
        <v>141</v>
      </c>
      <c r="B56" t="s">
        <v>33</v>
      </c>
      <c r="C56" t="str">
        <f>_xlfn.XLOOKUP(Table13[[#This Row],[POS]],Table4[POS],Table4[POS NAME])</f>
        <v>Small Forward</v>
      </c>
      <c r="D56" t="s">
        <v>142</v>
      </c>
      <c r="E56">
        <v>34</v>
      </c>
      <c r="F56">
        <v>59</v>
      </c>
      <c r="G56">
        <v>15</v>
      </c>
      <c r="H56">
        <v>44</v>
      </c>
      <c r="I56" t="b">
        <f>Table13[[#This Row],[W]]+Table13[[#This Row],[L]]=Table13[[#This Row],[Games Played]]</f>
        <v>1</v>
      </c>
      <c r="J56">
        <v>1893</v>
      </c>
      <c r="K56">
        <v>1273</v>
      </c>
      <c r="L56" t="str">
        <f>IF(Table13[[#This Row],[PTS]]&gt;=1000,"High Scorer","Low Scorer")</f>
        <v>High Scorer</v>
      </c>
      <c r="M56">
        <v>430</v>
      </c>
      <c r="N56">
        <v>882</v>
      </c>
      <c r="O56">
        <v>48.8</v>
      </c>
      <c r="P56" t="str">
        <f>IF(Table13[[#This Row],[Field Goal %]]&gt;46,"Above Average FG%","Below Average FG%")</f>
        <v>Above Average FG%</v>
      </c>
      <c r="Q56">
        <v>145</v>
      </c>
      <c r="R56">
        <v>353</v>
      </c>
      <c r="S56">
        <v>41.1</v>
      </c>
      <c r="T56" t="str">
        <f>IF(Table13[[#This Row],[3P%]]&lt;30,"Regular Shooter",IF(Table13[[#This Row],[3P%]]&lt;=36,"Solid Shooter",IF(Table13[[#This Row],[3P%]]&gt;36,"Sharpshooter","Invalid")))</f>
        <v>Sharpshooter</v>
      </c>
      <c r="U56">
        <v>268</v>
      </c>
      <c r="V56">
        <v>303</v>
      </c>
      <c r="W56">
        <v>88.4</v>
      </c>
      <c r="X56" t="str">
        <f>IF(Table13[[#This Row],[Free Throw %]]&lt;70,"Subpar FT%",IF(Table13[[#This Row],[Free Throw %]]&lt;=72,"Solid FT%",IF(Table13[[#This Row],[Free Throw %]]&gt;72,"Elite FT%","Invalid")))</f>
        <v>Elite FT%</v>
      </c>
      <c r="Y56">
        <v>36</v>
      </c>
      <c r="Z56">
        <v>187</v>
      </c>
      <c r="AA56">
        <v>223</v>
      </c>
      <c r="AB56" t="str">
        <f>IF(Table13[[#This Row],[REB]]&lt;199,"Occasional Rebounder",IF(Table13[[#This Row],[REB]] &lt;= 199,"Solid Rebounder",IF(Table13[[#This Row],[REB]]&gt;=200,"Elite Rebounder","Invalid")))</f>
        <v>Elite Rebounder</v>
      </c>
      <c r="AC56">
        <v>152</v>
      </c>
      <c r="AD56" t="str">
        <f>IF(Table13[[#This Row],[AST]]&lt;100,"Occasional Passer",IF(Table13[[#This Row],[AST]] &lt;= 116,"Solid Passer",IF(Table13[[#This Row],[AST]]&gt;116,"Elite Passer","Invalid")))</f>
        <v>Elite Passer</v>
      </c>
      <c r="AE56">
        <v>135</v>
      </c>
      <c r="AF56">
        <v>34</v>
      </c>
      <c r="AG56" t="str">
        <f>IF(Table13[[#This Row],[STL]]&lt;25,"Occasional Stealer",IF(Table13[[#This Row],[STL]] &lt;= 33,"Solid Stealer",IF(Table13[[#This Row],[STL]]&gt;33,"Elite Stealer","Invalid")))</f>
        <v>Elite Stealer</v>
      </c>
      <c r="AH56">
        <v>8</v>
      </c>
      <c r="AI56" t="str">
        <f>IF(Table13[[#This Row],[BLK]]&lt;18,"Occasional Blocker",IF(Table13[[#This Row],[BLK]] &lt;= 20,"Solid Shot Blocker",IF(Table13[[#This Row],[BLK]]&gt;=21,"Elite Shot Blocker","Invalid")))</f>
        <v>Occasional Blocker</v>
      </c>
      <c r="AJ56">
        <v>113</v>
      </c>
      <c r="AK56">
        <v>1760</v>
      </c>
      <c r="AL56">
        <v>0</v>
      </c>
      <c r="AM56">
        <v>0</v>
      </c>
      <c r="AN56">
        <v>-330</v>
      </c>
    </row>
    <row r="57" spans="1:59" x14ac:dyDescent="0.25">
      <c r="A57" t="s">
        <v>143</v>
      </c>
      <c r="B57" t="s">
        <v>40</v>
      </c>
      <c r="C57" t="str">
        <f>_xlfn.XLOOKUP(Table13[[#This Row],[POS]],Table4[POS],Table4[POS NAME])</f>
        <v>Point Guard</v>
      </c>
      <c r="D57" t="s">
        <v>87</v>
      </c>
      <c r="E57">
        <v>30</v>
      </c>
      <c r="F57">
        <v>61</v>
      </c>
      <c r="G57">
        <v>30</v>
      </c>
      <c r="H57">
        <v>31</v>
      </c>
      <c r="I57" t="b">
        <f>Table13[[#This Row],[W]]+Table13[[#This Row],[L]]=Table13[[#This Row],[Games Played]]</f>
        <v>1</v>
      </c>
      <c r="J57">
        <v>1988</v>
      </c>
      <c r="K57">
        <v>1271</v>
      </c>
      <c r="L57" t="str">
        <f>IF(Table13[[#This Row],[PTS]]&gt;=1000,"High Scorer","Low Scorer")</f>
        <v>High Scorer</v>
      </c>
      <c r="M57">
        <v>458</v>
      </c>
      <c r="N57">
        <v>1031</v>
      </c>
      <c r="O57">
        <v>44.4</v>
      </c>
      <c r="P57" t="str">
        <f>IF(Table13[[#This Row],[Field Goal %]]&gt;46,"Above Average FG%","Below Average FG%")</f>
        <v>Below Average FG%</v>
      </c>
      <c r="Q57">
        <v>155</v>
      </c>
      <c r="R57">
        <v>459</v>
      </c>
      <c r="S57">
        <v>33.799999999999997</v>
      </c>
      <c r="T57" t="str">
        <f>IF(Table13[[#This Row],[3P%]]&lt;30,"Regular Shooter",IF(Table13[[#This Row],[3P%]]&lt;=36,"Solid Shooter",IF(Table13[[#This Row],[3P%]]&gt;36,"Sharpshooter","Invalid")))</f>
        <v>Solid Shooter</v>
      </c>
      <c r="U57">
        <v>200</v>
      </c>
      <c r="V57">
        <v>245</v>
      </c>
      <c r="W57">
        <v>81.599999999999994</v>
      </c>
      <c r="X57" t="str">
        <f>IF(Table13[[#This Row],[Free Throw %]]&lt;70,"Subpar FT%",IF(Table13[[#This Row],[Free Throw %]]&lt;=72,"Solid FT%",IF(Table13[[#This Row],[Free Throw %]]&gt;72,"Elite FT%","Invalid")))</f>
        <v>Elite FT%</v>
      </c>
      <c r="Y57">
        <v>72</v>
      </c>
      <c r="Z57">
        <v>174</v>
      </c>
      <c r="AA57">
        <v>246</v>
      </c>
      <c r="AB57" t="str">
        <f>IF(Table13[[#This Row],[REB]]&lt;199,"Occasional Rebounder",IF(Table13[[#This Row],[REB]] &lt;= 199,"Solid Rebounder",IF(Table13[[#This Row],[REB]]&gt;=200,"Elite Rebounder","Invalid")))</f>
        <v>Elite Rebounder</v>
      </c>
      <c r="AC57">
        <v>270</v>
      </c>
      <c r="AD57" t="str">
        <f>IF(Table13[[#This Row],[AST]]&lt;100,"Occasional Passer",IF(Table13[[#This Row],[AST]] &lt;= 116,"Solid Passer",IF(Table13[[#This Row],[AST]]&gt;116,"Elite Passer","Invalid")))</f>
        <v>Elite Passer</v>
      </c>
      <c r="AE57">
        <v>186</v>
      </c>
      <c r="AF57">
        <v>33</v>
      </c>
      <c r="AG57" t="str">
        <f>IF(Table13[[#This Row],[STL]]&lt;25,"Occasional Stealer",IF(Table13[[#This Row],[STL]] &lt;= 33,"Solid Stealer",IF(Table13[[#This Row],[STL]]&gt;33,"Elite Stealer","Invalid")))</f>
        <v>Solid Stealer</v>
      </c>
      <c r="AH57">
        <v>13</v>
      </c>
      <c r="AI57" t="str">
        <f>IF(Table13[[#This Row],[BLK]]&lt;18,"Occasional Blocker",IF(Table13[[#This Row],[BLK]] &lt;= 20,"Solid Shot Blocker",IF(Table13[[#This Row],[BLK]]&gt;=21,"Elite Shot Blocker","Invalid")))</f>
        <v>Occasional Blocker</v>
      </c>
      <c r="AJ57">
        <v>120</v>
      </c>
      <c r="AK57">
        <v>1923</v>
      </c>
      <c r="AL57">
        <v>3</v>
      </c>
      <c r="AM57">
        <v>0</v>
      </c>
      <c r="AN57">
        <v>35</v>
      </c>
    </row>
    <row r="58" spans="1:59" x14ac:dyDescent="0.25">
      <c r="A58" t="s">
        <v>144</v>
      </c>
      <c r="B58" t="s">
        <v>40</v>
      </c>
      <c r="C58" t="str">
        <f>_xlfn.XLOOKUP(Table13[[#This Row],[POS]],Table4[POS],Table4[POS NAME])</f>
        <v>Point Guard</v>
      </c>
      <c r="D58" t="s">
        <v>102</v>
      </c>
      <c r="E58">
        <v>27</v>
      </c>
      <c r="F58">
        <v>71</v>
      </c>
      <c r="G58">
        <v>39</v>
      </c>
      <c r="H58">
        <v>32</v>
      </c>
      <c r="I58" t="b">
        <f>Table13[[#This Row],[W]]+Table13[[#This Row],[L]]=Table13[[#This Row],[Games Played]]</f>
        <v>1</v>
      </c>
      <c r="J58">
        <v>2304</v>
      </c>
      <c r="K58">
        <v>1263</v>
      </c>
      <c r="L58" t="str">
        <f>IF(Table13[[#This Row],[PTS]]&gt;=1000,"High Scorer","Low Scorer")</f>
        <v>High Scorer</v>
      </c>
      <c r="M58">
        <v>445</v>
      </c>
      <c r="N58">
        <v>948</v>
      </c>
      <c r="O58">
        <v>46.9</v>
      </c>
      <c r="P58" t="str">
        <f>IF(Table13[[#This Row],[Field Goal %]]&gt;46,"Above Average FG%","Below Average FG%")</f>
        <v>Above Average FG%</v>
      </c>
      <c r="Q58">
        <v>194</v>
      </c>
      <c r="R58">
        <v>490</v>
      </c>
      <c r="S58">
        <v>39.6</v>
      </c>
      <c r="T58" t="str">
        <f>IF(Table13[[#This Row],[3P%]]&lt;30,"Regular Shooter",IF(Table13[[#This Row],[3P%]]&lt;=36,"Solid Shooter",IF(Table13[[#This Row],[3P%]]&gt;36,"Sharpshooter","Invalid")))</f>
        <v>Sharpshooter</v>
      </c>
      <c r="U58">
        <v>179</v>
      </c>
      <c r="V58">
        <v>216</v>
      </c>
      <c r="W58">
        <v>82.9</v>
      </c>
      <c r="X58" t="str">
        <f>IF(Table13[[#This Row],[Free Throw %]]&lt;70,"Subpar FT%",IF(Table13[[#This Row],[Free Throw %]]&lt;=72,"Solid FT%",IF(Table13[[#This Row],[Free Throw %]]&gt;72,"Elite FT%","Invalid")))</f>
        <v>Elite FT%</v>
      </c>
      <c r="Y58">
        <v>35</v>
      </c>
      <c r="Z58">
        <v>180</v>
      </c>
      <c r="AA58">
        <v>215</v>
      </c>
      <c r="AB58" t="str">
        <f>IF(Table13[[#This Row],[REB]]&lt;199,"Occasional Rebounder",IF(Table13[[#This Row],[REB]] &lt;= 199,"Solid Rebounder",IF(Table13[[#This Row],[REB]]&gt;=200,"Elite Rebounder","Invalid")))</f>
        <v>Elite Rebounder</v>
      </c>
      <c r="AC58">
        <v>437</v>
      </c>
      <c r="AD58" t="str">
        <f>IF(Table13[[#This Row],[AST]]&lt;100,"Occasional Passer",IF(Table13[[#This Row],[AST]] &lt;= 116,"Solid Passer",IF(Table13[[#This Row],[AST]]&gt;116,"Elite Passer","Invalid")))</f>
        <v>Elite Passer</v>
      </c>
      <c r="AE58">
        <v>186</v>
      </c>
      <c r="AF58">
        <v>70</v>
      </c>
      <c r="AG58" t="str">
        <f>IF(Table13[[#This Row],[STL]]&lt;25,"Occasional Stealer",IF(Table13[[#This Row],[STL]] &lt;= 33,"Solid Stealer",IF(Table13[[#This Row],[STL]]&gt;33,"Elite Stealer","Invalid")))</f>
        <v>Elite Stealer</v>
      </c>
      <c r="AH58">
        <v>29</v>
      </c>
      <c r="AI58" t="str">
        <f>IF(Table13[[#This Row],[BLK]]&lt;18,"Occasional Blocker",IF(Table13[[#This Row],[BLK]] &lt;= 20,"Solid Shot Blocker",IF(Table13[[#This Row],[BLK]]&gt;=21,"Elite Shot Blocker","Invalid")))</f>
        <v>Elite Shot Blocker</v>
      </c>
      <c r="AJ58">
        <v>140</v>
      </c>
      <c r="AK58">
        <v>2288</v>
      </c>
      <c r="AL58">
        <v>9</v>
      </c>
      <c r="AM58">
        <v>0</v>
      </c>
      <c r="AN58">
        <v>85</v>
      </c>
    </row>
    <row r="59" spans="1:59" x14ac:dyDescent="0.25">
      <c r="A59" t="s">
        <v>145</v>
      </c>
      <c r="B59" t="s">
        <v>52</v>
      </c>
      <c r="C59" t="str">
        <f>_xlfn.XLOOKUP(Table13[[#This Row],[POS]],Table4[POS],Table4[POS NAME])</f>
        <v>Shooting Guard</v>
      </c>
      <c r="D59" t="s">
        <v>48</v>
      </c>
      <c r="E59">
        <v>20</v>
      </c>
      <c r="F59">
        <v>76</v>
      </c>
      <c r="G59">
        <v>34</v>
      </c>
      <c r="H59">
        <v>42</v>
      </c>
      <c r="I59" t="b">
        <f>Table13[[#This Row],[W]]+Table13[[#This Row],[L]]=Table13[[#This Row],[Games Played]]</f>
        <v>1</v>
      </c>
      <c r="J59">
        <v>2367</v>
      </c>
      <c r="K59">
        <v>1260</v>
      </c>
      <c r="L59" t="str">
        <f>IF(Table13[[#This Row],[PTS]]&gt;=1000,"High Scorer","Low Scorer")</f>
        <v>High Scorer</v>
      </c>
      <c r="M59">
        <v>539</v>
      </c>
      <c r="N59">
        <v>1118</v>
      </c>
      <c r="O59">
        <v>48.2</v>
      </c>
      <c r="P59" t="str">
        <f>IF(Table13[[#This Row],[Field Goal %]]&gt;46,"Above Average FG%","Below Average FG%")</f>
        <v>Above Average FG%</v>
      </c>
      <c r="Q59">
        <v>76</v>
      </c>
      <c r="R59">
        <v>234</v>
      </c>
      <c r="S59">
        <v>32.5</v>
      </c>
      <c r="T59" t="str">
        <f>IF(Table13[[#This Row],[3P%]]&lt;30,"Regular Shooter",IF(Table13[[#This Row],[3P%]]&lt;=36,"Solid Shooter",IF(Table13[[#This Row],[3P%]]&gt;36,"Sharpshooter","Invalid")))</f>
        <v>Solid Shooter</v>
      </c>
      <c r="U59">
        <v>106</v>
      </c>
      <c r="V59">
        <v>145</v>
      </c>
      <c r="W59">
        <v>73.099999999999994</v>
      </c>
      <c r="X59" t="str">
        <f>IF(Table13[[#This Row],[Free Throw %]]&lt;70,"Subpar FT%",IF(Table13[[#This Row],[Free Throw %]]&lt;=72,"Solid FT%",IF(Table13[[#This Row],[Free Throw %]]&gt;72,"Elite FT%","Invalid")))</f>
        <v>Elite FT%</v>
      </c>
      <c r="Y59">
        <v>148</v>
      </c>
      <c r="Z59">
        <v>451</v>
      </c>
      <c r="AA59">
        <v>599</v>
      </c>
      <c r="AB59" t="str">
        <f>IF(Table13[[#This Row],[REB]]&lt;199,"Occasional Rebounder",IF(Table13[[#This Row],[REB]] &lt;= 199,"Solid Rebounder",IF(Table13[[#This Row],[REB]]&gt;=200,"Elite Rebounder","Invalid")))</f>
        <v>Elite Rebounder</v>
      </c>
      <c r="AC59">
        <v>469</v>
      </c>
      <c r="AD59" t="str">
        <f>IF(Table13[[#This Row],[AST]]&lt;100,"Occasional Passer",IF(Table13[[#This Row],[AST]] &lt;= 116,"Solid Passer",IF(Table13[[#This Row],[AST]]&gt;116,"Elite Passer","Invalid")))</f>
        <v>Elite Passer</v>
      </c>
      <c r="AE59">
        <v>211</v>
      </c>
      <c r="AF59">
        <v>57</v>
      </c>
      <c r="AG59" t="str">
        <f>IF(Table13[[#This Row],[STL]]&lt;25,"Occasional Stealer",IF(Table13[[#This Row],[STL]] &lt;= 33,"Solid Stealer",IF(Table13[[#This Row],[STL]]&gt;33,"Elite Stealer","Invalid")))</f>
        <v>Elite Stealer</v>
      </c>
      <c r="AH59">
        <v>31</v>
      </c>
      <c r="AI59" t="str">
        <f>IF(Table13[[#This Row],[BLK]]&lt;18,"Occasional Blocker",IF(Table13[[#This Row],[BLK]] &lt;= 20,"Solid Shot Blocker",IF(Table13[[#This Row],[BLK]]&gt;=21,"Elite Shot Blocker","Invalid")))</f>
        <v>Elite Shot Blocker</v>
      </c>
      <c r="AJ59">
        <v>143</v>
      </c>
      <c r="AK59">
        <v>2735</v>
      </c>
      <c r="AL59">
        <v>28</v>
      </c>
      <c r="AM59">
        <v>4</v>
      </c>
      <c r="AN59">
        <v>-105</v>
      </c>
    </row>
    <row r="60" spans="1:59" x14ac:dyDescent="0.25">
      <c r="A60" t="s">
        <v>146</v>
      </c>
      <c r="B60" t="s">
        <v>52</v>
      </c>
      <c r="C60" t="str">
        <f>_xlfn.XLOOKUP(Table13[[#This Row],[POS]],Table4[POS],Table4[POS NAME])</f>
        <v>Shooting Guard</v>
      </c>
      <c r="D60" t="s">
        <v>100</v>
      </c>
      <c r="E60">
        <v>24</v>
      </c>
      <c r="F60">
        <v>58</v>
      </c>
      <c r="G60">
        <v>38</v>
      </c>
      <c r="H60">
        <v>20</v>
      </c>
      <c r="I60" t="b">
        <f>Table13[[#This Row],[W]]+Table13[[#This Row],[L]]=Table13[[#This Row],[Games Played]]</f>
        <v>1</v>
      </c>
      <c r="J60">
        <v>1842</v>
      </c>
      <c r="K60">
        <v>1247</v>
      </c>
      <c r="L60" t="str">
        <f>IF(Table13[[#This Row],[PTS]]&gt;=1000,"High Scorer","Low Scorer")</f>
        <v>High Scorer</v>
      </c>
      <c r="M60">
        <v>450</v>
      </c>
      <c r="N60">
        <v>939</v>
      </c>
      <c r="O60">
        <v>47.9</v>
      </c>
      <c r="P60" t="str">
        <f>IF(Table13[[#This Row],[Field Goal %]]&gt;46,"Above Average FG%","Below Average FG%")</f>
        <v>Above Average FG%</v>
      </c>
      <c r="Q60">
        <v>166</v>
      </c>
      <c r="R60">
        <v>407</v>
      </c>
      <c r="S60">
        <v>40.799999999999997</v>
      </c>
      <c r="T60" t="str">
        <f>IF(Table13[[#This Row],[3P%]]&lt;30,"Regular Shooter",IF(Table13[[#This Row],[3P%]]&lt;=36,"Solid Shooter",IF(Table13[[#This Row],[3P%]]&gt;36,"Sharpshooter","Invalid")))</f>
        <v>Sharpshooter</v>
      </c>
      <c r="U60">
        <v>181</v>
      </c>
      <c r="V60">
        <v>205</v>
      </c>
      <c r="W60">
        <v>88.3</v>
      </c>
      <c r="X60" t="str">
        <f>IF(Table13[[#This Row],[Free Throw %]]&lt;70,"Subpar FT%",IF(Table13[[#This Row],[Free Throw %]]&lt;=72,"Solid FT%",IF(Table13[[#This Row],[Free Throw %]]&gt;72,"Elite FT%","Invalid")))</f>
        <v>Elite FT%</v>
      </c>
      <c r="Y60">
        <v>43</v>
      </c>
      <c r="Z60">
        <v>248</v>
      </c>
      <c r="AA60">
        <v>291</v>
      </c>
      <c r="AB60" t="str">
        <f>IF(Table13[[#This Row],[REB]]&lt;199,"Occasional Rebounder",IF(Table13[[#This Row],[REB]] &lt;= 199,"Solid Rebounder",IF(Table13[[#This Row],[REB]]&gt;=200,"Elite Rebounder","Invalid")))</f>
        <v>Elite Rebounder</v>
      </c>
      <c r="AC60">
        <v>254</v>
      </c>
      <c r="AD60" t="str">
        <f>IF(Table13[[#This Row],[AST]]&lt;100,"Occasional Passer",IF(Table13[[#This Row],[AST]] &lt;= 116,"Solid Passer",IF(Table13[[#This Row],[AST]]&gt;116,"Elite Passer","Invalid")))</f>
        <v>Elite Passer</v>
      </c>
      <c r="AE60">
        <v>126</v>
      </c>
      <c r="AF60">
        <v>56</v>
      </c>
      <c r="AG60" t="str">
        <f>IF(Table13[[#This Row],[STL]]&lt;25,"Occasional Stealer",IF(Table13[[#This Row],[STL]] &lt;= 33,"Solid Stealer",IF(Table13[[#This Row],[STL]]&gt;33,"Elite Stealer","Invalid")))</f>
        <v>Elite Stealer</v>
      </c>
      <c r="AH60">
        <v>22</v>
      </c>
      <c r="AI60" t="str">
        <f>IF(Table13[[#This Row],[BLK]]&lt;18,"Occasional Blocker",IF(Table13[[#This Row],[BLK]] &lt;= 20,"Solid Shot Blocker",IF(Table13[[#This Row],[BLK]]&gt;=21,"Elite Shot Blocker","Invalid")))</f>
        <v>Elite Shot Blocker</v>
      </c>
      <c r="AJ60">
        <v>150</v>
      </c>
      <c r="AK60">
        <v>2085</v>
      </c>
      <c r="AL60">
        <v>1</v>
      </c>
      <c r="AM60">
        <v>0</v>
      </c>
      <c r="AN60">
        <v>356</v>
      </c>
    </row>
    <row r="61" spans="1:59" x14ac:dyDescent="0.25">
      <c r="A61" t="s">
        <v>147</v>
      </c>
      <c r="B61" t="s">
        <v>37</v>
      </c>
      <c r="C61" t="str">
        <f>_xlfn.XLOOKUP(Table13[[#This Row],[POS]],Table4[POS],Table4[POS NAME])</f>
        <v>Center</v>
      </c>
      <c r="D61" t="s">
        <v>51</v>
      </c>
      <c r="E61">
        <v>35</v>
      </c>
      <c r="F61">
        <v>78</v>
      </c>
      <c r="G61">
        <v>57</v>
      </c>
      <c r="H61">
        <v>21</v>
      </c>
      <c r="I61" t="b">
        <f>Table13[[#This Row],[W]]+Table13[[#This Row],[L]]=Table13[[#This Row],[Games Played]]</f>
        <v>1</v>
      </c>
      <c r="J61">
        <v>2373</v>
      </c>
      <c r="K61">
        <v>1239</v>
      </c>
      <c r="L61" t="str">
        <f>IF(Table13[[#This Row],[PTS]]&gt;=1000,"High Scorer","Low Scorer")</f>
        <v>High Scorer</v>
      </c>
      <c r="M61">
        <v>477</v>
      </c>
      <c r="N61">
        <v>899</v>
      </c>
      <c r="O61">
        <v>53.1</v>
      </c>
      <c r="P61" t="str">
        <f>IF(Table13[[#This Row],[Field Goal %]]&gt;46,"Above Average FG%","Below Average FG%")</f>
        <v>Above Average FG%</v>
      </c>
      <c r="Q61">
        <v>136</v>
      </c>
      <c r="R61">
        <v>364</v>
      </c>
      <c r="S61">
        <v>37.4</v>
      </c>
      <c r="T61" t="str">
        <f>IF(Table13[[#This Row],[3P%]]&lt;30,"Regular Shooter",IF(Table13[[#This Row],[3P%]]&lt;=36,"Solid Shooter",IF(Table13[[#This Row],[3P%]]&gt;36,"Sharpshooter","Invalid")))</f>
        <v>Sharpshooter</v>
      </c>
      <c r="U61">
        <v>149</v>
      </c>
      <c r="V61">
        <v>190</v>
      </c>
      <c r="W61">
        <v>78.400000000000006</v>
      </c>
      <c r="X61" t="str">
        <f>IF(Table13[[#This Row],[Free Throw %]]&lt;70,"Subpar FT%",IF(Table13[[#This Row],[Free Throw %]]&lt;=72,"Solid FT%",IF(Table13[[#This Row],[Free Throw %]]&gt;72,"Elite FT%","Invalid")))</f>
        <v>Elite FT%</v>
      </c>
      <c r="Y61">
        <v>157</v>
      </c>
      <c r="Z61">
        <v>363</v>
      </c>
      <c r="AA61">
        <v>520</v>
      </c>
      <c r="AB61" t="str">
        <f>IF(Table13[[#This Row],[REB]]&lt;199,"Occasional Rebounder",IF(Table13[[#This Row],[REB]] &lt;= 199,"Solid Rebounder",IF(Table13[[#This Row],[REB]]&gt;=200,"Elite Rebounder","Invalid")))</f>
        <v>Elite Rebounder</v>
      </c>
      <c r="AC61">
        <v>99</v>
      </c>
      <c r="AD61" t="str">
        <f>IF(Table13[[#This Row],[AST]]&lt;100,"Occasional Passer",IF(Table13[[#This Row],[AST]] &lt;= 116,"Solid Passer",IF(Table13[[#This Row],[AST]]&gt;116,"Elite Passer","Invalid")))</f>
        <v>Occasional Passer</v>
      </c>
      <c r="AE61">
        <v>107</v>
      </c>
      <c r="AF61">
        <v>37</v>
      </c>
      <c r="AG61" t="str">
        <f>IF(Table13[[#This Row],[STL]]&lt;25,"Occasional Stealer",IF(Table13[[#This Row],[STL]] &lt;= 33,"Solid Stealer",IF(Table13[[#This Row],[STL]]&gt;33,"Elite Stealer","Invalid")))</f>
        <v>Elite Stealer</v>
      </c>
      <c r="AH61">
        <v>193</v>
      </c>
      <c r="AI61" t="str">
        <f>IF(Table13[[#This Row],[BLK]]&lt;18,"Occasional Blocker",IF(Table13[[#This Row],[BLK]] &lt;= 20,"Solid Shot Blocker",IF(Table13[[#This Row],[BLK]]&gt;=21,"Elite Shot Blocker","Invalid")))</f>
        <v>Elite Shot Blocker</v>
      </c>
      <c r="AJ61">
        <v>203</v>
      </c>
      <c r="AK61">
        <v>2595</v>
      </c>
      <c r="AL61">
        <v>11</v>
      </c>
      <c r="AM61">
        <v>0</v>
      </c>
      <c r="AN61">
        <v>398</v>
      </c>
    </row>
    <row r="62" spans="1:59" x14ac:dyDescent="0.25">
      <c r="A62" t="s">
        <v>148</v>
      </c>
      <c r="B62" t="s">
        <v>33</v>
      </c>
      <c r="C62" t="str">
        <f>_xlfn.XLOOKUP(Table13[[#This Row],[POS]],Table4[POS],Table4[POS NAME])</f>
        <v>Small Forward</v>
      </c>
      <c r="D62" t="s">
        <v>132</v>
      </c>
      <c r="E62">
        <v>31</v>
      </c>
      <c r="F62">
        <v>52</v>
      </c>
      <c r="G62">
        <v>33</v>
      </c>
      <c r="H62">
        <v>19</v>
      </c>
      <c r="I62" t="b">
        <f>Table13[[#This Row],[W]]+Table13[[#This Row],[L]]=Table13[[#This Row],[Games Played]]</f>
        <v>1</v>
      </c>
      <c r="J62">
        <v>1748</v>
      </c>
      <c r="K62">
        <v>1239</v>
      </c>
      <c r="L62" t="str">
        <f>IF(Table13[[#This Row],[PTS]]&gt;=1000,"High Scorer","Low Scorer")</f>
        <v>High Scorer</v>
      </c>
      <c r="M62">
        <v>446</v>
      </c>
      <c r="N62">
        <v>871</v>
      </c>
      <c r="O62">
        <v>51.2</v>
      </c>
      <c r="P62" t="str">
        <f>IF(Table13[[#This Row],[Field Goal %]]&gt;46,"Above Average FG%","Below Average FG%")</f>
        <v>Above Average FG%</v>
      </c>
      <c r="Q62">
        <v>104</v>
      </c>
      <c r="R62">
        <v>250</v>
      </c>
      <c r="S62">
        <v>41.6</v>
      </c>
      <c r="T62" t="str">
        <f>IF(Table13[[#This Row],[3P%]]&lt;30,"Regular Shooter",IF(Table13[[#This Row],[3P%]]&lt;=36,"Solid Shooter",IF(Table13[[#This Row],[3P%]]&gt;36,"Sharpshooter","Invalid")))</f>
        <v>Sharpshooter</v>
      </c>
      <c r="U62">
        <v>243</v>
      </c>
      <c r="V62">
        <v>279</v>
      </c>
      <c r="W62">
        <v>87.1</v>
      </c>
      <c r="X62" t="str">
        <f>IF(Table13[[#This Row],[Free Throw %]]&lt;70,"Subpar FT%",IF(Table13[[#This Row],[Free Throw %]]&lt;=72,"Solid FT%",IF(Table13[[#This Row],[Free Throw %]]&gt;72,"Elite FT%","Invalid")))</f>
        <v>Elite FT%</v>
      </c>
      <c r="Y62">
        <v>57</v>
      </c>
      <c r="Z62">
        <v>281</v>
      </c>
      <c r="AA62">
        <v>338</v>
      </c>
      <c r="AB62" t="str">
        <f>IF(Table13[[#This Row],[REB]]&lt;199,"Occasional Rebounder",IF(Table13[[#This Row],[REB]] &lt;= 199,"Solid Rebounder",IF(Table13[[#This Row],[REB]]&gt;=200,"Elite Rebounder","Invalid")))</f>
        <v>Elite Rebounder</v>
      </c>
      <c r="AC62">
        <v>204</v>
      </c>
      <c r="AD62" t="str">
        <f>IF(Table13[[#This Row],[AST]]&lt;100,"Occasional Passer",IF(Table13[[#This Row],[AST]] &lt;= 116,"Solid Passer",IF(Table13[[#This Row],[AST]]&gt;116,"Elite Passer","Invalid")))</f>
        <v>Elite Passer</v>
      </c>
      <c r="AE62">
        <v>88</v>
      </c>
      <c r="AF62">
        <v>72</v>
      </c>
      <c r="AG62" t="str">
        <f>IF(Table13[[#This Row],[STL]]&lt;25,"Occasional Stealer",IF(Table13[[#This Row],[STL]] &lt;= 33,"Solid Stealer",IF(Table13[[#This Row],[STL]]&gt;33,"Elite Stealer","Invalid")))</f>
        <v>Elite Stealer</v>
      </c>
      <c r="AH62">
        <v>28</v>
      </c>
      <c r="AI62" t="str">
        <f>IF(Table13[[#This Row],[BLK]]&lt;18,"Occasional Blocker",IF(Table13[[#This Row],[BLK]] &lt;= 20,"Solid Shot Blocker",IF(Table13[[#This Row],[BLK]]&gt;=21,"Elite Shot Blocker","Invalid")))</f>
        <v>Elite Shot Blocker</v>
      </c>
      <c r="AJ62">
        <v>84</v>
      </c>
      <c r="AK62">
        <v>2163</v>
      </c>
      <c r="AL62">
        <v>4</v>
      </c>
      <c r="AM62">
        <v>0</v>
      </c>
      <c r="AN62">
        <v>220</v>
      </c>
    </row>
    <row r="63" spans="1:59" x14ac:dyDescent="0.25">
      <c r="A63" t="s">
        <v>149</v>
      </c>
      <c r="B63" t="s">
        <v>33</v>
      </c>
      <c r="C63" t="str">
        <f>_xlfn.XLOOKUP(Table13[[#This Row],[POS]],Table4[POS],Table4[POS NAME])</f>
        <v>Small Forward</v>
      </c>
      <c r="D63" t="s">
        <v>78</v>
      </c>
      <c r="E63">
        <v>30</v>
      </c>
      <c r="F63">
        <v>82</v>
      </c>
      <c r="G63">
        <v>48</v>
      </c>
      <c r="H63">
        <v>34</v>
      </c>
      <c r="I63" t="b">
        <f>Table13[[#This Row],[W]]+Table13[[#This Row],[L]]=Table13[[#This Row],[Games Played]]</f>
        <v>1</v>
      </c>
      <c r="J63">
        <v>2662</v>
      </c>
      <c r="K63">
        <v>1230</v>
      </c>
      <c r="L63" t="str">
        <f>IF(Table13[[#This Row],[PTS]]&gt;=1000,"High Scorer","Low Scorer")</f>
        <v>High Scorer</v>
      </c>
      <c r="M63">
        <v>374</v>
      </c>
      <c r="N63">
        <v>791</v>
      </c>
      <c r="O63">
        <v>47.3</v>
      </c>
      <c r="P63" t="str">
        <f>IF(Table13[[#This Row],[Field Goal %]]&gt;46,"Above Average FG%","Below Average FG%")</f>
        <v>Above Average FG%</v>
      </c>
      <c r="Q63">
        <v>132</v>
      </c>
      <c r="R63">
        <v>353</v>
      </c>
      <c r="S63">
        <v>37.4</v>
      </c>
      <c r="T63" t="str">
        <f>IF(Table13[[#This Row],[3P%]]&lt;30,"Regular Shooter",IF(Table13[[#This Row],[3P%]]&lt;=36,"Solid Shooter",IF(Table13[[#This Row],[3P%]]&gt;36,"Sharpshooter","Invalid")))</f>
        <v>Sharpshooter</v>
      </c>
      <c r="U63">
        <v>350</v>
      </c>
      <c r="V63">
        <v>413</v>
      </c>
      <c r="W63">
        <v>84.7</v>
      </c>
      <c r="X63" t="str">
        <f>IF(Table13[[#This Row],[Free Throw %]]&lt;70,"Subpar FT%",IF(Table13[[#This Row],[Free Throw %]]&lt;=72,"Solid FT%",IF(Table13[[#This Row],[Free Throw %]]&gt;72,"Elite FT%","Invalid")))</f>
        <v>Elite FT%</v>
      </c>
      <c r="Y63">
        <v>87</v>
      </c>
      <c r="Z63">
        <v>279</v>
      </c>
      <c r="AA63">
        <v>366</v>
      </c>
      <c r="AB63" t="str">
        <f>IF(Table13[[#This Row],[REB]]&lt;199,"Occasional Rebounder",IF(Table13[[#This Row],[REB]] &lt;= 199,"Solid Rebounder",IF(Table13[[#This Row],[REB]]&gt;=200,"Elite Rebounder","Invalid")))</f>
        <v>Elite Rebounder</v>
      </c>
      <c r="AC63">
        <v>128</v>
      </c>
      <c r="AD63" t="str">
        <f>IF(Table13[[#This Row],[AST]]&lt;100,"Occasional Passer",IF(Table13[[#This Row],[AST]] &lt;= 116,"Solid Passer",IF(Table13[[#This Row],[AST]]&gt;116,"Elite Passer","Invalid")))</f>
        <v>Elite Passer</v>
      </c>
      <c r="AE63">
        <v>86</v>
      </c>
      <c r="AF63">
        <v>57</v>
      </c>
      <c r="AG63" t="str">
        <f>IF(Table13[[#This Row],[STL]]&lt;25,"Occasional Stealer",IF(Table13[[#This Row],[STL]] &lt;= 33,"Solid Stealer",IF(Table13[[#This Row],[STL]]&gt;33,"Elite Stealer","Invalid")))</f>
        <v>Elite Stealer</v>
      </c>
      <c r="AH63">
        <v>10</v>
      </c>
      <c r="AI63" t="str">
        <f>IF(Table13[[#This Row],[BLK]]&lt;18,"Occasional Blocker",IF(Table13[[#This Row],[BLK]] &lt;= 20,"Solid Shot Blocker",IF(Table13[[#This Row],[BLK]]&gt;=21,"Elite Shot Blocker","Invalid")))</f>
        <v>Occasional Blocker</v>
      </c>
      <c r="AJ63">
        <v>103</v>
      </c>
      <c r="AK63">
        <v>1976</v>
      </c>
      <c r="AL63">
        <v>0</v>
      </c>
      <c r="AM63">
        <v>0</v>
      </c>
      <c r="AN63">
        <v>255</v>
      </c>
    </row>
    <row r="64" spans="1:59" x14ac:dyDescent="0.25">
      <c r="A64" t="s">
        <v>150</v>
      </c>
      <c r="B64" t="s">
        <v>40</v>
      </c>
      <c r="C64" t="str">
        <f>_xlfn.XLOOKUP(Table13[[#This Row],[POS]],Table4[POS],Table4[POS NAME])</f>
        <v>Point Guard</v>
      </c>
      <c r="D64" t="s">
        <v>39</v>
      </c>
      <c r="E64">
        <v>22</v>
      </c>
      <c r="F64">
        <v>60</v>
      </c>
      <c r="G64">
        <v>39</v>
      </c>
      <c r="H64">
        <v>21</v>
      </c>
      <c r="I64" t="b">
        <f>Table13[[#This Row],[W]]+Table13[[#This Row],[L]]=Table13[[#This Row],[Games Played]]</f>
        <v>1</v>
      </c>
      <c r="J64">
        <v>2016</v>
      </c>
      <c r="K64">
        <v>1218</v>
      </c>
      <c r="L64" t="str">
        <f>IF(Table13[[#This Row],[PTS]]&gt;=1000,"High Scorer","Low Scorer")</f>
        <v>High Scorer</v>
      </c>
      <c r="M64">
        <v>439</v>
      </c>
      <c r="N64">
        <v>913</v>
      </c>
      <c r="O64">
        <v>48.1</v>
      </c>
      <c r="P64" t="str">
        <f>IF(Table13[[#This Row],[Field Goal %]]&gt;46,"Above Average FG%","Below Average FG%")</f>
        <v>Above Average FG%</v>
      </c>
      <c r="Q64">
        <v>160</v>
      </c>
      <c r="R64">
        <v>369</v>
      </c>
      <c r="S64">
        <v>43.4</v>
      </c>
      <c r="T64" t="str">
        <f>IF(Table13[[#This Row],[3P%]]&lt;30,"Regular Shooter",IF(Table13[[#This Row],[3P%]]&lt;=36,"Solid Shooter",IF(Table13[[#This Row],[3P%]]&gt;36,"Sharpshooter","Invalid")))</f>
        <v>Sharpshooter</v>
      </c>
      <c r="U64">
        <v>180</v>
      </c>
      <c r="V64">
        <v>213</v>
      </c>
      <c r="W64">
        <v>84.5</v>
      </c>
      <c r="X64" t="str">
        <f>IF(Table13[[#This Row],[Free Throw %]]&lt;70,"Subpar FT%",IF(Table13[[#This Row],[Free Throw %]]&lt;=72,"Solid FT%",IF(Table13[[#This Row],[Free Throw %]]&gt;72,"Elite FT%","Invalid")))</f>
        <v>Elite FT%</v>
      </c>
      <c r="Y64">
        <v>23</v>
      </c>
      <c r="Z64">
        <v>153</v>
      </c>
      <c r="AA64">
        <v>176</v>
      </c>
      <c r="AB64" t="str">
        <f>IF(Table13[[#This Row],[REB]]&lt;199,"Occasional Rebounder",IF(Table13[[#This Row],[REB]] &lt;= 199,"Solid Rebounder",IF(Table13[[#This Row],[REB]]&gt;=200,"Elite Rebounder","Invalid")))</f>
        <v>Occasional Rebounder</v>
      </c>
      <c r="AC64">
        <v>212</v>
      </c>
      <c r="AD64" t="str">
        <f>IF(Table13[[#This Row],[AST]]&lt;100,"Occasional Passer",IF(Table13[[#This Row],[AST]] &lt;= 116,"Solid Passer",IF(Table13[[#This Row],[AST]]&gt;116,"Elite Passer","Invalid")))</f>
        <v>Elite Passer</v>
      </c>
      <c r="AE64">
        <v>80</v>
      </c>
      <c r="AF64">
        <v>49</v>
      </c>
      <c r="AG64" t="str">
        <f>IF(Table13[[#This Row],[STL]]&lt;25,"Occasional Stealer",IF(Table13[[#This Row],[STL]] &lt;= 33,"Solid Stealer",IF(Table13[[#This Row],[STL]]&gt;33,"Elite Stealer","Invalid")))</f>
        <v>Elite Stealer</v>
      </c>
      <c r="AH64">
        <v>8</v>
      </c>
      <c r="AI64" t="str">
        <f>IF(Table13[[#This Row],[BLK]]&lt;18,"Occasional Blocker",IF(Table13[[#This Row],[BLK]] &lt;= 20,"Solid Shot Blocker",IF(Table13[[#This Row],[BLK]]&gt;=21,"Elite Shot Blocker","Invalid")))</f>
        <v>Occasional Blocker</v>
      </c>
      <c r="AJ64">
        <v>132</v>
      </c>
      <c r="AK64">
        <v>1838</v>
      </c>
      <c r="AL64">
        <v>0</v>
      </c>
      <c r="AM64">
        <v>0</v>
      </c>
      <c r="AN64">
        <v>241</v>
      </c>
    </row>
    <row r="65" spans="1:40" x14ac:dyDescent="0.25">
      <c r="A65" t="s">
        <v>151</v>
      </c>
      <c r="B65" t="s">
        <v>52</v>
      </c>
      <c r="C65" t="str">
        <f>_xlfn.XLOOKUP(Table13[[#This Row],[POS]],Table4[POS],Table4[POS NAME])</f>
        <v>Shooting Guard</v>
      </c>
      <c r="D65" t="s">
        <v>39</v>
      </c>
      <c r="E65">
        <v>33</v>
      </c>
      <c r="F65">
        <v>58</v>
      </c>
      <c r="G65">
        <v>39</v>
      </c>
      <c r="H65">
        <v>19</v>
      </c>
      <c r="I65" t="b">
        <f>Table13[[#This Row],[W]]+Table13[[#This Row],[L]]=Table13[[#This Row],[Games Played]]</f>
        <v>1</v>
      </c>
      <c r="J65">
        <v>2135</v>
      </c>
      <c r="K65">
        <v>1216</v>
      </c>
      <c r="L65" t="str">
        <f>IF(Table13[[#This Row],[PTS]]&gt;=1000,"High Scorer","Low Scorer")</f>
        <v>High Scorer</v>
      </c>
      <c r="M65">
        <v>371</v>
      </c>
      <c r="N65">
        <v>842</v>
      </c>
      <c r="O65">
        <v>44.1</v>
      </c>
      <c r="P65" t="str">
        <f>IF(Table13[[#This Row],[Field Goal %]]&gt;46,"Above Average FG%","Below Average FG%")</f>
        <v>Below Average FG%</v>
      </c>
      <c r="Q65">
        <v>161</v>
      </c>
      <c r="R65">
        <v>418</v>
      </c>
      <c r="S65">
        <v>38.5</v>
      </c>
      <c r="T65" t="str">
        <f>IF(Table13[[#This Row],[3P%]]&lt;30,"Regular Shooter",IF(Table13[[#This Row],[3P%]]&lt;=36,"Solid Shooter",IF(Table13[[#This Row],[3P%]]&gt;36,"Sharpshooter","Invalid")))</f>
        <v>Sharpshooter</v>
      </c>
      <c r="U65">
        <v>313</v>
      </c>
      <c r="V65">
        <v>361</v>
      </c>
      <c r="W65">
        <v>86.7</v>
      </c>
      <c r="X65" t="str">
        <f>IF(Table13[[#This Row],[Free Throw %]]&lt;70,"Subpar FT%",IF(Table13[[#This Row],[Free Throw %]]&lt;=72,"Solid FT%",IF(Table13[[#This Row],[Free Throw %]]&gt;72,"Elite FT%","Invalid")))</f>
        <v>Elite FT%</v>
      </c>
      <c r="Y65">
        <v>40</v>
      </c>
      <c r="Z65">
        <v>314</v>
      </c>
      <c r="AA65">
        <v>354</v>
      </c>
      <c r="AB65" t="str">
        <f>IF(Table13[[#This Row],[REB]]&lt;199,"Occasional Rebounder",IF(Table13[[#This Row],[REB]] &lt;= 199,"Solid Rebounder",IF(Table13[[#This Row],[REB]]&gt;=200,"Elite Rebounder","Invalid")))</f>
        <v>Elite Rebounder</v>
      </c>
      <c r="AC65">
        <v>618</v>
      </c>
      <c r="AD65" t="str">
        <f>IF(Table13[[#This Row],[AST]]&lt;100,"Occasional Passer",IF(Table13[[#This Row],[AST]] &lt;= 116,"Solid Passer",IF(Table13[[#This Row],[AST]]&gt;116,"Elite Passer","Invalid")))</f>
        <v>Elite Passer</v>
      </c>
      <c r="AE65">
        <v>195</v>
      </c>
      <c r="AF65">
        <v>71</v>
      </c>
      <c r="AG65" t="str">
        <f>IF(Table13[[#This Row],[STL]]&lt;25,"Occasional Stealer",IF(Table13[[#This Row],[STL]] &lt;= 33,"Solid Stealer",IF(Table13[[#This Row],[STL]]&gt;33,"Elite Stealer","Invalid")))</f>
        <v>Elite Stealer</v>
      </c>
      <c r="AH65">
        <v>31</v>
      </c>
      <c r="AI65" t="str">
        <f>IF(Table13[[#This Row],[BLK]]&lt;18,"Occasional Blocker",IF(Table13[[#This Row],[BLK]] &lt;= 20,"Solid Shot Blocker",IF(Table13[[#This Row],[BLK]]&gt;=21,"Elite Shot Blocker","Invalid")))</f>
        <v>Elite Shot Blocker</v>
      </c>
      <c r="AJ65">
        <v>112</v>
      </c>
      <c r="AK65">
        <v>2679</v>
      </c>
      <c r="AL65">
        <v>36</v>
      </c>
      <c r="AM65">
        <v>5</v>
      </c>
      <c r="AN65">
        <v>277</v>
      </c>
    </row>
    <row r="66" spans="1:40" x14ac:dyDescent="0.25">
      <c r="A66" t="s">
        <v>152</v>
      </c>
      <c r="B66" t="s">
        <v>52</v>
      </c>
      <c r="C66" t="str">
        <f>_xlfn.XLOOKUP(Table13[[#This Row],[POS]],Table4[POS],Table4[POS NAME])</f>
        <v>Shooting Guard</v>
      </c>
      <c r="D66" t="s">
        <v>61</v>
      </c>
      <c r="E66">
        <v>23</v>
      </c>
      <c r="F66">
        <v>81</v>
      </c>
      <c r="G66">
        <v>47</v>
      </c>
      <c r="H66">
        <v>34</v>
      </c>
      <c r="I66" t="b">
        <f>Table13[[#This Row],[W]]+Table13[[#This Row],[L]]=Table13[[#This Row],[Games Played]]</f>
        <v>1</v>
      </c>
      <c r="J66">
        <v>2344</v>
      </c>
      <c r="K66">
        <v>1209</v>
      </c>
      <c r="L66" t="str">
        <f>IF(Table13[[#This Row],[PTS]]&gt;=1000,"High Scorer","Low Scorer")</f>
        <v>High Scorer</v>
      </c>
      <c r="M66">
        <v>419</v>
      </c>
      <c r="N66">
        <v>936</v>
      </c>
      <c r="O66">
        <v>44.8</v>
      </c>
      <c r="P66" t="str">
        <f>IF(Table13[[#This Row],[Field Goal %]]&gt;46,"Above Average FG%","Below Average FG%")</f>
        <v>Below Average FG%</v>
      </c>
      <c r="Q66">
        <v>168</v>
      </c>
      <c r="R66">
        <v>454</v>
      </c>
      <c r="S66">
        <v>37</v>
      </c>
      <c r="T66" t="str">
        <f>IF(Table13[[#This Row],[3P%]]&lt;30,"Regular Shooter",IF(Table13[[#This Row],[3P%]]&lt;=36,"Solid Shooter",IF(Table13[[#This Row],[3P%]]&gt;36,"Sharpshooter","Invalid")))</f>
        <v>Sharpshooter</v>
      </c>
      <c r="U66">
        <v>203</v>
      </c>
      <c r="V66">
        <v>248</v>
      </c>
      <c r="W66">
        <v>81.900000000000006</v>
      </c>
      <c r="X66" t="str">
        <f>IF(Table13[[#This Row],[Free Throw %]]&lt;70,"Subpar FT%",IF(Table13[[#This Row],[Free Throw %]]&lt;=72,"Solid FT%",IF(Table13[[#This Row],[Free Throw %]]&gt;72,"Elite FT%","Invalid")))</f>
        <v>Elite FT%</v>
      </c>
      <c r="Y66">
        <v>58</v>
      </c>
      <c r="Z66">
        <v>279</v>
      </c>
      <c r="AA66">
        <v>337</v>
      </c>
      <c r="AB66" t="str">
        <f>IF(Table13[[#This Row],[REB]]&lt;199,"Occasional Rebounder",IF(Table13[[#This Row],[REB]] &lt;= 199,"Solid Rebounder",IF(Table13[[#This Row],[REB]]&gt;=200,"Elite Rebounder","Invalid")))</f>
        <v>Elite Rebounder</v>
      </c>
      <c r="AC66">
        <v>279</v>
      </c>
      <c r="AD66" t="str">
        <f>IF(Table13[[#This Row],[AST]]&lt;100,"Occasional Passer",IF(Table13[[#This Row],[AST]] &lt;= 116,"Solid Passer",IF(Table13[[#This Row],[AST]]&gt;116,"Elite Passer","Invalid")))</f>
        <v>Elite Passer</v>
      </c>
      <c r="AE66">
        <v>100</v>
      </c>
      <c r="AF66">
        <v>80</v>
      </c>
      <c r="AG66" t="str">
        <f>IF(Table13[[#This Row],[STL]]&lt;25,"Occasional Stealer",IF(Table13[[#This Row],[STL]] &lt;= 33,"Solid Stealer",IF(Table13[[#This Row],[STL]]&gt;33,"Elite Stealer","Invalid")))</f>
        <v>Elite Stealer</v>
      </c>
      <c r="AH66">
        <v>14</v>
      </c>
      <c r="AI66" t="str">
        <f>IF(Table13[[#This Row],[BLK]]&lt;18,"Occasional Blocker",IF(Table13[[#This Row],[BLK]] &lt;= 20,"Solid Shot Blocker",IF(Table13[[#This Row],[BLK]]&gt;=21,"Elite Shot Blocker","Invalid")))</f>
        <v>Occasional Blocker</v>
      </c>
      <c r="AJ66">
        <v>166</v>
      </c>
      <c r="AK66">
        <v>2214</v>
      </c>
      <c r="AL66">
        <v>4</v>
      </c>
      <c r="AM66">
        <v>0</v>
      </c>
      <c r="AN66">
        <v>318</v>
      </c>
    </row>
    <row r="67" spans="1:40" x14ac:dyDescent="0.25">
      <c r="A67" t="s">
        <v>153</v>
      </c>
      <c r="B67" t="s">
        <v>40</v>
      </c>
      <c r="C67" t="str">
        <f>_xlfn.XLOOKUP(Table13[[#This Row],[POS]],Table4[POS],Table4[POS NAME])</f>
        <v>Point Guard</v>
      </c>
      <c r="D67" t="s">
        <v>142</v>
      </c>
      <c r="E67">
        <v>21</v>
      </c>
      <c r="F67">
        <v>74</v>
      </c>
      <c r="G67">
        <v>16</v>
      </c>
      <c r="H67">
        <v>58</v>
      </c>
      <c r="I67" t="b">
        <f>Table13[[#This Row],[W]]+Table13[[#This Row],[L]]=Table13[[#This Row],[Games Played]]</f>
        <v>1</v>
      </c>
      <c r="J67">
        <v>2304</v>
      </c>
      <c r="K67">
        <v>1204</v>
      </c>
      <c r="L67" t="str">
        <f>IF(Table13[[#This Row],[PTS]]&gt;=1000,"High Scorer","Low Scorer")</f>
        <v>High Scorer</v>
      </c>
      <c r="M67">
        <v>409</v>
      </c>
      <c r="N67">
        <v>983</v>
      </c>
      <c r="O67">
        <v>41.6</v>
      </c>
      <c r="P67" t="str">
        <f>IF(Table13[[#This Row],[Field Goal %]]&gt;46,"Above Average FG%","Below Average FG%")</f>
        <v>Below Average FG%</v>
      </c>
      <c r="Q67">
        <v>120</v>
      </c>
      <c r="R67">
        <v>350</v>
      </c>
      <c r="S67">
        <v>34.299999999999997</v>
      </c>
      <c r="T67" t="str">
        <f>IF(Table13[[#This Row],[3P%]]&lt;30,"Regular Shooter",IF(Table13[[#This Row],[3P%]]&lt;=36,"Solid Shooter",IF(Table13[[#This Row],[3P%]]&gt;36,"Sharpshooter","Invalid")))</f>
        <v>Solid Shooter</v>
      </c>
      <c r="U67">
        <v>266</v>
      </c>
      <c r="V67">
        <v>356</v>
      </c>
      <c r="W67">
        <v>74.7</v>
      </c>
      <c r="X67" t="str">
        <f>IF(Table13[[#This Row],[Free Throw %]]&lt;70,"Subpar FT%",IF(Table13[[#This Row],[Free Throw %]]&lt;=72,"Solid FT%",IF(Table13[[#This Row],[Free Throw %]]&gt;72,"Elite FT%","Invalid")))</f>
        <v>Elite FT%</v>
      </c>
      <c r="Y67">
        <v>73</v>
      </c>
      <c r="Z67">
        <v>215</v>
      </c>
      <c r="AA67">
        <v>288</v>
      </c>
      <c r="AB67" t="str">
        <f>IF(Table13[[#This Row],[REB]]&lt;199,"Occasional Rebounder",IF(Table13[[#This Row],[REB]] &lt;= 199,"Solid Rebounder",IF(Table13[[#This Row],[REB]]&gt;=200,"Elite Rebounder","Invalid")))</f>
        <v>Elite Rebounder</v>
      </c>
      <c r="AC67">
        <v>387</v>
      </c>
      <c r="AD67" t="str">
        <f>IF(Table13[[#This Row],[AST]]&lt;100,"Occasional Passer",IF(Table13[[#This Row],[AST]] &lt;= 116,"Solid Passer",IF(Table13[[#This Row],[AST]]&gt;116,"Elite Passer","Invalid")))</f>
        <v>Elite Passer</v>
      </c>
      <c r="AE67">
        <v>237</v>
      </c>
      <c r="AF67">
        <v>61</v>
      </c>
      <c r="AG67" t="str">
        <f>IF(Table13[[#This Row],[STL]]&lt;25,"Occasional Stealer",IF(Table13[[#This Row],[STL]] &lt;= 33,"Solid Stealer",IF(Table13[[#This Row],[STL]]&gt;33,"Elite Stealer","Invalid")))</f>
        <v>Elite Stealer</v>
      </c>
      <c r="AH67">
        <v>17</v>
      </c>
      <c r="AI67" t="str">
        <f>IF(Table13[[#This Row],[BLK]]&lt;18,"Occasional Blocker",IF(Table13[[#This Row],[BLK]] &lt;= 20,"Solid Shot Blocker",IF(Table13[[#This Row],[BLK]]&gt;=21,"Elite Shot Blocker","Invalid")))</f>
        <v>Occasional Blocker</v>
      </c>
      <c r="AJ67">
        <v>242</v>
      </c>
      <c r="AK67">
        <v>2127</v>
      </c>
      <c r="AL67">
        <v>8</v>
      </c>
      <c r="AM67">
        <v>0</v>
      </c>
      <c r="AN67">
        <v>-642</v>
      </c>
    </row>
    <row r="68" spans="1:40" x14ac:dyDescent="0.25">
      <c r="A68" t="s">
        <v>154</v>
      </c>
      <c r="B68" t="s">
        <v>37</v>
      </c>
      <c r="C68" t="str">
        <f>_xlfn.XLOOKUP(Table13[[#This Row],[POS]],Table4[POS],Table4[POS NAME])</f>
        <v>Center</v>
      </c>
      <c r="D68" t="s">
        <v>116</v>
      </c>
      <c r="E68">
        <v>24</v>
      </c>
      <c r="F68">
        <v>67</v>
      </c>
      <c r="G68">
        <v>36</v>
      </c>
      <c r="H68">
        <v>31</v>
      </c>
      <c r="I68" t="b">
        <f>Table13[[#This Row],[W]]+Table13[[#This Row],[L]]=Table13[[#This Row],[Games Played]]</f>
        <v>1</v>
      </c>
      <c r="J68">
        <v>2035</v>
      </c>
      <c r="K68">
        <v>1203</v>
      </c>
      <c r="L68" t="str">
        <f>IF(Table13[[#This Row],[PTS]]&gt;=1000,"High Scorer","Low Scorer")</f>
        <v>High Scorer</v>
      </c>
      <c r="M68">
        <v>522</v>
      </c>
      <c r="N68">
        <v>887</v>
      </c>
      <c r="O68">
        <v>58.9</v>
      </c>
      <c r="P68" t="str">
        <f>IF(Table13[[#This Row],[Field Goal %]]&gt;46,"Above Average FG%","Below Average FG%")</f>
        <v>Above Average FG%</v>
      </c>
      <c r="Q68">
        <v>7</v>
      </c>
      <c r="R68">
        <v>24</v>
      </c>
      <c r="S68">
        <v>29.2</v>
      </c>
      <c r="T68" t="str">
        <f>IF(Table13[[#This Row],[3P%]]&lt;30,"Regular Shooter",IF(Table13[[#This Row],[3P%]]&lt;=36,"Solid Shooter",IF(Table13[[#This Row],[3P%]]&gt;36,"Sharpshooter","Invalid")))</f>
        <v>Regular Shooter</v>
      </c>
      <c r="U68">
        <v>152</v>
      </c>
      <c r="V68">
        <v>200</v>
      </c>
      <c r="W68">
        <v>76</v>
      </c>
      <c r="X68" t="str">
        <f>IF(Table13[[#This Row],[Free Throw %]]&lt;70,"Subpar FT%",IF(Table13[[#This Row],[Free Throw %]]&lt;=72,"Solid FT%",IF(Table13[[#This Row],[Free Throw %]]&gt;72,"Elite FT%","Invalid")))</f>
        <v>Elite FT%</v>
      </c>
      <c r="Y68">
        <v>172</v>
      </c>
      <c r="Z68">
        <v>495</v>
      </c>
      <c r="AA68">
        <v>667</v>
      </c>
      <c r="AB68" t="str">
        <f>IF(Table13[[#This Row],[REB]]&lt;199,"Occasional Rebounder",IF(Table13[[#This Row],[REB]] &lt;= 199,"Solid Rebounder",IF(Table13[[#This Row],[REB]]&gt;=200,"Elite Rebounder","Invalid")))</f>
        <v>Elite Rebounder</v>
      </c>
      <c r="AC68">
        <v>115</v>
      </c>
      <c r="AD68" t="str">
        <f>IF(Table13[[#This Row],[AST]]&lt;100,"Occasional Passer",IF(Table13[[#This Row],[AST]] &lt;= 116,"Solid Passer",IF(Table13[[#This Row],[AST]]&gt;116,"Elite Passer","Invalid")))</f>
        <v>Solid Passer</v>
      </c>
      <c r="AE68">
        <v>120</v>
      </c>
      <c r="AF68">
        <v>37</v>
      </c>
      <c r="AG68" t="str">
        <f>IF(Table13[[#This Row],[STL]]&lt;25,"Occasional Stealer",IF(Table13[[#This Row],[STL]] &lt;= 33,"Solid Stealer",IF(Table13[[#This Row],[STL]]&gt;33,"Elite Stealer","Invalid")))</f>
        <v>Elite Stealer</v>
      </c>
      <c r="AH68">
        <v>53</v>
      </c>
      <c r="AI68" t="str">
        <f>IF(Table13[[#This Row],[BLK]]&lt;18,"Occasional Blocker",IF(Table13[[#This Row],[BLK]] &lt;= 20,"Solid Shot Blocker",IF(Table13[[#This Row],[BLK]]&gt;=21,"Elite Shot Blocker","Invalid")))</f>
        <v>Elite Shot Blocker</v>
      </c>
      <c r="AJ68">
        <v>190</v>
      </c>
      <c r="AK68">
        <v>2326</v>
      </c>
      <c r="AL68">
        <v>36</v>
      </c>
      <c r="AM68">
        <v>0</v>
      </c>
      <c r="AN68">
        <v>-7</v>
      </c>
    </row>
    <row r="69" spans="1:40" x14ac:dyDescent="0.25">
      <c r="A69" t="s">
        <v>155</v>
      </c>
      <c r="B69" t="s">
        <v>33</v>
      </c>
      <c r="C69" t="str">
        <f>_xlfn.XLOOKUP(Table13[[#This Row],[POS]],Table4[POS],Table4[POS NAME])</f>
        <v>Small Forward</v>
      </c>
      <c r="D69" t="s">
        <v>85</v>
      </c>
      <c r="E69">
        <v>21</v>
      </c>
      <c r="F69">
        <v>77</v>
      </c>
      <c r="G69">
        <v>38</v>
      </c>
      <c r="H69">
        <v>39</v>
      </c>
      <c r="I69" t="b">
        <f>Table13[[#This Row],[W]]+Table13[[#This Row],[L]]=Table13[[#This Row],[Games Played]]</f>
        <v>1</v>
      </c>
      <c r="J69">
        <v>2678</v>
      </c>
      <c r="K69">
        <v>1179</v>
      </c>
      <c r="L69" t="str">
        <f>IF(Table13[[#This Row],[PTS]]&gt;=1000,"High Scorer","Low Scorer")</f>
        <v>High Scorer</v>
      </c>
      <c r="M69">
        <v>463</v>
      </c>
      <c r="N69">
        <v>1016</v>
      </c>
      <c r="O69">
        <v>45.6</v>
      </c>
      <c r="P69" t="str">
        <f>IF(Table13[[#This Row],[Field Goal %]]&gt;46,"Above Average FG%","Below Average FG%")</f>
        <v>Below Average FG%</v>
      </c>
      <c r="Q69">
        <v>63</v>
      </c>
      <c r="R69">
        <v>224</v>
      </c>
      <c r="S69">
        <v>28.1</v>
      </c>
      <c r="T69" t="str">
        <f>IF(Table13[[#This Row],[3P%]]&lt;30,"Regular Shooter",IF(Table13[[#This Row],[3P%]]&lt;=36,"Solid Shooter",IF(Table13[[#This Row],[3P%]]&gt;36,"Sharpshooter","Invalid")))</f>
        <v>Regular Shooter</v>
      </c>
      <c r="U69">
        <v>190</v>
      </c>
      <c r="V69">
        <v>246</v>
      </c>
      <c r="W69">
        <v>77.2</v>
      </c>
      <c r="X69" t="str">
        <f>IF(Table13[[#This Row],[Free Throw %]]&lt;70,"Subpar FT%",IF(Table13[[#This Row],[Free Throw %]]&lt;=72,"Solid FT%",IF(Table13[[#This Row],[Free Throw %]]&gt;72,"Elite FT%","Invalid")))</f>
        <v>Elite FT%</v>
      </c>
      <c r="Y69">
        <v>179</v>
      </c>
      <c r="Z69">
        <v>333</v>
      </c>
      <c r="AA69">
        <v>512</v>
      </c>
      <c r="AB69" t="str">
        <f>IF(Table13[[#This Row],[REB]]&lt;199,"Occasional Rebounder",IF(Table13[[#This Row],[REB]] &lt;= 199,"Solid Rebounder",IF(Table13[[#This Row],[REB]]&gt;=200,"Elite Rebounder","Invalid")))</f>
        <v>Elite Rebounder</v>
      </c>
      <c r="AC69">
        <v>371</v>
      </c>
      <c r="AD69" t="str">
        <f>IF(Table13[[#This Row],[AST]]&lt;100,"Occasional Passer",IF(Table13[[#This Row],[AST]] &lt;= 116,"Solid Passer",IF(Table13[[#This Row],[AST]]&gt;116,"Elite Passer","Invalid")))</f>
        <v>Elite Passer</v>
      </c>
      <c r="AE69">
        <v>154</v>
      </c>
      <c r="AF69">
        <v>83</v>
      </c>
      <c r="AG69" t="str">
        <f>IF(Table13[[#This Row],[STL]]&lt;25,"Occasional Stealer",IF(Table13[[#This Row],[STL]] &lt;= 33,"Solid Stealer",IF(Table13[[#This Row],[STL]]&gt;33,"Elite Stealer","Invalid")))</f>
        <v>Elite Stealer</v>
      </c>
      <c r="AH69">
        <v>61</v>
      </c>
      <c r="AI69" t="str">
        <f>IF(Table13[[#This Row],[BLK]]&lt;18,"Occasional Blocker",IF(Table13[[#This Row],[BLK]] &lt;= 20,"Solid Shot Blocker",IF(Table13[[#This Row],[BLK]]&gt;=21,"Elite Shot Blocker","Invalid")))</f>
        <v>Elite Shot Blocker</v>
      </c>
      <c r="AJ69">
        <v>170</v>
      </c>
      <c r="AK69">
        <v>2628</v>
      </c>
      <c r="AL69">
        <v>15</v>
      </c>
      <c r="AM69">
        <v>1</v>
      </c>
      <c r="AN69">
        <v>175</v>
      </c>
    </row>
    <row r="70" spans="1:40" x14ac:dyDescent="0.25">
      <c r="A70" t="s">
        <v>156</v>
      </c>
      <c r="B70" t="s">
        <v>26</v>
      </c>
      <c r="C70" t="str">
        <f>_xlfn.XLOOKUP(Table13[[#This Row],[POS]],Table4[POS],Table4[POS NAME])</f>
        <v>Power Forward</v>
      </c>
      <c r="D70" t="s">
        <v>100</v>
      </c>
      <c r="E70">
        <v>23</v>
      </c>
      <c r="F70">
        <v>63</v>
      </c>
      <c r="G70">
        <v>41</v>
      </c>
      <c r="H70">
        <v>22</v>
      </c>
      <c r="I70" t="b">
        <f>Table13[[#This Row],[W]]+Table13[[#This Row],[L]]=Table13[[#This Row],[Games Played]]</f>
        <v>1</v>
      </c>
      <c r="J70">
        <v>1788</v>
      </c>
      <c r="K70">
        <v>1173</v>
      </c>
      <c r="L70" t="str">
        <f>IF(Table13[[#This Row],[PTS]]&gt;=1000,"High Scorer","Low Scorer")</f>
        <v>High Scorer</v>
      </c>
      <c r="M70">
        <v>416</v>
      </c>
      <c r="N70">
        <v>822</v>
      </c>
      <c r="O70">
        <v>50.6</v>
      </c>
      <c r="P70" t="str">
        <f>IF(Table13[[#This Row],[Field Goal %]]&gt;46,"Above Average FG%","Below Average FG%")</f>
        <v>Above Average FG%</v>
      </c>
      <c r="Q70">
        <v>100</v>
      </c>
      <c r="R70">
        <v>282</v>
      </c>
      <c r="S70">
        <v>35.5</v>
      </c>
      <c r="T70" t="str">
        <f>IF(Table13[[#This Row],[3P%]]&lt;30,"Regular Shooter",IF(Table13[[#This Row],[3P%]]&lt;=36,"Solid Shooter",IF(Table13[[#This Row],[3P%]]&gt;36,"Sharpshooter","Invalid")))</f>
        <v>Solid Shooter</v>
      </c>
      <c r="U70">
        <v>241</v>
      </c>
      <c r="V70">
        <v>306</v>
      </c>
      <c r="W70">
        <v>78.8</v>
      </c>
      <c r="X70" t="str">
        <f>IF(Table13[[#This Row],[Free Throw %]]&lt;70,"Subpar FT%",IF(Table13[[#This Row],[Free Throw %]]&lt;=72,"Solid FT%",IF(Table13[[#This Row],[Free Throw %]]&gt;72,"Elite FT%","Invalid")))</f>
        <v>Elite FT%</v>
      </c>
      <c r="Y70">
        <v>108</v>
      </c>
      <c r="Z70">
        <v>318</v>
      </c>
      <c r="AA70">
        <v>426</v>
      </c>
      <c r="AB70" t="str">
        <f>IF(Table13[[#This Row],[REB]]&lt;199,"Occasional Rebounder",IF(Table13[[#This Row],[REB]] &lt;= 199,"Solid Rebounder",IF(Table13[[#This Row],[REB]]&gt;=200,"Elite Rebounder","Invalid")))</f>
        <v>Elite Rebounder</v>
      </c>
      <c r="AC70">
        <v>60</v>
      </c>
      <c r="AD70" t="str">
        <f>IF(Table13[[#This Row],[AST]]&lt;100,"Occasional Passer",IF(Table13[[#This Row],[AST]] &lt;= 116,"Solid Passer",IF(Table13[[#This Row],[AST]]&gt;116,"Elite Passer","Invalid")))</f>
        <v>Occasional Passer</v>
      </c>
      <c r="AE70">
        <v>107</v>
      </c>
      <c r="AF70">
        <v>65</v>
      </c>
      <c r="AG70" t="str">
        <f>IF(Table13[[#This Row],[STL]]&lt;25,"Occasional Stealer",IF(Table13[[#This Row],[STL]] &lt;= 33,"Solid Stealer",IF(Table13[[#This Row],[STL]]&gt;33,"Elite Stealer","Invalid")))</f>
        <v>Elite Stealer</v>
      </c>
      <c r="AH70">
        <v>189</v>
      </c>
      <c r="AI70" t="str">
        <f>IF(Table13[[#This Row],[BLK]]&lt;18,"Occasional Blocker",IF(Table13[[#This Row],[BLK]] &lt;= 20,"Solid Shot Blocker",IF(Table13[[#This Row],[BLK]]&gt;=21,"Elite Shot Blocker","Invalid")))</f>
        <v>Elite Shot Blocker</v>
      </c>
      <c r="AJ70">
        <v>227</v>
      </c>
      <c r="AK70">
        <v>2429</v>
      </c>
      <c r="AL70">
        <v>7</v>
      </c>
      <c r="AM70">
        <v>0</v>
      </c>
      <c r="AN70">
        <v>366</v>
      </c>
    </row>
    <row r="71" spans="1:40" x14ac:dyDescent="0.25">
      <c r="A71" t="s">
        <v>157</v>
      </c>
      <c r="B71" t="s">
        <v>52</v>
      </c>
      <c r="C71" t="str">
        <f>_xlfn.XLOOKUP(Table13[[#This Row],[POS]],Table4[POS],Table4[POS NAME])</f>
        <v>Shooting Guard</v>
      </c>
      <c r="D71" t="s">
        <v>111</v>
      </c>
      <c r="E71">
        <v>29</v>
      </c>
      <c r="F71">
        <v>50</v>
      </c>
      <c r="G71">
        <v>24</v>
      </c>
      <c r="H71">
        <v>26</v>
      </c>
      <c r="I71" t="b">
        <f>Table13[[#This Row],[W]]+Table13[[#This Row],[L]]=Table13[[#This Row],[Games Played]]</f>
        <v>1</v>
      </c>
      <c r="J71">
        <v>1673</v>
      </c>
      <c r="K71">
        <v>1160</v>
      </c>
      <c r="L71" t="str">
        <f>IF(Table13[[#This Row],[PTS]]&gt;=1000,"High Scorer","Low Scorer")</f>
        <v>High Scorer</v>
      </c>
      <c r="M71">
        <v>444</v>
      </c>
      <c r="N71">
        <v>878</v>
      </c>
      <c r="O71">
        <v>50.6</v>
      </c>
      <c r="P71" t="str">
        <f>IF(Table13[[#This Row],[Field Goal %]]&gt;46,"Above Average FG%","Below Average FG%")</f>
        <v>Above Average FG%</v>
      </c>
      <c r="Q71">
        <v>80</v>
      </c>
      <c r="R71">
        <v>219</v>
      </c>
      <c r="S71">
        <v>36.5</v>
      </c>
      <c r="T71" t="str">
        <f>IF(Table13[[#This Row],[3P%]]&lt;30,"Regular Shooter",IF(Table13[[#This Row],[3P%]]&lt;=36,"Solid Shooter",IF(Table13[[#This Row],[3P%]]&gt;36,"Sharpshooter","Invalid")))</f>
        <v>Sharpshooter</v>
      </c>
      <c r="U71">
        <v>192</v>
      </c>
      <c r="V71">
        <v>228</v>
      </c>
      <c r="W71">
        <v>84.2</v>
      </c>
      <c r="X71" t="str">
        <f>IF(Table13[[#This Row],[Free Throw %]]&lt;70,"Subpar FT%",IF(Table13[[#This Row],[Free Throw %]]&lt;=72,"Solid FT%",IF(Table13[[#This Row],[Free Throw %]]&gt;72,"Elite FT%","Invalid")))</f>
        <v>Elite FT%</v>
      </c>
      <c r="Y71">
        <v>41</v>
      </c>
      <c r="Z71">
        <v>155</v>
      </c>
      <c r="AA71">
        <v>196</v>
      </c>
      <c r="AB71" t="str">
        <f>IF(Table13[[#This Row],[REB]]&lt;199,"Occasional Rebounder",IF(Table13[[#This Row],[REB]] &lt;= 199,"Solid Rebounder",IF(Table13[[#This Row],[REB]]&gt;=200,"Elite Rebounder","Invalid")))</f>
        <v>Occasional Rebounder</v>
      </c>
      <c r="AC71">
        <v>271</v>
      </c>
      <c r="AD71" t="str">
        <f>IF(Table13[[#This Row],[AST]]&lt;100,"Occasional Passer",IF(Table13[[#This Row],[AST]] &lt;= 116,"Solid Passer",IF(Table13[[#This Row],[AST]]&gt;116,"Elite Passer","Invalid")))</f>
        <v>Elite Passer</v>
      </c>
      <c r="AE71">
        <v>145</v>
      </c>
      <c r="AF71">
        <v>45</v>
      </c>
      <c r="AG71" t="str">
        <f>IF(Table13[[#This Row],[STL]]&lt;25,"Occasional Stealer",IF(Table13[[#This Row],[STL]] &lt;= 33,"Solid Stealer",IF(Table13[[#This Row],[STL]]&gt;33,"Elite Stealer","Invalid")))</f>
        <v>Elite Stealer</v>
      </c>
      <c r="AH71">
        <v>33</v>
      </c>
      <c r="AI71" t="str">
        <f>IF(Table13[[#This Row],[BLK]]&lt;18,"Occasional Blocker",IF(Table13[[#This Row],[BLK]] &lt;= 20,"Solid Shot Blocker",IF(Table13[[#This Row],[BLK]]&gt;=21,"Elite Shot Blocker","Invalid")))</f>
        <v>Elite Shot Blocker</v>
      </c>
      <c r="AJ71">
        <v>107</v>
      </c>
      <c r="AK71">
        <v>1891</v>
      </c>
      <c r="AL71">
        <v>2</v>
      </c>
      <c r="AM71">
        <v>0</v>
      </c>
      <c r="AN71">
        <v>42</v>
      </c>
    </row>
    <row r="72" spans="1:40" x14ac:dyDescent="0.25">
      <c r="A72" t="s">
        <v>158</v>
      </c>
      <c r="B72" t="s">
        <v>40</v>
      </c>
      <c r="C72" t="str">
        <f>_xlfn.XLOOKUP(Table13[[#This Row],[POS]],Table4[POS],Table4[POS NAME])</f>
        <v>Point Guard</v>
      </c>
      <c r="D72" t="s">
        <v>129</v>
      </c>
      <c r="E72">
        <v>23</v>
      </c>
      <c r="F72">
        <v>56</v>
      </c>
      <c r="G72">
        <v>28</v>
      </c>
      <c r="H72">
        <v>28</v>
      </c>
      <c r="I72" t="b">
        <f>Table13[[#This Row],[W]]+Table13[[#This Row],[L]]=Table13[[#This Row],[Games Played]]</f>
        <v>1</v>
      </c>
      <c r="J72">
        <v>1883</v>
      </c>
      <c r="K72">
        <v>1160</v>
      </c>
      <c r="L72" t="str">
        <f>IF(Table13[[#This Row],[PTS]]&gt;=1000,"High Scorer","Low Scorer")</f>
        <v>High Scorer</v>
      </c>
      <c r="M72">
        <v>412</v>
      </c>
      <c r="N72">
        <v>841</v>
      </c>
      <c r="O72">
        <v>49</v>
      </c>
      <c r="P72" t="str">
        <f>IF(Table13[[#This Row],[Field Goal %]]&gt;46,"Above Average FG%","Below Average FG%")</f>
        <v>Above Average FG%</v>
      </c>
      <c r="Q72">
        <v>161</v>
      </c>
      <c r="R72">
        <v>402</v>
      </c>
      <c r="S72">
        <v>40</v>
      </c>
      <c r="T72" t="str">
        <f>IF(Table13[[#This Row],[3P%]]&lt;30,"Regular Shooter",IF(Table13[[#This Row],[3P%]]&lt;=36,"Solid Shooter",IF(Table13[[#This Row],[3P%]]&gt;36,"Sharpshooter","Invalid")))</f>
        <v>Sharpshooter</v>
      </c>
      <c r="U72">
        <v>175</v>
      </c>
      <c r="V72">
        <v>201</v>
      </c>
      <c r="W72">
        <v>87.1</v>
      </c>
      <c r="X72" t="str">
        <f>IF(Table13[[#This Row],[Free Throw %]]&lt;70,"Subpar FT%",IF(Table13[[#This Row],[Free Throw %]]&lt;=72,"Solid FT%",IF(Table13[[#This Row],[Free Throw %]]&gt;72,"Elite FT%","Invalid")))</f>
        <v>Elite FT%</v>
      </c>
      <c r="Y72">
        <v>33</v>
      </c>
      <c r="Z72">
        <v>172</v>
      </c>
      <c r="AA72">
        <v>205</v>
      </c>
      <c r="AB72" t="str">
        <f>IF(Table13[[#This Row],[REB]]&lt;199,"Occasional Rebounder",IF(Table13[[#This Row],[REB]] &lt;= 199,"Solid Rebounder",IF(Table13[[#This Row],[REB]]&gt;=200,"Elite Rebounder","Invalid")))</f>
        <v>Elite Rebounder</v>
      </c>
      <c r="AC72">
        <v>585</v>
      </c>
      <c r="AD72" t="str">
        <f>IF(Table13[[#This Row],[AST]]&lt;100,"Occasional Passer",IF(Table13[[#This Row],[AST]] &lt;= 116,"Solid Passer",IF(Table13[[#This Row],[AST]]&gt;116,"Elite Passer","Invalid")))</f>
        <v>Elite Passer</v>
      </c>
      <c r="AE72">
        <v>141</v>
      </c>
      <c r="AF72">
        <v>91</v>
      </c>
      <c r="AG72" t="str">
        <f>IF(Table13[[#This Row],[STL]]&lt;25,"Occasional Stealer",IF(Table13[[#This Row],[STL]] &lt;= 33,"Solid Stealer",IF(Table13[[#This Row],[STL]]&gt;33,"Elite Stealer","Invalid")))</f>
        <v>Elite Stealer</v>
      </c>
      <c r="AH72">
        <v>25</v>
      </c>
      <c r="AI72" t="str">
        <f>IF(Table13[[#This Row],[BLK]]&lt;18,"Occasional Blocker",IF(Table13[[#This Row],[BLK]] &lt;= 20,"Solid Shot Blocker",IF(Table13[[#This Row],[BLK]]&gt;=21,"Elite Shot Blocker","Invalid")))</f>
        <v>Elite Shot Blocker</v>
      </c>
      <c r="AJ72">
        <v>69</v>
      </c>
      <c r="AK72">
        <v>2491</v>
      </c>
      <c r="AL72">
        <v>32</v>
      </c>
      <c r="AM72">
        <v>0</v>
      </c>
      <c r="AN72">
        <v>-35</v>
      </c>
    </row>
    <row r="73" spans="1:40" x14ac:dyDescent="0.25">
      <c r="A73" t="s">
        <v>159</v>
      </c>
      <c r="B73" t="s">
        <v>40</v>
      </c>
      <c r="C73" t="str">
        <f>_xlfn.XLOOKUP(Table13[[#This Row],[POS]],Table4[POS],Table4[POS NAME])</f>
        <v>Point Guard</v>
      </c>
      <c r="D73" t="s">
        <v>132</v>
      </c>
      <c r="E73">
        <v>34</v>
      </c>
      <c r="F73">
        <v>73</v>
      </c>
      <c r="G73">
        <v>36</v>
      </c>
      <c r="H73">
        <v>37</v>
      </c>
      <c r="I73" t="b">
        <f>Table13[[#This Row],[W]]+Table13[[#This Row],[L]]=Table13[[#This Row],[Games Played]]</f>
        <v>1</v>
      </c>
      <c r="J73">
        <v>2126</v>
      </c>
      <c r="K73">
        <v>1159</v>
      </c>
      <c r="L73" t="str">
        <f>IF(Table13[[#This Row],[PTS]]&gt;=1000,"High Scorer","Low Scorer")</f>
        <v>High Scorer</v>
      </c>
      <c r="M73">
        <v>432</v>
      </c>
      <c r="N73">
        <v>991</v>
      </c>
      <c r="O73">
        <v>43.6</v>
      </c>
      <c r="P73" t="str">
        <f>IF(Table13[[#This Row],[Field Goal %]]&gt;46,"Above Average FG%","Below Average FG%")</f>
        <v>Below Average FG%</v>
      </c>
      <c r="Q73">
        <v>89</v>
      </c>
      <c r="R73">
        <v>286</v>
      </c>
      <c r="S73">
        <v>31.1</v>
      </c>
      <c r="T73" t="str">
        <f>IF(Table13[[#This Row],[3P%]]&lt;30,"Regular Shooter",IF(Table13[[#This Row],[3P%]]&lt;=36,"Solid Shooter",IF(Table13[[#This Row],[3P%]]&gt;36,"Sharpshooter","Invalid")))</f>
        <v>Solid Shooter</v>
      </c>
      <c r="U73">
        <v>206</v>
      </c>
      <c r="V73">
        <v>314</v>
      </c>
      <c r="W73">
        <v>65.599999999999994</v>
      </c>
      <c r="X73" t="str">
        <f>IF(Table13[[#This Row],[Free Throw %]]&lt;70,"Subpar FT%",IF(Table13[[#This Row],[Free Throw %]]&lt;=72,"Solid FT%",IF(Table13[[#This Row],[Free Throw %]]&gt;72,"Elite FT%","Invalid")))</f>
        <v>Subpar FT%</v>
      </c>
      <c r="Y73">
        <v>89</v>
      </c>
      <c r="Z73">
        <v>334</v>
      </c>
      <c r="AA73">
        <v>423</v>
      </c>
      <c r="AB73" t="str">
        <f>IF(Table13[[#This Row],[REB]]&lt;199,"Occasional Rebounder",IF(Table13[[#This Row],[REB]] &lt;= 199,"Solid Rebounder",IF(Table13[[#This Row],[REB]]&gt;=200,"Elite Rebounder","Invalid")))</f>
        <v>Elite Rebounder</v>
      </c>
      <c r="AC73">
        <v>551</v>
      </c>
      <c r="AD73" t="str">
        <f>IF(Table13[[#This Row],[AST]]&lt;100,"Occasional Passer",IF(Table13[[#This Row],[AST]] &lt;= 116,"Solid Passer",IF(Table13[[#This Row],[AST]]&gt;116,"Elite Passer","Invalid")))</f>
        <v>Elite Passer</v>
      </c>
      <c r="AE73">
        <v>255</v>
      </c>
      <c r="AF73">
        <v>76</v>
      </c>
      <c r="AG73" t="str">
        <f>IF(Table13[[#This Row],[STL]]&lt;25,"Occasional Stealer",IF(Table13[[#This Row],[STL]] &lt;= 33,"Solid Stealer",IF(Table13[[#This Row],[STL]]&gt;33,"Elite Stealer","Invalid")))</f>
        <v>Elite Stealer</v>
      </c>
      <c r="AH73">
        <v>33</v>
      </c>
      <c r="AI73" t="str">
        <f>IF(Table13[[#This Row],[BLK]]&lt;18,"Occasional Blocker",IF(Table13[[#This Row],[BLK]] &lt;= 20,"Solid Shot Blocker",IF(Table13[[#This Row],[BLK]]&gt;=21,"Elite Shot Blocker","Invalid")))</f>
        <v>Elite Shot Blocker</v>
      </c>
      <c r="AJ73">
        <v>162</v>
      </c>
      <c r="AK73">
        <v>2565</v>
      </c>
      <c r="AL73">
        <v>24</v>
      </c>
      <c r="AM73">
        <v>4</v>
      </c>
      <c r="AN73">
        <v>-21</v>
      </c>
    </row>
    <row r="74" spans="1:40" x14ac:dyDescent="0.25">
      <c r="A74" t="s">
        <v>160</v>
      </c>
      <c r="B74" t="s">
        <v>52</v>
      </c>
      <c r="C74" t="str">
        <f>_xlfn.XLOOKUP(Table13[[#This Row],[POS]],Table4[POS],Table4[POS NAME])</f>
        <v>Shooting Guard</v>
      </c>
      <c r="D74" t="s">
        <v>85</v>
      </c>
      <c r="E74">
        <v>24</v>
      </c>
      <c r="F74">
        <v>66</v>
      </c>
      <c r="G74">
        <v>31</v>
      </c>
      <c r="H74">
        <v>35</v>
      </c>
      <c r="I74" t="b">
        <f>Table13[[#This Row],[W]]+Table13[[#This Row],[L]]=Table13[[#This Row],[Games Played]]</f>
        <v>1</v>
      </c>
      <c r="J74">
        <v>2118</v>
      </c>
      <c r="K74">
        <v>1148</v>
      </c>
      <c r="L74" t="str">
        <f>IF(Table13[[#This Row],[PTS]]&gt;=1000,"High Scorer","Low Scorer")</f>
        <v>High Scorer</v>
      </c>
      <c r="M74">
        <v>405</v>
      </c>
      <c r="N74">
        <v>935</v>
      </c>
      <c r="O74">
        <v>43.3</v>
      </c>
      <c r="P74" t="str">
        <f>IF(Table13[[#This Row],[Field Goal %]]&gt;46,"Above Average FG%","Below Average FG%")</f>
        <v>Below Average FG%</v>
      </c>
      <c r="Q74">
        <v>166</v>
      </c>
      <c r="R74">
        <v>450</v>
      </c>
      <c r="S74">
        <v>36.9</v>
      </c>
      <c r="T74" t="str">
        <f>IF(Table13[[#This Row],[3P%]]&lt;30,"Regular Shooter",IF(Table13[[#This Row],[3P%]]&lt;=36,"Solid Shooter",IF(Table13[[#This Row],[3P%]]&gt;36,"Sharpshooter","Invalid")))</f>
        <v>Sharpshooter</v>
      </c>
      <c r="U74">
        <v>172</v>
      </c>
      <c r="V74">
        <v>205</v>
      </c>
      <c r="W74">
        <v>83.9</v>
      </c>
      <c r="X74" t="str">
        <f>IF(Table13[[#This Row],[Free Throw %]]&lt;70,"Subpar FT%",IF(Table13[[#This Row],[Free Throw %]]&lt;=72,"Solid FT%",IF(Table13[[#This Row],[Free Throw %]]&gt;72,"Elite FT%","Invalid")))</f>
        <v>Elite FT%</v>
      </c>
      <c r="Y74">
        <v>30</v>
      </c>
      <c r="Z74">
        <v>143</v>
      </c>
      <c r="AA74">
        <v>173</v>
      </c>
      <c r="AB74" t="str">
        <f>IF(Table13[[#This Row],[REB]]&lt;199,"Occasional Rebounder",IF(Table13[[#This Row],[REB]] &lt;= 199,"Solid Rebounder",IF(Table13[[#This Row],[REB]]&gt;=200,"Elite Rebounder","Invalid")))</f>
        <v>Occasional Rebounder</v>
      </c>
      <c r="AC74">
        <v>106</v>
      </c>
      <c r="AD74" t="str">
        <f>IF(Table13[[#This Row],[AST]]&lt;100,"Occasional Passer",IF(Table13[[#This Row],[AST]] &lt;= 116,"Solid Passer",IF(Table13[[#This Row],[AST]]&gt;116,"Elite Passer","Invalid")))</f>
        <v>Solid Passer</v>
      </c>
      <c r="AE74">
        <v>55</v>
      </c>
      <c r="AF74">
        <v>104</v>
      </c>
      <c r="AG74" t="str">
        <f>IF(Table13[[#This Row],[STL]]&lt;25,"Occasional Stealer",IF(Table13[[#This Row],[STL]] &lt;= 33,"Solid Stealer",IF(Table13[[#This Row],[STL]]&gt;33,"Elite Stealer","Invalid")))</f>
        <v>Elite Stealer</v>
      </c>
      <c r="AH74">
        <v>14</v>
      </c>
      <c r="AI74" t="str">
        <f>IF(Table13[[#This Row],[BLK]]&lt;18,"Occasional Blocker",IF(Table13[[#This Row],[BLK]] &lt;= 20,"Solid Shot Blocker",IF(Table13[[#This Row],[BLK]]&gt;=21,"Elite Shot Blocker","Invalid")))</f>
        <v>Occasional Blocker</v>
      </c>
      <c r="AJ74">
        <v>102</v>
      </c>
      <c r="AK74">
        <v>1814</v>
      </c>
      <c r="AL74">
        <v>0</v>
      </c>
      <c r="AM74">
        <v>0</v>
      </c>
      <c r="AN74">
        <v>-52</v>
      </c>
    </row>
    <row r="75" spans="1:40" x14ac:dyDescent="0.25">
      <c r="A75" t="s">
        <v>161</v>
      </c>
      <c r="B75" t="s">
        <v>52</v>
      </c>
      <c r="C75" t="str">
        <f>_xlfn.XLOOKUP(Table13[[#This Row],[POS]],Table4[POS],Table4[POS NAME])</f>
        <v>Shooting Guard</v>
      </c>
      <c r="D75" t="s">
        <v>104</v>
      </c>
      <c r="E75">
        <v>22</v>
      </c>
      <c r="F75">
        <v>79</v>
      </c>
      <c r="G75">
        <v>39</v>
      </c>
      <c r="H75">
        <v>40</v>
      </c>
      <c r="I75" t="b">
        <f>Table13[[#This Row],[W]]+Table13[[#This Row],[L]]=Table13[[#This Row],[Games Played]]</f>
        <v>1</v>
      </c>
      <c r="J75">
        <v>2448</v>
      </c>
      <c r="K75">
        <v>1148</v>
      </c>
      <c r="L75" t="str">
        <f>IF(Table13[[#This Row],[PTS]]&gt;=1000,"High Scorer","Low Scorer")</f>
        <v>High Scorer</v>
      </c>
      <c r="M75">
        <v>387</v>
      </c>
      <c r="N75">
        <v>800</v>
      </c>
      <c r="O75">
        <v>48.4</v>
      </c>
      <c r="P75" t="str">
        <f>IF(Table13[[#This Row],[Field Goal %]]&gt;46,"Above Average FG%","Below Average FG%")</f>
        <v>Above Average FG%</v>
      </c>
      <c r="Q75">
        <v>202</v>
      </c>
      <c r="R75">
        <v>497</v>
      </c>
      <c r="S75">
        <v>40.6</v>
      </c>
      <c r="T75" t="str">
        <f>IF(Table13[[#This Row],[3P%]]&lt;30,"Regular Shooter",IF(Table13[[#This Row],[3P%]]&lt;=36,"Solid Shooter",IF(Table13[[#This Row],[3P%]]&gt;36,"Sharpshooter","Invalid")))</f>
        <v>Sharpshooter</v>
      </c>
      <c r="U75">
        <v>172</v>
      </c>
      <c r="V75">
        <v>190</v>
      </c>
      <c r="W75">
        <v>90.5</v>
      </c>
      <c r="X75" t="str">
        <f>IF(Table13[[#This Row],[Free Throw %]]&lt;70,"Subpar FT%",IF(Table13[[#This Row],[Free Throw %]]&lt;=72,"Solid FT%",IF(Table13[[#This Row],[Free Throw %]]&gt;72,"Elite FT%","Invalid")))</f>
        <v>Elite FT%</v>
      </c>
      <c r="Y75">
        <v>59</v>
      </c>
      <c r="Z75">
        <v>222</v>
      </c>
      <c r="AA75">
        <v>281</v>
      </c>
      <c r="AB75" t="str">
        <f>IF(Table13[[#This Row],[REB]]&lt;199,"Occasional Rebounder",IF(Table13[[#This Row],[REB]] &lt;= 199,"Solid Rebounder",IF(Table13[[#This Row],[REB]]&gt;=200,"Elite Rebounder","Invalid")))</f>
        <v>Elite Rebounder</v>
      </c>
      <c r="AC75">
        <v>112</v>
      </c>
      <c r="AD75" t="str">
        <f>IF(Table13[[#This Row],[AST]]&lt;100,"Occasional Passer",IF(Table13[[#This Row],[AST]] &lt;= 116,"Solid Passer",IF(Table13[[#This Row],[AST]]&gt;116,"Elite Passer","Invalid")))</f>
        <v>Solid Passer</v>
      </c>
      <c r="AE75">
        <v>61</v>
      </c>
      <c r="AF75">
        <v>89</v>
      </c>
      <c r="AG75" t="str">
        <f>IF(Table13[[#This Row],[STL]]&lt;25,"Occasional Stealer",IF(Table13[[#This Row],[STL]] &lt;= 33,"Solid Stealer",IF(Table13[[#This Row],[STL]]&gt;33,"Elite Stealer","Invalid")))</f>
        <v>Elite Stealer</v>
      </c>
      <c r="AH75">
        <v>43</v>
      </c>
      <c r="AI75" t="str">
        <f>IF(Table13[[#This Row],[BLK]]&lt;18,"Occasional Blocker",IF(Table13[[#This Row],[BLK]] &lt;= 20,"Solid Shot Blocker",IF(Table13[[#This Row],[BLK]]&gt;=21,"Elite Shot Blocker","Invalid")))</f>
        <v>Elite Shot Blocker</v>
      </c>
      <c r="AJ75">
        <v>155</v>
      </c>
      <c r="AK75">
        <v>1988</v>
      </c>
      <c r="AL75">
        <v>1</v>
      </c>
      <c r="AM75">
        <v>0</v>
      </c>
      <c r="AN75">
        <v>38</v>
      </c>
    </row>
    <row r="76" spans="1:40" x14ac:dyDescent="0.25">
      <c r="A76" t="s">
        <v>162</v>
      </c>
      <c r="B76" t="s">
        <v>26</v>
      </c>
      <c r="C76" t="str">
        <f>_xlfn.XLOOKUP(Table13[[#This Row],[POS]],Table4[POS],Table4[POS NAME])</f>
        <v>Power Forward</v>
      </c>
      <c r="D76" t="s">
        <v>134</v>
      </c>
      <c r="E76">
        <v>24</v>
      </c>
      <c r="F76">
        <v>73</v>
      </c>
      <c r="G76">
        <v>24</v>
      </c>
      <c r="H76">
        <v>49</v>
      </c>
      <c r="I76" t="b">
        <f>Table13[[#This Row],[W]]+Table13[[#This Row],[L]]=Table13[[#This Row],[Games Played]]</f>
        <v>1</v>
      </c>
      <c r="J76">
        <v>2380</v>
      </c>
      <c r="K76">
        <v>1144</v>
      </c>
      <c r="L76" t="str">
        <f>IF(Table13[[#This Row],[PTS]]&gt;=1000,"High Scorer","Low Scorer")</f>
        <v>High Scorer</v>
      </c>
      <c r="M76">
        <v>434</v>
      </c>
      <c r="N76">
        <v>978</v>
      </c>
      <c r="O76">
        <v>44.4</v>
      </c>
      <c r="P76" t="str">
        <f>IF(Table13[[#This Row],[Field Goal %]]&gt;46,"Above Average FG%","Below Average FG%")</f>
        <v>Below Average FG%</v>
      </c>
      <c r="Q76">
        <v>149</v>
      </c>
      <c r="R76">
        <v>428</v>
      </c>
      <c r="S76">
        <v>34.799999999999997</v>
      </c>
      <c r="T76" t="str">
        <f>IF(Table13[[#This Row],[3P%]]&lt;30,"Regular Shooter",IF(Table13[[#This Row],[3P%]]&lt;=36,"Solid Shooter",IF(Table13[[#This Row],[3P%]]&gt;36,"Sharpshooter","Invalid")))</f>
        <v>Solid Shooter</v>
      </c>
      <c r="U76">
        <v>127</v>
      </c>
      <c r="V76">
        <v>174</v>
      </c>
      <c r="W76">
        <v>73</v>
      </c>
      <c r="X76" t="str">
        <f>IF(Table13[[#This Row],[Free Throw %]]&lt;70,"Subpar FT%",IF(Table13[[#This Row],[Free Throw %]]&lt;=72,"Solid FT%",IF(Table13[[#This Row],[Free Throw %]]&gt;72,"Elite FT%","Invalid")))</f>
        <v>Elite FT%</v>
      </c>
      <c r="Y76">
        <v>73</v>
      </c>
      <c r="Z76">
        <v>285</v>
      </c>
      <c r="AA76">
        <v>358</v>
      </c>
      <c r="AB76" t="str">
        <f>IF(Table13[[#This Row],[REB]]&lt;199,"Occasional Rebounder",IF(Table13[[#This Row],[REB]] &lt;= 199,"Solid Rebounder",IF(Table13[[#This Row],[REB]]&gt;=200,"Elite Rebounder","Invalid")))</f>
        <v>Elite Rebounder</v>
      </c>
      <c r="AC76">
        <v>175</v>
      </c>
      <c r="AD76" t="str">
        <f>IF(Table13[[#This Row],[AST]]&lt;100,"Occasional Passer",IF(Table13[[#This Row],[AST]] &lt;= 116,"Solid Passer",IF(Table13[[#This Row],[AST]]&gt;116,"Elite Passer","Invalid")))</f>
        <v>Elite Passer</v>
      </c>
      <c r="AE76">
        <v>110</v>
      </c>
      <c r="AF76">
        <v>66</v>
      </c>
      <c r="AG76" t="str">
        <f>IF(Table13[[#This Row],[STL]]&lt;25,"Occasional Stealer",IF(Table13[[#This Row],[STL]] &lt;= 33,"Solid Stealer",IF(Table13[[#This Row],[STL]]&gt;33,"Elite Stealer","Invalid")))</f>
        <v>Elite Stealer</v>
      </c>
      <c r="AH76">
        <v>79</v>
      </c>
      <c r="AI76" t="str">
        <f>IF(Table13[[#This Row],[BLK]]&lt;18,"Occasional Blocker",IF(Table13[[#This Row],[BLK]] &lt;= 20,"Solid Shot Blocker",IF(Table13[[#This Row],[BLK]]&gt;=21,"Elite Shot Blocker","Invalid")))</f>
        <v>Elite Shot Blocker</v>
      </c>
      <c r="AJ76">
        <v>193</v>
      </c>
      <c r="AK76">
        <v>2161</v>
      </c>
      <c r="AL76">
        <v>3</v>
      </c>
      <c r="AM76">
        <v>0</v>
      </c>
      <c r="AN76">
        <v>-375</v>
      </c>
    </row>
    <row r="77" spans="1:40" x14ac:dyDescent="0.25">
      <c r="A77" t="s">
        <v>163</v>
      </c>
      <c r="B77" t="s">
        <v>52</v>
      </c>
      <c r="C77" t="str">
        <f>_xlfn.XLOOKUP(Table13[[#This Row],[POS]],Table4[POS],Table4[POS NAME])</f>
        <v>Shooting Guard</v>
      </c>
      <c r="D77" t="s">
        <v>78</v>
      </c>
      <c r="E77">
        <v>24</v>
      </c>
      <c r="F77">
        <v>75</v>
      </c>
      <c r="G77">
        <v>44</v>
      </c>
      <c r="H77">
        <v>31</v>
      </c>
      <c r="I77" t="b">
        <f>Table13[[#This Row],[W]]+Table13[[#This Row],[L]]=Table13[[#This Row],[Games Played]]</f>
        <v>1</v>
      </c>
      <c r="J77">
        <v>2203</v>
      </c>
      <c r="K77">
        <v>1140</v>
      </c>
      <c r="L77" t="str">
        <f>IF(Table13[[#This Row],[PTS]]&gt;=1000,"High Scorer","Low Scorer")</f>
        <v>High Scorer</v>
      </c>
      <c r="M77">
        <v>420</v>
      </c>
      <c r="N77">
        <v>866</v>
      </c>
      <c r="O77">
        <v>48.5</v>
      </c>
      <c r="P77" t="str">
        <f>IF(Table13[[#This Row],[Field Goal %]]&gt;46,"Above Average FG%","Below Average FG%")</f>
        <v>Above Average FG%</v>
      </c>
      <c r="Q77">
        <v>205</v>
      </c>
      <c r="R77">
        <v>510</v>
      </c>
      <c r="S77">
        <v>40.200000000000003</v>
      </c>
      <c r="T77" t="str">
        <f>IF(Table13[[#This Row],[3P%]]&lt;30,"Regular Shooter",IF(Table13[[#This Row],[3P%]]&lt;=36,"Solid Shooter",IF(Table13[[#This Row],[3P%]]&gt;36,"Sharpshooter","Invalid")))</f>
        <v>Sharpshooter</v>
      </c>
      <c r="U77">
        <v>95</v>
      </c>
      <c r="V77">
        <v>131</v>
      </c>
      <c r="W77">
        <v>72.5</v>
      </c>
      <c r="X77" t="str">
        <f>IF(Table13[[#This Row],[Free Throw %]]&lt;70,"Subpar FT%",IF(Table13[[#This Row],[Free Throw %]]&lt;=72,"Solid FT%",IF(Table13[[#This Row],[Free Throw %]]&gt;72,"Elite FT%","Invalid")))</f>
        <v>Elite FT%</v>
      </c>
      <c r="Y77">
        <v>42</v>
      </c>
      <c r="Z77">
        <v>209</v>
      </c>
      <c r="AA77">
        <v>251</v>
      </c>
      <c r="AB77" t="str">
        <f>IF(Table13[[#This Row],[REB]]&lt;199,"Occasional Rebounder",IF(Table13[[#This Row],[REB]] &lt;= 199,"Solid Rebounder",IF(Table13[[#This Row],[REB]]&gt;=200,"Elite Rebounder","Invalid")))</f>
        <v>Elite Rebounder</v>
      </c>
      <c r="AC77">
        <v>221</v>
      </c>
      <c r="AD77" t="str">
        <f>IF(Table13[[#This Row],[AST]]&lt;100,"Occasional Passer",IF(Table13[[#This Row],[AST]] &lt;= 116,"Solid Passer",IF(Table13[[#This Row],[AST]]&gt;116,"Elite Passer","Invalid")))</f>
        <v>Elite Passer</v>
      </c>
      <c r="AE77">
        <v>97</v>
      </c>
      <c r="AF77">
        <v>80</v>
      </c>
      <c r="AG77" t="str">
        <f>IF(Table13[[#This Row],[STL]]&lt;25,"Occasional Stealer",IF(Table13[[#This Row],[STL]] &lt;= 33,"Solid Stealer",IF(Table13[[#This Row],[STL]]&gt;33,"Elite Stealer","Invalid")))</f>
        <v>Elite Stealer</v>
      </c>
      <c r="AH77">
        <v>24</v>
      </c>
      <c r="AI77" t="str">
        <f>IF(Table13[[#This Row],[BLK]]&lt;18,"Occasional Blocker",IF(Table13[[#This Row],[BLK]] &lt;= 20,"Solid Shot Blocker",IF(Table13[[#This Row],[BLK]]&gt;=21,"Elite Shot Blocker","Invalid")))</f>
        <v>Elite Shot Blocker</v>
      </c>
      <c r="AJ77">
        <v>181</v>
      </c>
      <c r="AK77">
        <v>1988</v>
      </c>
      <c r="AL77">
        <v>0</v>
      </c>
      <c r="AM77">
        <v>0</v>
      </c>
      <c r="AN77">
        <v>222</v>
      </c>
    </row>
    <row r="78" spans="1:40" x14ac:dyDescent="0.25">
      <c r="A78" t="s">
        <v>164</v>
      </c>
      <c r="B78" t="s">
        <v>52</v>
      </c>
      <c r="C78" t="str">
        <f>_xlfn.XLOOKUP(Table13[[#This Row],[POS]],Table4[POS],Table4[POS NAME])</f>
        <v>Shooting Guard</v>
      </c>
      <c r="D78" t="s">
        <v>91</v>
      </c>
      <c r="E78">
        <v>22</v>
      </c>
      <c r="F78">
        <v>59</v>
      </c>
      <c r="G78">
        <v>18</v>
      </c>
      <c r="H78">
        <v>41</v>
      </c>
      <c r="I78" t="b">
        <f>Table13[[#This Row],[W]]+Table13[[#This Row],[L]]=Table13[[#This Row],[Games Played]]</f>
        <v>1</v>
      </c>
      <c r="J78">
        <v>2024</v>
      </c>
      <c r="K78">
        <v>1130</v>
      </c>
      <c r="L78" t="str">
        <f>IF(Table13[[#This Row],[PTS]]&gt;=1000,"High Scorer","Low Scorer")</f>
        <v>High Scorer</v>
      </c>
      <c r="M78">
        <v>391</v>
      </c>
      <c r="N78">
        <v>884</v>
      </c>
      <c r="O78">
        <v>44.2</v>
      </c>
      <c r="P78" t="str">
        <f>IF(Table13[[#This Row],[Field Goal %]]&gt;46,"Above Average FG%","Below Average FG%")</f>
        <v>Below Average FG%</v>
      </c>
      <c r="Q78">
        <v>141</v>
      </c>
      <c r="R78">
        <v>385</v>
      </c>
      <c r="S78">
        <v>36.6</v>
      </c>
      <c r="T78" t="str">
        <f>IF(Table13[[#This Row],[3P%]]&lt;30,"Regular Shooter",IF(Table13[[#This Row],[3P%]]&lt;=36,"Solid Shooter",IF(Table13[[#This Row],[3P%]]&gt;36,"Sharpshooter","Invalid")))</f>
        <v>Sharpshooter</v>
      </c>
      <c r="U78">
        <v>207</v>
      </c>
      <c r="V78">
        <v>264</v>
      </c>
      <c r="W78">
        <v>78.400000000000006</v>
      </c>
      <c r="X78" t="str">
        <f>IF(Table13[[#This Row],[Free Throw %]]&lt;70,"Subpar FT%",IF(Table13[[#This Row],[Free Throw %]]&lt;=72,"Solid FT%",IF(Table13[[#This Row],[Free Throw %]]&gt;72,"Elite FT%","Invalid")))</f>
        <v>Elite FT%</v>
      </c>
      <c r="Y78">
        <v>76</v>
      </c>
      <c r="Z78">
        <v>238</v>
      </c>
      <c r="AA78">
        <v>314</v>
      </c>
      <c r="AB78" t="str">
        <f>IF(Table13[[#This Row],[REB]]&lt;199,"Occasional Rebounder",IF(Table13[[#This Row],[REB]] &lt;= 199,"Solid Rebounder",IF(Table13[[#This Row],[REB]]&gt;=200,"Elite Rebounder","Invalid")))</f>
        <v>Elite Rebounder</v>
      </c>
      <c r="AC78">
        <v>338</v>
      </c>
      <c r="AD78" t="str">
        <f>IF(Table13[[#This Row],[AST]]&lt;100,"Occasional Passer",IF(Table13[[#This Row],[AST]] &lt;= 116,"Solid Passer",IF(Table13[[#This Row],[AST]]&gt;116,"Elite Passer","Invalid")))</f>
        <v>Elite Passer</v>
      </c>
      <c r="AE78">
        <v>188</v>
      </c>
      <c r="AF78">
        <v>82</v>
      </c>
      <c r="AG78" t="str">
        <f>IF(Table13[[#This Row],[STL]]&lt;25,"Occasional Stealer",IF(Table13[[#This Row],[STL]] &lt;= 33,"Solid Stealer",IF(Table13[[#This Row],[STL]]&gt;33,"Elite Stealer","Invalid")))</f>
        <v>Elite Stealer</v>
      </c>
      <c r="AH78">
        <v>17</v>
      </c>
      <c r="AI78" t="str">
        <f>IF(Table13[[#This Row],[BLK]]&lt;18,"Occasional Blocker",IF(Table13[[#This Row],[BLK]] &lt;= 20,"Solid Shot Blocker",IF(Table13[[#This Row],[BLK]]&gt;=21,"Elite Shot Blocker","Invalid")))</f>
        <v>Occasional Blocker</v>
      </c>
      <c r="AJ78">
        <v>156</v>
      </c>
      <c r="AK78">
        <v>2123</v>
      </c>
      <c r="AL78">
        <v>9</v>
      </c>
      <c r="AM78">
        <v>1</v>
      </c>
      <c r="AN78">
        <v>-343</v>
      </c>
    </row>
    <row r="79" spans="1:40" x14ac:dyDescent="0.25">
      <c r="A79" t="s">
        <v>165</v>
      </c>
      <c r="B79" t="s">
        <v>33</v>
      </c>
      <c r="C79" t="str">
        <f>_xlfn.XLOOKUP(Table13[[#This Row],[POS]],Table4[POS],Table4[POS NAME])</f>
        <v>Small Forward</v>
      </c>
      <c r="D79" t="s">
        <v>85</v>
      </c>
      <c r="E79">
        <v>25</v>
      </c>
      <c r="F79">
        <v>67</v>
      </c>
      <c r="G79">
        <v>33</v>
      </c>
      <c r="H79">
        <v>34</v>
      </c>
      <c r="I79" t="b">
        <f>Table13[[#This Row],[W]]+Table13[[#This Row],[L]]=Table13[[#This Row],[Games Played]]</f>
        <v>1</v>
      </c>
      <c r="J79">
        <v>2386</v>
      </c>
      <c r="K79">
        <v>1124</v>
      </c>
      <c r="L79" t="str">
        <f>IF(Table13[[#This Row],[PTS]]&gt;=1000,"High Scorer","Low Scorer")</f>
        <v>High Scorer</v>
      </c>
      <c r="M79">
        <v>421</v>
      </c>
      <c r="N79">
        <v>885</v>
      </c>
      <c r="O79">
        <v>47.6</v>
      </c>
      <c r="P79" t="str">
        <f>IF(Table13[[#This Row],[Field Goal %]]&gt;46,"Above Average FG%","Below Average FG%")</f>
        <v>Above Average FG%</v>
      </c>
      <c r="Q79">
        <v>142</v>
      </c>
      <c r="R79">
        <v>367</v>
      </c>
      <c r="S79">
        <v>38.700000000000003</v>
      </c>
      <c r="T79" t="str">
        <f>IF(Table13[[#This Row],[3P%]]&lt;30,"Regular Shooter",IF(Table13[[#This Row],[3P%]]&lt;=36,"Solid Shooter",IF(Table13[[#This Row],[3P%]]&gt;36,"Sharpshooter","Invalid")))</f>
        <v>Sharpshooter</v>
      </c>
      <c r="U79">
        <v>140</v>
      </c>
      <c r="V79">
        <v>167</v>
      </c>
      <c r="W79">
        <v>83.8</v>
      </c>
      <c r="X79" t="str">
        <f>IF(Table13[[#This Row],[Free Throw %]]&lt;70,"Subpar FT%",IF(Table13[[#This Row],[Free Throw %]]&lt;=72,"Solid FT%",IF(Table13[[#This Row],[Free Throw %]]&gt;72,"Elite FT%","Invalid")))</f>
        <v>Elite FT%</v>
      </c>
      <c r="Y79">
        <v>95</v>
      </c>
      <c r="Z79">
        <v>237</v>
      </c>
      <c r="AA79">
        <v>332</v>
      </c>
      <c r="AB79" t="str">
        <f>IF(Table13[[#This Row],[REB]]&lt;199,"Occasional Rebounder",IF(Table13[[#This Row],[REB]] &lt;= 199,"Solid Rebounder",IF(Table13[[#This Row],[REB]]&gt;=200,"Elite Rebounder","Invalid")))</f>
        <v>Elite Rebounder</v>
      </c>
      <c r="AC79">
        <v>131</v>
      </c>
      <c r="AD79" t="str">
        <f>IF(Table13[[#This Row],[AST]]&lt;100,"Occasional Passer",IF(Table13[[#This Row],[AST]] &lt;= 116,"Solid Passer",IF(Table13[[#This Row],[AST]]&gt;116,"Elite Passer","Invalid")))</f>
        <v>Elite Passer</v>
      </c>
      <c r="AE79">
        <v>132</v>
      </c>
      <c r="AF79">
        <v>128</v>
      </c>
      <c r="AG79" t="str">
        <f>IF(Table13[[#This Row],[STL]]&lt;25,"Occasional Stealer",IF(Table13[[#This Row],[STL]] &lt;= 33,"Solid Stealer",IF(Table13[[#This Row],[STL]]&gt;33,"Elite Stealer","Invalid")))</f>
        <v>Elite Stealer</v>
      </c>
      <c r="AH79">
        <v>50</v>
      </c>
      <c r="AI79" t="str">
        <f>IF(Table13[[#This Row],[BLK]]&lt;18,"Occasional Blocker",IF(Table13[[#This Row],[BLK]] &lt;= 20,"Solid Shot Blocker",IF(Table13[[#This Row],[BLK]]&gt;=21,"Elite Shot Blocker","Invalid")))</f>
        <v>Elite Shot Blocker</v>
      </c>
      <c r="AJ79">
        <v>200</v>
      </c>
      <c r="AK79">
        <v>2121</v>
      </c>
      <c r="AL79">
        <v>2</v>
      </c>
      <c r="AM79">
        <v>0</v>
      </c>
      <c r="AN79">
        <v>132</v>
      </c>
    </row>
    <row r="80" spans="1:40" x14ac:dyDescent="0.25">
      <c r="A80" t="s">
        <v>166</v>
      </c>
      <c r="B80" t="s">
        <v>37</v>
      </c>
      <c r="C80" t="str">
        <f>_xlfn.XLOOKUP(Table13[[#This Row],[POS]],Table4[POS],Table4[POS NAME])</f>
        <v>Center</v>
      </c>
      <c r="D80" t="s">
        <v>104</v>
      </c>
      <c r="E80">
        <v>30</v>
      </c>
      <c r="F80">
        <v>79</v>
      </c>
      <c r="G80">
        <v>40</v>
      </c>
      <c r="H80">
        <v>39</v>
      </c>
      <c r="I80" t="b">
        <f>Table13[[#This Row],[W]]+Table13[[#This Row],[L]]=Table13[[#This Row],[Games Played]]</f>
        <v>1</v>
      </c>
      <c r="J80">
        <v>1968</v>
      </c>
      <c r="K80">
        <v>1115</v>
      </c>
      <c r="L80" t="str">
        <f>IF(Table13[[#This Row],[PTS]]&gt;=1000,"High Scorer","Low Scorer")</f>
        <v>High Scorer</v>
      </c>
      <c r="M80">
        <v>446</v>
      </c>
      <c r="N80">
        <v>816</v>
      </c>
      <c r="O80">
        <v>54.7</v>
      </c>
      <c r="P80" t="str">
        <f>IF(Table13[[#This Row],[Field Goal %]]&gt;46,"Above Average FG%","Below Average FG%")</f>
        <v>Above Average FG%</v>
      </c>
      <c r="Q80">
        <v>38</v>
      </c>
      <c r="R80">
        <v>109</v>
      </c>
      <c r="S80">
        <v>34.9</v>
      </c>
      <c r="T80" t="str">
        <f>IF(Table13[[#This Row],[3P%]]&lt;30,"Regular Shooter",IF(Table13[[#This Row],[3P%]]&lt;=36,"Solid Shooter",IF(Table13[[#This Row],[3P%]]&gt;36,"Sharpshooter","Invalid")))</f>
        <v>Solid Shooter</v>
      </c>
      <c r="U80">
        <v>185</v>
      </c>
      <c r="V80">
        <v>224</v>
      </c>
      <c r="W80">
        <v>82.6</v>
      </c>
      <c r="X80" t="str">
        <f>IF(Table13[[#This Row],[Free Throw %]]&lt;70,"Subpar FT%",IF(Table13[[#This Row],[Free Throw %]]&lt;=72,"Solid FT%",IF(Table13[[#This Row],[Free Throw %]]&gt;72,"Elite FT%","Invalid")))</f>
        <v>Elite FT%</v>
      </c>
      <c r="Y80">
        <v>225</v>
      </c>
      <c r="Z80">
        <v>579</v>
      </c>
      <c r="AA80">
        <v>804</v>
      </c>
      <c r="AB80" t="str">
        <f>IF(Table13[[#This Row],[REB]]&lt;199,"Occasional Rebounder",IF(Table13[[#This Row],[REB]] &lt;= 199,"Solid Rebounder",IF(Table13[[#This Row],[REB]]&gt;=200,"Elite Rebounder","Invalid")))</f>
        <v>Elite Rebounder</v>
      </c>
      <c r="AC80">
        <v>140</v>
      </c>
      <c r="AD80" t="str">
        <f>IF(Table13[[#This Row],[AST]]&lt;100,"Occasional Passer",IF(Table13[[#This Row],[AST]] &lt;= 116,"Solid Passer",IF(Table13[[#This Row],[AST]]&gt;116,"Elite Passer","Invalid")))</f>
        <v>Elite Passer</v>
      </c>
      <c r="AE80">
        <v>159</v>
      </c>
      <c r="AF80">
        <v>20</v>
      </c>
      <c r="AG80" t="str">
        <f>IF(Table13[[#This Row],[STL]]&lt;25,"Occasional Stealer",IF(Table13[[#This Row],[STL]] &lt;= 33,"Solid Stealer",IF(Table13[[#This Row],[STL]]&gt;33,"Elite Stealer","Invalid")))</f>
        <v>Occasional Stealer</v>
      </c>
      <c r="AH80">
        <v>52</v>
      </c>
      <c r="AI80" t="str">
        <f>IF(Table13[[#This Row],[BLK]]&lt;18,"Occasional Blocker",IF(Table13[[#This Row],[BLK]] &lt;= 20,"Solid Shot Blocker",IF(Table13[[#This Row],[BLK]]&gt;=21,"Elite Shot Blocker","Invalid")))</f>
        <v>Elite Shot Blocker</v>
      </c>
      <c r="AJ80">
        <v>245</v>
      </c>
      <c r="AK80">
        <v>2347</v>
      </c>
      <c r="AL80">
        <v>43</v>
      </c>
      <c r="AM80">
        <v>0</v>
      </c>
      <c r="AN80">
        <v>-10</v>
      </c>
    </row>
    <row r="81" spans="1:40" x14ac:dyDescent="0.25">
      <c r="A81" t="s">
        <v>167</v>
      </c>
      <c r="B81" t="s">
        <v>57</v>
      </c>
      <c r="C81" t="str">
        <f>_xlfn.XLOOKUP(Table13[[#This Row],[POS]],Table4[POS],Table4[POS NAME])</f>
        <v>Forward</v>
      </c>
      <c r="D81" t="s">
        <v>44</v>
      </c>
      <c r="E81">
        <v>27</v>
      </c>
      <c r="F81">
        <v>67</v>
      </c>
      <c r="G81">
        <v>33</v>
      </c>
      <c r="H81">
        <v>34</v>
      </c>
      <c r="I81" t="b">
        <f>Table13[[#This Row],[W]]+Table13[[#This Row],[L]]=Table13[[#This Row],[Games Played]]</f>
        <v>1</v>
      </c>
      <c r="J81">
        <v>1738</v>
      </c>
      <c r="K81">
        <v>1114</v>
      </c>
      <c r="L81" t="str">
        <f>IF(Table13[[#This Row],[PTS]]&gt;=1000,"High Scorer","Low Scorer")</f>
        <v>High Scorer</v>
      </c>
      <c r="M81">
        <v>396</v>
      </c>
      <c r="N81">
        <v>769</v>
      </c>
      <c r="O81">
        <v>51.5</v>
      </c>
      <c r="P81" t="str">
        <f>IF(Table13[[#This Row],[Field Goal %]]&gt;46,"Above Average FG%","Below Average FG%")</f>
        <v>Above Average FG%</v>
      </c>
      <c r="Q81">
        <v>105</v>
      </c>
      <c r="R81">
        <v>279</v>
      </c>
      <c r="S81">
        <v>37.6</v>
      </c>
      <c r="T81" t="str">
        <f>IF(Table13[[#This Row],[3P%]]&lt;30,"Regular Shooter",IF(Table13[[#This Row],[3P%]]&lt;=36,"Solid Shooter",IF(Table13[[#This Row],[3P%]]&gt;36,"Sharpshooter","Invalid")))</f>
        <v>Sharpshooter</v>
      </c>
      <c r="U81">
        <v>217</v>
      </c>
      <c r="V81">
        <v>281</v>
      </c>
      <c r="W81">
        <v>77.2</v>
      </c>
      <c r="X81" t="str">
        <f>IF(Table13[[#This Row],[Free Throw %]]&lt;70,"Subpar FT%",IF(Table13[[#This Row],[Free Throw %]]&lt;=72,"Solid FT%",IF(Table13[[#This Row],[Free Throw %]]&gt;72,"Elite FT%","Invalid")))</f>
        <v>Elite FT%</v>
      </c>
      <c r="Y81">
        <v>87</v>
      </c>
      <c r="Z81">
        <v>404</v>
      </c>
      <c r="AA81">
        <v>491</v>
      </c>
      <c r="AB81" t="str">
        <f>IF(Table13[[#This Row],[REB]]&lt;199,"Occasional Rebounder",IF(Table13[[#This Row],[REB]] &lt;= 199,"Solid Rebounder",IF(Table13[[#This Row],[REB]]&gt;=200,"Elite Rebounder","Invalid")))</f>
        <v>Elite Rebounder</v>
      </c>
      <c r="AC81">
        <v>121</v>
      </c>
      <c r="AD81" t="str">
        <f>IF(Table13[[#This Row],[AST]]&lt;100,"Occasional Passer",IF(Table13[[#This Row],[AST]] &lt;= 116,"Solid Passer",IF(Table13[[#This Row],[AST]]&gt;116,"Elite Passer","Invalid")))</f>
        <v>Elite Passer</v>
      </c>
      <c r="AE81">
        <v>121</v>
      </c>
      <c r="AF81">
        <v>30</v>
      </c>
      <c r="AG81" t="str">
        <f>IF(Table13[[#This Row],[STL]]&lt;25,"Occasional Stealer",IF(Table13[[#This Row],[STL]] &lt;= 33,"Solid Stealer",IF(Table13[[#This Row],[STL]]&gt;33,"Elite Stealer","Invalid")))</f>
        <v>Solid Stealer</v>
      </c>
      <c r="AH81">
        <v>72</v>
      </c>
      <c r="AI81" t="str">
        <f>IF(Table13[[#This Row],[BLK]]&lt;18,"Occasional Blocker",IF(Table13[[#This Row],[BLK]] &lt;= 20,"Solid Shot Blocker",IF(Table13[[#This Row],[BLK]]&gt;=21,"Elite Shot Blocker","Invalid")))</f>
        <v>Elite Shot Blocker</v>
      </c>
      <c r="AJ81">
        <v>169</v>
      </c>
      <c r="AK81">
        <v>2070</v>
      </c>
      <c r="AL81">
        <v>12</v>
      </c>
      <c r="AM81">
        <v>0</v>
      </c>
      <c r="AN81">
        <v>-46</v>
      </c>
    </row>
    <row r="82" spans="1:40" x14ac:dyDescent="0.25">
      <c r="A82" t="s">
        <v>168</v>
      </c>
      <c r="B82" t="s">
        <v>37</v>
      </c>
      <c r="C82" t="str">
        <f>_xlfn.XLOOKUP(Table13[[#This Row],[POS]],Table4[POS],Table4[POS NAME])</f>
        <v>Center</v>
      </c>
      <c r="D82" t="s">
        <v>129</v>
      </c>
      <c r="E82">
        <v>27</v>
      </c>
      <c r="F82">
        <v>62</v>
      </c>
      <c r="G82">
        <v>29</v>
      </c>
      <c r="H82">
        <v>33</v>
      </c>
      <c r="I82" t="b">
        <f>Table13[[#This Row],[W]]+Table13[[#This Row],[L]]=Table13[[#This Row],[Games Played]]</f>
        <v>1</v>
      </c>
      <c r="J82">
        <v>1825</v>
      </c>
      <c r="K82">
        <v>1113</v>
      </c>
      <c r="L82" t="str">
        <f>IF(Table13[[#This Row],[PTS]]&gt;=1000,"High Scorer","Low Scorer")</f>
        <v>High Scorer</v>
      </c>
      <c r="M82">
        <v>402</v>
      </c>
      <c r="N82">
        <v>733</v>
      </c>
      <c r="O82">
        <v>54.8</v>
      </c>
      <c r="P82" t="str">
        <f>IF(Table13[[#This Row],[Field Goal %]]&gt;46,"Above Average FG%","Below Average FG%")</f>
        <v>Above Average FG%</v>
      </c>
      <c r="Q82">
        <v>93</v>
      </c>
      <c r="R82">
        <v>249</v>
      </c>
      <c r="S82">
        <v>37.299999999999997</v>
      </c>
      <c r="T82" t="str">
        <f>IF(Table13[[#This Row],[3P%]]&lt;30,"Regular Shooter",IF(Table13[[#This Row],[3P%]]&lt;=36,"Solid Shooter",IF(Table13[[#This Row],[3P%]]&gt;36,"Sharpshooter","Invalid")))</f>
        <v>Sharpshooter</v>
      </c>
      <c r="U82">
        <v>216</v>
      </c>
      <c r="V82">
        <v>276</v>
      </c>
      <c r="W82">
        <v>78.3</v>
      </c>
      <c r="X82" t="str">
        <f>IF(Table13[[#This Row],[Free Throw %]]&lt;70,"Subpar FT%",IF(Table13[[#This Row],[Free Throw %]]&lt;=72,"Solid FT%",IF(Table13[[#This Row],[Free Throw %]]&gt;72,"Elite FT%","Invalid")))</f>
        <v>Elite FT%</v>
      </c>
      <c r="Y82">
        <v>88</v>
      </c>
      <c r="Z82">
        <v>378</v>
      </c>
      <c r="AA82">
        <v>466</v>
      </c>
      <c r="AB82" t="str">
        <f>IF(Table13[[#This Row],[REB]]&lt;199,"Occasional Rebounder",IF(Table13[[#This Row],[REB]] &lt;= 199,"Solid Rebounder",IF(Table13[[#This Row],[REB]]&gt;=200,"Elite Rebounder","Invalid")))</f>
        <v>Elite Rebounder</v>
      </c>
      <c r="AC82">
        <v>89</v>
      </c>
      <c r="AD82" t="str">
        <f>IF(Table13[[#This Row],[AST]]&lt;100,"Occasional Passer",IF(Table13[[#This Row],[AST]] &lt;= 116,"Solid Passer",IF(Table13[[#This Row],[AST]]&gt;116,"Elite Passer","Invalid")))</f>
        <v>Occasional Passer</v>
      </c>
      <c r="AE82">
        <v>103</v>
      </c>
      <c r="AF82">
        <v>36</v>
      </c>
      <c r="AG82" t="str">
        <f>IF(Table13[[#This Row],[STL]]&lt;25,"Occasional Stealer",IF(Table13[[#This Row],[STL]] &lt;= 33,"Solid Stealer",IF(Table13[[#This Row],[STL]]&gt;33,"Elite Stealer","Invalid")))</f>
        <v>Elite Stealer</v>
      </c>
      <c r="AH82">
        <v>140</v>
      </c>
      <c r="AI82" t="str">
        <f>IF(Table13[[#This Row],[BLK]]&lt;18,"Occasional Blocker",IF(Table13[[#This Row],[BLK]] &lt;= 20,"Solid Shot Blocker",IF(Table13[[#This Row],[BLK]]&gt;=21,"Elite Shot Blocker","Invalid")))</f>
        <v>Elite Shot Blocker</v>
      </c>
      <c r="AJ82">
        <v>215</v>
      </c>
      <c r="AK82">
        <v>2231</v>
      </c>
      <c r="AL82">
        <v>18</v>
      </c>
      <c r="AM82">
        <v>0</v>
      </c>
      <c r="AN82">
        <v>-47</v>
      </c>
    </row>
    <row r="83" spans="1:40" x14ac:dyDescent="0.25">
      <c r="A83" t="s">
        <v>169</v>
      </c>
      <c r="B83" t="s">
        <v>33</v>
      </c>
      <c r="C83" t="str">
        <f>_xlfn.XLOOKUP(Table13[[#This Row],[POS]],Table4[POS],Table4[POS NAME])</f>
        <v>Small Forward</v>
      </c>
      <c r="D83" t="s">
        <v>104</v>
      </c>
      <c r="E83">
        <v>25</v>
      </c>
      <c r="F83">
        <v>45</v>
      </c>
      <c r="G83">
        <v>23</v>
      </c>
      <c r="H83">
        <v>22</v>
      </c>
      <c r="I83" t="b">
        <f>Table13[[#This Row],[W]]+Table13[[#This Row],[L]]=Table13[[#This Row],[Games Played]]</f>
        <v>1</v>
      </c>
      <c r="J83">
        <v>1538</v>
      </c>
      <c r="K83">
        <v>1112</v>
      </c>
      <c r="L83" t="str">
        <f>IF(Table13[[#This Row],[PTS]]&gt;=1000,"High Scorer","Low Scorer")</f>
        <v>High Scorer</v>
      </c>
      <c r="M83">
        <v>404</v>
      </c>
      <c r="N83">
        <v>835</v>
      </c>
      <c r="O83">
        <v>48.4</v>
      </c>
      <c r="P83" t="str">
        <f>IF(Table13[[#This Row],[Field Goal %]]&gt;46,"Above Average FG%","Below Average FG%")</f>
        <v>Above Average FG%</v>
      </c>
      <c r="Q83">
        <v>64</v>
      </c>
      <c r="R83">
        <v>164</v>
      </c>
      <c r="S83">
        <v>39</v>
      </c>
      <c r="T83" t="str">
        <f>IF(Table13[[#This Row],[3P%]]&lt;30,"Regular Shooter",IF(Table13[[#This Row],[3P%]]&lt;=36,"Solid Shooter",IF(Table13[[#This Row],[3P%]]&gt;36,"Sharpshooter","Invalid")))</f>
        <v>Sharpshooter</v>
      </c>
      <c r="U83">
        <v>240</v>
      </c>
      <c r="V83">
        <v>272</v>
      </c>
      <c r="W83">
        <v>88.2</v>
      </c>
      <c r="X83" t="str">
        <f>IF(Table13[[#This Row],[Free Throw %]]&lt;70,"Subpar FT%",IF(Table13[[#This Row],[Free Throw %]]&lt;=72,"Solid FT%",IF(Table13[[#This Row],[Free Throw %]]&gt;72,"Elite FT%","Invalid")))</f>
        <v>Elite FT%</v>
      </c>
      <c r="Y83">
        <v>23</v>
      </c>
      <c r="Z83">
        <v>223</v>
      </c>
      <c r="AA83">
        <v>246</v>
      </c>
      <c r="AB83" t="str">
        <f>IF(Table13[[#This Row],[REB]]&lt;199,"Occasional Rebounder",IF(Table13[[#This Row],[REB]] &lt;= 199,"Solid Rebounder",IF(Table13[[#This Row],[REB]]&gt;=200,"Elite Rebounder","Invalid")))</f>
        <v>Elite Rebounder</v>
      </c>
      <c r="AC83">
        <v>262</v>
      </c>
      <c r="AD83" t="str">
        <f>IF(Table13[[#This Row],[AST]]&lt;100,"Occasional Passer",IF(Table13[[#This Row],[AST]] &lt;= 116,"Solid Passer",IF(Table13[[#This Row],[AST]]&gt;116,"Elite Passer","Invalid")))</f>
        <v>Elite Passer</v>
      </c>
      <c r="AE83">
        <v>148</v>
      </c>
      <c r="AF83">
        <v>32</v>
      </c>
      <c r="AG83" t="str">
        <f>IF(Table13[[#This Row],[STL]]&lt;25,"Occasional Stealer",IF(Table13[[#This Row],[STL]] &lt;= 33,"Solid Stealer",IF(Table13[[#This Row],[STL]]&gt;33,"Elite Stealer","Invalid")))</f>
        <v>Solid Stealer</v>
      </c>
      <c r="AH83">
        <v>19</v>
      </c>
      <c r="AI83" t="str">
        <f>IF(Table13[[#This Row],[BLK]]&lt;18,"Occasional Blocker",IF(Table13[[#This Row],[BLK]] &lt;= 20,"Solid Shot Blocker",IF(Table13[[#This Row],[BLK]]&gt;=21,"Elite Shot Blocker","Invalid")))</f>
        <v>Solid Shot Blocker</v>
      </c>
      <c r="AJ83">
        <v>116</v>
      </c>
      <c r="AK83">
        <v>1805</v>
      </c>
      <c r="AL83">
        <v>6</v>
      </c>
      <c r="AM83">
        <v>2</v>
      </c>
      <c r="AN83">
        <v>96</v>
      </c>
    </row>
    <row r="84" spans="1:40" x14ac:dyDescent="0.25">
      <c r="A84" t="s">
        <v>170</v>
      </c>
      <c r="B84" t="s">
        <v>26</v>
      </c>
      <c r="C84" t="str">
        <f>_xlfn.XLOOKUP(Table13[[#This Row],[POS]],Table4[POS],Table4[POS NAME])</f>
        <v>Power Forward</v>
      </c>
      <c r="D84" t="s">
        <v>89</v>
      </c>
      <c r="E84">
        <v>27</v>
      </c>
      <c r="F84">
        <v>68</v>
      </c>
      <c r="G84">
        <v>45</v>
      </c>
      <c r="H84">
        <v>23</v>
      </c>
      <c r="I84" t="b">
        <f>Table13[[#This Row],[W]]+Table13[[#This Row],[L]]=Table13[[#This Row],[Games Played]]</f>
        <v>1</v>
      </c>
      <c r="J84">
        <v>2055</v>
      </c>
      <c r="K84">
        <v>1109</v>
      </c>
      <c r="L84" t="str">
        <f>IF(Table13[[#This Row],[PTS]]&gt;=1000,"High Scorer","Low Scorer")</f>
        <v>High Scorer</v>
      </c>
      <c r="M84">
        <v>429</v>
      </c>
      <c r="N84">
        <v>761</v>
      </c>
      <c r="O84">
        <v>56.4</v>
      </c>
      <c r="P84" t="str">
        <f>IF(Table13[[#This Row],[Field Goal %]]&gt;46,"Above Average FG%","Below Average FG%")</f>
        <v>Above Average FG%</v>
      </c>
      <c r="Q84">
        <v>60</v>
      </c>
      <c r="R84">
        <v>173</v>
      </c>
      <c r="S84">
        <v>34.700000000000003</v>
      </c>
      <c r="T84" t="str">
        <f>IF(Table13[[#This Row],[3P%]]&lt;30,"Regular Shooter",IF(Table13[[#This Row],[3P%]]&lt;=36,"Solid Shooter",IF(Table13[[#This Row],[3P%]]&gt;36,"Sharpshooter","Invalid")))</f>
        <v>Solid Shooter</v>
      </c>
      <c r="U84">
        <v>191</v>
      </c>
      <c r="V84">
        <v>314</v>
      </c>
      <c r="W84">
        <v>60.8</v>
      </c>
      <c r="X84" t="str">
        <f>IF(Table13[[#This Row],[Free Throw %]]&lt;70,"Subpar FT%",IF(Table13[[#This Row],[Free Throw %]]&lt;=72,"Solid FT%",IF(Table13[[#This Row],[Free Throw %]]&gt;72,"Elite FT%","Invalid")))</f>
        <v>Subpar FT%</v>
      </c>
      <c r="Y84">
        <v>164</v>
      </c>
      <c r="Z84">
        <v>282</v>
      </c>
      <c r="AA84">
        <v>446</v>
      </c>
      <c r="AB84" t="str">
        <f>IF(Table13[[#This Row],[REB]]&lt;199,"Occasional Rebounder",IF(Table13[[#This Row],[REB]] &lt;= 199,"Solid Rebounder",IF(Table13[[#This Row],[REB]]&gt;=200,"Elite Rebounder","Invalid")))</f>
        <v>Elite Rebounder</v>
      </c>
      <c r="AC84">
        <v>203</v>
      </c>
      <c r="AD84" t="str">
        <f>IF(Table13[[#This Row],[AST]]&lt;100,"Occasional Passer",IF(Table13[[#This Row],[AST]] &lt;= 116,"Solid Passer",IF(Table13[[#This Row],[AST]]&gt;116,"Elite Passer","Invalid")))</f>
        <v>Elite Passer</v>
      </c>
      <c r="AE84">
        <v>98</v>
      </c>
      <c r="AF84">
        <v>54</v>
      </c>
      <c r="AG84" t="str">
        <f>IF(Table13[[#This Row],[STL]]&lt;25,"Occasional Stealer",IF(Table13[[#This Row],[STL]] &lt;= 33,"Solid Stealer",IF(Table13[[#This Row],[STL]]&gt;33,"Elite Stealer","Invalid")))</f>
        <v>Elite Stealer</v>
      </c>
      <c r="AH84">
        <v>51</v>
      </c>
      <c r="AI84" t="str">
        <f>IF(Table13[[#This Row],[BLK]]&lt;18,"Occasional Blocker",IF(Table13[[#This Row],[BLK]] &lt;= 20,"Solid Shot Blocker",IF(Table13[[#This Row],[BLK]]&gt;=21,"Elite Shot Blocker","Invalid")))</f>
        <v>Elite Shot Blocker</v>
      </c>
      <c r="AJ84">
        <v>129</v>
      </c>
      <c r="AK84">
        <v>2166</v>
      </c>
      <c r="AL84">
        <v>11</v>
      </c>
      <c r="AM84">
        <v>0</v>
      </c>
      <c r="AN84">
        <v>518</v>
      </c>
    </row>
    <row r="85" spans="1:40" x14ac:dyDescent="0.25">
      <c r="A85" t="s">
        <v>171</v>
      </c>
      <c r="B85" t="s">
        <v>37</v>
      </c>
      <c r="C85" t="str">
        <f>_xlfn.XLOOKUP(Table13[[#This Row],[POS]],Table4[POS],Table4[POS NAME])</f>
        <v>Center</v>
      </c>
      <c r="D85" t="s">
        <v>91</v>
      </c>
      <c r="E85">
        <v>20</v>
      </c>
      <c r="F85">
        <v>75</v>
      </c>
      <c r="G85">
        <v>18</v>
      </c>
      <c r="H85">
        <v>57</v>
      </c>
      <c r="I85" t="b">
        <f>Table13[[#This Row],[W]]+Table13[[#This Row],[L]]=Table13[[#This Row],[Games Played]]</f>
        <v>1</v>
      </c>
      <c r="J85">
        <v>2171</v>
      </c>
      <c r="K85">
        <v>1109</v>
      </c>
      <c r="L85" t="str">
        <f>IF(Table13[[#This Row],[PTS]]&gt;=1000,"High Scorer","Low Scorer")</f>
        <v>High Scorer</v>
      </c>
      <c r="M85">
        <v>442</v>
      </c>
      <c r="N85">
        <v>799</v>
      </c>
      <c r="O85">
        <v>55.3</v>
      </c>
      <c r="P85" t="str">
        <f>IF(Table13[[#This Row],[Field Goal %]]&gt;46,"Above Average FG%","Below Average FG%")</f>
        <v>Above Average FG%</v>
      </c>
      <c r="Q85">
        <v>19</v>
      </c>
      <c r="R85">
        <v>57</v>
      </c>
      <c r="S85">
        <v>33.299999999999997</v>
      </c>
      <c r="T85" t="str">
        <f>IF(Table13[[#This Row],[3P%]]&lt;30,"Regular Shooter",IF(Table13[[#This Row],[3P%]]&lt;=36,"Solid Shooter",IF(Table13[[#This Row],[3P%]]&gt;36,"Sharpshooter","Invalid")))</f>
        <v>Solid Shooter</v>
      </c>
      <c r="U85">
        <v>206</v>
      </c>
      <c r="V85">
        <v>288</v>
      </c>
      <c r="W85">
        <v>71.5</v>
      </c>
      <c r="X85" t="str">
        <f>IF(Table13[[#This Row],[Free Throw %]]&lt;70,"Subpar FT%",IF(Table13[[#This Row],[Free Throw %]]&lt;=72,"Solid FT%",IF(Table13[[#This Row],[Free Throw %]]&gt;72,"Elite FT%","Invalid")))</f>
        <v>Solid FT%</v>
      </c>
      <c r="Y85">
        <v>242</v>
      </c>
      <c r="Z85">
        <v>436</v>
      </c>
      <c r="AA85">
        <v>678</v>
      </c>
      <c r="AB85" t="str">
        <f>IF(Table13[[#This Row],[REB]]&lt;199,"Occasional Rebounder",IF(Table13[[#This Row],[REB]] &lt;= 199,"Solid Rebounder",IF(Table13[[#This Row],[REB]]&gt;=200,"Elite Rebounder","Invalid")))</f>
        <v>Elite Rebounder</v>
      </c>
      <c r="AC85">
        <v>291</v>
      </c>
      <c r="AD85" t="str">
        <f>IF(Table13[[#This Row],[AST]]&lt;100,"Occasional Passer",IF(Table13[[#This Row],[AST]] &lt;= 116,"Solid Passer",IF(Table13[[#This Row],[AST]]&gt;116,"Elite Passer","Invalid")))</f>
        <v>Elite Passer</v>
      </c>
      <c r="AE85">
        <v>193</v>
      </c>
      <c r="AF85">
        <v>70</v>
      </c>
      <c r="AG85" t="str">
        <f>IF(Table13[[#This Row],[STL]]&lt;25,"Occasional Stealer",IF(Table13[[#This Row],[STL]] &lt;= 33,"Solid Stealer",IF(Table13[[#This Row],[STL]]&gt;33,"Elite Stealer","Invalid")))</f>
        <v>Elite Stealer</v>
      </c>
      <c r="AH85">
        <v>70</v>
      </c>
      <c r="AI85" t="str">
        <f>IF(Table13[[#This Row],[BLK]]&lt;18,"Occasional Blocker",IF(Table13[[#This Row],[BLK]] &lt;= 20,"Solid Shot Blocker",IF(Table13[[#This Row],[BLK]]&gt;=21,"Elite Shot Blocker","Invalid")))</f>
        <v>Elite Shot Blocker</v>
      </c>
      <c r="AJ85">
        <v>258</v>
      </c>
      <c r="AK85">
        <v>2586</v>
      </c>
      <c r="AL85">
        <v>29</v>
      </c>
      <c r="AM85">
        <v>2</v>
      </c>
      <c r="AN85">
        <v>-283</v>
      </c>
    </row>
    <row r="86" spans="1:40" x14ac:dyDescent="0.25">
      <c r="A86" t="s">
        <v>172</v>
      </c>
      <c r="B86" t="s">
        <v>26</v>
      </c>
      <c r="C86" t="str">
        <f>_xlfn.XLOOKUP(Table13[[#This Row],[POS]],Table4[POS],Table4[POS NAME])</f>
        <v>Power Forward</v>
      </c>
      <c r="D86" t="s">
        <v>39</v>
      </c>
      <c r="E86">
        <v>30</v>
      </c>
      <c r="F86">
        <v>74</v>
      </c>
      <c r="G86">
        <v>47</v>
      </c>
      <c r="H86">
        <v>27</v>
      </c>
      <c r="I86" t="b">
        <f>Table13[[#This Row],[W]]+Table13[[#This Row],[L]]=Table13[[#This Row],[Games Played]]</f>
        <v>1</v>
      </c>
      <c r="J86">
        <v>2436</v>
      </c>
      <c r="K86">
        <v>1085</v>
      </c>
      <c r="L86" t="str">
        <f>IF(Table13[[#This Row],[PTS]]&gt;=1000,"High Scorer","Low Scorer")</f>
        <v>High Scorer</v>
      </c>
      <c r="M86">
        <v>423</v>
      </c>
      <c r="N86">
        <v>845</v>
      </c>
      <c r="O86">
        <v>50.1</v>
      </c>
      <c r="P86" t="str">
        <f>IF(Table13[[#This Row],[Field Goal %]]&gt;46,"Above Average FG%","Below Average FG%")</f>
        <v>Above Average FG%</v>
      </c>
      <c r="Q86">
        <v>126</v>
      </c>
      <c r="R86">
        <v>324</v>
      </c>
      <c r="S86">
        <v>38.9</v>
      </c>
      <c r="T86" t="str">
        <f>IF(Table13[[#This Row],[3P%]]&lt;30,"Regular Shooter",IF(Table13[[#This Row],[3P%]]&lt;=36,"Solid Shooter",IF(Table13[[#This Row],[3P%]]&gt;36,"Sharpshooter","Invalid")))</f>
        <v>Sharpshooter</v>
      </c>
      <c r="U86">
        <v>113</v>
      </c>
      <c r="V86">
        <v>129</v>
      </c>
      <c r="W86">
        <v>87.6</v>
      </c>
      <c r="X86" t="str">
        <f>IF(Table13[[#This Row],[Free Throw %]]&lt;70,"Subpar FT%",IF(Table13[[#This Row],[Free Throw %]]&lt;=72,"Solid FT%",IF(Table13[[#This Row],[Free Throw %]]&gt;72,"Elite FT%","Invalid")))</f>
        <v>Elite FT%</v>
      </c>
      <c r="Y86">
        <v>67</v>
      </c>
      <c r="Z86">
        <v>357</v>
      </c>
      <c r="AA86">
        <v>424</v>
      </c>
      <c r="AB86" t="str">
        <f>IF(Table13[[#This Row],[REB]]&lt;199,"Occasional Rebounder",IF(Table13[[#This Row],[REB]] &lt;= 199,"Solid Rebounder",IF(Table13[[#This Row],[REB]]&gt;=200,"Elite Rebounder","Invalid")))</f>
        <v>Elite Rebounder</v>
      </c>
      <c r="AC86">
        <v>186</v>
      </c>
      <c r="AD86" t="str">
        <f>IF(Table13[[#This Row],[AST]]&lt;100,"Occasional Passer",IF(Table13[[#This Row],[AST]] &lt;= 116,"Solid Passer",IF(Table13[[#This Row],[AST]]&gt;116,"Elite Passer","Invalid")))</f>
        <v>Elite Passer</v>
      </c>
      <c r="AE86">
        <v>89</v>
      </c>
      <c r="AF86">
        <v>68</v>
      </c>
      <c r="AG86" t="str">
        <f>IF(Table13[[#This Row],[STL]]&lt;25,"Occasional Stealer",IF(Table13[[#This Row],[STL]] &lt;= 33,"Solid Stealer",IF(Table13[[#This Row],[STL]]&gt;33,"Elite Stealer","Invalid")))</f>
        <v>Elite Stealer</v>
      </c>
      <c r="AH86">
        <v>40</v>
      </c>
      <c r="AI86" t="str">
        <f>IF(Table13[[#This Row],[BLK]]&lt;18,"Occasional Blocker",IF(Table13[[#This Row],[BLK]] &lt;= 20,"Solid Shot Blocker",IF(Table13[[#This Row],[BLK]]&gt;=21,"Elite Shot Blocker","Invalid")))</f>
        <v>Elite Shot Blocker</v>
      </c>
      <c r="AJ86">
        <v>149</v>
      </c>
      <c r="AK86">
        <v>2108</v>
      </c>
      <c r="AL86">
        <v>7</v>
      </c>
      <c r="AM86">
        <v>0</v>
      </c>
      <c r="AN86">
        <v>296</v>
      </c>
    </row>
    <row r="87" spans="1:40" x14ac:dyDescent="0.25">
      <c r="A87" t="s">
        <v>173</v>
      </c>
      <c r="B87" t="s">
        <v>33</v>
      </c>
      <c r="C87" t="str">
        <f>_xlfn.XLOOKUP(Table13[[#This Row],[POS]],Table4[POS],Table4[POS NAME])</f>
        <v>Small Forward</v>
      </c>
      <c r="D87" t="s">
        <v>89</v>
      </c>
      <c r="E87">
        <v>24</v>
      </c>
      <c r="F87">
        <v>62</v>
      </c>
      <c r="G87">
        <v>41</v>
      </c>
      <c r="H87">
        <v>21</v>
      </c>
      <c r="I87" t="b">
        <f>Table13[[#This Row],[W]]+Table13[[#This Row],[L]]=Table13[[#This Row],[Games Played]]</f>
        <v>1</v>
      </c>
      <c r="J87">
        <v>1798</v>
      </c>
      <c r="K87">
        <v>1080</v>
      </c>
      <c r="L87" t="str">
        <f>IF(Table13[[#This Row],[PTS]]&gt;=1000,"High Scorer","Low Scorer")</f>
        <v>High Scorer</v>
      </c>
      <c r="M87">
        <v>398</v>
      </c>
      <c r="N87">
        <v>817</v>
      </c>
      <c r="O87">
        <v>48.7</v>
      </c>
      <c r="P87" t="str">
        <f>IF(Table13[[#This Row],[Field Goal %]]&gt;46,"Above Average FG%","Below Average FG%")</f>
        <v>Above Average FG%</v>
      </c>
      <c r="Q87">
        <v>188</v>
      </c>
      <c r="R87">
        <v>454</v>
      </c>
      <c r="S87">
        <v>41.4</v>
      </c>
      <c r="T87" t="str">
        <f>IF(Table13[[#This Row],[3P%]]&lt;30,"Regular Shooter",IF(Table13[[#This Row],[3P%]]&lt;=36,"Solid Shooter",IF(Table13[[#This Row],[3P%]]&gt;36,"Sharpshooter","Invalid")))</f>
        <v>Sharpshooter</v>
      </c>
      <c r="U87">
        <v>96</v>
      </c>
      <c r="V87">
        <v>120</v>
      </c>
      <c r="W87">
        <v>80</v>
      </c>
      <c r="X87" t="str">
        <f>IF(Table13[[#This Row],[Free Throw %]]&lt;70,"Subpar FT%",IF(Table13[[#This Row],[Free Throw %]]&lt;=72,"Solid FT%",IF(Table13[[#This Row],[Free Throw %]]&gt;72,"Elite FT%","Invalid")))</f>
        <v>Elite FT%</v>
      </c>
      <c r="Y87">
        <v>64</v>
      </c>
      <c r="Z87">
        <v>277</v>
      </c>
      <c r="AA87">
        <v>341</v>
      </c>
      <c r="AB87" t="str">
        <f>IF(Table13[[#This Row],[REB]]&lt;199,"Occasional Rebounder",IF(Table13[[#This Row],[REB]] &lt;= 199,"Solid Rebounder",IF(Table13[[#This Row],[REB]]&gt;=200,"Elite Rebounder","Invalid")))</f>
        <v>Elite Rebounder</v>
      </c>
      <c r="AC87">
        <v>65</v>
      </c>
      <c r="AD87" t="str">
        <f>IF(Table13[[#This Row],[AST]]&lt;100,"Occasional Passer",IF(Table13[[#This Row],[AST]] &lt;= 116,"Solid Passer",IF(Table13[[#This Row],[AST]]&gt;116,"Elite Passer","Invalid")))</f>
        <v>Occasional Passer</v>
      </c>
      <c r="AE87">
        <v>68</v>
      </c>
      <c r="AF87">
        <v>37</v>
      </c>
      <c r="AG87" t="str">
        <f>IF(Table13[[#This Row],[STL]]&lt;25,"Occasional Stealer",IF(Table13[[#This Row],[STL]] &lt;= 33,"Solid Stealer",IF(Table13[[#This Row],[STL]]&gt;33,"Elite Stealer","Invalid")))</f>
        <v>Elite Stealer</v>
      </c>
      <c r="AH87">
        <v>29</v>
      </c>
      <c r="AI87" t="str">
        <f>IF(Table13[[#This Row],[BLK]]&lt;18,"Occasional Blocker",IF(Table13[[#This Row],[BLK]] &lt;= 20,"Solid Shot Blocker",IF(Table13[[#This Row],[BLK]]&gt;=21,"Elite Shot Blocker","Invalid")))</f>
        <v>Elite Shot Blocker</v>
      </c>
      <c r="AJ87">
        <v>119</v>
      </c>
      <c r="AK87">
        <v>1717</v>
      </c>
      <c r="AL87">
        <v>3</v>
      </c>
      <c r="AM87">
        <v>0</v>
      </c>
      <c r="AN87">
        <v>418</v>
      </c>
    </row>
    <row r="88" spans="1:40" x14ac:dyDescent="0.25">
      <c r="A88" t="s">
        <v>174</v>
      </c>
      <c r="B88" t="s">
        <v>33</v>
      </c>
      <c r="C88" t="str">
        <f>_xlfn.XLOOKUP(Table13[[#This Row],[POS]],Table4[POS],Table4[POS NAME])</f>
        <v>Small Forward</v>
      </c>
      <c r="D88" t="s">
        <v>69</v>
      </c>
      <c r="E88">
        <v>24</v>
      </c>
      <c r="F88">
        <v>77</v>
      </c>
      <c r="G88">
        <v>24</v>
      </c>
      <c r="H88">
        <v>53</v>
      </c>
      <c r="I88" t="b">
        <f>Table13[[#This Row],[W]]+Table13[[#This Row],[L]]=Table13[[#This Row],[Games Played]]</f>
        <v>1</v>
      </c>
      <c r="J88">
        <v>2129</v>
      </c>
      <c r="K88">
        <v>1062</v>
      </c>
      <c r="L88" t="str">
        <f>IF(Table13[[#This Row],[PTS]]&gt;=1000,"High Scorer","Low Scorer")</f>
        <v>High Scorer</v>
      </c>
      <c r="M88">
        <v>353</v>
      </c>
      <c r="N88">
        <v>836</v>
      </c>
      <c r="O88">
        <v>42.2</v>
      </c>
      <c r="P88" t="str">
        <f>IF(Table13[[#This Row],[Field Goal %]]&gt;46,"Above Average FG%","Below Average FG%")</f>
        <v>Below Average FG%</v>
      </c>
      <c r="Q88">
        <v>151</v>
      </c>
      <c r="R88">
        <v>418</v>
      </c>
      <c r="S88">
        <v>36.1</v>
      </c>
      <c r="T88" t="str">
        <f>IF(Table13[[#This Row],[3P%]]&lt;30,"Regular Shooter",IF(Table13[[#This Row],[3P%]]&lt;=36,"Solid Shooter",IF(Table13[[#This Row],[3P%]]&gt;36,"Sharpshooter","Invalid")))</f>
        <v>Sharpshooter</v>
      </c>
      <c r="U88">
        <v>205</v>
      </c>
      <c r="V88">
        <v>238</v>
      </c>
      <c r="W88">
        <v>86.1</v>
      </c>
      <c r="X88" t="str">
        <f>IF(Table13[[#This Row],[Free Throw %]]&lt;70,"Subpar FT%",IF(Table13[[#This Row],[Free Throw %]]&lt;=72,"Solid FT%",IF(Table13[[#This Row],[Free Throw %]]&gt;72,"Elite FT%","Invalid")))</f>
        <v>Elite FT%</v>
      </c>
      <c r="Y88">
        <v>98</v>
      </c>
      <c r="Z88">
        <v>264</v>
      </c>
      <c r="AA88">
        <v>362</v>
      </c>
      <c r="AB88" t="str">
        <f>IF(Table13[[#This Row],[REB]]&lt;199,"Occasional Rebounder",IF(Table13[[#This Row],[REB]] &lt;= 199,"Solid Rebounder",IF(Table13[[#This Row],[REB]]&gt;=200,"Elite Rebounder","Invalid")))</f>
        <v>Elite Rebounder</v>
      </c>
      <c r="AC88">
        <v>118</v>
      </c>
      <c r="AD88" t="str">
        <f>IF(Table13[[#This Row],[AST]]&lt;100,"Occasional Passer",IF(Table13[[#This Row],[AST]] &lt;= 116,"Solid Passer",IF(Table13[[#This Row],[AST]]&gt;116,"Elite Passer","Invalid")))</f>
        <v>Elite Passer</v>
      </c>
      <c r="AE88">
        <v>71</v>
      </c>
      <c r="AF88">
        <v>70</v>
      </c>
      <c r="AG88" t="str">
        <f>IF(Table13[[#This Row],[STL]]&lt;25,"Occasional Stealer",IF(Table13[[#This Row],[STL]] &lt;= 33,"Solid Stealer",IF(Table13[[#This Row],[STL]]&gt;33,"Elite Stealer","Invalid")))</f>
        <v>Elite Stealer</v>
      </c>
      <c r="AH88">
        <v>13</v>
      </c>
      <c r="AI88" t="str">
        <f>IF(Table13[[#This Row],[BLK]]&lt;18,"Occasional Blocker",IF(Table13[[#This Row],[BLK]] &lt;= 20,"Solid Shot Blocker",IF(Table13[[#This Row],[BLK]]&gt;=21,"Elite Shot Blocker","Invalid")))</f>
        <v>Occasional Blocker</v>
      </c>
      <c r="AJ88">
        <v>123</v>
      </c>
      <c r="AK88">
        <v>1851</v>
      </c>
      <c r="AL88">
        <v>4</v>
      </c>
      <c r="AM88">
        <v>0</v>
      </c>
      <c r="AN88">
        <v>-147</v>
      </c>
    </row>
    <row r="89" spans="1:40" x14ac:dyDescent="0.25">
      <c r="A89" t="s">
        <v>175</v>
      </c>
      <c r="B89" t="s">
        <v>57</v>
      </c>
      <c r="C89" t="str">
        <f>_xlfn.XLOOKUP(Table13[[#This Row],[POS]],Table4[POS],Table4[POS NAME])</f>
        <v>Forward</v>
      </c>
      <c r="D89" t="s">
        <v>48</v>
      </c>
      <c r="E89">
        <v>22</v>
      </c>
      <c r="F89">
        <v>75</v>
      </c>
      <c r="G89">
        <v>36</v>
      </c>
      <c r="H89">
        <v>39</v>
      </c>
      <c r="I89" t="b">
        <f>Table13[[#This Row],[W]]+Table13[[#This Row],[L]]=Table13[[#This Row],[Games Played]]</f>
        <v>1</v>
      </c>
      <c r="J89">
        <v>2276</v>
      </c>
      <c r="K89">
        <v>1056</v>
      </c>
      <c r="L89" t="str">
        <f>IF(Table13[[#This Row],[PTS]]&gt;=1000,"High Scorer","Low Scorer")</f>
        <v>High Scorer</v>
      </c>
      <c r="M89">
        <v>414</v>
      </c>
      <c r="N89">
        <v>794</v>
      </c>
      <c r="O89">
        <v>52.1</v>
      </c>
      <c r="P89" t="str">
        <f>IF(Table13[[#This Row],[Field Goal %]]&gt;46,"Above Average FG%","Below Average FG%")</f>
        <v>Above Average FG%</v>
      </c>
      <c r="Q89">
        <v>73</v>
      </c>
      <c r="R89">
        <v>205</v>
      </c>
      <c r="S89">
        <v>35.6</v>
      </c>
      <c r="T89" t="str">
        <f>IF(Table13[[#This Row],[3P%]]&lt;30,"Regular Shooter",IF(Table13[[#This Row],[3P%]]&lt;=36,"Solid Shooter",IF(Table13[[#This Row],[3P%]]&gt;36,"Sharpshooter","Invalid")))</f>
        <v>Solid Shooter</v>
      </c>
      <c r="U89">
        <v>155</v>
      </c>
      <c r="V89">
        <v>191</v>
      </c>
      <c r="W89">
        <v>81.2</v>
      </c>
      <c r="X89" t="str">
        <f>IF(Table13[[#This Row],[Free Throw %]]&lt;70,"Subpar FT%",IF(Table13[[#This Row],[Free Throw %]]&lt;=72,"Solid FT%",IF(Table13[[#This Row],[Free Throw %]]&gt;72,"Elite FT%","Invalid")))</f>
        <v>Elite FT%</v>
      </c>
      <c r="Y89">
        <v>84</v>
      </c>
      <c r="Z89">
        <v>253</v>
      </c>
      <c r="AA89">
        <v>337</v>
      </c>
      <c r="AB89" t="str">
        <f>IF(Table13[[#This Row],[REB]]&lt;199,"Occasional Rebounder",IF(Table13[[#This Row],[REB]] &lt;= 199,"Solid Rebounder",IF(Table13[[#This Row],[REB]]&gt;=200,"Elite Rebounder","Invalid")))</f>
        <v>Elite Rebounder</v>
      </c>
      <c r="AC89">
        <v>248</v>
      </c>
      <c r="AD89" t="str">
        <f>IF(Table13[[#This Row],[AST]]&lt;100,"Occasional Passer",IF(Table13[[#This Row],[AST]] &lt;= 116,"Solid Passer",IF(Table13[[#This Row],[AST]]&gt;116,"Elite Passer","Invalid")))</f>
        <v>Elite Passer</v>
      </c>
      <c r="AE89">
        <v>123</v>
      </c>
      <c r="AF89">
        <v>103</v>
      </c>
      <c r="AG89" t="str">
        <f>IF(Table13[[#This Row],[STL]]&lt;25,"Occasional Stealer",IF(Table13[[#This Row],[STL]] &lt;= 33,"Solid Stealer",IF(Table13[[#This Row],[STL]]&gt;33,"Elite Stealer","Invalid")))</f>
        <v>Elite Stealer</v>
      </c>
      <c r="AH89">
        <v>35</v>
      </c>
      <c r="AI89" t="str">
        <f>IF(Table13[[#This Row],[BLK]]&lt;18,"Occasional Blocker",IF(Table13[[#This Row],[BLK]] &lt;= 20,"Solid Shot Blocker",IF(Table13[[#This Row],[BLK]]&gt;=21,"Elite Shot Blocker","Invalid")))</f>
        <v>Elite Shot Blocker</v>
      </c>
      <c r="AJ89">
        <v>191</v>
      </c>
      <c r="AK89">
        <v>2123</v>
      </c>
      <c r="AL89">
        <v>3</v>
      </c>
      <c r="AM89">
        <v>0</v>
      </c>
      <c r="AN89">
        <v>-53</v>
      </c>
    </row>
    <row r="90" spans="1:40" x14ac:dyDescent="0.25">
      <c r="A90" t="s">
        <v>176</v>
      </c>
      <c r="B90" t="s">
        <v>33</v>
      </c>
      <c r="C90" t="str">
        <f>_xlfn.XLOOKUP(Table13[[#This Row],[POS]],Table4[POS],Table4[POS NAME])</f>
        <v>Small Forward</v>
      </c>
      <c r="D90" t="s">
        <v>100</v>
      </c>
      <c r="E90">
        <v>27</v>
      </c>
      <c r="F90">
        <v>73</v>
      </c>
      <c r="G90">
        <v>46</v>
      </c>
      <c r="H90">
        <v>27</v>
      </c>
      <c r="I90" t="b">
        <f>Table13[[#This Row],[W]]+Table13[[#This Row],[L]]=Table13[[#This Row],[Games Played]]</f>
        <v>1</v>
      </c>
      <c r="J90">
        <v>2214</v>
      </c>
      <c r="K90">
        <v>1047</v>
      </c>
      <c r="L90" t="str">
        <f>IF(Table13[[#This Row],[PTS]]&gt;=1000,"High Scorer","Low Scorer")</f>
        <v>High Scorer</v>
      </c>
      <c r="M90">
        <v>392</v>
      </c>
      <c r="N90">
        <v>991</v>
      </c>
      <c r="O90">
        <v>39.6</v>
      </c>
      <c r="P90" t="str">
        <f>IF(Table13[[#This Row],[Field Goal %]]&gt;46,"Above Average FG%","Below Average FG%")</f>
        <v>Below Average FG%</v>
      </c>
      <c r="Q90">
        <v>143</v>
      </c>
      <c r="R90">
        <v>439</v>
      </c>
      <c r="S90">
        <v>32.6</v>
      </c>
      <c r="T90" t="str">
        <f>IF(Table13[[#This Row],[3P%]]&lt;30,"Regular Shooter",IF(Table13[[#This Row],[3P%]]&lt;=36,"Solid Shooter",IF(Table13[[#This Row],[3P%]]&gt;36,"Sharpshooter","Invalid")))</f>
        <v>Solid Shooter</v>
      </c>
      <c r="U90">
        <v>120</v>
      </c>
      <c r="V90">
        <v>154</v>
      </c>
      <c r="W90">
        <v>77.900000000000006</v>
      </c>
      <c r="X90" t="str">
        <f>IF(Table13[[#This Row],[Free Throw %]]&lt;70,"Subpar FT%",IF(Table13[[#This Row],[Free Throw %]]&lt;=72,"Solid FT%",IF(Table13[[#This Row],[Free Throw %]]&gt;72,"Elite FT%","Invalid")))</f>
        <v>Elite FT%</v>
      </c>
      <c r="Y90">
        <v>45</v>
      </c>
      <c r="Z90">
        <v>199</v>
      </c>
      <c r="AA90">
        <v>244</v>
      </c>
      <c r="AB90" t="str">
        <f>IF(Table13[[#This Row],[REB]]&lt;199,"Occasional Rebounder",IF(Table13[[#This Row],[REB]] &lt;= 199,"Solid Rebounder",IF(Table13[[#This Row],[REB]]&gt;=200,"Elite Rebounder","Invalid")))</f>
        <v>Elite Rebounder</v>
      </c>
      <c r="AC90">
        <v>189</v>
      </c>
      <c r="AD90" t="str">
        <f>IF(Table13[[#This Row],[AST]]&lt;100,"Occasional Passer",IF(Table13[[#This Row],[AST]] &lt;= 116,"Solid Passer",IF(Table13[[#This Row],[AST]]&gt;116,"Elite Passer","Invalid")))</f>
        <v>Elite Passer</v>
      </c>
      <c r="AE90">
        <v>104</v>
      </c>
      <c r="AF90">
        <v>65</v>
      </c>
      <c r="AG90" t="str">
        <f>IF(Table13[[#This Row],[STL]]&lt;25,"Occasional Stealer",IF(Table13[[#This Row],[STL]] &lt;= 33,"Solid Stealer",IF(Table13[[#This Row],[STL]]&gt;33,"Elite Stealer","Invalid")))</f>
        <v>Elite Stealer</v>
      </c>
      <c r="AH90">
        <v>16</v>
      </c>
      <c r="AI90" t="str">
        <f>IF(Table13[[#This Row],[BLK]]&lt;18,"Occasional Blocker",IF(Table13[[#This Row],[BLK]] &lt;= 20,"Solid Shot Blocker",IF(Table13[[#This Row],[BLK]]&gt;=21,"Elite Shot Blocker","Invalid")))</f>
        <v>Occasional Blocker</v>
      </c>
      <c r="AJ90">
        <v>240</v>
      </c>
      <c r="AK90">
        <v>1762</v>
      </c>
      <c r="AL90">
        <v>0</v>
      </c>
      <c r="AM90">
        <v>0</v>
      </c>
      <c r="AN90">
        <v>205</v>
      </c>
    </row>
    <row r="91" spans="1:40" x14ac:dyDescent="0.25">
      <c r="A91" t="s">
        <v>177</v>
      </c>
      <c r="B91" t="s">
        <v>52</v>
      </c>
      <c r="C91" t="str">
        <f>_xlfn.XLOOKUP(Table13[[#This Row],[POS]],Table4[POS],Table4[POS NAME])</f>
        <v>Shooting Guard</v>
      </c>
      <c r="D91" t="s">
        <v>78</v>
      </c>
      <c r="E91">
        <v>25</v>
      </c>
      <c r="F91">
        <v>77</v>
      </c>
      <c r="G91">
        <v>47</v>
      </c>
      <c r="H91">
        <v>30</v>
      </c>
      <c r="I91" t="b">
        <f>Table13[[#This Row],[W]]+Table13[[#This Row],[L]]=Table13[[#This Row],[Games Played]]</f>
        <v>1</v>
      </c>
      <c r="J91">
        <v>1719</v>
      </c>
      <c r="K91">
        <v>1041</v>
      </c>
      <c r="L91" t="str">
        <f>IF(Table13[[#This Row],[PTS]]&gt;=1000,"High Scorer","Low Scorer")</f>
        <v>High Scorer</v>
      </c>
      <c r="M91">
        <v>357</v>
      </c>
      <c r="N91">
        <v>796</v>
      </c>
      <c r="O91">
        <v>44.8</v>
      </c>
      <c r="P91" t="str">
        <f>IF(Table13[[#This Row],[Field Goal %]]&gt;46,"Above Average FG%","Below Average FG%")</f>
        <v>Below Average FG%</v>
      </c>
      <c r="Q91">
        <v>143</v>
      </c>
      <c r="R91">
        <v>398</v>
      </c>
      <c r="S91">
        <v>35.9</v>
      </c>
      <c r="T91" t="str">
        <f>IF(Table13[[#This Row],[3P%]]&lt;30,"Regular Shooter",IF(Table13[[#This Row],[3P%]]&lt;=36,"Solid Shooter",IF(Table13[[#This Row],[3P%]]&gt;36,"Sharpshooter","Invalid")))</f>
        <v>Solid Shooter</v>
      </c>
      <c r="U91">
        <v>184</v>
      </c>
      <c r="V91">
        <v>207</v>
      </c>
      <c r="W91">
        <v>88.9</v>
      </c>
      <c r="X91" t="str">
        <f>IF(Table13[[#This Row],[Free Throw %]]&lt;70,"Subpar FT%",IF(Table13[[#This Row],[Free Throw %]]&lt;=72,"Solid FT%",IF(Table13[[#This Row],[Free Throw %]]&gt;72,"Elite FT%","Invalid")))</f>
        <v>Elite FT%</v>
      </c>
      <c r="Y91">
        <v>32</v>
      </c>
      <c r="Z91">
        <v>171</v>
      </c>
      <c r="AA91">
        <v>203</v>
      </c>
      <c r="AB91" t="str">
        <f>IF(Table13[[#This Row],[REB]]&lt;199,"Occasional Rebounder",IF(Table13[[#This Row],[REB]] &lt;= 199,"Solid Rebounder",IF(Table13[[#This Row],[REB]]&gt;=200,"Elite Rebounder","Invalid")))</f>
        <v>Elite Rebounder</v>
      </c>
      <c r="AC91">
        <v>298</v>
      </c>
      <c r="AD91" t="str">
        <f>IF(Table13[[#This Row],[AST]]&lt;100,"Occasional Passer",IF(Table13[[#This Row],[AST]] &lt;= 116,"Solid Passer",IF(Table13[[#This Row],[AST]]&gt;116,"Elite Passer","Invalid")))</f>
        <v>Elite Passer</v>
      </c>
      <c r="AE91">
        <v>146</v>
      </c>
      <c r="AF91">
        <v>49</v>
      </c>
      <c r="AG91" t="str">
        <f>IF(Table13[[#This Row],[STL]]&lt;25,"Occasional Stealer",IF(Table13[[#This Row],[STL]] &lt;= 33,"Solid Stealer",IF(Table13[[#This Row],[STL]]&gt;33,"Elite Stealer","Invalid")))</f>
        <v>Elite Stealer</v>
      </c>
      <c r="AH91">
        <v>20</v>
      </c>
      <c r="AI91" t="str">
        <f>IF(Table13[[#This Row],[BLK]]&lt;18,"Occasional Blocker",IF(Table13[[#This Row],[BLK]] &lt;= 20,"Solid Shot Blocker",IF(Table13[[#This Row],[BLK]]&gt;=21,"Elite Shot Blocker","Invalid")))</f>
        <v>Solid Shot Blocker</v>
      </c>
      <c r="AJ91">
        <v>125</v>
      </c>
      <c r="AK91">
        <v>1793</v>
      </c>
      <c r="AL91">
        <v>0</v>
      </c>
      <c r="AM91">
        <v>0</v>
      </c>
      <c r="AN91">
        <v>68</v>
      </c>
    </row>
    <row r="92" spans="1:40" x14ac:dyDescent="0.25">
      <c r="A92" t="s">
        <v>178</v>
      </c>
      <c r="B92" t="s">
        <v>57</v>
      </c>
      <c r="C92" t="str">
        <f>_xlfn.XLOOKUP(Table13[[#This Row],[POS]],Table4[POS],Table4[POS NAME])</f>
        <v>Forward</v>
      </c>
      <c r="D92" t="s">
        <v>91</v>
      </c>
      <c r="E92">
        <v>22</v>
      </c>
      <c r="F92">
        <v>82</v>
      </c>
      <c r="G92">
        <v>22</v>
      </c>
      <c r="H92">
        <v>60</v>
      </c>
      <c r="I92" t="b">
        <f>Table13[[#This Row],[W]]+Table13[[#This Row],[L]]=Table13[[#This Row],[Games Played]]</f>
        <v>1</v>
      </c>
      <c r="J92">
        <v>2292</v>
      </c>
      <c r="K92">
        <v>1039</v>
      </c>
      <c r="L92" t="str">
        <f>IF(Table13[[#This Row],[PTS]]&gt;=1000,"High Scorer","Low Scorer")</f>
        <v>High Scorer</v>
      </c>
      <c r="M92">
        <v>410</v>
      </c>
      <c r="N92">
        <v>720</v>
      </c>
      <c r="O92">
        <v>56.9</v>
      </c>
      <c r="P92" t="str">
        <f>IF(Table13[[#This Row],[Field Goal %]]&gt;46,"Above Average FG%","Below Average FG%")</f>
        <v>Above Average FG%</v>
      </c>
      <c r="Q92">
        <v>68</v>
      </c>
      <c r="R92">
        <v>216</v>
      </c>
      <c r="S92">
        <v>31.5</v>
      </c>
      <c r="T92" t="str">
        <f>IF(Table13[[#This Row],[3P%]]&lt;30,"Regular Shooter",IF(Table13[[#This Row],[3P%]]&lt;=36,"Solid Shooter",IF(Table13[[#This Row],[3P%]]&gt;36,"Sharpshooter","Invalid")))</f>
        <v>Solid Shooter</v>
      </c>
      <c r="U92">
        <v>151</v>
      </c>
      <c r="V92">
        <v>222</v>
      </c>
      <c r="W92">
        <v>68</v>
      </c>
      <c r="X92" t="str">
        <f>IF(Table13[[#This Row],[Free Throw %]]&lt;70,"Subpar FT%",IF(Table13[[#This Row],[Free Throw %]]&lt;=72,"Solid FT%",IF(Table13[[#This Row],[Free Throw %]]&gt;72,"Elite FT%","Invalid")))</f>
        <v>Subpar FT%</v>
      </c>
      <c r="Y92">
        <v>126</v>
      </c>
      <c r="Z92">
        <v>326</v>
      </c>
      <c r="AA92">
        <v>452</v>
      </c>
      <c r="AB92" t="str">
        <f>IF(Table13[[#This Row],[REB]]&lt;199,"Occasional Rebounder",IF(Table13[[#This Row],[REB]] &lt;= 199,"Solid Rebounder",IF(Table13[[#This Row],[REB]]&gt;=200,"Elite Rebounder","Invalid")))</f>
        <v>Elite Rebounder</v>
      </c>
      <c r="AC92">
        <v>123</v>
      </c>
      <c r="AD92" t="str">
        <f>IF(Table13[[#This Row],[AST]]&lt;100,"Occasional Passer",IF(Table13[[#This Row],[AST]] &lt;= 116,"Solid Passer",IF(Table13[[#This Row],[AST]]&gt;116,"Elite Passer","Invalid")))</f>
        <v>Elite Passer</v>
      </c>
      <c r="AE92">
        <v>91</v>
      </c>
      <c r="AF92">
        <v>41</v>
      </c>
      <c r="AG92" t="str">
        <f>IF(Table13[[#This Row],[STL]]&lt;25,"Occasional Stealer",IF(Table13[[#This Row],[STL]] &lt;= 33,"Solid Stealer",IF(Table13[[#This Row],[STL]]&gt;33,"Elite Stealer","Invalid")))</f>
        <v>Elite Stealer</v>
      </c>
      <c r="AH92">
        <v>30</v>
      </c>
      <c r="AI92" t="str">
        <f>IF(Table13[[#This Row],[BLK]]&lt;18,"Occasional Blocker",IF(Table13[[#This Row],[BLK]] &lt;= 20,"Solid Shot Blocker",IF(Table13[[#This Row],[BLK]]&gt;=21,"Elite Shot Blocker","Invalid")))</f>
        <v>Elite Shot Blocker</v>
      </c>
      <c r="AJ92">
        <v>147</v>
      </c>
      <c r="AK92">
        <v>1888</v>
      </c>
      <c r="AL92">
        <v>5</v>
      </c>
      <c r="AM92">
        <v>0</v>
      </c>
      <c r="AN92">
        <v>-368</v>
      </c>
    </row>
    <row r="93" spans="1:40" x14ac:dyDescent="0.25">
      <c r="A93" t="s">
        <v>179</v>
      </c>
      <c r="B93" t="s">
        <v>33</v>
      </c>
      <c r="C93" t="str">
        <f>_xlfn.XLOOKUP(Table13[[#This Row],[POS]],Table4[POS],Table4[POS NAME])</f>
        <v>Small Forward</v>
      </c>
      <c r="D93" t="s">
        <v>69</v>
      </c>
      <c r="E93">
        <v>25</v>
      </c>
      <c r="F93">
        <v>67</v>
      </c>
      <c r="G93">
        <v>35</v>
      </c>
      <c r="H93">
        <v>32</v>
      </c>
      <c r="I93" t="b">
        <f>Table13[[#This Row],[W]]+Table13[[#This Row],[L]]=Table13[[#This Row],[Games Played]]</f>
        <v>1</v>
      </c>
      <c r="J93">
        <v>2126</v>
      </c>
      <c r="K93">
        <v>1029</v>
      </c>
      <c r="L93" t="str">
        <f>IF(Table13[[#This Row],[PTS]]&gt;=1000,"High Scorer","Low Scorer")</f>
        <v>High Scorer</v>
      </c>
      <c r="M93">
        <v>379</v>
      </c>
      <c r="N93">
        <v>822</v>
      </c>
      <c r="O93">
        <v>46.1</v>
      </c>
      <c r="P93" t="str">
        <f>IF(Table13[[#This Row],[Field Goal %]]&gt;46,"Above Average FG%","Below Average FG%")</f>
        <v>Above Average FG%</v>
      </c>
      <c r="Q93">
        <v>100</v>
      </c>
      <c r="R93">
        <v>286</v>
      </c>
      <c r="S93">
        <v>35</v>
      </c>
      <c r="T93" t="str">
        <f>IF(Table13[[#This Row],[3P%]]&lt;30,"Regular Shooter",IF(Table13[[#This Row],[3P%]]&lt;=36,"Solid Shooter",IF(Table13[[#This Row],[3P%]]&gt;36,"Sharpshooter","Invalid")))</f>
        <v>Solid Shooter</v>
      </c>
      <c r="U93">
        <v>171</v>
      </c>
      <c r="V93">
        <v>207</v>
      </c>
      <c r="W93">
        <v>82.6</v>
      </c>
      <c r="X93" t="str">
        <f>IF(Table13[[#This Row],[Free Throw %]]&lt;70,"Subpar FT%",IF(Table13[[#This Row],[Free Throw %]]&lt;=72,"Solid FT%",IF(Table13[[#This Row],[Free Throw %]]&gt;72,"Elite FT%","Invalid")))</f>
        <v>Elite FT%</v>
      </c>
      <c r="Y93">
        <v>46</v>
      </c>
      <c r="Z93">
        <v>238</v>
      </c>
      <c r="AA93">
        <v>284</v>
      </c>
      <c r="AB93" t="str">
        <f>IF(Table13[[#This Row],[REB]]&lt;199,"Occasional Rebounder",IF(Table13[[#This Row],[REB]] &lt;= 199,"Solid Rebounder",IF(Table13[[#This Row],[REB]]&gt;=200,"Elite Rebounder","Invalid")))</f>
        <v>Elite Rebounder</v>
      </c>
      <c r="AC93">
        <v>94</v>
      </c>
      <c r="AD93" t="str">
        <f>IF(Table13[[#This Row],[AST]]&lt;100,"Occasional Passer",IF(Table13[[#This Row],[AST]] &lt;= 116,"Solid Passer",IF(Table13[[#This Row],[AST]]&gt;116,"Elite Passer","Invalid")))</f>
        <v>Occasional Passer</v>
      </c>
      <c r="AE93">
        <v>82</v>
      </c>
      <c r="AF93">
        <v>35</v>
      </c>
      <c r="AG93" t="str">
        <f>IF(Table13[[#This Row],[STL]]&lt;25,"Occasional Stealer",IF(Table13[[#This Row],[STL]] &lt;= 33,"Solid Stealer",IF(Table13[[#This Row],[STL]]&gt;33,"Elite Stealer","Invalid")))</f>
        <v>Elite Stealer</v>
      </c>
      <c r="AH93">
        <v>17</v>
      </c>
      <c r="AI93" t="str">
        <f>IF(Table13[[#This Row],[BLK]]&lt;18,"Occasional Blocker",IF(Table13[[#This Row],[BLK]] &lt;= 20,"Solid Shot Blocker",IF(Table13[[#This Row],[BLK]]&gt;=21,"Elite Shot Blocker","Invalid")))</f>
        <v>Occasional Blocker</v>
      </c>
      <c r="AJ93">
        <v>199</v>
      </c>
      <c r="AK93">
        <v>1585</v>
      </c>
      <c r="AL93">
        <v>1</v>
      </c>
      <c r="AM93">
        <v>0</v>
      </c>
      <c r="AN93">
        <v>-18</v>
      </c>
    </row>
    <row r="94" spans="1:40" x14ac:dyDescent="0.25">
      <c r="A94" t="s">
        <v>180</v>
      </c>
      <c r="B94" t="s">
        <v>52</v>
      </c>
      <c r="C94" t="str">
        <f>_xlfn.XLOOKUP(Table13[[#This Row],[POS]],Table4[POS],Table4[POS NAME])</f>
        <v>Shooting Guard</v>
      </c>
      <c r="D94" t="s">
        <v>102</v>
      </c>
      <c r="E94">
        <v>26</v>
      </c>
      <c r="F94">
        <v>81</v>
      </c>
      <c r="G94">
        <v>45</v>
      </c>
      <c r="H94">
        <v>36</v>
      </c>
      <c r="I94" t="b">
        <f>Table13[[#This Row],[W]]+Table13[[#This Row],[L]]=Table13[[#This Row],[Games Played]]</f>
        <v>1</v>
      </c>
      <c r="J94">
        <v>2093</v>
      </c>
      <c r="K94">
        <v>1025</v>
      </c>
      <c r="L94" t="str">
        <f>IF(Table13[[#This Row],[PTS]]&gt;=1000,"High Scorer","Low Scorer")</f>
        <v>High Scorer</v>
      </c>
      <c r="M94">
        <v>370</v>
      </c>
      <c r="N94">
        <v>937</v>
      </c>
      <c r="O94">
        <v>39.5</v>
      </c>
      <c r="P94" t="str">
        <f>IF(Table13[[#This Row],[Field Goal %]]&gt;46,"Above Average FG%","Below Average FG%")</f>
        <v>Below Average FG%</v>
      </c>
      <c r="Q94">
        <v>235</v>
      </c>
      <c r="R94">
        <v>658</v>
      </c>
      <c r="S94">
        <v>35.700000000000003</v>
      </c>
      <c r="T94" t="str">
        <f>IF(Table13[[#This Row],[3P%]]&lt;30,"Regular Shooter",IF(Table13[[#This Row],[3P%]]&lt;=36,"Solid Shooter",IF(Table13[[#This Row],[3P%]]&gt;36,"Sharpshooter","Invalid")))</f>
        <v>Solid Shooter</v>
      </c>
      <c r="U94">
        <v>50</v>
      </c>
      <c r="V94">
        <v>65</v>
      </c>
      <c r="W94">
        <v>76.900000000000006</v>
      </c>
      <c r="X94" t="str">
        <f>IF(Table13[[#This Row],[Free Throw %]]&lt;70,"Subpar FT%",IF(Table13[[#This Row],[Free Throw %]]&lt;=72,"Solid FT%",IF(Table13[[#This Row],[Free Throw %]]&gt;72,"Elite FT%","Invalid")))</f>
        <v>Elite FT%</v>
      </c>
      <c r="Y94">
        <v>35</v>
      </c>
      <c r="Z94">
        <v>248</v>
      </c>
      <c r="AA94">
        <v>283</v>
      </c>
      <c r="AB94" t="str">
        <f>IF(Table13[[#This Row],[REB]]&lt;199,"Occasional Rebounder",IF(Table13[[#This Row],[REB]] &lt;= 199,"Solid Rebounder",IF(Table13[[#This Row],[REB]]&gt;=200,"Elite Rebounder","Invalid")))</f>
        <v>Elite Rebounder</v>
      </c>
      <c r="AC94">
        <v>124</v>
      </c>
      <c r="AD94" t="str">
        <f>IF(Table13[[#This Row],[AST]]&lt;100,"Occasional Passer",IF(Table13[[#This Row],[AST]] &lt;= 116,"Solid Passer",IF(Table13[[#This Row],[AST]]&gt;116,"Elite Passer","Invalid")))</f>
        <v>Elite Passer</v>
      </c>
      <c r="AE94">
        <v>90</v>
      </c>
      <c r="AF94">
        <v>65</v>
      </c>
      <c r="AG94" t="str">
        <f>IF(Table13[[#This Row],[STL]]&lt;25,"Occasional Stealer",IF(Table13[[#This Row],[STL]] &lt;= 33,"Solid Stealer",IF(Table13[[#This Row],[STL]]&gt;33,"Elite Stealer","Invalid")))</f>
        <v>Elite Stealer</v>
      </c>
      <c r="AH94">
        <v>9</v>
      </c>
      <c r="AI94" t="str">
        <f>IF(Table13[[#This Row],[BLK]]&lt;18,"Occasional Blocker",IF(Table13[[#This Row],[BLK]] &lt;= 20,"Solid Shot Blocker",IF(Table13[[#This Row],[BLK]]&gt;=21,"Elite Shot Blocker","Invalid")))</f>
        <v>Occasional Blocker</v>
      </c>
      <c r="AJ94">
        <v>107</v>
      </c>
      <c r="AK94">
        <v>1683</v>
      </c>
      <c r="AL94">
        <v>1</v>
      </c>
      <c r="AM94">
        <v>0</v>
      </c>
      <c r="AN94">
        <v>-87</v>
      </c>
    </row>
    <row r="95" spans="1:40" x14ac:dyDescent="0.25">
      <c r="A95" t="s">
        <v>181</v>
      </c>
      <c r="B95" t="s">
        <v>62</v>
      </c>
      <c r="C95" t="str">
        <f>_xlfn.XLOOKUP(Table13[[#This Row],[POS]],Table4[POS],Table4[POS NAME])</f>
        <v>Guard</v>
      </c>
      <c r="D95" t="s">
        <v>132</v>
      </c>
      <c r="E95">
        <v>29</v>
      </c>
      <c r="F95">
        <v>60</v>
      </c>
      <c r="G95">
        <v>31</v>
      </c>
      <c r="H95">
        <v>29</v>
      </c>
      <c r="I95" t="b">
        <f>Table13[[#This Row],[W]]+Table13[[#This Row],[L]]=Table13[[#This Row],[Games Played]]</f>
        <v>1</v>
      </c>
      <c r="J95">
        <v>1567</v>
      </c>
      <c r="K95">
        <v>1019</v>
      </c>
      <c r="L95" t="str">
        <f>IF(Table13[[#This Row],[PTS]]&gt;=1000,"High Scorer","Low Scorer")</f>
        <v>High Scorer</v>
      </c>
      <c r="M95">
        <v>340</v>
      </c>
      <c r="N95">
        <v>710</v>
      </c>
      <c r="O95">
        <v>47.9</v>
      </c>
      <c r="P95" t="str">
        <f>IF(Table13[[#This Row],[Field Goal %]]&gt;46,"Above Average FG%","Below Average FG%")</f>
        <v>Above Average FG%</v>
      </c>
      <c r="Q95">
        <v>114</v>
      </c>
      <c r="R95">
        <v>287</v>
      </c>
      <c r="S95">
        <v>39.700000000000003</v>
      </c>
      <c r="T95" t="str">
        <f>IF(Table13[[#This Row],[3P%]]&lt;30,"Regular Shooter",IF(Table13[[#This Row],[3P%]]&lt;=36,"Solid Shooter",IF(Table13[[#This Row],[3P%]]&gt;36,"Sharpshooter","Invalid")))</f>
        <v>Sharpshooter</v>
      </c>
      <c r="U95">
        <v>225</v>
      </c>
      <c r="V95">
        <v>277</v>
      </c>
      <c r="W95">
        <v>81.2</v>
      </c>
      <c r="X95" t="str">
        <f>IF(Table13[[#This Row],[Free Throw %]]&lt;70,"Subpar FT%",IF(Table13[[#This Row],[Free Throw %]]&lt;=72,"Solid FT%",IF(Table13[[#This Row],[Free Throw %]]&gt;72,"Elite FT%","Invalid")))</f>
        <v>Elite FT%</v>
      </c>
      <c r="Y95">
        <v>24</v>
      </c>
      <c r="Z95">
        <v>151</v>
      </c>
      <c r="AA95">
        <v>175</v>
      </c>
      <c r="AB95" t="str">
        <f>IF(Table13[[#This Row],[REB]]&lt;199,"Occasional Rebounder",IF(Table13[[#This Row],[REB]] &lt;= 199,"Solid Rebounder",IF(Table13[[#This Row],[REB]]&gt;=200,"Elite Rebounder","Invalid")))</f>
        <v>Occasional Rebounder</v>
      </c>
      <c r="AC95">
        <v>109</v>
      </c>
      <c r="AD95" t="str">
        <f>IF(Table13[[#This Row],[AST]]&lt;100,"Occasional Passer",IF(Table13[[#This Row],[AST]] &lt;= 116,"Solid Passer",IF(Table13[[#This Row],[AST]]&gt;116,"Elite Passer","Invalid")))</f>
        <v>Solid Passer</v>
      </c>
      <c r="AE95">
        <v>101</v>
      </c>
      <c r="AF95">
        <v>50</v>
      </c>
      <c r="AG95" t="str">
        <f>IF(Table13[[#This Row],[STL]]&lt;25,"Occasional Stealer",IF(Table13[[#This Row],[STL]] &lt;= 33,"Solid Stealer",IF(Table13[[#This Row],[STL]]&gt;33,"Elite Stealer","Invalid")))</f>
        <v>Elite Stealer</v>
      </c>
      <c r="AH95">
        <v>18</v>
      </c>
      <c r="AI95" t="str">
        <f>IF(Table13[[#This Row],[BLK]]&lt;18,"Occasional Blocker",IF(Table13[[#This Row],[BLK]] &lt;= 20,"Solid Shot Blocker",IF(Table13[[#This Row],[BLK]]&gt;=21,"Elite Shot Blocker","Invalid")))</f>
        <v>Solid Shot Blocker</v>
      </c>
      <c r="AJ95">
        <v>125</v>
      </c>
      <c r="AK95">
        <v>1496</v>
      </c>
      <c r="AL95">
        <v>0</v>
      </c>
      <c r="AM95">
        <v>0</v>
      </c>
      <c r="AN95">
        <v>-124</v>
      </c>
    </row>
    <row r="96" spans="1:40" x14ac:dyDescent="0.25">
      <c r="A96" t="s">
        <v>182</v>
      </c>
      <c r="B96" t="s">
        <v>33</v>
      </c>
      <c r="C96" t="str">
        <f>_xlfn.XLOOKUP(Table13[[#This Row],[POS]],Table4[POS],Table4[POS NAME])</f>
        <v>Small Forward</v>
      </c>
      <c r="D96" t="s">
        <v>44</v>
      </c>
      <c r="E96">
        <v>31</v>
      </c>
      <c r="F96">
        <v>71</v>
      </c>
      <c r="G96">
        <v>37</v>
      </c>
      <c r="H96">
        <v>34</v>
      </c>
      <c r="I96" t="b">
        <f>Table13[[#This Row],[W]]+Table13[[#This Row],[L]]=Table13[[#This Row],[Games Played]]</f>
        <v>1</v>
      </c>
      <c r="J96">
        <v>2152</v>
      </c>
      <c r="K96">
        <v>1019</v>
      </c>
      <c r="L96" t="str">
        <f>IF(Table13[[#This Row],[PTS]]&gt;=1000,"High Scorer","Low Scorer")</f>
        <v>High Scorer</v>
      </c>
      <c r="M96">
        <v>340</v>
      </c>
      <c r="N96">
        <v>847</v>
      </c>
      <c r="O96">
        <v>40.1</v>
      </c>
      <c r="P96" t="str">
        <f>IF(Table13[[#This Row],[Field Goal %]]&gt;46,"Above Average FG%","Below Average FG%")</f>
        <v>Below Average FG%</v>
      </c>
      <c r="Q96">
        <v>212</v>
      </c>
      <c r="R96">
        <v>550</v>
      </c>
      <c r="S96">
        <v>38.5</v>
      </c>
      <c r="T96" t="str">
        <f>IF(Table13[[#This Row],[3P%]]&lt;30,"Regular Shooter",IF(Table13[[#This Row],[3P%]]&lt;=36,"Solid Shooter",IF(Table13[[#This Row],[3P%]]&gt;36,"Sharpshooter","Invalid")))</f>
        <v>Sharpshooter</v>
      </c>
      <c r="U96">
        <v>127</v>
      </c>
      <c r="V96">
        <v>165</v>
      </c>
      <c r="W96">
        <v>77</v>
      </c>
      <c r="X96" t="str">
        <f>IF(Table13[[#This Row],[Free Throw %]]&lt;70,"Subpar FT%",IF(Table13[[#This Row],[Free Throw %]]&lt;=72,"Solid FT%",IF(Table13[[#This Row],[Free Throw %]]&gt;72,"Elite FT%","Invalid")))</f>
        <v>Elite FT%</v>
      </c>
      <c r="Y96">
        <v>21</v>
      </c>
      <c r="Z96">
        <v>230</v>
      </c>
      <c r="AA96">
        <v>251</v>
      </c>
      <c r="AB96" t="str">
        <f>IF(Table13[[#This Row],[REB]]&lt;199,"Occasional Rebounder",IF(Table13[[#This Row],[REB]] &lt;= 199,"Solid Rebounder",IF(Table13[[#This Row],[REB]]&gt;=200,"Elite Rebounder","Invalid")))</f>
        <v>Elite Rebounder</v>
      </c>
      <c r="AC96">
        <v>129</v>
      </c>
      <c r="AD96" t="str">
        <f>IF(Table13[[#This Row],[AST]]&lt;100,"Occasional Passer",IF(Table13[[#This Row],[AST]] &lt;= 116,"Solid Passer",IF(Table13[[#This Row],[AST]]&gt;116,"Elite Passer","Invalid")))</f>
        <v>Elite Passer</v>
      </c>
      <c r="AE96">
        <v>60</v>
      </c>
      <c r="AF96">
        <v>49</v>
      </c>
      <c r="AG96" t="str">
        <f>IF(Table13[[#This Row],[STL]]&lt;25,"Occasional Stealer",IF(Table13[[#This Row],[STL]] &lt;= 33,"Solid Stealer",IF(Table13[[#This Row],[STL]]&gt;33,"Elite Stealer","Invalid")))</f>
        <v>Elite Stealer</v>
      </c>
      <c r="AH96">
        <v>12</v>
      </c>
      <c r="AI96" t="str">
        <f>IF(Table13[[#This Row],[BLK]]&lt;18,"Occasional Blocker",IF(Table13[[#This Row],[BLK]] &lt;= 20,"Solid Shot Blocker",IF(Table13[[#This Row],[BLK]]&gt;=21,"Elite Shot Blocker","Invalid")))</f>
        <v>Occasional Blocker</v>
      </c>
      <c r="AJ96">
        <v>120</v>
      </c>
      <c r="AK96">
        <v>1637</v>
      </c>
      <c r="AL96">
        <v>0</v>
      </c>
      <c r="AM96">
        <v>0</v>
      </c>
      <c r="AN96">
        <v>160</v>
      </c>
    </row>
    <row r="97" spans="1:40" x14ac:dyDescent="0.25">
      <c r="A97" t="s">
        <v>183</v>
      </c>
      <c r="B97" t="s">
        <v>40</v>
      </c>
      <c r="C97" t="str">
        <f>_xlfn.XLOOKUP(Table13[[#This Row],[POS]],Table4[POS],Table4[POS NAME])</f>
        <v>Point Guard</v>
      </c>
      <c r="D97" t="s">
        <v>35</v>
      </c>
      <c r="E97">
        <v>28</v>
      </c>
      <c r="F97">
        <v>82</v>
      </c>
      <c r="G97">
        <v>57</v>
      </c>
      <c r="H97">
        <v>25</v>
      </c>
      <c r="I97" t="b">
        <f>Table13[[#This Row],[W]]+Table13[[#This Row],[L]]=Table13[[#This Row],[Games Played]]</f>
        <v>1</v>
      </c>
      <c r="J97">
        <v>2319</v>
      </c>
      <c r="K97">
        <v>1017</v>
      </c>
      <c r="L97" t="str">
        <f>IF(Table13[[#This Row],[PTS]]&gt;=1000,"High Scorer","Low Scorer")</f>
        <v>High Scorer</v>
      </c>
      <c r="M97">
        <v>350</v>
      </c>
      <c r="N97">
        <v>758</v>
      </c>
      <c r="O97">
        <v>46.2</v>
      </c>
      <c r="P97" t="str">
        <f>IF(Table13[[#This Row],[Field Goal %]]&gt;46,"Above Average FG%","Below Average FG%")</f>
        <v>Above Average FG%</v>
      </c>
      <c r="Q97">
        <v>149</v>
      </c>
      <c r="R97">
        <v>391</v>
      </c>
      <c r="S97">
        <v>38.1</v>
      </c>
      <c r="T97" t="str">
        <f>IF(Table13[[#This Row],[3P%]]&lt;30,"Regular Shooter",IF(Table13[[#This Row],[3P%]]&lt;=36,"Solid Shooter",IF(Table13[[#This Row],[3P%]]&gt;36,"Sharpshooter","Invalid")))</f>
        <v>Sharpshooter</v>
      </c>
      <c r="U97">
        <v>168</v>
      </c>
      <c r="V97">
        <v>192</v>
      </c>
      <c r="W97">
        <v>87.5</v>
      </c>
      <c r="X97" t="str">
        <f>IF(Table13[[#This Row],[Free Throw %]]&lt;70,"Subpar FT%",IF(Table13[[#This Row],[Free Throw %]]&lt;=72,"Solid FT%",IF(Table13[[#This Row],[Free Throw %]]&gt;72,"Elite FT%","Invalid")))</f>
        <v>Elite FT%</v>
      </c>
      <c r="Y97">
        <v>52</v>
      </c>
      <c r="Z97">
        <v>241</v>
      </c>
      <c r="AA97">
        <v>293</v>
      </c>
      <c r="AB97" t="str">
        <f>IF(Table13[[#This Row],[REB]]&lt;199,"Occasional Rebounder",IF(Table13[[#This Row],[REB]] &lt;= 199,"Solid Rebounder",IF(Table13[[#This Row],[REB]]&gt;=200,"Elite Rebounder","Invalid")))</f>
        <v>Elite Rebounder</v>
      </c>
      <c r="AC97">
        <v>321</v>
      </c>
      <c r="AD97" t="str">
        <f>IF(Table13[[#This Row],[AST]]&lt;100,"Occasional Passer",IF(Table13[[#This Row],[AST]] &lt;= 116,"Solid Passer",IF(Table13[[#This Row],[AST]]&gt;116,"Elite Passer","Invalid")))</f>
        <v>Elite Passer</v>
      </c>
      <c r="AE97">
        <v>95</v>
      </c>
      <c r="AF97">
        <v>54</v>
      </c>
      <c r="AG97" t="str">
        <f>IF(Table13[[#This Row],[STL]]&lt;25,"Occasional Stealer",IF(Table13[[#This Row],[STL]] &lt;= 33,"Solid Stealer",IF(Table13[[#This Row],[STL]]&gt;33,"Elite Stealer","Invalid")))</f>
        <v>Elite Stealer</v>
      </c>
      <c r="AH97">
        <v>76</v>
      </c>
      <c r="AI97" t="str">
        <f>IF(Table13[[#This Row],[BLK]]&lt;18,"Occasional Blocker",IF(Table13[[#This Row],[BLK]] &lt;= 20,"Solid Shot Blocker",IF(Table13[[#This Row],[BLK]]&gt;=21,"Elite Shot Blocker","Invalid")))</f>
        <v>Elite Shot Blocker</v>
      </c>
      <c r="AJ97">
        <v>177</v>
      </c>
      <c r="AK97">
        <v>2145</v>
      </c>
      <c r="AL97">
        <v>7</v>
      </c>
      <c r="AM97">
        <v>0</v>
      </c>
      <c r="AN97">
        <v>488</v>
      </c>
    </row>
    <row r="98" spans="1:40" x14ac:dyDescent="0.25">
      <c r="A98" t="s">
        <v>184</v>
      </c>
      <c r="B98" t="s">
        <v>62</v>
      </c>
      <c r="C98" t="str">
        <f>_xlfn.XLOOKUP(Table13[[#This Row],[POS]],Table4[POS],Table4[POS NAME])</f>
        <v>Guard</v>
      </c>
      <c r="D98" t="s">
        <v>48</v>
      </c>
      <c r="E98">
        <v>24</v>
      </c>
      <c r="F98">
        <v>74</v>
      </c>
      <c r="G98">
        <v>36</v>
      </c>
      <c r="H98">
        <v>38</v>
      </c>
      <c r="I98" t="b">
        <f>Table13[[#This Row],[W]]+Table13[[#This Row],[L]]=Table13[[#This Row],[Games Played]]</f>
        <v>1</v>
      </c>
      <c r="J98">
        <v>2272</v>
      </c>
      <c r="K98">
        <v>1013</v>
      </c>
      <c r="L98" t="str">
        <f>IF(Table13[[#This Row],[PTS]]&gt;=1000,"High Scorer","Low Scorer")</f>
        <v>High Scorer</v>
      </c>
      <c r="M98">
        <v>339</v>
      </c>
      <c r="N98">
        <v>873</v>
      </c>
      <c r="O98">
        <v>38.799999999999997</v>
      </c>
      <c r="P98" t="str">
        <f>IF(Table13[[#This Row],[Field Goal %]]&gt;46,"Above Average FG%","Below Average FG%")</f>
        <v>Below Average FG%</v>
      </c>
      <c r="Q98">
        <v>135</v>
      </c>
      <c r="R98">
        <v>409</v>
      </c>
      <c r="S98">
        <v>33</v>
      </c>
      <c r="T98" t="str">
        <f>IF(Table13[[#This Row],[3P%]]&lt;30,"Regular Shooter",IF(Table13[[#This Row],[3P%]]&lt;=36,"Solid Shooter",IF(Table13[[#This Row],[3P%]]&gt;36,"Sharpshooter","Invalid")))</f>
        <v>Solid Shooter</v>
      </c>
      <c r="U98">
        <v>200</v>
      </c>
      <c r="V98">
        <v>259</v>
      </c>
      <c r="W98">
        <v>77.2</v>
      </c>
      <c r="X98" t="str">
        <f>IF(Table13[[#This Row],[Free Throw %]]&lt;70,"Subpar FT%",IF(Table13[[#This Row],[Free Throw %]]&lt;=72,"Solid FT%",IF(Table13[[#This Row],[Free Throw %]]&gt;72,"Elite FT%","Invalid")))</f>
        <v>Elite FT%</v>
      </c>
      <c r="Y98">
        <v>128</v>
      </c>
      <c r="Z98">
        <v>216</v>
      </c>
      <c r="AA98">
        <v>344</v>
      </c>
      <c r="AB98" t="str">
        <f>IF(Table13[[#This Row],[REB]]&lt;199,"Occasional Rebounder",IF(Table13[[#This Row],[REB]] &lt;= 199,"Solid Rebounder",IF(Table13[[#This Row],[REB]]&gt;=200,"Elite Rebounder","Invalid")))</f>
        <v>Elite Rebounder</v>
      </c>
      <c r="AC98">
        <v>154</v>
      </c>
      <c r="AD98" t="str">
        <f>IF(Table13[[#This Row],[AST]]&lt;100,"Occasional Passer",IF(Table13[[#This Row],[AST]] &lt;= 116,"Solid Passer",IF(Table13[[#This Row],[AST]]&gt;116,"Elite Passer","Invalid")))</f>
        <v>Elite Passer</v>
      </c>
      <c r="AE98">
        <v>92</v>
      </c>
      <c r="AF98">
        <v>75</v>
      </c>
      <c r="AG98" t="str">
        <f>IF(Table13[[#This Row],[STL]]&lt;25,"Occasional Stealer",IF(Table13[[#This Row],[STL]] &lt;= 33,"Solid Stealer",IF(Table13[[#This Row],[STL]]&gt;33,"Elite Stealer","Invalid")))</f>
        <v>Elite Stealer</v>
      </c>
      <c r="AH98">
        <v>23</v>
      </c>
      <c r="AI98" t="str">
        <f>IF(Table13[[#This Row],[BLK]]&lt;18,"Occasional Blocker",IF(Table13[[#This Row],[BLK]] &lt;= 20,"Solid Shot Blocker",IF(Table13[[#This Row],[BLK]]&gt;=21,"Elite Shot Blocker","Invalid")))</f>
        <v>Elite Shot Blocker</v>
      </c>
      <c r="AJ98">
        <v>243</v>
      </c>
      <c r="AK98">
        <v>1859</v>
      </c>
      <c r="AL98">
        <v>5</v>
      </c>
      <c r="AM98">
        <v>0</v>
      </c>
      <c r="AN98">
        <v>34</v>
      </c>
    </row>
    <row r="99" spans="1:40" x14ac:dyDescent="0.25">
      <c r="A99" t="s">
        <v>185</v>
      </c>
      <c r="B99" t="s">
        <v>26</v>
      </c>
      <c r="C99" t="str">
        <f>_xlfn.XLOOKUP(Table13[[#This Row],[POS]],Table4[POS],Table4[POS NAME])</f>
        <v>Power Forward</v>
      </c>
      <c r="D99" t="s">
        <v>91</v>
      </c>
      <c r="E99">
        <v>19</v>
      </c>
      <c r="F99">
        <v>79</v>
      </c>
      <c r="G99">
        <v>21</v>
      </c>
      <c r="H99">
        <v>58</v>
      </c>
      <c r="I99" t="b">
        <f>Table13[[#This Row],[W]]+Table13[[#This Row],[L]]=Table13[[#This Row],[Games Played]]</f>
        <v>1</v>
      </c>
      <c r="J99">
        <v>2451</v>
      </c>
      <c r="K99">
        <v>1010</v>
      </c>
      <c r="L99" t="str">
        <f>IF(Table13[[#This Row],[PTS]]&gt;=1000,"High Scorer","Low Scorer")</f>
        <v>High Scorer</v>
      </c>
      <c r="M99">
        <v>364</v>
      </c>
      <c r="N99">
        <v>892</v>
      </c>
      <c r="O99">
        <v>40.799999999999997</v>
      </c>
      <c r="P99" t="str">
        <f>IF(Table13[[#This Row],[Field Goal %]]&gt;46,"Above Average FG%","Below Average FG%")</f>
        <v>Below Average FG%</v>
      </c>
      <c r="Q99">
        <v>120</v>
      </c>
      <c r="R99">
        <v>391</v>
      </c>
      <c r="S99">
        <v>30.7</v>
      </c>
      <c r="T99" t="str">
        <f>IF(Table13[[#This Row],[3P%]]&lt;30,"Regular Shooter",IF(Table13[[#This Row],[3P%]]&lt;=36,"Solid Shooter",IF(Table13[[#This Row],[3P%]]&gt;36,"Sharpshooter","Invalid")))</f>
        <v>Solid Shooter</v>
      </c>
      <c r="U99">
        <v>162</v>
      </c>
      <c r="V99">
        <v>206</v>
      </c>
      <c r="W99">
        <v>78.599999999999994</v>
      </c>
      <c r="X99" t="str">
        <f>IF(Table13[[#This Row],[Free Throw %]]&lt;70,"Subpar FT%",IF(Table13[[#This Row],[Free Throw %]]&lt;=72,"Solid FT%",IF(Table13[[#This Row],[Free Throw %]]&gt;72,"Elite FT%","Invalid")))</f>
        <v>Elite FT%</v>
      </c>
      <c r="Y99">
        <v>122</v>
      </c>
      <c r="Z99">
        <v>447</v>
      </c>
      <c r="AA99">
        <v>569</v>
      </c>
      <c r="AB99" t="str">
        <f>IF(Table13[[#This Row],[REB]]&lt;199,"Occasional Rebounder",IF(Table13[[#This Row],[REB]] &lt;= 199,"Solid Rebounder",IF(Table13[[#This Row],[REB]]&gt;=200,"Elite Rebounder","Invalid")))</f>
        <v>Elite Rebounder</v>
      </c>
      <c r="AC99">
        <v>101</v>
      </c>
      <c r="AD99" t="str">
        <f>IF(Table13[[#This Row],[AST]]&lt;100,"Occasional Passer",IF(Table13[[#This Row],[AST]] &lt;= 116,"Solid Passer",IF(Table13[[#This Row],[AST]]&gt;116,"Elite Passer","Invalid")))</f>
        <v>Solid Passer</v>
      </c>
      <c r="AE99">
        <v>104</v>
      </c>
      <c r="AF99">
        <v>43</v>
      </c>
      <c r="AG99" t="str">
        <f>IF(Table13[[#This Row],[STL]]&lt;25,"Occasional Stealer",IF(Table13[[#This Row],[STL]] &lt;= 33,"Solid Stealer",IF(Table13[[#This Row],[STL]]&gt;33,"Elite Stealer","Invalid")))</f>
        <v>Elite Stealer</v>
      </c>
      <c r="AH99">
        <v>74</v>
      </c>
      <c r="AI99" t="str">
        <f>IF(Table13[[#This Row],[BLK]]&lt;18,"Occasional Blocker",IF(Table13[[#This Row],[BLK]] &lt;= 20,"Solid Shot Blocker",IF(Table13[[#This Row],[BLK]]&gt;=21,"Elite Shot Blocker","Invalid")))</f>
        <v>Elite Shot Blocker</v>
      </c>
      <c r="AJ99">
        <v>227</v>
      </c>
      <c r="AK99">
        <v>2091</v>
      </c>
      <c r="AL99">
        <v>16</v>
      </c>
      <c r="AM99">
        <v>0</v>
      </c>
      <c r="AN99">
        <v>-555</v>
      </c>
    </row>
    <row r="100" spans="1:40" x14ac:dyDescent="0.25">
      <c r="A100" t="s">
        <v>186</v>
      </c>
      <c r="B100" t="s">
        <v>40</v>
      </c>
      <c r="C100" t="str">
        <f>_xlfn.XLOOKUP(Table13[[#This Row],[POS]],Table4[POS],Table4[POS NAME])</f>
        <v>Point Guard</v>
      </c>
      <c r="D100" t="s">
        <v>35</v>
      </c>
      <c r="E100">
        <v>30</v>
      </c>
      <c r="F100">
        <v>67</v>
      </c>
      <c r="G100">
        <v>46</v>
      </c>
      <c r="H100">
        <v>21</v>
      </c>
      <c r="I100" t="b">
        <f>Table13[[#This Row],[W]]+Table13[[#This Row],[L]]=Table13[[#This Row],[Games Played]]</f>
        <v>1</v>
      </c>
      <c r="J100">
        <v>1744</v>
      </c>
      <c r="K100">
        <v>1000</v>
      </c>
      <c r="L100" t="str">
        <f>IF(Table13[[#This Row],[PTS]]&gt;=1000,"High Scorer","Low Scorer")</f>
        <v>High Scorer</v>
      </c>
      <c r="M100">
        <v>354</v>
      </c>
      <c r="N100">
        <v>732</v>
      </c>
      <c r="O100">
        <v>48.4</v>
      </c>
      <c r="P100" t="str">
        <f>IF(Table13[[#This Row],[Field Goal %]]&gt;46,"Above Average FG%","Below Average FG%")</f>
        <v>Above Average FG%</v>
      </c>
      <c r="Q100">
        <v>132</v>
      </c>
      <c r="R100">
        <v>297</v>
      </c>
      <c r="S100">
        <v>44.4</v>
      </c>
      <c r="T100" t="str">
        <f>IF(Table13[[#This Row],[3P%]]&lt;30,"Regular Shooter",IF(Table13[[#This Row],[3P%]]&lt;=36,"Solid Shooter",IF(Table13[[#This Row],[3P%]]&gt;36,"Sharpshooter","Invalid")))</f>
        <v>Sharpshooter</v>
      </c>
      <c r="U100">
        <v>160</v>
      </c>
      <c r="V100">
        <v>184</v>
      </c>
      <c r="W100">
        <v>87</v>
      </c>
      <c r="X100" t="str">
        <f>IF(Table13[[#This Row],[Free Throw %]]&lt;70,"Subpar FT%",IF(Table13[[#This Row],[Free Throw %]]&lt;=72,"Solid FT%",IF(Table13[[#This Row],[Free Throw %]]&gt;72,"Elite FT%","Invalid")))</f>
        <v>Elite FT%</v>
      </c>
      <c r="Y100">
        <v>42</v>
      </c>
      <c r="Z100">
        <v>238</v>
      </c>
      <c r="AA100">
        <v>280</v>
      </c>
      <c r="AB100" t="str">
        <f>IF(Table13[[#This Row],[REB]]&lt;199,"Occasional Rebounder",IF(Table13[[#This Row],[REB]] &lt;= 199,"Solid Rebounder",IF(Table13[[#This Row],[REB]]&gt;=200,"Elite Rebounder","Invalid")))</f>
        <v>Elite Rebounder</v>
      </c>
      <c r="AC100">
        <v>248</v>
      </c>
      <c r="AD100" t="str">
        <f>IF(Table13[[#This Row],[AST]]&lt;100,"Occasional Passer",IF(Table13[[#This Row],[AST]] &lt;= 116,"Solid Passer",IF(Table13[[#This Row],[AST]]&gt;116,"Elite Passer","Invalid")))</f>
        <v>Elite Passer</v>
      </c>
      <c r="AE100">
        <v>98</v>
      </c>
      <c r="AF100">
        <v>45</v>
      </c>
      <c r="AG100" t="str">
        <f>IF(Table13[[#This Row],[STL]]&lt;25,"Occasional Stealer",IF(Table13[[#This Row],[STL]] &lt;= 33,"Solid Stealer",IF(Table13[[#This Row],[STL]]&gt;33,"Elite Stealer","Invalid")))</f>
        <v>Elite Stealer</v>
      </c>
      <c r="AH100">
        <v>18</v>
      </c>
      <c r="AI100" t="str">
        <f>IF(Table13[[#This Row],[BLK]]&lt;18,"Occasional Blocker",IF(Table13[[#This Row],[BLK]] &lt;= 20,"Solid Shot Blocker",IF(Table13[[#This Row],[BLK]]&gt;=21,"Elite Shot Blocker","Invalid")))</f>
        <v>Solid Shot Blocker</v>
      </c>
      <c r="AJ100">
        <v>109</v>
      </c>
      <c r="AK100">
        <v>1799</v>
      </c>
      <c r="AL100">
        <v>0</v>
      </c>
      <c r="AM100">
        <v>0</v>
      </c>
      <c r="AN100">
        <v>182</v>
      </c>
    </row>
    <row r="101" spans="1:40" x14ac:dyDescent="0.25">
      <c r="A101" t="s">
        <v>187</v>
      </c>
      <c r="B101" t="s">
        <v>57</v>
      </c>
      <c r="C101" t="str">
        <f>_xlfn.XLOOKUP(Table13[[#This Row],[POS]],Table4[POS],Table4[POS NAME])</f>
        <v>Forward</v>
      </c>
      <c r="D101" t="s">
        <v>51</v>
      </c>
      <c r="E101">
        <v>28</v>
      </c>
      <c r="F101">
        <v>70</v>
      </c>
      <c r="G101">
        <v>47</v>
      </c>
      <c r="H101">
        <v>23</v>
      </c>
      <c r="I101" t="b">
        <f>Table13[[#This Row],[W]]+Table13[[#This Row],[L]]=Table13[[#This Row],[Games Played]]</f>
        <v>1</v>
      </c>
      <c r="J101">
        <v>1818</v>
      </c>
      <c r="K101">
        <v>987</v>
      </c>
      <c r="L101" t="str">
        <f>IF(Table13[[#This Row],[PTS]]&gt;=1000,"High Scorer","Low Scorer")</f>
        <v>Low Scorer</v>
      </c>
      <c r="M101">
        <v>398</v>
      </c>
      <c r="N101">
        <v>803</v>
      </c>
      <c r="O101">
        <v>49.6</v>
      </c>
      <c r="P101" t="str">
        <f>IF(Table13[[#This Row],[Field Goal %]]&gt;46,"Above Average FG%","Below Average FG%")</f>
        <v>Above Average FG%</v>
      </c>
      <c r="Q101">
        <v>95</v>
      </c>
      <c r="R101">
        <v>257</v>
      </c>
      <c r="S101">
        <v>37</v>
      </c>
      <c r="T101" t="str">
        <f>IF(Table13[[#This Row],[3P%]]&lt;30,"Regular Shooter",IF(Table13[[#This Row],[3P%]]&lt;=36,"Solid Shooter",IF(Table13[[#This Row],[3P%]]&gt;36,"Sharpshooter","Invalid")))</f>
        <v>Sharpshooter</v>
      </c>
      <c r="U101">
        <v>96</v>
      </c>
      <c r="V101">
        <v>125</v>
      </c>
      <c r="W101">
        <v>76.8</v>
      </c>
      <c r="X101" t="str">
        <f>IF(Table13[[#This Row],[Free Throw %]]&lt;70,"Subpar FT%",IF(Table13[[#This Row],[Free Throw %]]&lt;=72,"Solid FT%",IF(Table13[[#This Row],[Free Throw %]]&gt;72,"Elite FT%","Invalid")))</f>
        <v>Elite FT%</v>
      </c>
      <c r="Y101">
        <v>154</v>
      </c>
      <c r="Z101">
        <v>518</v>
      </c>
      <c r="AA101">
        <v>672</v>
      </c>
      <c r="AB101" t="str">
        <f>IF(Table13[[#This Row],[REB]]&lt;199,"Occasional Rebounder",IF(Table13[[#This Row],[REB]] &lt;= 199,"Solid Rebounder",IF(Table13[[#This Row],[REB]]&gt;=200,"Elite Rebounder","Invalid")))</f>
        <v>Elite Rebounder</v>
      </c>
      <c r="AC101">
        <v>105</v>
      </c>
      <c r="AD101" t="str">
        <f>IF(Table13[[#This Row],[AST]]&lt;100,"Occasional Passer",IF(Table13[[#This Row],[AST]] &lt;= 116,"Solid Passer",IF(Table13[[#This Row],[AST]]&gt;116,"Elite Passer","Invalid")))</f>
        <v>Solid Passer</v>
      </c>
      <c r="AE101">
        <v>81</v>
      </c>
      <c r="AF101">
        <v>29</v>
      </c>
      <c r="AG101" t="str">
        <f>IF(Table13[[#This Row],[STL]]&lt;25,"Occasional Stealer",IF(Table13[[#This Row],[STL]] &lt;= 33,"Solid Stealer",IF(Table13[[#This Row],[STL]]&gt;33,"Elite Stealer","Invalid")))</f>
        <v>Solid Stealer</v>
      </c>
      <c r="AH101">
        <v>16</v>
      </c>
      <c r="AI101" t="str">
        <f>IF(Table13[[#This Row],[BLK]]&lt;18,"Occasional Blocker",IF(Table13[[#This Row],[BLK]] &lt;= 20,"Solid Shot Blocker",IF(Table13[[#This Row],[BLK]]&gt;=21,"Elite Shot Blocker","Invalid")))</f>
        <v>Occasional Blocker</v>
      </c>
      <c r="AJ101">
        <v>115</v>
      </c>
      <c r="AK101">
        <v>2005</v>
      </c>
      <c r="AL101">
        <v>38</v>
      </c>
      <c r="AM101">
        <v>0</v>
      </c>
      <c r="AN101">
        <v>17</v>
      </c>
    </row>
    <row r="102" spans="1:40" x14ac:dyDescent="0.25">
      <c r="A102" t="s">
        <v>188</v>
      </c>
      <c r="B102" t="s">
        <v>33</v>
      </c>
      <c r="C102" t="str">
        <f>_xlfn.XLOOKUP(Table13[[#This Row],[POS]],Table4[POS],Table4[POS NAME])</f>
        <v>Small Forward</v>
      </c>
      <c r="D102" t="s">
        <v>78</v>
      </c>
      <c r="E102">
        <v>22</v>
      </c>
      <c r="F102">
        <v>80</v>
      </c>
      <c r="G102">
        <v>47</v>
      </c>
      <c r="H102">
        <v>33</v>
      </c>
      <c r="I102" t="b">
        <f>Table13[[#This Row],[W]]+Table13[[#This Row],[L]]=Table13[[#This Row],[Games Played]]</f>
        <v>1</v>
      </c>
      <c r="J102">
        <v>2382</v>
      </c>
      <c r="K102">
        <v>976</v>
      </c>
      <c r="L102" t="str">
        <f>IF(Table13[[#This Row],[PTS]]&gt;=1000,"High Scorer","Low Scorer")</f>
        <v>Low Scorer</v>
      </c>
      <c r="M102">
        <v>354</v>
      </c>
      <c r="N102">
        <v>782</v>
      </c>
      <c r="O102">
        <v>45.3</v>
      </c>
      <c r="P102" t="str">
        <f>IF(Table13[[#This Row],[Field Goal %]]&gt;46,"Above Average FG%","Below Average FG%")</f>
        <v>Below Average FG%</v>
      </c>
      <c r="Q102">
        <v>206</v>
      </c>
      <c r="R102">
        <v>501</v>
      </c>
      <c r="S102">
        <v>41.1</v>
      </c>
      <c r="T102" t="str">
        <f>IF(Table13[[#This Row],[3P%]]&lt;30,"Regular Shooter",IF(Table13[[#This Row],[3P%]]&lt;=36,"Solid Shooter",IF(Table13[[#This Row],[3P%]]&gt;36,"Sharpshooter","Invalid")))</f>
        <v>Sharpshooter</v>
      </c>
      <c r="U102">
        <v>62</v>
      </c>
      <c r="V102">
        <v>81</v>
      </c>
      <c r="W102">
        <v>76.5</v>
      </c>
      <c r="X102" t="str">
        <f>IF(Table13[[#This Row],[Free Throw %]]&lt;70,"Subpar FT%",IF(Table13[[#This Row],[Free Throw %]]&lt;=72,"Solid FT%",IF(Table13[[#This Row],[Free Throw %]]&gt;72,"Elite FT%","Invalid")))</f>
        <v>Elite FT%</v>
      </c>
      <c r="Y102">
        <v>89</v>
      </c>
      <c r="Z102">
        <v>282</v>
      </c>
      <c r="AA102">
        <v>371</v>
      </c>
      <c r="AB102" t="str">
        <f>IF(Table13[[#This Row],[REB]]&lt;199,"Occasional Rebounder",IF(Table13[[#This Row],[REB]] &lt;= 199,"Solid Rebounder",IF(Table13[[#This Row],[REB]]&gt;=200,"Elite Rebounder","Invalid")))</f>
        <v>Elite Rebounder</v>
      </c>
      <c r="AC102">
        <v>98</v>
      </c>
      <c r="AD102" t="str">
        <f>IF(Table13[[#This Row],[AST]]&lt;100,"Occasional Passer",IF(Table13[[#This Row],[AST]] &lt;= 116,"Solid Passer",IF(Table13[[#This Row],[AST]]&gt;116,"Elite Passer","Invalid")))</f>
        <v>Occasional Passer</v>
      </c>
      <c r="AE102">
        <v>60</v>
      </c>
      <c r="AF102">
        <v>61</v>
      </c>
      <c r="AG102" t="str">
        <f>IF(Table13[[#This Row],[STL]]&lt;25,"Occasional Stealer",IF(Table13[[#This Row],[STL]] &lt;= 33,"Solid Stealer",IF(Table13[[#This Row],[STL]]&gt;33,"Elite Stealer","Invalid")))</f>
        <v>Elite Stealer</v>
      </c>
      <c r="AH102">
        <v>42</v>
      </c>
      <c r="AI102" t="str">
        <f>IF(Table13[[#This Row],[BLK]]&lt;18,"Occasional Blocker",IF(Table13[[#This Row],[BLK]] &lt;= 20,"Solid Shot Blocker",IF(Table13[[#This Row],[BLK]]&gt;=21,"Elite Shot Blocker","Invalid")))</f>
        <v>Elite Shot Blocker</v>
      </c>
      <c r="AJ102">
        <v>162</v>
      </c>
      <c r="AK102">
        <v>1817</v>
      </c>
      <c r="AL102">
        <v>4</v>
      </c>
      <c r="AM102">
        <v>0</v>
      </c>
      <c r="AN102">
        <v>99</v>
      </c>
    </row>
    <row r="103" spans="1:40" x14ac:dyDescent="0.25">
      <c r="A103" t="s">
        <v>189</v>
      </c>
      <c r="B103" t="s">
        <v>52</v>
      </c>
      <c r="C103" t="str">
        <f>_xlfn.XLOOKUP(Table13[[#This Row],[POS]],Table4[POS],Table4[POS NAME])</f>
        <v>Shooting Guard</v>
      </c>
      <c r="D103" t="s">
        <v>134</v>
      </c>
      <c r="E103">
        <v>27</v>
      </c>
      <c r="F103">
        <v>48</v>
      </c>
      <c r="G103">
        <v>16</v>
      </c>
      <c r="H103">
        <v>32</v>
      </c>
      <c r="I103" t="b">
        <f>Table13[[#This Row],[W]]+Table13[[#This Row],[L]]=Table13[[#This Row],[Games Played]]</f>
        <v>1</v>
      </c>
      <c r="J103">
        <v>1548</v>
      </c>
      <c r="K103">
        <v>972</v>
      </c>
      <c r="L103" t="str">
        <f>IF(Table13[[#This Row],[PTS]]&gt;=1000,"High Scorer","Low Scorer")</f>
        <v>Low Scorer</v>
      </c>
      <c r="M103">
        <v>353</v>
      </c>
      <c r="N103">
        <v>819</v>
      </c>
      <c r="O103">
        <v>43.1</v>
      </c>
      <c r="P103" t="str">
        <f>IF(Table13[[#This Row],[Field Goal %]]&gt;46,"Above Average FG%","Below Average FG%")</f>
        <v>Below Average FG%</v>
      </c>
      <c r="Q103">
        <v>108</v>
      </c>
      <c r="R103">
        <v>339</v>
      </c>
      <c r="S103">
        <v>31.9</v>
      </c>
      <c r="T103" t="str">
        <f>IF(Table13[[#This Row],[3P%]]&lt;30,"Regular Shooter",IF(Table13[[#This Row],[3P%]]&lt;=36,"Solid Shooter",IF(Table13[[#This Row],[3P%]]&gt;36,"Sharpshooter","Invalid")))</f>
        <v>Solid Shooter</v>
      </c>
      <c r="U103">
        <v>158</v>
      </c>
      <c r="V103">
        <v>208</v>
      </c>
      <c r="W103">
        <v>76</v>
      </c>
      <c r="X103" t="str">
        <f>IF(Table13[[#This Row],[Free Throw %]]&lt;70,"Subpar FT%",IF(Table13[[#This Row],[Free Throw %]]&lt;=72,"Solid FT%",IF(Table13[[#This Row],[Free Throw %]]&gt;72,"Elite FT%","Invalid")))</f>
        <v>Elite FT%</v>
      </c>
      <c r="Y103">
        <v>65</v>
      </c>
      <c r="Z103">
        <v>184</v>
      </c>
      <c r="AA103">
        <v>249</v>
      </c>
      <c r="AB103" t="str">
        <f>IF(Table13[[#This Row],[REB]]&lt;199,"Occasional Rebounder",IF(Table13[[#This Row],[REB]] &lt;= 199,"Solid Rebounder",IF(Table13[[#This Row],[REB]]&gt;=200,"Elite Rebounder","Invalid")))</f>
        <v>Elite Rebounder</v>
      </c>
      <c r="AC103">
        <v>54</v>
      </c>
      <c r="AD103" t="str">
        <f>IF(Table13[[#This Row],[AST]]&lt;100,"Occasional Passer",IF(Table13[[#This Row],[AST]] &lt;= 116,"Solid Passer",IF(Table13[[#This Row],[AST]]&gt;116,"Elite Passer","Invalid")))</f>
        <v>Occasional Passer</v>
      </c>
      <c r="AE103">
        <v>64</v>
      </c>
      <c r="AF103">
        <v>68</v>
      </c>
      <c r="AG103" t="str">
        <f>IF(Table13[[#This Row],[STL]]&lt;25,"Occasional Stealer",IF(Table13[[#This Row],[STL]] &lt;= 33,"Solid Stealer",IF(Table13[[#This Row],[STL]]&gt;33,"Elite Stealer","Invalid")))</f>
        <v>Elite Stealer</v>
      </c>
      <c r="AH103">
        <v>18</v>
      </c>
      <c r="AI103" t="str">
        <f>IF(Table13[[#This Row],[BLK]]&lt;18,"Occasional Blocker",IF(Table13[[#This Row],[BLK]] &lt;= 20,"Solid Shot Blocker",IF(Table13[[#This Row],[BLK]]&gt;=21,"Elite Shot Blocker","Invalid")))</f>
        <v>Solid Shot Blocker</v>
      </c>
      <c r="AJ103">
        <v>141</v>
      </c>
      <c r="AK103">
        <v>1546</v>
      </c>
      <c r="AL103">
        <v>3</v>
      </c>
      <c r="AM103">
        <v>0</v>
      </c>
      <c r="AN103">
        <v>-278</v>
      </c>
    </row>
    <row r="104" spans="1:40" x14ac:dyDescent="0.25">
      <c r="A104" t="s">
        <v>190</v>
      </c>
      <c r="B104" t="s">
        <v>37</v>
      </c>
      <c r="C104" t="str">
        <f>_xlfn.XLOOKUP(Table13[[#This Row],[POS]],Table4[POS],Table4[POS NAME])</f>
        <v>Center</v>
      </c>
      <c r="D104" t="s">
        <v>66</v>
      </c>
      <c r="E104">
        <v>25</v>
      </c>
      <c r="F104">
        <v>68</v>
      </c>
      <c r="G104">
        <v>44</v>
      </c>
      <c r="H104">
        <v>24</v>
      </c>
      <c r="I104" t="b">
        <f>Table13[[#This Row],[W]]+Table13[[#This Row],[L]]=Table13[[#This Row],[Games Played]]</f>
        <v>1</v>
      </c>
      <c r="J104">
        <v>2220</v>
      </c>
      <c r="K104">
        <v>969</v>
      </c>
      <c r="L104" t="str">
        <f>IF(Table13[[#This Row],[PTS]]&gt;=1000,"High Scorer","Low Scorer")</f>
        <v>Low Scorer</v>
      </c>
      <c r="M104">
        <v>403</v>
      </c>
      <c r="N104">
        <v>626</v>
      </c>
      <c r="O104">
        <v>64.400000000000006</v>
      </c>
      <c r="P104" t="str">
        <f>IF(Table13[[#This Row],[Field Goal %]]&gt;46,"Above Average FG%","Below Average FG%")</f>
        <v>Above Average FG%</v>
      </c>
      <c r="Q104">
        <v>1</v>
      </c>
      <c r="R104">
        <v>10</v>
      </c>
      <c r="S104">
        <v>10</v>
      </c>
      <c r="T104" t="str">
        <f>IF(Table13[[#This Row],[3P%]]&lt;30,"Regular Shooter",IF(Table13[[#This Row],[3P%]]&lt;=36,"Solid Shooter",IF(Table13[[#This Row],[3P%]]&gt;36,"Sharpshooter","Invalid")))</f>
        <v>Regular Shooter</v>
      </c>
      <c r="U104">
        <v>162</v>
      </c>
      <c r="V104">
        <v>221</v>
      </c>
      <c r="W104">
        <v>73.3</v>
      </c>
      <c r="X104" t="str">
        <f>IF(Table13[[#This Row],[Free Throw %]]&lt;70,"Subpar FT%",IF(Table13[[#This Row],[Free Throw %]]&lt;=72,"Solid FT%",IF(Table13[[#This Row],[Free Throw %]]&gt;72,"Elite FT%","Invalid")))</f>
        <v>Elite FT%</v>
      </c>
      <c r="Y104">
        <v>221</v>
      </c>
      <c r="Z104">
        <v>445</v>
      </c>
      <c r="AA104">
        <v>666</v>
      </c>
      <c r="AB104" t="str">
        <f>IF(Table13[[#This Row],[REB]]&lt;199,"Occasional Rebounder",IF(Table13[[#This Row],[REB]] &lt;= 199,"Solid Rebounder",IF(Table13[[#This Row],[REB]]&gt;=200,"Elite Rebounder","Invalid")))</f>
        <v>Elite Rebounder</v>
      </c>
      <c r="AC104">
        <v>113</v>
      </c>
      <c r="AD104" t="str">
        <f>IF(Table13[[#This Row],[AST]]&lt;100,"Occasional Passer",IF(Table13[[#This Row],[AST]] &lt;= 116,"Solid Passer",IF(Table13[[#This Row],[AST]]&gt;116,"Elite Passer","Invalid")))</f>
        <v>Solid Passer</v>
      </c>
      <c r="AE104">
        <v>93</v>
      </c>
      <c r="AF104">
        <v>54</v>
      </c>
      <c r="AG104" t="str">
        <f>IF(Table13[[#This Row],[STL]]&lt;25,"Occasional Stealer",IF(Table13[[#This Row],[STL]] &lt;= 33,"Solid Stealer",IF(Table13[[#This Row],[STL]]&gt;33,"Elite Stealer","Invalid")))</f>
        <v>Elite Stealer</v>
      </c>
      <c r="AH104">
        <v>84</v>
      </c>
      <c r="AI104" t="str">
        <f>IF(Table13[[#This Row],[BLK]]&lt;18,"Occasional Blocker",IF(Table13[[#This Row],[BLK]] &lt;= 20,"Solid Shot Blocker",IF(Table13[[#This Row],[BLK]]&gt;=21,"Elite Shot Blocker","Invalid")))</f>
        <v>Elite Shot Blocker</v>
      </c>
      <c r="AJ104">
        <v>153</v>
      </c>
      <c r="AK104">
        <v>2259</v>
      </c>
      <c r="AL104">
        <v>32</v>
      </c>
      <c r="AM104">
        <v>0</v>
      </c>
      <c r="AN104">
        <v>345</v>
      </c>
    </row>
    <row r="105" spans="1:40" x14ac:dyDescent="0.25">
      <c r="A105" t="s">
        <v>191</v>
      </c>
      <c r="B105" t="s">
        <v>37</v>
      </c>
      <c r="C105" t="str">
        <f>_xlfn.XLOOKUP(Table13[[#This Row],[POS]],Table4[POS],Table4[POS NAME])</f>
        <v>Center</v>
      </c>
      <c r="D105" t="s">
        <v>95</v>
      </c>
      <c r="E105">
        <v>24</v>
      </c>
      <c r="F105">
        <v>76</v>
      </c>
      <c r="G105">
        <v>41</v>
      </c>
      <c r="H105">
        <v>35</v>
      </c>
      <c r="I105" t="b">
        <f>Table13[[#This Row],[W]]+Table13[[#This Row],[L]]=Table13[[#This Row],[Games Played]]</f>
        <v>1</v>
      </c>
      <c r="J105">
        <v>2271</v>
      </c>
      <c r="K105">
        <v>961</v>
      </c>
      <c r="L105" t="str">
        <f>IF(Table13[[#This Row],[PTS]]&gt;=1000,"High Scorer","Low Scorer")</f>
        <v>Low Scorer</v>
      </c>
      <c r="M105">
        <v>414</v>
      </c>
      <c r="N105">
        <v>587</v>
      </c>
      <c r="O105">
        <v>70.5</v>
      </c>
      <c r="P105" t="str">
        <f>IF(Table13[[#This Row],[Field Goal %]]&gt;46,"Above Average FG%","Below Average FG%")</f>
        <v>Above Average FG%</v>
      </c>
      <c r="Q105">
        <v>0</v>
      </c>
      <c r="R105">
        <v>2</v>
      </c>
      <c r="S105">
        <v>0</v>
      </c>
      <c r="T105" t="str">
        <f>IF(Table13[[#This Row],[3P%]]&lt;30,"Regular Shooter",IF(Table13[[#This Row],[3P%]]&lt;=36,"Solid Shooter",IF(Table13[[#This Row],[3P%]]&gt;36,"Sharpshooter","Invalid")))</f>
        <v>Regular Shooter</v>
      </c>
      <c r="U105">
        <v>133</v>
      </c>
      <c r="V105">
        <v>246</v>
      </c>
      <c r="W105">
        <v>54.1</v>
      </c>
      <c r="X105" t="str">
        <f>IF(Table13[[#This Row],[Free Throw %]]&lt;70,"Subpar FT%",IF(Table13[[#This Row],[Free Throw %]]&lt;=72,"Solid FT%",IF(Table13[[#This Row],[Free Throw %]]&gt;72,"Elite FT%","Invalid")))</f>
        <v>Subpar FT%</v>
      </c>
      <c r="Y105">
        <v>184</v>
      </c>
      <c r="Z105">
        <v>518</v>
      </c>
      <c r="AA105">
        <v>702</v>
      </c>
      <c r="AB105" t="str">
        <f>IF(Table13[[#This Row],[REB]]&lt;199,"Occasional Rebounder",IF(Table13[[#This Row],[REB]] &lt;= 199,"Solid Rebounder",IF(Table13[[#This Row],[REB]]&gt;=200,"Elite Rebounder","Invalid")))</f>
        <v>Elite Rebounder</v>
      </c>
      <c r="AC105">
        <v>144</v>
      </c>
      <c r="AD105" t="str">
        <f>IF(Table13[[#This Row],[AST]]&lt;100,"Occasional Passer",IF(Table13[[#This Row],[AST]] &lt;= 116,"Solid Passer",IF(Table13[[#This Row],[AST]]&gt;116,"Elite Passer","Invalid")))</f>
        <v>Elite Passer</v>
      </c>
      <c r="AE105">
        <v>96</v>
      </c>
      <c r="AF105">
        <v>65</v>
      </c>
      <c r="AG105" t="str">
        <f>IF(Table13[[#This Row],[STL]]&lt;25,"Occasional Stealer",IF(Table13[[#This Row],[STL]] &lt;= 33,"Solid Stealer",IF(Table13[[#This Row],[STL]]&gt;33,"Elite Stealer","Invalid")))</f>
        <v>Elite Stealer</v>
      </c>
      <c r="AH105">
        <v>189</v>
      </c>
      <c r="AI105" t="str">
        <f>IF(Table13[[#This Row],[BLK]]&lt;18,"Occasional Blocker",IF(Table13[[#This Row],[BLK]] &lt;= 20,"Solid Shot Blocker",IF(Table13[[#This Row],[BLK]]&gt;=21,"Elite Shot Blocker","Invalid")))</f>
        <v>Elite Shot Blocker</v>
      </c>
      <c r="AJ105">
        <v>212</v>
      </c>
      <c r="AK105">
        <v>2685</v>
      </c>
      <c r="AL105">
        <v>28</v>
      </c>
      <c r="AM105">
        <v>0</v>
      </c>
      <c r="AN105">
        <v>119</v>
      </c>
    </row>
    <row r="106" spans="1:40" x14ac:dyDescent="0.25">
      <c r="A106" t="s">
        <v>192</v>
      </c>
      <c r="B106" t="s">
        <v>26</v>
      </c>
      <c r="C106" t="str">
        <f>_xlfn.XLOOKUP(Table13[[#This Row],[POS]],Table4[POS],Table4[POS NAME])</f>
        <v>Power Forward</v>
      </c>
      <c r="D106" t="s">
        <v>56</v>
      </c>
      <c r="E106">
        <v>22</v>
      </c>
      <c r="F106">
        <v>79</v>
      </c>
      <c r="G106">
        <v>41</v>
      </c>
      <c r="H106">
        <v>38</v>
      </c>
      <c r="I106" t="b">
        <f>Table13[[#This Row],[W]]+Table13[[#This Row],[L]]=Table13[[#This Row],[Games Played]]</f>
        <v>1</v>
      </c>
      <c r="J106">
        <v>2417</v>
      </c>
      <c r="K106">
        <v>953</v>
      </c>
      <c r="L106" t="str">
        <f>IF(Table13[[#This Row],[PTS]]&gt;=1000,"High Scorer","Low Scorer")</f>
        <v>Low Scorer</v>
      </c>
      <c r="M106">
        <v>370</v>
      </c>
      <c r="N106">
        <v>716</v>
      </c>
      <c r="O106">
        <v>51.7</v>
      </c>
      <c r="P106" t="str">
        <f>IF(Table13[[#This Row],[Field Goal %]]&gt;46,"Above Average FG%","Below Average FG%")</f>
        <v>Above Average FG%</v>
      </c>
      <c r="Q106">
        <v>107</v>
      </c>
      <c r="R106">
        <v>269</v>
      </c>
      <c r="S106">
        <v>39.799999999999997</v>
      </c>
      <c r="T106" t="str">
        <f>IF(Table13[[#This Row],[3P%]]&lt;30,"Regular Shooter",IF(Table13[[#This Row],[3P%]]&lt;=36,"Solid Shooter",IF(Table13[[#This Row],[3P%]]&gt;36,"Sharpshooter","Invalid")))</f>
        <v>Sharpshooter</v>
      </c>
      <c r="U106">
        <v>106</v>
      </c>
      <c r="V106">
        <v>144</v>
      </c>
      <c r="W106">
        <v>73.599999999999994</v>
      </c>
      <c r="X106" t="str">
        <f>IF(Table13[[#This Row],[Free Throw %]]&lt;70,"Subpar FT%",IF(Table13[[#This Row],[Free Throw %]]&lt;=72,"Solid FT%",IF(Table13[[#This Row],[Free Throw %]]&gt;72,"Elite FT%","Invalid")))</f>
        <v>Elite FT%</v>
      </c>
      <c r="Y106">
        <v>92</v>
      </c>
      <c r="Z106">
        <v>215</v>
      </c>
      <c r="AA106">
        <v>307</v>
      </c>
      <c r="AB106" t="str">
        <f>IF(Table13[[#This Row],[REB]]&lt;199,"Occasional Rebounder",IF(Table13[[#This Row],[REB]] &lt;= 199,"Solid Rebounder",IF(Table13[[#This Row],[REB]]&gt;=200,"Elite Rebounder","Invalid")))</f>
        <v>Elite Rebounder</v>
      </c>
      <c r="AC106">
        <v>148</v>
      </c>
      <c r="AD106" t="str">
        <f>IF(Table13[[#This Row],[AST]]&lt;100,"Occasional Passer",IF(Table13[[#This Row],[AST]] &lt;= 116,"Solid Passer",IF(Table13[[#This Row],[AST]]&gt;116,"Elite Passer","Invalid")))</f>
        <v>Elite Passer</v>
      </c>
      <c r="AE106">
        <v>112</v>
      </c>
      <c r="AF106">
        <v>74</v>
      </c>
      <c r="AG106" t="str">
        <f>IF(Table13[[#This Row],[STL]]&lt;25,"Occasional Stealer",IF(Table13[[#This Row],[STL]] &lt;= 33,"Solid Stealer",IF(Table13[[#This Row],[STL]]&gt;33,"Elite Stealer","Invalid")))</f>
        <v>Elite Stealer</v>
      </c>
      <c r="AH106">
        <v>76</v>
      </c>
      <c r="AI106" t="str">
        <f>IF(Table13[[#This Row],[BLK]]&lt;18,"Occasional Blocker",IF(Table13[[#This Row],[BLK]] &lt;= 20,"Solid Shot Blocker",IF(Table13[[#This Row],[BLK]]&gt;=21,"Elite Shot Blocker","Invalid")))</f>
        <v>Elite Shot Blocker</v>
      </c>
      <c r="AJ106">
        <v>272</v>
      </c>
      <c r="AK106">
        <v>1881</v>
      </c>
      <c r="AL106">
        <v>0</v>
      </c>
      <c r="AM106">
        <v>0</v>
      </c>
      <c r="AN106">
        <v>70</v>
      </c>
    </row>
    <row r="107" spans="1:40" x14ac:dyDescent="0.25">
      <c r="A107" t="s">
        <v>193</v>
      </c>
      <c r="B107" t="s">
        <v>37</v>
      </c>
      <c r="C107" t="str">
        <f>_xlfn.XLOOKUP(Table13[[#This Row],[POS]],Table4[POS],Table4[POS NAME])</f>
        <v>Center</v>
      </c>
      <c r="D107" t="s">
        <v>56</v>
      </c>
      <c r="E107">
        <v>30</v>
      </c>
      <c r="F107">
        <v>70</v>
      </c>
      <c r="G107">
        <v>34</v>
      </c>
      <c r="H107">
        <v>36</v>
      </c>
      <c r="I107" t="b">
        <f>Table13[[#This Row],[W]]+Table13[[#This Row],[L]]=Table13[[#This Row],[Games Played]]</f>
        <v>1</v>
      </c>
      <c r="J107">
        <v>2149</v>
      </c>
      <c r="K107">
        <v>939</v>
      </c>
      <c r="L107" t="str">
        <f>IF(Table13[[#This Row],[PTS]]&gt;=1000,"High Scorer","Low Scorer")</f>
        <v>Low Scorer</v>
      </c>
      <c r="M107">
        <v>360</v>
      </c>
      <c r="N107">
        <v>546</v>
      </c>
      <c r="O107">
        <v>65.900000000000006</v>
      </c>
      <c r="P107" t="str">
        <f>IF(Table13[[#This Row],[Field Goal %]]&gt;46,"Above Average FG%","Below Average FG%")</f>
        <v>Above Average FG%</v>
      </c>
      <c r="Q107">
        <v>0</v>
      </c>
      <c r="R107">
        <v>3</v>
      </c>
      <c r="S107">
        <v>0</v>
      </c>
      <c r="T107" t="str">
        <f>IF(Table13[[#This Row],[3P%]]&lt;30,"Regular Shooter",IF(Table13[[#This Row],[3P%]]&lt;=36,"Solid Shooter",IF(Table13[[#This Row],[3P%]]&gt;36,"Sharpshooter","Invalid")))</f>
        <v>Regular Shooter</v>
      </c>
      <c r="U107">
        <v>219</v>
      </c>
      <c r="V107">
        <v>340</v>
      </c>
      <c r="W107">
        <v>64.400000000000006</v>
      </c>
      <c r="X107" t="str">
        <f>IF(Table13[[#This Row],[Free Throw %]]&lt;70,"Subpar FT%",IF(Table13[[#This Row],[Free Throw %]]&lt;=72,"Solid FT%",IF(Table13[[#This Row],[Free Throw %]]&gt;72,"Elite FT%","Invalid")))</f>
        <v>Subpar FT%</v>
      </c>
      <c r="Y107">
        <v>231</v>
      </c>
      <c r="Z107">
        <v>583</v>
      </c>
      <c r="AA107">
        <v>814</v>
      </c>
      <c r="AB107" t="str">
        <f>IF(Table13[[#This Row],[REB]]&lt;199,"Occasional Rebounder",IF(Table13[[#This Row],[REB]] &lt;= 199,"Solid Rebounder",IF(Table13[[#This Row],[REB]]&gt;=200,"Elite Rebounder","Invalid")))</f>
        <v>Elite Rebounder</v>
      </c>
      <c r="AC107">
        <v>87</v>
      </c>
      <c r="AD107" t="str">
        <f>IF(Table13[[#This Row],[AST]]&lt;100,"Occasional Passer",IF(Table13[[#This Row],[AST]] &lt;= 116,"Solid Passer",IF(Table13[[#This Row],[AST]]&gt;116,"Elite Passer","Invalid")))</f>
        <v>Occasional Passer</v>
      </c>
      <c r="AE107">
        <v>122</v>
      </c>
      <c r="AF107">
        <v>56</v>
      </c>
      <c r="AG107" t="str">
        <f>IF(Table13[[#This Row],[STL]]&lt;25,"Occasional Stealer",IF(Table13[[#This Row],[STL]] &lt;= 33,"Solid Stealer",IF(Table13[[#This Row],[STL]]&gt;33,"Elite Stealer","Invalid")))</f>
        <v>Elite Stealer</v>
      </c>
      <c r="AH107">
        <v>95</v>
      </c>
      <c r="AI107" t="str">
        <f>IF(Table13[[#This Row],[BLK]]&lt;18,"Occasional Blocker",IF(Table13[[#This Row],[BLK]] &lt;= 20,"Solid Shot Blocker",IF(Table13[[#This Row],[BLK]]&gt;=21,"Elite Shot Blocker","Invalid")))</f>
        <v>Elite Shot Blocker</v>
      </c>
      <c r="AJ107">
        <v>210</v>
      </c>
      <c r="AK107">
        <v>2377</v>
      </c>
      <c r="AL107">
        <v>35</v>
      </c>
      <c r="AM107">
        <v>0</v>
      </c>
      <c r="AN107">
        <v>-7</v>
      </c>
    </row>
    <row r="108" spans="1:40" x14ac:dyDescent="0.25">
      <c r="A108" t="s">
        <v>194</v>
      </c>
      <c r="B108" t="s">
        <v>26</v>
      </c>
      <c r="C108" t="str">
        <f>_xlfn.XLOOKUP(Table13[[#This Row],[POS]],Table4[POS],Table4[POS NAME])</f>
        <v>Power Forward</v>
      </c>
      <c r="D108" t="s">
        <v>69</v>
      </c>
      <c r="E108">
        <v>25</v>
      </c>
      <c r="F108">
        <v>71</v>
      </c>
      <c r="G108">
        <v>37</v>
      </c>
      <c r="H108">
        <v>34</v>
      </c>
      <c r="I108" t="b">
        <f>Table13[[#This Row],[W]]+Table13[[#This Row],[L]]=Table13[[#This Row],[Games Played]]</f>
        <v>1</v>
      </c>
      <c r="J108">
        <v>2130</v>
      </c>
      <c r="K108">
        <v>931</v>
      </c>
      <c r="L108" t="str">
        <f>IF(Table13[[#This Row],[PTS]]&gt;=1000,"High Scorer","Low Scorer")</f>
        <v>Low Scorer</v>
      </c>
      <c r="M108">
        <v>359</v>
      </c>
      <c r="N108">
        <v>707</v>
      </c>
      <c r="O108">
        <v>50.8</v>
      </c>
      <c r="P108" t="str">
        <f>IF(Table13[[#This Row],[Field Goal %]]&gt;46,"Above Average FG%","Below Average FG%")</f>
        <v>Above Average FG%</v>
      </c>
      <c r="Q108">
        <v>70</v>
      </c>
      <c r="R108">
        <v>240</v>
      </c>
      <c r="S108">
        <v>29.2</v>
      </c>
      <c r="T108" t="str">
        <f>IF(Table13[[#This Row],[3P%]]&lt;30,"Regular Shooter",IF(Table13[[#This Row],[3P%]]&lt;=36,"Solid Shooter",IF(Table13[[#This Row],[3P%]]&gt;36,"Sharpshooter","Invalid")))</f>
        <v>Regular Shooter</v>
      </c>
      <c r="U108">
        <v>143</v>
      </c>
      <c r="V108">
        <v>178</v>
      </c>
      <c r="W108">
        <v>80.3</v>
      </c>
      <c r="X108" t="str">
        <f>IF(Table13[[#This Row],[Free Throw %]]&lt;70,"Subpar FT%",IF(Table13[[#This Row],[Free Throw %]]&lt;=72,"Solid FT%",IF(Table13[[#This Row],[Free Throw %]]&gt;72,"Elite FT%","Invalid")))</f>
        <v>Elite FT%</v>
      </c>
      <c r="Y108">
        <v>77</v>
      </c>
      <c r="Z108">
        <v>385</v>
      </c>
      <c r="AA108">
        <v>462</v>
      </c>
      <c r="AB108" t="str">
        <f>IF(Table13[[#This Row],[REB]]&lt;199,"Occasional Rebounder",IF(Table13[[#This Row],[REB]] &lt;= 199,"Solid Rebounder",IF(Table13[[#This Row],[REB]]&gt;=200,"Elite Rebounder","Invalid")))</f>
        <v>Elite Rebounder</v>
      </c>
      <c r="AC108">
        <v>85</v>
      </c>
      <c r="AD108" t="str">
        <f>IF(Table13[[#This Row],[AST]]&lt;100,"Occasional Passer",IF(Table13[[#This Row],[AST]] &lt;= 116,"Solid Passer",IF(Table13[[#This Row],[AST]]&gt;116,"Elite Passer","Invalid")))</f>
        <v>Occasional Passer</v>
      </c>
      <c r="AE108">
        <v>79</v>
      </c>
      <c r="AF108">
        <v>42</v>
      </c>
      <c r="AG108" t="str">
        <f>IF(Table13[[#This Row],[STL]]&lt;25,"Occasional Stealer",IF(Table13[[#This Row],[STL]] &lt;= 33,"Solid Stealer",IF(Table13[[#This Row],[STL]]&gt;33,"Elite Stealer","Invalid")))</f>
        <v>Elite Stealer</v>
      </c>
      <c r="AH108">
        <v>73</v>
      </c>
      <c r="AI108" t="str">
        <f>IF(Table13[[#This Row],[BLK]]&lt;18,"Occasional Blocker",IF(Table13[[#This Row],[BLK]] &lt;= 20,"Solid Shot Blocker",IF(Table13[[#This Row],[BLK]]&gt;=21,"Elite Shot Blocker","Invalid")))</f>
        <v>Elite Shot Blocker</v>
      </c>
      <c r="AJ108">
        <v>220</v>
      </c>
      <c r="AK108">
        <v>1879</v>
      </c>
      <c r="AL108">
        <v>11</v>
      </c>
      <c r="AM108">
        <v>0</v>
      </c>
      <c r="AN108">
        <v>-21</v>
      </c>
    </row>
    <row r="109" spans="1:40" x14ac:dyDescent="0.25">
      <c r="A109" t="s">
        <v>195</v>
      </c>
      <c r="B109" t="s">
        <v>33</v>
      </c>
      <c r="C109" t="str">
        <f>_xlfn.XLOOKUP(Table13[[#This Row],[POS]],Table4[POS],Table4[POS NAME])</f>
        <v>Small Forward</v>
      </c>
      <c r="D109" t="s">
        <v>89</v>
      </c>
      <c r="E109">
        <v>26</v>
      </c>
      <c r="F109">
        <v>80</v>
      </c>
      <c r="G109">
        <v>53</v>
      </c>
      <c r="H109">
        <v>27</v>
      </c>
      <c r="I109" t="b">
        <f>Table13[[#This Row],[W]]+Table13[[#This Row],[L]]=Table13[[#This Row],[Games Played]]</f>
        <v>1</v>
      </c>
      <c r="J109">
        <v>2280</v>
      </c>
      <c r="K109">
        <v>923</v>
      </c>
      <c r="L109" t="str">
        <f>IF(Table13[[#This Row],[PTS]]&gt;=1000,"High Scorer","Low Scorer")</f>
        <v>Low Scorer</v>
      </c>
      <c r="M109">
        <v>358</v>
      </c>
      <c r="N109">
        <v>741</v>
      </c>
      <c r="O109">
        <v>48.3</v>
      </c>
      <c r="P109" t="str">
        <f>IF(Table13[[#This Row],[Field Goal %]]&gt;46,"Above Average FG%","Below Average FG%")</f>
        <v>Above Average FG%</v>
      </c>
      <c r="Q109">
        <v>91</v>
      </c>
      <c r="R109">
        <v>254</v>
      </c>
      <c r="S109">
        <v>35.799999999999997</v>
      </c>
      <c r="T109" t="str">
        <f>IF(Table13[[#This Row],[3P%]]&lt;30,"Regular Shooter",IF(Table13[[#This Row],[3P%]]&lt;=36,"Solid Shooter",IF(Table13[[#This Row],[3P%]]&gt;36,"Sharpshooter","Invalid")))</f>
        <v>Solid Shooter</v>
      </c>
      <c r="U109">
        <v>116</v>
      </c>
      <c r="V109">
        <v>153</v>
      </c>
      <c r="W109">
        <v>75.8</v>
      </c>
      <c r="X109" t="str">
        <f>IF(Table13[[#This Row],[Free Throw %]]&lt;70,"Subpar FT%",IF(Table13[[#This Row],[Free Throw %]]&lt;=72,"Solid FT%",IF(Table13[[#This Row],[Free Throw %]]&gt;72,"Elite FT%","Invalid")))</f>
        <v>Elite FT%</v>
      </c>
      <c r="Y109">
        <v>63</v>
      </c>
      <c r="Z109">
        <v>265</v>
      </c>
      <c r="AA109">
        <v>328</v>
      </c>
      <c r="AB109" t="str">
        <f>IF(Table13[[#This Row],[REB]]&lt;199,"Occasional Rebounder",IF(Table13[[#This Row],[REB]] &lt;= 199,"Solid Rebounder",IF(Table13[[#This Row],[REB]]&gt;=200,"Elite Rebounder","Invalid")))</f>
        <v>Elite Rebounder</v>
      </c>
      <c r="AC109">
        <v>268</v>
      </c>
      <c r="AD109" t="str">
        <f>IF(Table13[[#This Row],[AST]]&lt;100,"Occasional Passer",IF(Table13[[#This Row],[AST]] &lt;= 116,"Solid Passer",IF(Table13[[#This Row],[AST]]&gt;116,"Elite Passer","Invalid")))</f>
        <v>Elite Passer</v>
      </c>
      <c r="AE109">
        <v>123</v>
      </c>
      <c r="AF109">
        <v>87</v>
      </c>
      <c r="AG109" t="str">
        <f>IF(Table13[[#This Row],[STL]]&lt;25,"Occasional Stealer",IF(Table13[[#This Row],[STL]] &lt;= 33,"Solid Stealer",IF(Table13[[#This Row],[STL]]&gt;33,"Elite Stealer","Invalid")))</f>
        <v>Elite Stealer</v>
      </c>
      <c r="AH109">
        <v>51</v>
      </c>
      <c r="AI109" t="str">
        <f>IF(Table13[[#This Row],[BLK]]&lt;18,"Occasional Blocker",IF(Table13[[#This Row],[BLK]] &lt;= 20,"Solid Shot Blocker",IF(Table13[[#This Row],[BLK]]&gt;=21,"Elite Shot Blocker","Invalid")))</f>
        <v>Elite Shot Blocker</v>
      </c>
      <c r="AJ109">
        <v>190</v>
      </c>
      <c r="AK109">
        <v>2010</v>
      </c>
      <c r="AL109">
        <v>3</v>
      </c>
      <c r="AM109">
        <v>1</v>
      </c>
      <c r="AN109">
        <v>31</v>
      </c>
    </row>
    <row r="110" spans="1:40" x14ac:dyDescent="0.25">
      <c r="A110" t="s">
        <v>196</v>
      </c>
      <c r="B110" t="s">
        <v>52</v>
      </c>
      <c r="C110" t="str">
        <f>_xlfn.XLOOKUP(Table13[[#This Row],[POS]],Table4[POS],Table4[POS NAME])</f>
        <v>Shooting Guard</v>
      </c>
      <c r="D110" t="s">
        <v>106</v>
      </c>
      <c r="E110">
        <v>27</v>
      </c>
      <c r="F110">
        <v>80</v>
      </c>
      <c r="G110">
        <v>42</v>
      </c>
      <c r="H110">
        <v>38</v>
      </c>
      <c r="I110" t="b">
        <f>Table13[[#This Row],[W]]+Table13[[#This Row],[L]]=Table13[[#This Row],[Games Played]]</f>
        <v>1</v>
      </c>
      <c r="J110">
        <v>2272</v>
      </c>
      <c r="K110">
        <v>923</v>
      </c>
      <c r="L110" t="str">
        <f>IF(Table13[[#This Row],[PTS]]&gt;=1000,"High Scorer","Low Scorer")</f>
        <v>Low Scorer</v>
      </c>
      <c r="M110">
        <v>324</v>
      </c>
      <c r="N110">
        <v>790</v>
      </c>
      <c r="O110">
        <v>41</v>
      </c>
      <c r="P110" t="str">
        <f>IF(Table13[[#This Row],[Field Goal %]]&gt;46,"Above Average FG%","Below Average FG%")</f>
        <v>Below Average FG%</v>
      </c>
      <c r="Q110">
        <v>197</v>
      </c>
      <c r="R110">
        <v>563</v>
      </c>
      <c r="S110">
        <v>35</v>
      </c>
      <c r="T110" t="str">
        <f>IF(Table13[[#This Row],[3P%]]&lt;30,"Regular Shooter",IF(Table13[[#This Row],[3P%]]&lt;=36,"Solid Shooter",IF(Table13[[#This Row],[3P%]]&gt;36,"Sharpshooter","Invalid")))</f>
        <v>Solid Shooter</v>
      </c>
      <c r="U110">
        <v>78</v>
      </c>
      <c r="V110">
        <v>89</v>
      </c>
      <c r="W110">
        <v>87.6</v>
      </c>
      <c r="X110" t="str">
        <f>IF(Table13[[#This Row],[Free Throw %]]&lt;70,"Subpar FT%",IF(Table13[[#This Row],[Free Throw %]]&lt;=72,"Solid FT%",IF(Table13[[#This Row],[Free Throw %]]&gt;72,"Elite FT%","Invalid")))</f>
        <v>Elite FT%</v>
      </c>
      <c r="Y110">
        <v>49</v>
      </c>
      <c r="Z110">
        <v>209</v>
      </c>
      <c r="AA110">
        <v>258</v>
      </c>
      <c r="AB110" t="str">
        <f>IF(Table13[[#This Row],[REB]]&lt;199,"Occasional Rebounder",IF(Table13[[#This Row],[REB]] &lt;= 199,"Solid Rebounder",IF(Table13[[#This Row],[REB]]&gt;=200,"Elite Rebounder","Invalid")))</f>
        <v>Elite Rebounder</v>
      </c>
      <c r="AC110">
        <v>171</v>
      </c>
      <c r="AD110" t="str">
        <f>IF(Table13[[#This Row],[AST]]&lt;100,"Occasional Passer",IF(Table13[[#This Row],[AST]] &lt;= 116,"Solid Passer",IF(Table13[[#This Row],[AST]]&gt;116,"Elite Passer","Invalid")))</f>
        <v>Elite Passer</v>
      </c>
      <c r="AE110">
        <v>69</v>
      </c>
      <c r="AF110">
        <v>42</v>
      </c>
      <c r="AG110" t="str">
        <f>IF(Table13[[#This Row],[STL]]&lt;25,"Occasional Stealer",IF(Table13[[#This Row],[STL]] &lt;= 33,"Solid Stealer",IF(Table13[[#This Row],[STL]]&gt;33,"Elite Stealer","Invalid")))</f>
        <v>Elite Stealer</v>
      </c>
      <c r="AH110">
        <v>12</v>
      </c>
      <c r="AI110" t="str">
        <f>IF(Table13[[#This Row],[BLK]]&lt;18,"Occasional Blocker",IF(Table13[[#This Row],[BLK]] &lt;= 20,"Solid Shot Blocker",IF(Table13[[#This Row],[BLK]]&gt;=21,"Elite Shot Blocker","Invalid")))</f>
        <v>Occasional Blocker</v>
      </c>
      <c r="AJ110">
        <v>166</v>
      </c>
      <c r="AK110">
        <v>1582</v>
      </c>
      <c r="AL110">
        <v>2</v>
      </c>
      <c r="AM110">
        <v>0</v>
      </c>
      <c r="AN110">
        <v>-145</v>
      </c>
    </row>
    <row r="111" spans="1:40" x14ac:dyDescent="0.25">
      <c r="A111" t="s">
        <v>197</v>
      </c>
      <c r="B111" t="s">
        <v>52</v>
      </c>
      <c r="C111" t="str">
        <f>_xlfn.XLOOKUP(Table13[[#This Row],[POS]],Table4[POS],Table4[POS NAME])</f>
        <v>Shooting Guard</v>
      </c>
      <c r="D111" t="s">
        <v>66</v>
      </c>
      <c r="E111">
        <v>28</v>
      </c>
      <c r="F111">
        <v>74</v>
      </c>
      <c r="G111">
        <v>45</v>
      </c>
      <c r="H111">
        <v>29</v>
      </c>
      <c r="I111" t="b">
        <f>Table13[[#This Row],[W]]+Table13[[#This Row],[L]]=Table13[[#This Row],[Games Played]]</f>
        <v>1</v>
      </c>
      <c r="J111">
        <v>2237</v>
      </c>
      <c r="K111">
        <v>897</v>
      </c>
      <c r="L111" t="str">
        <f>IF(Table13[[#This Row],[PTS]]&gt;=1000,"High Scorer","Low Scorer")</f>
        <v>Low Scorer</v>
      </c>
      <c r="M111">
        <v>320</v>
      </c>
      <c r="N111">
        <v>742</v>
      </c>
      <c r="O111">
        <v>43.1</v>
      </c>
      <c r="P111" t="str">
        <f>IF(Table13[[#This Row],[Field Goal %]]&gt;46,"Above Average FG%","Below Average FG%")</f>
        <v>Below Average FG%</v>
      </c>
      <c r="Q111">
        <v>127</v>
      </c>
      <c r="R111">
        <v>324</v>
      </c>
      <c r="S111">
        <v>39.200000000000003</v>
      </c>
      <c r="T111" t="str">
        <f>IF(Table13[[#This Row],[3P%]]&lt;30,"Regular Shooter",IF(Table13[[#This Row],[3P%]]&lt;=36,"Solid Shooter",IF(Table13[[#This Row],[3P%]]&gt;36,"Sharpshooter","Invalid")))</f>
        <v>Sharpshooter</v>
      </c>
      <c r="U111">
        <v>130</v>
      </c>
      <c r="V111">
        <v>180</v>
      </c>
      <c r="W111">
        <v>72.2</v>
      </c>
      <c r="X111" t="str">
        <f>IF(Table13[[#This Row],[Free Throw %]]&lt;70,"Subpar FT%",IF(Table13[[#This Row],[Free Throw %]]&lt;=72,"Solid FT%",IF(Table13[[#This Row],[Free Throw %]]&gt;72,"Elite FT%","Invalid")))</f>
        <v>Elite FT%</v>
      </c>
      <c r="Y111">
        <v>53</v>
      </c>
      <c r="Z111">
        <v>229</v>
      </c>
      <c r="AA111">
        <v>282</v>
      </c>
      <c r="AB111" t="str">
        <f>IF(Table13[[#This Row],[REB]]&lt;199,"Occasional Rebounder",IF(Table13[[#This Row],[REB]] &lt;= 199,"Solid Rebounder",IF(Table13[[#This Row],[REB]]&gt;=200,"Elite Rebounder","Invalid")))</f>
        <v>Elite Rebounder</v>
      </c>
      <c r="AC111">
        <v>287</v>
      </c>
      <c r="AD111" t="str">
        <f>IF(Table13[[#This Row],[AST]]&lt;100,"Occasional Passer",IF(Table13[[#This Row],[AST]] &lt;= 116,"Solid Passer",IF(Table13[[#This Row],[AST]]&gt;116,"Elite Passer","Invalid")))</f>
        <v>Elite Passer</v>
      </c>
      <c r="AE111">
        <v>116</v>
      </c>
      <c r="AF111">
        <v>72</v>
      </c>
      <c r="AG111" t="str">
        <f>IF(Table13[[#This Row],[STL]]&lt;25,"Occasional Stealer",IF(Table13[[#This Row],[STL]] &lt;= 33,"Solid Stealer",IF(Table13[[#This Row],[STL]]&gt;33,"Elite Stealer","Invalid")))</f>
        <v>Elite Stealer</v>
      </c>
      <c r="AH111">
        <v>24</v>
      </c>
      <c r="AI111" t="str">
        <f>IF(Table13[[#This Row],[BLK]]&lt;18,"Occasional Blocker",IF(Table13[[#This Row],[BLK]] &lt;= 20,"Solid Shot Blocker",IF(Table13[[#This Row],[BLK]]&gt;=21,"Elite Shot Blocker","Invalid")))</f>
        <v>Elite Shot Blocker</v>
      </c>
      <c r="AJ111">
        <v>170</v>
      </c>
      <c r="AK111">
        <v>1838</v>
      </c>
      <c r="AL111">
        <v>1</v>
      </c>
      <c r="AM111">
        <v>0</v>
      </c>
      <c r="AN111">
        <v>194</v>
      </c>
    </row>
    <row r="112" spans="1:40" x14ac:dyDescent="0.25">
      <c r="A112" t="s">
        <v>198</v>
      </c>
      <c r="B112" t="s">
        <v>37</v>
      </c>
      <c r="C112" t="str">
        <f>_xlfn.XLOOKUP(Table13[[#This Row],[POS]],Table4[POS],Table4[POS NAME])</f>
        <v>Center</v>
      </c>
      <c r="D112" t="s">
        <v>85</v>
      </c>
      <c r="E112">
        <v>27</v>
      </c>
      <c r="F112">
        <v>72</v>
      </c>
      <c r="G112">
        <v>26</v>
      </c>
      <c r="H112">
        <v>46</v>
      </c>
      <c r="I112" t="b">
        <f>Table13[[#This Row],[W]]+Table13[[#This Row],[L]]=Table13[[#This Row],[Games Played]]</f>
        <v>1</v>
      </c>
      <c r="J112">
        <v>1906</v>
      </c>
      <c r="K112">
        <v>897</v>
      </c>
      <c r="L112" t="str">
        <f>IF(Table13[[#This Row],[PTS]]&gt;=1000,"High Scorer","Low Scorer")</f>
        <v>Low Scorer</v>
      </c>
      <c r="M112">
        <v>389</v>
      </c>
      <c r="N112">
        <v>618</v>
      </c>
      <c r="O112">
        <v>62.9</v>
      </c>
      <c r="P112" t="str">
        <f>IF(Table13[[#This Row],[Field Goal %]]&gt;46,"Above Average FG%","Below Average FG%")</f>
        <v>Above Average FG%</v>
      </c>
      <c r="Q112">
        <v>0</v>
      </c>
      <c r="R112">
        <v>1</v>
      </c>
      <c r="S112">
        <v>0</v>
      </c>
      <c r="T112" t="str">
        <f>IF(Table13[[#This Row],[3P%]]&lt;30,"Regular Shooter",IF(Table13[[#This Row],[3P%]]&lt;=36,"Solid Shooter",IF(Table13[[#This Row],[3P%]]&gt;36,"Sharpshooter","Invalid")))</f>
        <v>Regular Shooter</v>
      </c>
      <c r="U112">
        <v>119</v>
      </c>
      <c r="V112">
        <v>201</v>
      </c>
      <c r="W112">
        <v>59.2</v>
      </c>
      <c r="X112" t="str">
        <f>IF(Table13[[#This Row],[Free Throw %]]&lt;70,"Subpar FT%",IF(Table13[[#This Row],[Free Throw %]]&lt;=72,"Solid FT%",IF(Table13[[#This Row],[Free Throw %]]&gt;72,"Elite FT%","Invalid")))</f>
        <v>Subpar FT%</v>
      </c>
      <c r="Y112">
        <v>236</v>
      </c>
      <c r="Z112">
        <v>417</v>
      </c>
      <c r="AA112">
        <v>653</v>
      </c>
      <c r="AB112" t="str">
        <f>IF(Table13[[#This Row],[REB]]&lt;199,"Occasional Rebounder",IF(Table13[[#This Row],[REB]] &lt;= 199,"Solid Rebounder",IF(Table13[[#This Row],[REB]]&gt;=200,"Elite Rebounder","Invalid")))</f>
        <v>Elite Rebounder</v>
      </c>
      <c r="AC112">
        <v>197</v>
      </c>
      <c r="AD112" t="str">
        <f>IF(Table13[[#This Row],[AST]]&lt;100,"Occasional Passer",IF(Table13[[#This Row],[AST]] &lt;= 116,"Solid Passer",IF(Table13[[#This Row],[AST]]&gt;116,"Elite Passer","Invalid")))</f>
        <v>Elite Passer</v>
      </c>
      <c r="AE112">
        <v>125</v>
      </c>
      <c r="AF112">
        <v>66</v>
      </c>
      <c r="AG112" t="str">
        <f>IF(Table13[[#This Row],[STL]]&lt;25,"Occasional Stealer",IF(Table13[[#This Row],[STL]] &lt;= 33,"Solid Stealer",IF(Table13[[#This Row],[STL]]&gt;33,"Elite Stealer","Invalid")))</f>
        <v>Elite Stealer</v>
      </c>
      <c r="AH112">
        <v>86</v>
      </c>
      <c r="AI112" t="str">
        <f>IF(Table13[[#This Row],[BLK]]&lt;18,"Occasional Blocker",IF(Table13[[#This Row],[BLK]] &lt;= 20,"Solid Shot Blocker",IF(Table13[[#This Row],[BLK]]&gt;=21,"Elite Shot Blocker","Invalid")))</f>
        <v>Elite Shot Blocker</v>
      </c>
      <c r="AJ112">
        <v>195</v>
      </c>
      <c r="AK112">
        <v>2307</v>
      </c>
      <c r="AL112">
        <v>19</v>
      </c>
      <c r="AM112">
        <v>0</v>
      </c>
      <c r="AN112">
        <v>-146</v>
      </c>
    </row>
    <row r="113" spans="1:40" x14ac:dyDescent="0.25">
      <c r="A113" t="s">
        <v>199</v>
      </c>
      <c r="B113" t="s">
        <v>40</v>
      </c>
      <c r="C113" t="str">
        <f>_xlfn.XLOOKUP(Table13[[#This Row],[POS]],Table4[POS],Table4[POS NAME])</f>
        <v>Point Guard</v>
      </c>
      <c r="D113" t="s">
        <v>123</v>
      </c>
      <c r="E113">
        <v>23</v>
      </c>
      <c r="F113">
        <v>68</v>
      </c>
      <c r="G113">
        <v>20</v>
      </c>
      <c r="H113">
        <v>48</v>
      </c>
      <c r="I113" t="b">
        <f>Table13[[#This Row],[W]]+Table13[[#This Row],[L]]=Table13[[#This Row],[Games Played]]</f>
        <v>1</v>
      </c>
      <c r="J113">
        <v>1984</v>
      </c>
      <c r="K113">
        <v>875</v>
      </c>
      <c r="L113" t="str">
        <f>IF(Table13[[#This Row],[PTS]]&gt;=1000,"High Scorer","Low Scorer")</f>
        <v>Low Scorer</v>
      </c>
      <c r="M113">
        <v>341</v>
      </c>
      <c r="N113">
        <v>743</v>
      </c>
      <c r="O113">
        <v>45.9</v>
      </c>
      <c r="P113" t="str">
        <f>IF(Table13[[#This Row],[Field Goal %]]&gt;46,"Above Average FG%","Below Average FG%")</f>
        <v>Below Average FG%</v>
      </c>
      <c r="Q113">
        <v>45</v>
      </c>
      <c r="R113">
        <v>158</v>
      </c>
      <c r="S113">
        <v>28.5</v>
      </c>
      <c r="T113" t="str">
        <f>IF(Table13[[#This Row],[3P%]]&lt;30,"Regular Shooter",IF(Table13[[#This Row],[3P%]]&lt;=36,"Solid Shooter",IF(Table13[[#This Row],[3P%]]&gt;36,"Sharpshooter","Invalid")))</f>
        <v>Regular Shooter</v>
      </c>
      <c r="U113">
        <v>148</v>
      </c>
      <c r="V113">
        <v>172</v>
      </c>
      <c r="W113">
        <v>86</v>
      </c>
      <c r="X113" t="str">
        <f>IF(Table13[[#This Row],[Free Throw %]]&lt;70,"Subpar FT%",IF(Table13[[#This Row],[Free Throw %]]&lt;=72,"Solid FT%",IF(Table13[[#This Row],[Free Throw %]]&gt;72,"Elite FT%","Invalid")))</f>
        <v>Elite FT%</v>
      </c>
      <c r="Y113">
        <v>56</v>
      </c>
      <c r="Z113">
        <v>189</v>
      </c>
      <c r="AA113">
        <v>245</v>
      </c>
      <c r="AB113" t="str">
        <f>IF(Table13[[#This Row],[REB]]&lt;199,"Occasional Rebounder",IF(Table13[[#This Row],[REB]] &lt;= 199,"Solid Rebounder",IF(Table13[[#This Row],[REB]]&gt;=200,"Elite Rebounder","Invalid")))</f>
        <v>Elite Rebounder</v>
      </c>
      <c r="AC113">
        <v>448</v>
      </c>
      <c r="AD113" t="str">
        <f>IF(Table13[[#This Row],[AST]]&lt;100,"Occasional Passer",IF(Table13[[#This Row],[AST]] &lt;= 116,"Solid Passer",IF(Table13[[#This Row],[AST]]&gt;116,"Elite Passer","Invalid")))</f>
        <v>Elite Passer</v>
      </c>
      <c r="AE113">
        <v>110</v>
      </c>
      <c r="AF113">
        <v>89</v>
      </c>
      <c r="AG113" t="str">
        <f>IF(Table13[[#This Row],[STL]]&lt;25,"Occasional Stealer",IF(Table13[[#This Row],[STL]] &lt;= 33,"Solid Stealer",IF(Table13[[#This Row],[STL]]&gt;33,"Elite Stealer","Invalid")))</f>
        <v>Elite Stealer</v>
      </c>
      <c r="AH113">
        <v>9</v>
      </c>
      <c r="AI113" t="str">
        <f>IF(Table13[[#This Row],[BLK]]&lt;18,"Occasional Blocker",IF(Table13[[#This Row],[BLK]] &lt;= 20,"Solid Shot Blocker",IF(Table13[[#This Row],[BLK]]&gt;=21,"Elite Shot Blocker","Invalid")))</f>
        <v>Occasional Blocker</v>
      </c>
      <c r="AJ113">
        <v>98</v>
      </c>
      <c r="AK113">
        <v>2025</v>
      </c>
      <c r="AL113">
        <v>6</v>
      </c>
      <c r="AM113">
        <v>2</v>
      </c>
      <c r="AN113">
        <v>-325</v>
      </c>
    </row>
    <row r="114" spans="1:40" x14ac:dyDescent="0.25">
      <c r="A114" t="s">
        <v>200</v>
      </c>
      <c r="B114" t="s">
        <v>37</v>
      </c>
      <c r="C114" t="str">
        <f>_xlfn.XLOOKUP(Table13[[#This Row],[POS]],Table4[POS],Table4[POS NAME])</f>
        <v>Center</v>
      </c>
      <c r="D114" t="s">
        <v>114</v>
      </c>
      <c r="E114">
        <v>24</v>
      </c>
      <c r="F114">
        <v>57</v>
      </c>
      <c r="G114">
        <v>26</v>
      </c>
      <c r="H114">
        <v>31</v>
      </c>
      <c r="I114" t="b">
        <f>Table13[[#This Row],[W]]+Table13[[#This Row],[L]]=Table13[[#This Row],[Games Played]]</f>
        <v>1</v>
      </c>
      <c r="J114">
        <v>1690</v>
      </c>
      <c r="K114">
        <v>868</v>
      </c>
      <c r="L114" t="str">
        <f>IF(Table13[[#This Row],[PTS]]&gt;=1000,"High Scorer","Low Scorer")</f>
        <v>Low Scorer</v>
      </c>
      <c r="M114">
        <v>322</v>
      </c>
      <c r="N114">
        <v>613</v>
      </c>
      <c r="O114">
        <v>52.5</v>
      </c>
      <c r="P114" t="str">
        <f>IF(Table13[[#This Row],[Field Goal %]]&gt;46,"Above Average FG%","Below Average FG%")</f>
        <v>Above Average FG%</v>
      </c>
      <c r="Q114">
        <v>80</v>
      </c>
      <c r="R114">
        <v>225</v>
      </c>
      <c r="S114">
        <v>35.6</v>
      </c>
      <c r="T114" t="str">
        <f>IF(Table13[[#This Row],[3P%]]&lt;30,"Regular Shooter",IF(Table13[[#This Row],[3P%]]&lt;=36,"Solid Shooter",IF(Table13[[#This Row],[3P%]]&gt;36,"Sharpshooter","Invalid")))</f>
        <v>Solid Shooter</v>
      </c>
      <c r="U114">
        <v>144</v>
      </c>
      <c r="V114">
        <v>195</v>
      </c>
      <c r="W114">
        <v>73.8</v>
      </c>
      <c r="X114" t="str">
        <f>IF(Table13[[#This Row],[Free Throw %]]&lt;70,"Subpar FT%",IF(Table13[[#This Row],[Free Throw %]]&lt;=72,"Solid FT%",IF(Table13[[#This Row],[Free Throw %]]&gt;72,"Elite FT%","Invalid")))</f>
        <v>Elite FT%</v>
      </c>
      <c r="Y114">
        <v>120</v>
      </c>
      <c r="Z114">
        <v>377</v>
      </c>
      <c r="AA114">
        <v>497</v>
      </c>
      <c r="AB114" t="str">
        <f>IF(Table13[[#This Row],[REB]]&lt;199,"Occasional Rebounder",IF(Table13[[#This Row],[REB]] &lt;= 199,"Solid Rebounder",IF(Table13[[#This Row],[REB]]&gt;=200,"Elite Rebounder","Invalid")))</f>
        <v>Elite Rebounder</v>
      </c>
      <c r="AC114">
        <v>132</v>
      </c>
      <c r="AD114" t="str">
        <f>IF(Table13[[#This Row],[AST]]&lt;100,"Occasional Passer",IF(Table13[[#This Row],[AST]] &lt;= 116,"Solid Passer",IF(Table13[[#This Row],[AST]]&gt;116,"Elite Passer","Invalid")))</f>
        <v>Elite Passer</v>
      </c>
      <c r="AE114">
        <v>106</v>
      </c>
      <c r="AF114">
        <v>30</v>
      </c>
      <c r="AG114" t="str">
        <f>IF(Table13[[#This Row],[STL]]&lt;25,"Occasional Stealer",IF(Table13[[#This Row],[STL]] &lt;= 33,"Solid Stealer",IF(Table13[[#This Row],[STL]]&gt;33,"Elite Stealer","Invalid")))</f>
        <v>Solid Stealer</v>
      </c>
      <c r="AH114">
        <v>33</v>
      </c>
      <c r="AI114" t="str">
        <f>IF(Table13[[#This Row],[BLK]]&lt;18,"Occasional Blocker",IF(Table13[[#This Row],[BLK]] &lt;= 20,"Solid Shot Blocker",IF(Table13[[#This Row],[BLK]]&gt;=21,"Elite Shot Blocker","Invalid")))</f>
        <v>Elite Shot Blocker</v>
      </c>
      <c r="AJ114">
        <v>159</v>
      </c>
      <c r="AK114">
        <v>1745</v>
      </c>
      <c r="AL114">
        <v>21</v>
      </c>
      <c r="AM114">
        <v>0</v>
      </c>
      <c r="AN114">
        <v>-41</v>
      </c>
    </row>
    <row r="115" spans="1:40" x14ac:dyDescent="0.25">
      <c r="A115" t="s">
        <v>201</v>
      </c>
      <c r="B115" t="s">
        <v>37</v>
      </c>
      <c r="C115" t="str">
        <f>_xlfn.XLOOKUP(Table13[[#This Row],[POS]],Table4[POS],Table4[POS NAME])</f>
        <v>Center</v>
      </c>
      <c r="D115" t="s">
        <v>132</v>
      </c>
      <c r="E115">
        <v>33</v>
      </c>
      <c r="F115">
        <v>79</v>
      </c>
      <c r="G115">
        <v>28</v>
      </c>
      <c r="H115">
        <v>51</v>
      </c>
      <c r="I115" t="b">
        <f>Table13[[#This Row],[W]]+Table13[[#This Row],[L]]=Table13[[#This Row],[Games Played]]</f>
        <v>1</v>
      </c>
      <c r="J115">
        <v>2053</v>
      </c>
      <c r="K115">
        <v>857</v>
      </c>
      <c r="L115" t="str">
        <f>IF(Table13[[#This Row],[PTS]]&gt;=1000,"High Scorer","Low Scorer")</f>
        <v>Low Scorer</v>
      </c>
      <c r="M115">
        <v>329</v>
      </c>
      <c r="N115">
        <v>484</v>
      </c>
      <c r="O115">
        <v>68</v>
      </c>
      <c r="P115" t="str">
        <f>IF(Table13[[#This Row],[Field Goal %]]&gt;46,"Above Average FG%","Below Average FG%")</f>
        <v>Above Average FG%</v>
      </c>
      <c r="Q115">
        <v>0</v>
      </c>
      <c r="R115">
        <v>0</v>
      </c>
      <c r="S115">
        <v>0</v>
      </c>
      <c r="T115" t="str">
        <f>IF(Table13[[#This Row],[3P%]]&lt;30,"Regular Shooter",IF(Table13[[#This Row],[3P%]]&lt;=36,"Solid Shooter",IF(Table13[[#This Row],[3P%]]&gt;36,"Sharpshooter","Invalid")))</f>
        <v>Regular Shooter</v>
      </c>
      <c r="U115">
        <v>199</v>
      </c>
      <c r="V115">
        <v>313</v>
      </c>
      <c r="W115">
        <v>63.6</v>
      </c>
      <c r="X115" t="str">
        <f>IF(Table13[[#This Row],[Free Throw %]]&lt;70,"Subpar FT%",IF(Table13[[#This Row],[Free Throw %]]&lt;=72,"Solid FT%",IF(Table13[[#This Row],[Free Throw %]]&gt;72,"Elite FT%","Invalid")))</f>
        <v>Subpar FT%</v>
      </c>
      <c r="Y115">
        <v>229</v>
      </c>
      <c r="Z115">
        <v>471</v>
      </c>
      <c r="AA115">
        <v>700</v>
      </c>
      <c r="AB115" t="str">
        <f>IF(Table13[[#This Row],[REB]]&lt;199,"Occasional Rebounder",IF(Table13[[#This Row],[REB]] &lt;= 199,"Solid Rebounder",IF(Table13[[#This Row],[REB]]&gt;=200,"Elite Rebounder","Invalid")))</f>
        <v>Elite Rebounder</v>
      </c>
      <c r="AC115">
        <v>245</v>
      </c>
      <c r="AD115" t="str">
        <f>IF(Table13[[#This Row],[AST]]&lt;100,"Occasional Passer",IF(Table13[[#This Row],[AST]] &lt;= 116,"Solid Passer",IF(Table13[[#This Row],[AST]]&gt;116,"Elite Passer","Invalid")))</f>
        <v>Elite Passer</v>
      </c>
      <c r="AE115">
        <v>117</v>
      </c>
      <c r="AF115">
        <v>46</v>
      </c>
      <c r="AG115" t="str">
        <f>IF(Table13[[#This Row],[STL]]&lt;25,"Occasional Stealer",IF(Table13[[#This Row],[STL]] &lt;= 33,"Solid Stealer",IF(Table13[[#This Row],[STL]]&gt;33,"Elite Stealer","Invalid")))</f>
        <v>Elite Stealer</v>
      </c>
      <c r="AH115">
        <v>47</v>
      </c>
      <c r="AI115" t="str">
        <f>IF(Table13[[#This Row],[BLK]]&lt;18,"Occasional Blocker",IF(Table13[[#This Row],[BLK]] &lt;= 20,"Solid Shot Blocker",IF(Table13[[#This Row],[BLK]]&gt;=21,"Elite Shot Blocker","Invalid")))</f>
        <v>Elite Shot Blocker</v>
      </c>
      <c r="AJ115">
        <v>217</v>
      </c>
      <c r="AK115">
        <v>2227</v>
      </c>
      <c r="AL115">
        <v>23</v>
      </c>
      <c r="AM115">
        <v>0</v>
      </c>
      <c r="AN115">
        <v>-269</v>
      </c>
    </row>
    <row r="116" spans="1:40" x14ac:dyDescent="0.25">
      <c r="A116" t="s">
        <v>202</v>
      </c>
      <c r="B116" t="s">
        <v>52</v>
      </c>
      <c r="C116" t="str">
        <f>_xlfn.XLOOKUP(Table13[[#This Row],[POS]],Table4[POS],Table4[POS NAME])</f>
        <v>Shooting Guard</v>
      </c>
      <c r="D116" t="s">
        <v>132</v>
      </c>
      <c r="E116">
        <v>34</v>
      </c>
      <c r="F116">
        <v>69</v>
      </c>
      <c r="G116">
        <v>25</v>
      </c>
      <c r="H116">
        <v>44</v>
      </c>
      <c r="I116" t="b">
        <f>Table13[[#This Row],[W]]+Table13[[#This Row],[L]]=Table13[[#This Row],[Games Played]]</f>
        <v>1</v>
      </c>
      <c r="J116">
        <v>1966</v>
      </c>
      <c r="K116">
        <v>856</v>
      </c>
      <c r="L116" t="str">
        <f>IF(Table13[[#This Row],[PTS]]&gt;=1000,"High Scorer","Low Scorer")</f>
        <v>Low Scorer</v>
      </c>
      <c r="M116">
        <v>291</v>
      </c>
      <c r="N116">
        <v>653</v>
      </c>
      <c r="O116">
        <v>44.6</v>
      </c>
      <c r="P116" t="str">
        <f>IF(Table13[[#This Row],[Field Goal %]]&gt;46,"Above Average FG%","Below Average FG%")</f>
        <v>Below Average FG%</v>
      </c>
      <c r="Q116">
        <v>132</v>
      </c>
      <c r="R116">
        <v>356</v>
      </c>
      <c r="S116">
        <v>37.1</v>
      </c>
      <c r="T116" t="str">
        <f>IF(Table13[[#This Row],[3P%]]&lt;30,"Regular Shooter",IF(Table13[[#This Row],[3P%]]&lt;=36,"Solid Shooter",IF(Table13[[#This Row],[3P%]]&gt;36,"Sharpshooter","Invalid")))</f>
        <v>Sharpshooter</v>
      </c>
      <c r="U116">
        <v>142</v>
      </c>
      <c r="V116">
        <v>173</v>
      </c>
      <c r="W116">
        <v>82.1</v>
      </c>
      <c r="X116" t="str">
        <f>IF(Table13[[#This Row],[Free Throw %]]&lt;70,"Subpar FT%",IF(Table13[[#This Row],[Free Throw %]]&lt;=72,"Solid FT%",IF(Table13[[#This Row],[Free Throw %]]&gt;72,"Elite FT%","Invalid")))</f>
        <v>Elite FT%</v>
      </c>
      <c r="Y116">
        <v>16</v>
      </c>
      <c r="Z116">
        <v>118</v>
      </c>
      <c r="AA116">
        <v>134</v>
      </c>
      <c r="AB116" t="str">
        <f>IF(Table13[[#This Row],[REB]]&lt;199,"Occasional Rebounder",IF(Table13[[#This Row],[REB]] &lt;= 199,"Solid Rebounder",IF(Table13[[#This Row],[REB]]&gt;=200,"Elite Rebounder","Invalid")))</f>
        <v>Occasional Rebounder</v>
      </c>
      <c r="AC116">
        <v>183</v>
      </c>
      <c r="AD116" t="str">
        <f>IF(Table13[[#This Row],[AST]]&lt;100,"Occasional Passer",IF(Table13[[#This Row],[AST]] &lt;= 116,"Solid Passer",IF(Table13[[#This Row],[AST]]&gt;116,"Elite Passer","Invalid")))</f>
        <v>Elite Passer</v>
      </c>
      <c r="AE116">
        <v>104</v>
      </c>
      <c r="AF116">
        <v>43</v>
      </c>
      <c r="AG116" t="str">
        <f>IF(Table13[[#This Row],[STL]]&lt;25,"Occasional Stealer",IF(Table13[[#This Row],[STL]] &lt;= 33,"Solid Stealer",IF(Table13[[#This Row],[STL]]&gt;33,"Elite Stealer","Invalid")))</f>
        <v>Elite Stealer</v>
      </c>
      <c r="AH116">
        <v>25</v>
      </c>
      <c r="AI116" t="str">
        <f>IF(Table13[[#This Row],[BLK]]&lt;18,"Occasional Blocker",IF(Table13[[#This Row],[BLK]] &lt;= 20,"Solid Shot Blocker",IF(Table13[[#This Row],[BLK]]&gt;=21,"Elite Shot Blocker","Invalid")))</f>
        <v>Elite Shot Blocker</v>
      </c>
      <c r="AJ116">
        <v>78</v>
      </c>
      <c r="AK116">
        <v>1391</v>
      </c>
      <c r="AL116">
        <v>0</v>
      </c>
      <c r="AM116">
        <v>0</v>
      </c>
      <c r="AN116">
        <v>-210</v>
      </c>
    </row>
    <row r="117" spans="1:40" x14ac:dyDescent="0.25">
      <c r="A117" t="s">
        <v>203</v>
      </c>
      <c r="B117" t="s">
        <v>26</v>
      </c>
      <c r="C117" t="str">
        <f>_xlfn.XLOOKUP(Table13[[#This Row],[POS]],Table4[POS],Table4[POS NAME])</f>
        <v>Power Forward</v>
      </c>
      <c r="D117" t="s">
        <v>87</v>
      </c>
      <c r="E117">
        <v>32</v>
      </c>
      <c r="F117">
        <v>68</v>
      </c>
      <c r="G117">
        <v>28</v>
      </c>
      <c r="H117">
        <v>40</v>
      </c>
      <c r="I117" t="b">
        <f>Table13[[#This Row],[W]]+Table13[[#This Row],[L]]=Table13[[#This Row],[Games Played]]</f>
        <v>1</v>
      </c>
      <c r="J117">
        <v>1942</v>
      </c>
      <c r="K117">
        <v>847</v>
      </c>
      <c r="L117" t="str">
        <f>IF(Table13[[#This Row],[PTS]]&gt;=1000,"High Scorer","Low Scorer")</f>
        <v>Low Scorer</v>
      </c>
      <c r="M117">
        <v>278</v>
      </c>
      <c r="N117">
        <v>557</v>
      </c>
      <c r="O117">
        <v>49.9</v>
      </c>
      <c r="P117" t="str">
        <f>IF(Table13[[#This Row],[Field Goal %]]&gt;46,"Above Average FG%","Below Average FG%")</f>
        <v>Above Average FG%</v>
      </c>
      <c r="Q117">
        <v>93</v>
      </c>
      <c r="R117">
        <v>236</v>
      </c>
      <c r="S117">
        <v>39.4</v>
      </c>
      <c r="T117" t="str">
        <f>IF(Table13[[#This Row],[3P%]]&lt;30,"Regular Shooter",IF(Table13[[#This Row],[3P%]]&lt;=36,"Solid Shooter",IF(Table13[[#This Row],[3P%]]&gt;36,"Sharpshooter","Invalid")))</f>
        <v>Sharpshooter</v>
      </c>
      <c r="U117">
        <v>198</v>
      </c>
      <c r="V117">
        <v>232</v>
      </c>
      <c r="W117">
        <v>85.3</v>
      </c>
      <c r="X117" t="str">
        <f>IF(Table13[[#This Row],[Free Throw %]]&lt;70,"Subpar FT%",IF(Table13[[#This Row],[Free Throw %]]&lt;=72,"Solid FT%",IF(Table13[[#This Row],[Free Throw %]]&gt;72,"Elite FT%","Invalid")))</f>
        <v>Elite FT%</v>
      </c>
      <c r="Y117">
        <v>82</v>
      </c>
      <c r="Z117">
        <v>338</v>
      </c>
      <c r="AA117">
        <v>420</v>
      </c>
      <c r="AB117" t="str">
        <f>IF(Table13[[#This Row],[REB]]&lt;199,"Occasional Rebounder",IF(Table13[[#This Row],[REB]] &lt;= 199,"Solid Rebounder",IF(Table13[[#This Row],[REB]]&gt;=200,"Elite Rebounder","Invalid")))</f>
        <v>Elite Rebounder</v>
      </c>
      <c r="AC117">
        <v>252</v>
      </c>
      <c r="AD117" t="str">
        <f>IF(Table13[[#This Row],[AST]]&lt;100,"Occasional Passer",IF(Table13[[#This Row],[AST]] &lt;= 116,"Solid Passer",IF(Table13[[#This Row],[AST]]&gt;116,"Elite Passer","Invalid")))</f>
        <v>Elite Passer</v>
      </c>
      <c r="AE117">
        <v>168</v>
      </c>
      <c r="AF117">
        <v>60</v>
      </c>
      <c r="AG117" t="str">
        <f>IF(Table13[[#This Row],[STL]]&lt;25,"Occasional Stealer",IF(Table13[[#This Row],[STL]] &lt;= 33,"Solid Stealer",IF(Table13[[#This Row],[STL]]&gt;33,"Elite Stealer","Invalid")))</f>
        <v>Elite Stealer</v>
      </c>
      <c r="AH117">
        <v>37</v>
      </c>
      <c r="AI117" t="str">
        <f>IF(Table13[[#This Row],[BLK]]&lt;18,"Occasional Blocker",IF(Table13[[#This Row],[BLK]] &lt;= 20,"Solid Shot Blocker",IF(Table13[[#This Row],[BLK]]&gt;=21,"Elite Shot Blocker","Invalid")))</f>
        <v>Elite Shot Blocker</v>
      </c>
      <c r="AJ117">
        <v>232</v>
      </c>
      <c r="AK117">
        <v>1852</v>
      </c>
      <c r="AL117">
        <v>9</v>
      </c>
      <c r="AM117">
        <v>0</v>
      </c>
      <c r="AN117">
        <v>14</v>
      </c>
    </row>
    <row r="118" spans="1:40" x14ac:dyDescent="0.25">
      <c r="A118" t="s">
        <v>204</v>
      </c>
      <c r="B118" t="s">
        <v>40</v>
      </c>
      <c r="C118" t="str">
        <f>_xlfn.XLOOKUP(Table13[[#This Row],[POS]],Table4[POS],Table4[POS NAME])</f>
        <v>Point Guard</v>
      </c>
      <c r="D118" t="s">
        <v>134</v>
      </c>
      <c r="E118">
        <v>21</v>
      </c>
      <c r="F118">
        <v>36</v>
      </c>
      <c r="G118">
        <v>13</v>
      </c>
      <c r="H118">
        <v>23</v>
      </c>
      <c r="I118" t="b">
        <f>Table13[[#This Row],[W]]+Table13[[#This Row],[L]]=Table13[[#This Row],[Games Played]]</f>
        <v>1</v>
      </c>
      <c r="J118">
        <v>1268</v>
      </c>
      <c r="K118">
        <v>838</v>
      </c>
      <c r="L118" t="str">
        <f>IF(Table13[[#This Row],[PTS]]&gt;=1000,"High Scorer","Low Scorer")</f>
        <v>Low Scorer</v>
      </c>
      <c r="M118">
        <v>296</v>
      </c>
      <c r="N118">
        <v>721</v>
      </c>
      <c r="O118">
        <v>41.1</v>
      </c>
      <c r="P118" t="str">
        <f>IF(Table13[[#This Row],[Field Goal %]]&gt;46,"Above Average FG%","Below Average FG%")</f>
        <v>Below Average FG%</v>
      </c>
      <c r="Q118">
        <v>144</v>
      </c>
      <c r="R118">
        <v>383</v>
      </c>
      <c r="S118">
        <v>37.6</v>
      </c>
      <c r="T118" t="str">
        <f>IF(Table13[[#This Row],[3P%]]&lt;30,"Regular Shooter",IF(Table13[[#This Row],[3P%]]&lt;=36,"Solid Shooter",IF(Table13[[#This Row],[3P%]]&gt;36,"Sharpshooter","Invalid")))</f>
        <v>Sharpshooter</v>
      </c>
      <c r="U118">
        <v>102</v>
      </c>
      <c r="V118">
        <v>121</v>
      </c>
      <c r="W118">
        <v>84.3</v>
      </c>
      <c r="X118" t="str">
        <f>IF(Table13[[#This Row],[Free Throw %]]&lt;70,"Subpar FT%",IF(Table13[[#This Row],[Free Throw %]]&lt;=72,"Solid FT%",IF(Table13[[#This Row],[Free Throw %]]&gt;72,"Elite FT%","Invalid")))</f>
        <v>Elite FT%</v>
      </c>
      <c r="Y118">
        <v>42</v>
      </c>
      <c r="Z118">
        <v>189</v>
      </c>
      <c r="AA118">
        <v>231</v>
      </c>
      <c r="AB118" t="str">
        <f>IF(Table13[[#This Row],[REB]]&lt;199,"Occasional Rebounder",IF(Table13[[#This Row],[REB]] &lt;= 199,"Solid Rebounder",IF(Table13[[#This Row],[REB]]&gt;=200,"Elite Rebounder","Invalid")))</f>
        <v>Elite Rebounder</v>
      </c>
      <c r="AC118">
        <v>304</v>
      </c>
      <c r="AD118" t="str">
        <f>IF(Table13[[#This Row],[AST]]&lt;100,"Occasional Passer",IF(Table13[[#This Row],[AST]] &lt;= 116,"Solid Passer",IF(Table13[[#This Row],[AST]]&gt;116,"Elite Passer","Invalid")))</f>
        <v>Elite Passer</v>
      </c>
      <c r="AE118">
        <v>129</v>
      </c>
      <c r="AF118">
        <v>46</v>
      </c>
      <c r="AG118" t="str">
        <f>IF(Table13[[#This Row],[STL]]&lt;25,"Occasional Stealer",IF(Table13[[#This Row],[STL]] &lt;= 33,"Solid Stealer",IF(Table13[[#This Row],[STL]]&gt;33,"Elite Stealer","Invalid")))</f>
        <v>Elite Stealer</v>
      </c>
      <c r="AH118">
        <v>11</v>
      </c>
      <c r="AI118" t="str">
        <f>IF(Table13[[#This Row],[BLK]]&lt;18,"Occasional Blocker",IF(Table13[[#This Row],[BLK]] &lt;= 20,"Solid Shot Blocker",IF(Table13[[#This Row],[BLK]]&gt;=21,"Elite Shot Blocker","Invalid")))</f>
        <v>Occasional Blocker</v>
      </c>
      <c r="AJ118">
        <v>118</v>
      </c>
      <c r="AK118">
        <v>1613</v>
      </c>
      <c r="AL118">
        <v>17</v>
      </c>
      <c r="AM118">
        <v>3</v>
      </c>
      <c r="AN118">
        <v>-150</v>
      </c>
    </row>
    <row r="119" spans="1:40" x14ac:dyDescent="0.25">
      <c r="A119" t="s">
        <v>205</v>
      </c>
      <c r="B119" t="s">
        <v>40</v>
      </c>
      <c r="C119" t="str">
        <f>_xlfn.XLOOKUP(Table13[[#This Row],[POS]],Table4[POS],Table4[POS NAME])</f>
        <v>Point Guard</v>
      </c>
      <c r="D119" t="s">
        <v>114</v>
      </c>
      <c r="E119">
        <v>24</v>
      </c>
      <c r="F119">
        <v>60</v>
      </c>
      <c r="G119">
        <v>29</v>
      </c>
      <c r="H119">
        <v>31</v>
      </c>
      <c r="I119" t="b">
        <f>Table13[[#This Row],[W]]+Table13[[#This Row],[L]]=Table13[[#This Row],[Games Played]]</f>
        <v>1</v>
      </c>
      <c r="J119">
        <v>1778</v>
      </c>
      <c r="K119">
        <v>837</v>
      </c>
      <c r="L119" t="str">
        <f>IF(Table13[[#This Row],[PTS]]&gt;=1000,"High Scorer","Low Scorer")</f>
        <v>Low Scorer</v>
      </c>
      <c r="M119">
        <v>349</v>
      </c>
      <c r="N119">
        <v>679</v>
      </c>
      <c r="O119">
        <v>51.4</v>
      </c>
      <c r="P119" t="str">
        <f>IF(Table13[[#This Row],[Field Goal %]]&gt;46,"Above Average FG%","Below Average FG%")</f>
        <v>Above Average FG%</v>
      </c>
      <c r="Q119">
        <v>27</v>
      </c>
      <c r="R119">
        <v>87</v>
      </c>
      <c r="S119">
        <v>31</v>
      </c>
      <c r="T119" t="str">
        <f>IF(Table13[[#This Row],[3P%]]&lt;30,"Regular Shooter",IF(Table13[[#This Row],[3P%]]&lt;=36,"Solid Shooter",IF(Table13[[#This Row],[3P%]]&gt;36,"Sharpshooter","Invalid")))</f>
        <v>Solid Shooter</v>
      </c>
      <c r="U119">
        <v>112</v>
      </c>
      <c r="V119">
        <v>143</v>
      </c>
      <c r="W119">
        <v>78.3</v>
      </c>
      <c r="X119" t="str">
        <f>IF(Table13[[#This Row],[Free Throw %]]&lt;70,"Subpar FT%",IF(Table13[[#This Row],[Free Throw %]]&lt;=72,"Solid FT%",IF(Table13[[#This Row],[Free Throw %]]&gt;72,"Elite FT%","Invalid")))</f>
        <v>Elite FT%</v>
      </c>
      <c r="Y119">
        <v>69</v>
      </c>
      <c r="Z119">
        <v>165</v>
      </c>
      <c r="AA119">
        <v>234</v>
      </c>
      <c r="AB119" t="str">
        <f>IF(Table13[[#This Row],[REB]]&lt;199,"Occasional Rebounder",IF(Table13[[#This Row],[REB]] &lt;= 199,"Solid Rebounder",IF(Table13[[#This Row],[REB]]&gt;=200,"Elite Rebounder","Invalid")))</f>
        <v>Elite Rebounder</v>
      </c>
      <c r="AC119">
        <v>341</v>
      </c>
      <c r="AD119" t="str">
        <f>IF(Table13[[#This Row],[AST]]&lt;100,"Occasional Passer",IF(Table13[[#This Row],[AST]] &lt;= 116,"Solid Passer",IF(Table13[[#This Row],[AST]]&gt;116,"Elite Passer","Invalid")))</f>
        <v>Elite Passer</v>
      </c>
      <c r="AE119">
        <v>139</v>
      </c>
      <c r="AF119">
        <v>87</v>
      </c>
      <c r="AG119" t="str">
        <f>IF(Table13[[#This Row],[STL]]&lt;25,"Occasional Stealer",IF(Table13[[#This Row],[STL]] &lt;= 33,"Solid Stealer",IF(Table13[[#This Row],[STL]]&gt;33,"Elite Stealer","Invalid")))</f>
        <v>Elite Stealer</v>
      </c>
      <c r="AH119">
        <v>26</v>
      </c>
      <c r="AI119" t="str">
        <f>IF(Table13[[#This Row],[BLK]]&lt;18,"Occasional Blocker",IF(Table13[[#This Row],[BLK]] &lt;= 20,"Solid Shot Blocker",IF(Table13[[#This Row],[BLK]]&gt;=21,"Elite Shot Blocker","Invalid")))</f>
        <v>Elite Shot Blocker</v>
      </c>
      <c r="AJ119">
        <v>131</v>
      </c>
      <c r="AK119">
        <v>1829</v>
      </c>
      <c r="AL119">
        <v>3</v>
      </c>
      <c r="AM119">
        <v>0</v>
      </c>
      <c r="AN119">
        <v>-130</v>
      </c>
    </row>
    <row r="120" spans="1:40" x14ac:dyDescent="0.25">
      <c r="A120" t="s">
        <v>206</v>
      </c>
      <c r="B120" t="s">
        <v>52</v>
      </c>
      <c r="C120" t="str">
        <f>_xlfn.XLOOKUP(Table13[[#This Row],[POS]],Table4[POS],Table4[POS NAME])</f>
        <v>Shooting Guard</v>
      </c>
      <c r="D120" t="s">
        <v>102</v>
      </c>
      <c r="E120">
        <v>24</v>
      </c>
      <c r="F120">
        <v>64</v>
      </c>
      <c r="G120">
        <v>35</v>
      </c>
      <c r="H120">
        <v>29</v>
      </c>
      <c r="I120" t="b">
        <f>Table13[[#This Row],[W]]+Table13[[#This Row],[L]]=Table13[[#This Row],[Games Played]]</f>
        <v>1</v>
      </c>
      <c r="J120">
        <v>1843</v>
      </c>
      <c r="K120">
        <v>833</v>
      </c>
      <c r="L120" t="str">
        <f>IF(Table13[[#This Row],[PTS]]&gt;=1000,"High Scorer","Low Scorer")</f>
        <v>Low Scorer</v>
      </c>
      <c r="M120">
        <v>259</v>
      </c>
      <c r="N120">
        <v>490</v>
      </c>
      <c r="O120">
        <v>52.9</v>
      </c>
      <c r="P120" t="str">
        <f>IF(Table13[[#This Row],[Field Goal %]]&gt;46,"Above Average FG%","Below Average FG%")</f>
        <v>Above Average FG%</v>
      </c>
      <c r="Q120">
        <v>86</v>
      </c>
      <c r="R120">
        <v>216</v>
      </c>
      <c r="S120">
        <v>39.799999999999997</v>
      </c>
      <c r="T120" t="str">
        <f>IF(Table13[[#This Row],[3P%]]&lt;30,"Regular Shooter",IF(Table13[[#This Row],[3P%]]&lt;=36,"Solid Shooter",IF(Table13[[#This Row],[3P%]]&gt;36,"Sharpshooter","Invalid")))</f>
        <v>Sharpshooter</v>
      </c>
      <c r="U120">
        <v>229</v>
      </c>
      <c r="V120">
        <v>265</v>
      </c>
      <c r="W120">
        <v>86.4</v>
      </c>
      <c r="X120" t="str">
        <f>IF(Table13[[#This Row],[Free Throw %]]&lt;70,"Subpar FT%",IF(Table13[[#This Row],[Free Throw %]]&lt;=72,"Solid FT%",IF(Table13[[#This Row],[Free Throw %]]&gt;72,"Elite FT%","Invalid")))</f>
        <v>Elite FT%</v>
      </c>
      <c r="Y120">
        <v>33</v>
      </c>
      <c r="Z120">
        <v>160</v>
      </c>
      <c r="AA120">
        <v>193</v>
      </c>
      <c r="AB120" t="str">
        <f>IF(Table13[[#This Row],[REB]]&lt;199,"Occasional Rebounder",IF(Table13[[#This Row],[REB]] &lt;= 199,"Solid Rebounder",IF(Table13[[#This Row],[REB]]&gt;=200,"Elite Rebounder","Invalid")))</f>
        <v>Occasional Rebounder</v>
      </c>
      <c r="AC120">
        <v>215</v>
      </c>
      <c r="AD120" t="str">
        <f>IF(Table13[[#This Row],[AST]]&lt;100,"Occasional Passer",IF(Table13[[#This Row],[AST]] &lt;= 116,"Solid Passer",IF(Table13[[#This Row],[AST]]&gt;116,"Elite Passer","Invalid")))</f>
        <v>Elite Passer</v>
      </c>
      <c r="AE120">
        <v>99</v>
      </c>
      <c r="AF120">
        <v>33</v>
      </c>
      <c r="AG120" t="str">
        <f>IF(Table13[[#This Row],[STL]]&lt;25,"Occasional Stealer",IF(Table13[[#This Row],[STL]] &lt;= 33,"Solid Stealer",IF(Table13[[#This Row],[STL]]&gt;33,"Elite Stealer","Invalid")))</f>
        <v>Solid Stealer</v>
      </c>
      <c r="AH120">
        <v>19</v>
      </c>
      <c r="AI120" t="str">
        <f>IF(Table13[[#This Row],[BLK]]&lt;18,"Occasional Blocker",IF(Table13[[#This Row],[BLK]] &lt;= 20,"Solid Shot Blocker",IF(Table13[[#This Row],[BLK]]&gt;=21,"Elite Shot Blocker","Invalid")))</f>
        <v>Solid Shot Blocker</v>
      </c>
      <c r="AJ120">
        <v>108</v>
      </c>
      <c r="AK120">
        <v>1444</v>
      </c>
      <c r="AL120">
        <v>1</v>
      </c>
      <c r="AM120">
        <v>0</v>
      </c>
      <c r="AN120">
        <v>214</v>
      </c>
    </row>
    <row r="121" spans="1:40" x14ac:dyDescent="0.25">
      <c r="A121" t="s">
        <v>207</v>
      </c>
      <c r="B121" t="s">
        <v>26</v>
      </c>
      <c r="C121" t="str">
        <f>_xlfn.XLOOKUP(Table13[[#This Row],[POS]],Table4[POS],Table4[POS NAME])</f>
        <v>Power Forward</v>
      </c>
      <c r="D121" t="s">
        <v>72</v>
      </c>
      <c r="E121">
        <v>21</v>
      </c>
      <c r="F121">
        <v>82</v>
      </c>
      <c r="G121">
        <v>40</v>
      </c>
      <c r="H121">
        <v>42</v>
      </c>
      <c r="I121" t="b">
        <f>Table13[[#This Row],[W]]+Table13[[#This Row],[L]]=Table13[[#This Row],[Games Played]]</f>
        <v>1</v>
      </c>
      <c r="J121">
        <v>2323</v>
      </c>
      <c r="K121">
        <v>833</v>
      </c>
      <c r="L121" t="str">
        <f>IF(Table13[[#This Row],[PTS]]&gt;=1000,"High Scorer","Low Scorer")</f>
        <v>Low Scorer</v>
      </c>
      <c r="M121">
        <v>314</v>
      </c>
      <c r="N121">
        <v>677</v>
      </c>
      <c r="O121">
        <v>46.4</v>
      </c>
      <c r="P121" t="str">
        <f>IF(Table13[[#This Row],[Field Goal %]]&gt;46,"Above Average FG%","Below Average FG%")</f>
        <v>Above Average FG%</v>
      </c>
      <c r="Q121">
        <v>115</v>
      </c>
      <c r="R121">
        <v>277</v>
      </c>
      <c r="S121">
        <v>41.5</v>
      </c>
      <c r="T121" t="str">
        <f>IF(Table13[[#This Row],[3P%]]&lt;30,"Regular Shooter",IF(Table13[[#This Row],[3P%]]&lt;=36,"Solid Shooter",IF(Table13[[#This Row],[3P%]]&gt;36,"Sharpshooter","Invalid")))</f>
        <v>Sharpshooter</v>
      </c>
      <c r="U121">
        <v>90</v>
      </c>
      <c r="V121">
        <v>105</v>
      </c>
      <c r="W121">
        <v>85.7</v>
      </c>
      <c r="X121" t="str">
        <f>IF(Table13[[#This Row],[Free Throw %]]&lt;70,"Subpar FT%",IF(Table13[[#This Row],[Free Throw %]]&lt;=72,"Solid FT%",IF(Table13[[#This Row],[Free Throw %]]&gt;72,"Elite FT%","Invalid")))</f>
        <v>Elite FT%</v>
      </c>
      <c r="Y121">
        <v>78</v>
      </c>
      <c r="Z121">
        <v>249</v>
      </c>
      <c r="AA121">
        <v>327</v>
      </c>
      <c r="AB121" t="str">
        <f>IF(Table13[[#This Row],[REB]]&lt;199,"Occasional Rebounder",IF(Table13[[#This Row],[REB]] &lt;= 199,"Solid Rebounder",IF(Table13[[#This Row],[REB]]&gt;=200,"Elite Rebounder","Invalid")))</f>
        <v>Elite Rebounder</v>
      </c>
      <c r="AC121">
        <v>100</v>
      </c>
      <c r="AD121" t="str">
        <f>IF(Table13[[#This Row],[AST]]&lt;100,"Occasional Passer",IF(Table13[[#This Row],[AST]] &lt;= 116,"Solid Passer",IF(Table13[[#This Row],[AST]]&gt;116,"Elite Passer","Invalid")))</f>
        <v>Solid Passer</v>
      </c>
      <c r="AE121">
        <v>101</v>
      </c>
      <c r="AF121">
        <v>72</v>
      </c>
      <c r="AG121" t="str">
        <f>IF(Table13[[#This Row],[STL]]&lt;25,"Occasional Stealer",IF(Table13[[#This Row],[STL]] &lt;= 33,"Solid Stealer",IF(Table13[[#This Row],[STL]]&gt;33,"Elite Stealer","Invalid")))</f>
        <v>Elite Stealer</v>
      </c>
      <c r="AH121">
        <v>70</v>
      </c>
      <c r="AI121" t="str">
        <f>IF(Table13[[#This Row],[BLK]]&lt;18,"Occasional Blocker",IF(Table13[[#This Row],[BLK]] &lt;= 20,"Solid Shot Blocker",IF(Table13[[#This Row],[BLK]]&gt;=21,"Elite Shot Blocker","Invalid")))</f>
        <v>Elite Shot Blocker</v>
      </c>
      <c r="AJ121">
        <v>147</v>
      </c>
      <c r="AK121">
        <v>1700</v>
      </c>
      <c r="AL121">
        <v>1</v>
      </c>
      <c r="AM121">
        <v>0</v>
      </c>
      <c r="AN121">
        <v>-142</v>
      </c>
    </row>
    <row r="122" spans="1:40" x14ac:dyDescent="0.25">
      <c r="A122" t="s">
        <v>208</v>
      </c>
      <c r="B122" t="s">
        <v>40</v>
      </c>
      <c r="C122" t="str">
        <f>_xlfn.XLOOKUP(Table13[[#This Row],[POS]],Table4[POS],Table4[POS NAME])</f>
        <v>Point Guard</v>
      </c>
      <c r="D122" t="s">
        <v>102</v>
      </c>
      <c r="E122">
        <v>29</v>
      </c>
      <c r="F122">
        <v>66</v>
      </c>
      <c r="G122">
        <v>37</v>
      </c>
      <c r="H122">
        <v>29</v>
      </c>
      <c r="I122" t="b">
        <f>Table13[[#This Row],[W]]+Table13[[#This Row],[L]]=Table13[[#This Row],[Games Played]]</f>
        <v>1</v>
      </c>
      <c r="J122">
        <v>1986</v>
      </c>
      <c r="K122">
        <v>830</v>
      </c>
      <c r="L122" t="str">
        <f>IF(Table13[[#This Row],[PTS]]&gt;=1000,"High Scorer","Low Scorer")</f>
        <v>Low Scorer</v>
      </c>
      <c r="M122">
        <v>270</v>
      </c>
      <c r="N122">
        <v>650</v>
      </c>
      <c r="O122">
        <v>41.5</v>
      </c>
      <c r="P122" t="str">
        <f>IF(Table13[[#This Row],[Field Goal %]]&gt;46,"Above Average FG%","Below Average FG%")</f>
        <v>Below Average FG%</v>
      </c>
      <c r="Q122">
        <v>74</v>
      </c>
      <c r="R122">
        <v>225</v>
      </c>
      <c r="S122">
        <v>32.9</v>
      </c>
      <c r="T122" t="str">
        <f>IF(Table13[[#This Row],[3P%]]&lt;30,"Regular Shooter",IF(Table13[[#This Row],[3P%]]&lt;=36,"Solid Shooter",IF(Table13[[#This Row],[3P%]]&gt;36,"Sharpshooter","Invalid")))</f>
        <v>Solid Shooter</v>
      </c>
      <c r="U122">
        <v>216</v>
      </c>
      <c r="V122">
        <v>252</v>
      </c>
      <c r="W122">
        <v>85.7</v>
      </c>
      <c r="X122" t="str">
        <f>IF(Table13[[#This Row],[Free Throw %]]&lt;70,"Subpar FT%",IF(Table13[[#This Row],[Free Throw %]]&lt;=72,"Solid FT%",IF(Table13[[#This Row],[Free Throw %]]&gt;72,"Elite FT%","Invalid")))</f>
        <v>Elite FT%</v>
      </c>
      <c r="Y122">
        <v>21</v>
      </c>
      <c r="Z122">
        <v>144</v>
      </c>
      <c r="AA122">
        <v>165</v>
      </c>
      <c r="AB122" t="str">
        <f>IF(Table13[[#This Row],[REB]]&lt;199,"Occasional Rebounder",IF(Table13[[#This Row],[REB]] &lt;= 199,"Solid Rebounder",IF(Table13[[#This Row],[REB]]&gt;=200,"Elite Rebounder","Invalid")))</f>
        <v>Occasional Rebounder</v>
      </c>
      <c r="AC122">
        <v>298</v>
      </c>
      <c r="AD122" t="str">
        <f>IF(Table13[[#This Row],[AST]]&lt;100,"Occasional Passer",IF(Table13[[#This Row],[AST]] &lt;= 116,"Solid Passer",IF(Table13[[#This Row],[AST]]&gt;116,"Elite Passer","Invalid")))</f>
        <v>Elite Passer</v>
      </c>
      <c r="AE122">
        <v>112</v>
      </c>
      <c r="AF122">
        <v>50</v>
      </c>
      <c r="AG122" t="str">
        <f>IF(Table13[[#This Row],[STL]]&lt;25,"Occasional Stealer",IF(Table13[[#This Row],[STL]] &lt;= 33,"Solid Stealer",IF(Table13[[#This Row],[STL]]&gt;33,"Elite Stealer","Invalid")))</f>
        <v>Elite Stealer</v>
      </c>
      <c r="AH122">
        <v>10</v>
      </c>
      <c r="AI122" t="str">
        <f>IF(Table13[[#This Row],[BLK]]&lt;18,"Occasional Blocker",IF(Table13[[#This Row],[BLK]] &lt;= 20,"Solid Shot Blocker",IF(Table13[[#This Row],[BLK]]&gt;=21,"Elite Shot Blocker","Invalid")))</f>
        <v>Occasional Blocker</v>
      </c>
      <c r="AJ122">
        <v>145</v>
      </c>
      <c r="AK122">
        <v>1543</v>
      </c>
      <c r="AL122">
        <v>2</v>
      </c>
      <c r="AM122">
        <v>0</v>
      </c>
      <c r="AN122">
        <v>125</v>
      </c>
    </row>
    <row r="123" spans="1:40" x14ac:dyDescent="0.25">
      <c r="A123" t="s">
        <v>209</v>
      </c>
      <c r="B123" t="s">
        <v>52</v>
      </c>
      <c r="C123" t="str">
        <f>_xlfn.XLOOKUP(Table13[[#This Row],[POS]],Table4[POS],Table4[POS NAME])</f>
        <v>Shooting Guard</v>
      </c>
      <c r="D123" t="s">
        <v>89</v>
      </c>
      <c r="E123">
        <v>30</v>
      </c>
      <c r="F123">
        <v>76</v>
      </c>
      <c r="G123">
        <v>51</v>
      </c>
      <c r="H123">
        <v>25</v>
      </c>
      <c r="I123" t="b">
        <f>Table13[[#This Row],[W]]+Table13[[#This Row],[L]]=Table13[[#This Row],[Games Played]]</f>
        <v>1</v>
      </c>
      <c r="J123">
        <v>2381</v>
      </c>
      <c r="K123">
        <v>822</v>
      </c>
      <c r="L123" t="str">
        <f>IF(Table13[[#This Row],[PTS]]&gt;=1000,"High Scorer","Low Scorer")</f>
        <v>Low Scorer</v>
      </c>
      <c r="M123">
        <v>292</v>
      </c>
      <c r="N123">
        <v>632</v>
      </c>
      <c r="O123">
        <v>46.2</v>
      </c>
      <c r="P123" t="str">
        <f>IF(Table13[[#This Row],[Field Goal %]]&gt;46,"Above Average FG%","Below Average FG%")</f>
        <v>Above Average FG%</v>
      </c>
      <c r="Q123">
        <v>135</v>
      </c>
      <c r="R123">
        <v>319</v>
      </c>
      <c r="S123">
        <v>42.3</v>
      </c>
      <c r="T123" t="str">
        <f>IF(Table13[[#This Row],[3P%]]&lt;30,"Regular Shooter",IF(Table13[[#This Row],[3P%]]&lt;=36,"Solid Shooter",IF(Table13[[#This Row],[3P%]]&gt;36,"Sharpshooter","Invalid")))</f>
        <v>Sharpshooter</v>
      </c>
      <c r="U123">
        <v>103</v>
      </c>
      <c r="V123">
        <v>125</v>
      </c>
      <c r="W123">
        <v>82.4</v>
      </c>
      <c r="X123" t="str">
        <f>IF(Table13[[#This Row],[Free Throw %]]&lt;70,"Subpar FT%",IF(Table13[[#This Row],[Free Throw %]]&lt;=72,"Solid FT%",IF(Table13[[#This Row],[Free Throw %]]&gt;72,"Elite FT%","Invalid")))</f>
        <v>Elite FT%</v>
      </c>
      <c r="Y123">
        <v>35</v>
      </c>
      <c r="Z123">
        <v>173</v>
      </c>
      <c r="AA123">
        <v>208</v>
      </c>
      <c r="AB123" t="str">
        <f>IF(Table13[[#This Row],[REB]]&lt;199,"Occasional Rebounder",IF(Table13[[#This Row],[REB]] &lt;= 199,"Solid Rebounder",IF(Table13[[#This Row],[REB]]&gt;=200,"Elite Rebounder","Invalid")))</f>
        <v>Elite Rebounder</v>
      </c>
      <c r="AC123">
        <v>183</v>
      </c>
      <c r="AD123" t="str">
        <f>IF(Table13[[#This Row],[AST]]&lt;100,"Occasional Passer",IF(Table13[[#This Row],[AST]] &lt;= 116,"Solid Passer",IF(Table13[[#This Row],[AST]]&gt;116,"Elite Passer","Invalid")))</f>
        <v>Elite Passer</v>
      </c>
      <c r="AE123">
        <v>86</v>
      </c>
      <c r="AF123">
        <v>112</v>
      </c>
      <c r="AG123" t="str">
        <f>IF(Table13[[#This Row],[STL]]&lt;25,"Occasional Stealer",IF(Table13[[#This Row],[STL]] &lt;= 33,"Solid Stealer",IF(Table13[[#This Row],[STL]]&gt;33,"Elite Stealer","Invalid")))</f>
        <v>Elite Stealer</v>
      </c>
      <c r="AH123">
        <v>35</v>
      </c>
      <c r="AI123" t="str">
        <f>IF(Table13[[#This Row],[BLK]]&lt;18,"Occasional Blocker",IF(Table13[[#This Row],[BLK]] &lt;= 20,"Solid Shot Blocker",IF(Table13[[#This Row],[BLK]]&gt;=21,"Elite Shot Blocker","Invalid")))</f>
        <v>Elite Shot Blocker</v>
      </c>
      <c r="AJ123">
        <v>145</v>
      </c>
      <c r="AK123">
        <v>1701</v>
      </c>
      <c r="AL123">
        <v>0</v>
      </c>
      <c r="AM123">
        <v>0</v>
      </c>
      <c r="AN123">
        <v>493</v>
      </c>
    </row>
    <row r="124" spans="1:40" x14ac:dyDescent="0.25">
      <c r="A124" t="s">
        <v>210</v>
      </c>
      <c r="B124" t="s">
        <v>40</v>
      </c>
      <c r="C124" t="str">
        <f>_xlfn.XLOOKUP(Table13[[#This Row],[POS]],Table4[POS],Table4[POS NAME])</f>
        <v>Point Guard</v>
      </c>
      <c r="D124" t="s">
        <v>100</v>
      </c>
      <c r="E124">
        <v>26</v>
      </c>
      <c r="F124">
        <v>80</v>
      </c>
      <c r="G124">
        <v>51</v>
      </c>
      <c r="H124">
        <v>29</v>
      </c>
      <c r="I124" t="b">
        <f>Table13[[#This Row],[W]]+Table13[[#This Row],[L]]=Table13[[#This Row],[Games Played]]</f>
        <v>1</v>
      </c>
      <c r="J124">
        <v>1939</v>
      </c>
      <c r="K124">
        <v>822</v>
      </c>
      <c r="L124" t="str">
        <f>IF(Table13[[#This Row],[PTS]]&gt;=1000,"High Scorer","Low Scorer")</f>
        <v>Low Scorer</v>
      </c>
      <c r="M124">
        <v>311</v>
      </c>
      <c r="N124">
        <v>710</v>
      </c>
      <c r="O124">
        <v>43.8</v>
      </c>
      <c r="P124" t="str">
        <f>IF(Table13[[#This Row],[Field Goal %]]&gt;46,"Above Average FG%","Below Average FG%")</f>
        <v>Below Average FG%</v>
      </c>
      <c r="Q124">
        <v>121</v>
      </c>
      <c r="R124">
        <v>326</v>
      </c>
      <c r="S124">
        <v>37.1</v>
      </c>
      <c r="T124" t="str">
        <f>IF(Table13[[#This Row],[3P%]]&lt;30,"Regular Shooter",IF(Table13[[#This Row],[3P%]]&lt;=36,"Solid Shooter",IF(Table13[[#This Row],[3P%]]&gt;36,"Sharpshooter","Invalid")))</f>
        <v>Sharpshooter</v>
      </c>
      <c r="U124">
        <v>79</v>
      </c>
      <c r="V124">
        <v>98</v>
      </c>
      <c r="W124">
        <v>80.599999999999994</v>
      </c>
      <c r="X124" t="str">
        <f>IF(Table13[[#This Row],[Free Throw %]]&lt;70,"Subpar FT%",IF(Table13[[#This Row],[Free Throw %]]&lt;=72,"Solid FT%",IF(Table13[[#This Row],[Free Throw %]]&gt;72,"Elite FT%","Invalid")))</f>
        <v>Elite FT%</v>
      </c>
      <c r="Y124">
        <v>28</v>
      </c>
      <c r="Z124">
        <v>172</v>
      </c>
      <c r="AA124">
        <v>200</v>
      </c>
      <c r="AB124" t="str">
        <f>IF(Table13[[#This Row],[REB]]&lt;199,"Occasional Rebounder",IF(Table13[[#This Row],[REB]] &lt;= 199,"Solid Rebounder",IF(Table13[[#This Row],[REB]]&gt;=200,"Elite Rebounder","Invalid")))</f>
        <v>Elite Rebounder</v>
      </c>
      <c r="AC124">
        <v>417</v>
      </c>
      <c r="AD124" t="str">
        <f>IF(Table13[[#This Row],[AST]]&lt;100,"Occasional Passer",IF(Table13[[#This Row],[AST]] &lt;= 116,"Solid Passer",IF(Table13[[#This Row],[AST]]&gt;116,"Elite Passer","Invalid")))</f>
        <v>Elite Passer</v>
      </c>
      <c r="AE124">
        <v>74</v>
      </c>
      <c r="AF124">
        <v>83</v>
      </c>
      <c r="AG124" t="str">
        <f>IF(Table13[[#This Row],[STL]]&lt;25,"Occasional Stealer",IF(Table13[[#This Row],[STL]] &lt;= 33,"Solid Stealer",IF(Table13[[#This Row],[STL]]&gt;33,"Elite Stealer","Invalid")))</f>
        <v>Elite Stealer</v>
      </c>
      <c r="AH124">
        <v>6</v>
      </c>
      <c r="AI124" t="str">
        <f>IF(Table13[[#This Row],[BLK]]&lt;18,"Occasional Blocker",IF(Table13[[#This Row],[BLK]] &lt;= 20,"Solid Shot Blocker",IF(Table13[[#This Row],[BLK]]&gt;=21,"Elite Shot Blocker","Invalid")))</f>
        <v>Occasional Blocker</v>
      </c>
      <c r="AJ124">
        <v>32</v>
      </c>
      <c r="AK124">
        <v>1881</v>
      </c>
      <c r="AL124">
        <v>9</v>
      </c>
      <c r="AM124">
        <v>1</v>
      </c>
      <c r="AN124">
        <v>95</v>
      </c>
    </row>
    <row r="125" spans="1:40" x14ac:dyDescent="0.25">
      <c r="A125" t="s">
        <v>211</v>
      </c>
      <c r="B125" t="s">
        <v>33</v>
      </c>
      <c r="C125" t="str">
        <f>_xlfn.XLOOKUP(Table13[[#This Row],[POS]],Table4[POS],Table4[POS NAME])</f>
        <v>Small Forward</v>
      </c>
      <c r="D125" t="s">
        <v>111</v>
      </c>
      <c r="E125">
        <v>24</v>
      </c>
      <c r="F125">
        <v>74</v>
      </c>
      <c r="G125">
        <v>31</v>
      </c>
      <c r="H125">
        <v>43</v>
      </c>
      <c r="I125" t="b">
        <f>Table13[[#This Row],[W]]+Table13[[#This Row],[L]]=Table13[[#This Row],[Games Played]]</f>
        <v>1</v>
      </c>
      <c r="J125">
        <v>2093</v>
      </c>
      <c r="K125">
        <v>820</v>
      </c>
      <c r="L125" t="str">
        <f>IF(Table13[[#This Row],[PTS]]&gt;=1000,"High Scorer","Low Scorer")</f>
        <v>Low Scorer</v>
      </c>
      <c r="M125">
        <v>291</v>
      </c>
      <c r="N125">
        <v>585</v>
      </c>
      <c r="O125">
        <v>49.7</v>
      </c>
      <c r="P125" t="str">
        <f>IF(Table13[[#This Row],[Field Goal %]]&gt;46,"Above Average FG%","Below Average FG%")</f>
        <v>Above Average FG%</v>
      </c>
      <c r="Q125">
        <v>163</v>
      </c>
      <c r="R125">
        <v>384</v>
      </c>
      <c r="S125">
        <v>42.4</v>
      </c>
      <c r="T125" t="str">
        <f>IF(Table13[[#This Row],[3P%]]&lt;30,"Regular Shooter",IF(Table13[[#This Row],[3P%]]&lt;=36,"Solid Shooter",IF(Table13[[#This Row],[3P%]]&gt;36,"Sharpshooter","Invalid")))</f>
        <v>Sharpshooter</v>
      </c>
      <c r="U125">
        <v>75</v>
      </c>
      <c r="V125">
        <v>88</v>
      </c>
      <c r="W125">
        <v>85.2</v>
      </c>
      <c r="X125" t="str">
        <f>IF(Table13[[#This Row],[Free Throw %]]&lt;70,"Subpar FT%",IF(Table13[[#This Row],[Free Throw %]]&lt;=72,"Solid FT%",IF(Table13[[#This Row],[Free Throw %]]&gt;72,"Elite FT%","Invalid")))</f>
        <v>Elite FT%</v>
      </c>
      <c r="Y125">
        <v>33</v>
      </c>
      <c r="Z125">
        <v>174</v>
      </c>
      <c r="AA125">
        <v>207</v>
      </c>
      <c r="AB125" t="str">
        <f>IF(Table13[[#This Row],[REB]]&lt;199,"Occasional Rebounder",IF(Table13[[#This Row],[REB]] &lt;= 199,"Solid Rebounder",IF(Table13[[#This Row],[REB]]&gt;=200,"Elite Rebounder","Invalid")))</f>
        <v>Elite Rebounder</v>
      </c>
      <c r="AC125">
        <v>87</v>
      </c>
      <c r="AD125" t="str">
        <f>IF(Table13[[#This Row],[AST]]&lt;100,"Occasional Passer",IF(Table13[[#This Row],[AST]] &lt;= 116,"Solid Passer",IF(Table13[[#This Row],[AST]]&gt;116,"Elite Passer","Invalid")))</f>
        <v>Occasional Passer</v>
      </c>
      <c r="AE125">
        <v>55</v>
      </c>
      <c r="AF125">
        <v>32</v>
      </c>
      <c r="AG125" t="str">
        <f>IF(Table13[[#This Row],[STL]]&lt;25,"Occasional Stealer",IF(Table13[[#This Row],[STL]] &lt;= 33,"Solid Stealer",IF(Table13[[#This Row],[STL]]&gt;33,"Elite Stealer","Invalid")))</f>
        <v>Solid Stealer</v>
      </c>
      <c r="AH125">
        <v>9</v>
      </c>
      <c r="AI125" t="str">
        <f>IF(Table13[[#This Row],[BLK]]&lt;18,"Occasional Blocker",IF(Table13[[#This Row],[BLK]] &lt;= 20,"Solid Shot Blocker",IF(Table13[[#This Row],[BLK]]&gt;=21,"Elite Shot Blocker","Invalid")))</f>
        <v>Occasional Blocker</v>
      </c>
      <c r="AJ125">
        <v>97</v>
      </c>
      <c r="AK125">
        <v>1267</v>
      </c>
      <c r="AL125">
        <v>0</v>
      </c>
      <c r="AM125">
        <v>0</v>
      </c>
      <c r="AN125">
        <v>-124</v>
      </c>
    </row>
    <row r="126" spans="1:40" x14ac:dyDescent="0.25">
      <c r="A126" t="s">
        <v>212</v>
      </c>
      <c r="B126" t="s">
        <v>40</v>
      </c>
      <c r="C126" t="str">
        <f>_xlfn.XLOOKUP(Table13[[#This Row],[POS]],Table4[POS],Table4[POS NAME])</f>
        <v>Point Guard</v>
      </c>
      <c r="D126" t="s">
        <v>116</v>
      </c>
      <c r="E126">
        <v>37</v>
      </c>
      <c r="F126">
        <v>59</v>
      </c>
      <c r="G126">
        <v>33</v>
      </c>
      <c r="H126">
        <v>26</v>
      </c>
      <c r="I126" t="b">
        <f>Table13[[#This Row],[W]]+Table13[[#This Row],[L]]=Table13[[#This Row],[Games Played]]</f>
        <v>1</v>
      </c>
      <c r="J126">
        <v>1889</v>
      </c>
      <c r="K126">
        <v>819</v>
      </c>
      <c r="L126" t="str">
        <f>IF(Table13[[#This Row],[PTS]]&gt;=1000,"High Scorer","Low Scorer")</f>
        <v>Low Scorer</v>
      </c>
      <c r="M126">
        <v>294</v>
      </c>
      <c r="N126">
        <v>668</v>
      </c>
      <c r="O126">
        <v>44</v>
      </c>
      <c r="P126" t="str">
        <f>IF(Table13[[#This Row],[Field Goal %]]&gt;46,"Above Average FG%","Below Average FG%")</f>
        <v>Below Average FG%</v>
      </c>
      <c r="Q126">
        <v>98</v>
      </c>
      <c r="R126">
        <v>261</v>
      </c>
      <c r="S126">
        <v>37.5</v>
      </c>
      <c r="T126" t="str">
        <f>IF(Table13[[#This Row],[3P%]]&lt;30,"Regular Shooter",IF(Table13[[#This Row],[3P%]]&lt;=36,"Solid Shooter",IF(Table13[[#This Row],[3P%]]&gt;36,"Sharpshooter","Invalid")))</f>
        <v>Sharpshooter</v>
      </c>
      <c r="U126">
        <v>133</v>
      </c>
      <c r="V126">
        <v>160</v>
      </c>
      <c r="W126">
        <v>83.1</v>
      </c>
      <c r="X126" t="str">
        <f>IF(Table13[[#This Row],[Free Throw %]]&lt;70,"Subpar FT%",IF(Table13[[#This Row],[Free Throw %]]&lt;=72,"Solid FT%",IF(Table13[[#This Row],[Free Throw %]]&gt;72,"Elite FT%","Invalid")))</f>
        <v>Elite FT%</v>
      </c>
      <c r="Y126">
        <v>27</v>
      </c>
      <c r="Z126">
        <v>224</v>
      </c>
      <c r="AA126">
        <v>251</v>
      </c>
      <c r="AB126" t="str">
        <f>IF(Table13[[#This Row],[REB]]&lt;199,"Occasional Rebounder",IF(Table13[[#This Row],[REB]] &lt;= 199,"Solid Rebounder",IF(Table13[[#This Row],[REB]]&gt;=200,"Elite Rebounder","Invalid")))</f>
        <v>Elite Rebounder</v>
      </c>
      <c r="AC126">
        <v>524</v>
      </c>
      <c r="AD126" t="str">
        <f>IF(Table13[[#This Row],[AST]]&lt;100,"Occasional Passer",IF(Table13[[#This Row],[AST]] &lt;= 116,"Solid Passer",IF(Table13[[#This Row],[AST]]&gt;116,"Elite Passer","Invalid")))</f>
        <v>Elite Passer</v>
      </c>
      <c r="AE126">
        <v>114</v>
      </c>
      <c r="AF126">
        <v>91</v>
      </c>
      <c r="AG126" t="str">
        <f>IF(Table13[[#This Row],[STL]]&lt;25,"Occasional Stealer",IF(Table13[[#This Row],[STL]] &lt;= 33,"Solid Stealer",IF(Table13[[#This Row],[STL]]&gt;33,"Elite Stealer","Invalid")))</f>
        <v>Elite Stealer</v>
      </c>
      <c r="AH126">
        <v>22</v>
      </c>
      <c r="AI126" t="str">
        <f>IF(Table13[[#This Row],[BLK]]&lt;18,"Occasional Blocker",IF(Table13[[#This Row],[BLK]] &lt;= 20,"Solid Shot Blocker",IF(Table13[[#This Row],[BLK]]&gt;=21,"Elite Shot Blocker","Invalid")))</f>
        <v>Elite Shot Blocker</v>
      </c>
      <c r="AJ126">
        <v>126</v>
      </c>
      <c r="AK126">
        <v>2131</v>
      </c>
      <c r="AL126">
        <v>17</v>
      </c>
      <c r="AM126">
        <v>0</v>
      </c>
      <c r="AN126">
        <v>84</v>
      </c>
    </row>
    <row r="127" spans="1:40" x14ac:dyDescent="0.25">
      <c r="A127" t="s">
        <v>213</v>
      </c>
      <c r="B127" t="s">
        <v>37</v>
      </c>
      <c r="C127" t="str">
        <f>_xlfn.XLOOKUP(Table13[[#This Row],[POS]],Table4[POS],Table4[POS NAME])</f>
        <v>Center</v>
      </c>
      <c r="D127" t="s">
        <v>132</v>
      </c>
      <c r="E127">
        <v>26</v>
      </c>
      <c r="F127">
        <v>76</v>
      </c>
      <c r="G127">
        <v>43</v>
      </c>
      <c r="H127">
        <v>33</v>
      </c>
      <c r="I127" t="b">
        <f>Table13[[#This Row],[W]]+Table13[[#This Row],[L]]=Table13[[#This Row],[Games Played]]</f>
        <v>1</v>
      </c>
      <c r="J127">
        <v>2169</v>
      </c>
      <c r="K127">
        <v>818</v>
      </c>
      <c r="L127" t="str">
        <f>IF(Table13[[#This Row],[PTS]]&gt;=1000,"High Scorer","Low Scorer")</f>
        <v>Low Scorer</v>
      </c>
      <c r="M127">
        <v>326</v>
      </c>
      <c r="N127">
        <v>514</v>
      </c>
      <c r="O127">
        <v>63.4</v>
      </c>
      <c r="P127" t="str">
        <f>IF(Table13[[#This Row],[Field Goal %]]&gt;46,"Above Average FG%","Below Average FG%")</f>
        <v>Above Average FG%</v>
      </c>
      <c r="Q127">
        <v>0</v>
      </c>
      <c r="R127">
        <v>2</v>
      </c>
      <c r="S127">
        <v>0</v>
      </c>
      <c r="T127" t="str">
        <f>IF(Table13[[#This Row],[3P%]]&lt;30,"Regular Shooter",IF(Table13[[#This Row],[3P%]]&lt;=36,"Solid Shooter",IF(Table13[[#This Row],[3P%]]&gt;36,"Sharpshooter","Invalid")))</f>
        <v>Regular Shooter</v>
      </c>
      <c r="U127">
        <v>166</v>
      </c>
      <c r="V127">
        <v>238</v>
      </c>
      <c r="W127">
        <v>69.7</v>
      </c>
      <c r="X127" t="str">
        <f>IF(Table13[[#This Row],[Free Throw %]]&lt;70,"Subpar FT%",IF(Table13[[#This Row],[Free Throw %]]&lt;=72,"Solid FT%",IF(Table13[[#This Row],[Free Throw %]]&gt;72,"Elite FT%","Invalid")))</f>
        <v>Subpar FT%</v>
      </c>
      <c r="Y127">
        <v>236</v>
      </c>
      <c r="Z127">
        <v>520</v>
      </c>
      <c r="AA127">
        <v>756</v>
      </c>
      <c r="AB127" t="str">
        <f>IF(Table13[[#This Row],[REB]]&lt;199,"Occasional Rebounder",IF(Table13[[#This Row],[REB]] &lt;= 199,"Solid Rebounder",IF(Table13[[#This Row],[REB]]&gt;=200,"Elite Rebounder","Invalid")))</f>
        <v>Elite Rebounder</v>
      </c>
      <c r="AC127">
        <v>77</v>
      </c>
      <c r="AD127" t="str">
        <f>IF(Table13[[#This Row],[AST]]&lt;100,"Occasional Passer",IF(Table13[[#This Row],[AST]] &lt;= 116,"Solid Passer",IF(Table13[[#This Row],[AST]]&gt;116,"Elite Passer","Invalid")))</f>
        <v>Occasional Passer</v>
      </c>
      <c r="AE127">
        <v>117</v>
      </c>
      <c r="AF127">
        <v>29</v>
      </c>
      <c r="AG127" t="str">
        <f>IF(Table13[[#This Row],[STL]]&lt;25,"Occasional Stealer",IF(Table13[[#This Row],[STL]] &lt;= 33,"Solid Stealer",IF(Table13[[#This Row],[STL]]&gt;33,"Elite Stealer","Invalid")))</f>
        <v>Solid Stealer</v>
      </c>
      <c r="AH127">
        <v>98</v>
      </c>
      <c r="AI127" t="str">
        <f>IF(Table13[[#This Row],[BLK]]&lt;18,"Occasional Blocker",IF(Table13[[#This Row],[BLK]] &lt;= 20,"Solid Shot Blocker",IF(Table13[[#This Row],[BLK]]&gt;=21,"Elite Shot Blocker","Invalid")))</f>
        <v>Elite Shot Blocker</v>
      </c>
      <c r="AJ127">
        <v>219</v>
      </c>
      <c r="AK127">
        <v>2105</v>
      </c>
      <c r="AL127">
        <v>27</v>
      </c>
      <c r="AM127">
        <v>0</v>
      </c>
      <c r="AN127">
        <v>-33</v>
      </c>
    </row>
    <row r="128" spans="1:40" x14ac:dyDescent="0.25">
      <c r="A128" t="s">
        <v>214</v>
      </c>
      <c r="B128" t="s">
        <v>52</v>
      </c>
      <c r="C128" t="str">
        <f>_xlfn.XLOOKUP(Table13[[#This Row],[POS]],Table4[POS],Table4[POS NAME])</f>
        <v>Shooting Guard</v>
      </c>
      <c r="D128" t="s">
        <v>61</v>
      </c>
      <c r="E128">
        <v>22</v>
      </c>
      <c r="F128">
        <v>71</v>
      </c>
      <c r="G128">
        <v>41</v>
      </c>
      <c r="H128">
        <v>30</v>
      </c>
      <c r="I128" t="b">
        <f>Table13[[#This Row],[W]]+Table13[[#This Row],[L]]=Table13[[#This Row],[Games Played]]</f>
        <v>1</v>
      </c>
      <c r="J128">
        <v>2121</v>
      </c>
      <c r="K128">
        <v>799</v>
      </c>
      <c r="L128" t="str">
        <f>IF(Table13[[#This Row],[PTS]]&gt;=1000,"High Scorer","Low Scorer")</f>
        <v>Low Scorer</v>
      </c>
      <c r="M128">
        <v>282</v>
      </c>
      <c r="N128">
        <v>602</v>
      </c>
      <c r="O128">
        <v>46.8</v>
      </c>
      <c r="P128" t="str">
        <f>IF(Table13[[#This Row],[Field Goal %]]&gt;46,"Above Average FG%","Below Average FG%")</f>
        <v>Above Average FG%</v>
      </c>
      <c r="Q128">
        <v>157</v>
      </c>
      <c r="R128">
        <v>407</v>
      </c>
      <c r="S128">
        <v>38.6</v>
      </c>
      <c r="T128" t="str">
        <f>IF(Table13[[#This Row],[3P%]]&lt;30,"Regular Shooter",IF(Table13[[#This Row],[3P%]]&lt;=36,"Solid Shooter",IF(Table13[[#This Row],[3P%]]&gt;36,"Sharpshooter","Invalid")))</f>
        <v>Sharpshooter</v>
      </c>
      <c r="U128">
        <v>78</v>
      </c>
      <c r="V128">
        <v>98</v>
      </c>
      <c r="W128">
        <v>79.599999999999994</v>
      </c>
      <c r="X128" t="str">
        <f>IF(Table13[[#This Row],[Free Throw %]]&lt;70,"Subpar FT%",IF(Table13[[#This Row],[Free Throw %]]&lt;=72,"Solid FT%",IF(Table13[[#This Row],[Free Throw %]]&gt;72,"Elite FT%","Invalid")))</f>
        <v>Elite FT%</v>
      </c>
      <c r="Y128">
        <v>49</v>
      </c>
      <c r="Z128">
        <v>180</v>
      </c>
      <c r="AA128">
        <v>229</v>
      </c>
      <c r="AB128" t="str">
        <f>IF(Table13[[#This Row],[REB]]&lt;199,"Occasional Rebounder",IF(Table13[[#This Row],[REB]] &lt;= 199,"Solid Rebounder",IF(Table13[[#This Row],[REB]]&gt;=200,"Elite Rebounder","Invalid")))</f>
        <v>Elite Rebounder</v>
      </c>
      <c r="AC128">
        <v>150</v>
      </c>
      <c r="AD128" t="str">
        <f>IF(Table13[[#This Row],[AST]]&lt;100,"Occasional Passer",IF(Table13[[#This Row],[AST]] &lt;= 116,"Solid Passer",IF(Table13[[#This Row],[AST]]&gt;116,"Elite Passer","Invalid")))</f>
        <v>Elite Passer</v>
      </c>
      <c r="AE128">
        <v>69</v>
      </c>
      <c r="AF128">
        <v>47</v>
      </c>
      <c r="AG128" t="str">
        <f>IF(Table13[[#This Row],[STL]]&lt;25,"Occasional Stealer",IF(Table13[[#This Row],[STL]] &lt;= 33,"Solid Stealer",IF(Table13[[#This Row],[STL]]&gt;33,"Elite Stealer","Invalid")))</f>
        <v>Elite Stealer</v>
      </c>
      <c r="AH128">
        <v>26</v>
      </c>
      <c r="AI128" t="str">
        <f>IF(Table13[[#This Row],[BLK]]&lt;18,"Occasional Blocker",IF(Table13[[#This Row],[BLK]] &lt;= 20,"Solid Shot Blocker",IF(Table13[[#This Row],[BLK]]&gt;=21,"Elite Shot Blocker","Invalid")))</f>
        <v>Elite Shot Blocker</v>
      </c>
      <c r="AJ128">
        <v>177</v>
      </c>
      <c r="AK128">
        <v>1449</v>
      </c>
      <c r="AL128">
        <v>0</v>
      </c>
      <c r="AM128">
        <v>0</v>
      </c>
      <c r="AN128">
        <v>186</v>
      </c>
    </row>
    <row r="129" spans="1:40" x14ac:dyDescent="0.25">
      <c r="A129" t="s">
        <v>215</v>
      </c>
      <c r="B129" t="s">
        <v>40</v>
      </c>
      <c r="C129" t="str">
        <f>_xlfn.XLOOKUP(Table13[[#This Row],[POS]],Table4[POS],Table4[POS NAME])</f>
        <v>Point Guard</v>
      </c>
      <c r="D129" t="s">
        <v>56</v>
      </c>
      <c r="E129">
        <v>35</v>
      </c>
      <c r="F129">
        <v>67</v>
      </c>
      <c r="G129">
        <v>34</v>
      </c>
      <c r="H129">
        <v>33</v>
      </c>
      <c r="I129" t="b">
        <f>Table13[[#This Row],[W]]+Table13[[#This Row],[L]]=Table13[[#This Row],[Games Played]]</f>
        <v>1</v>
      </c>
      <c r="J129">
        <v>2028</v>
      </c>
      <c r="K129">
        <v>798</v>
      </c>
      <c r="L129" t="str">
        <f>IF(Table13[[#This Row],[PTS]]&gt;=1000,"High Scorer","Low Scorer")</f>
        <v>Low Scorer</v>
      </c>
      <c r="M129">
        <v>261</v>
      </c>
      <c r="N129">
        <v>610</v>
      </c>
      <c r="O129">
        <v>42.8</v>
      </c>
      <c r="P129" t="str">
        <f>IF(Table13[[#This Row],[Field Goal %]]&gt;46,"Above Average FG%","Below Average FG%")</f>
        <v>Below Average FG%</v>
      </c>
      <c r="Q129">
        <v>135</v>
      </c>
      <c r="R129">
        <v>351</v>
      </c>
      <c r="S129">
        <v>38.5</v>
      </c>
      <c r="T129" t="str">
        <f>IF(Table13[[#This Row],[3P%]]&lt;30,"Regular Shooter",IF(Table13[[#This Row],[3P%]]&lt;=36,"Solid Shooter",IF(Table13[[#This Row],[3P%]]&gt;36,"Sharpshooter","Invalid")))</f>
        <v>Sharpshooter</v>
      </c>
      <c r="U129">
        <v>141</v>
      </c>
      <c r="V129">
        <v>169</v>
      </c>
      <c r="W129">
        <v>83.4</v>
      </c>
      <c r="X129" t="str">
        <f>IF(Table13[[#This Row],[Free Throw %]]&lt;70,"Subpar FT%",IF(Table13[[#This Row],[Free Throw %]]&lt;=72,"Solid FT%",IF(Table13[[#This Row],[Free Throw %]]&gt;72,"Elite FT%","Invalid")))</f>
        <v>Elite FT%</v>
      </c>
      <c r="Y129">
        <v>33</v>
      </c>
      <c r="Z129">
        <v>149</v>
      </c>
      <c r="AA129">
        <v>182</v>
      </c>
      <c r="AB129" t="str">
        <f>IF(Table13[[#This Row],[REB]]&lt;199,"Occasional Rebounder",IF(Table13[[#This Row],[REB]] &lt;= 199,"Solid Rebounder",IF(Table13[[#This Row],[REB]]&gt;=200,"Elite Rebounder","Invalid")))</f>
        <v>Occasional Rebounder</v>
      </c>
      <c r="AC129">
        <v>450</v>
      </c>
      <c r="AD129" t="str">
        <f>IF(Table13[[#This Row],[AST]]&lt;100,"Occasional Passer",IF(Table13[[#This Row],[AST]] &lt;= 116,"Solid Passer",IF(Table13[[#This Row],[AST]]&gt;116,"Elite Passer","Invalid")))</f>
        <v>Elite Passer</v>
      </c>
      <c r="AE129">
        <v>103</v>
      </c>
      <c r="AF129">
        <v>73</v>
      </c>
      <c r="AG129" t="str">
        <f>IF(Table13[[#This Row],[STL]]&lt;25,"Occasional Stealer",IF(Table13[[#This Row],[STL]] &lt;= 33,"Solid Stealer",IF(Table13[[#This Row],[STL]]&gt;33,"Elite Stealer","Invalid")))</f>
        <v>Elite Stealer</v>
      </c>
      <c r="AH129">
        <v>14</v>
      </c>
      <c r="AI129" t="str">
        <f>IF(Table13[[#This Row],[BLK]]&lt;18,"Occasional Blocker",IF(Table13[[#This Row],[BLK]] &lt;= 20,"Solid Shot Blocker",IF(Table13[[#This Row],[BLK]]&gt;=21,"Elite Shot Blocker","Invalid")))</f>
        <v>Occasional Blocker</v>
      </c>
      <c r="AJ129">
        <v>139</v>
      </c>
      <c r="AK129">
        <v>1849</v>
      </c>
      <c r="AL129">
        <v>6</v>
      </c>
      <c r="AM129">
        <v>0</v>
      </c>
      <c r="AN129">
        <v>60</v>
      </c>
    </row>
    <row r="130" spans="1:40" x14ac:dyDescent="0.25">
      <c r="A130" t="s">
        <v>216</v>
      </c>
      <c r="B130" t="s">
        <v>26</v>
      </c>
      <c r="C130" t="str">
        <f>_xlfn.XLOOKUP(Table13[[#This Row],[POS]],Table4[POS],Table4[POS NAME])</f>
        <v>Power Forward</v>
      </c>
      <c r="D130" t="s">
        <v>69</v>
      </c>
      <c r="E130">
        <v>22</v>
      </c>
      <c r="F130">
        <v>80</v>
      </c>
      <c r="G130">
        <v>41</v>
      </c>
      <c r="H130">
        <v>39</v>
      </c>
      <c r="I130" t="b">
        <f>Table13[[#This Row],[W]]+Table13[[#This Row],[L]]=Table13[[#This Row],[Games Played]]</f>
        <v>1</v>
      </c>
      <c r="J130">
        <v>1849</v>
      </c>
      <c r="K130">
        <v>791</v>
      </c>
      <c r="L130" t="str">
        <f>IF(Table13[[#This Row],[PTS]]&gt;=1000,"High Scorer","Low Scorer")</f>
        <v>Low Scorer</v>
      </c>
      <c r="M130">
        <v>317</v>
      </c>
      <c r="N130">
        <v>497</v>
      </c>
      <c r="O130">
        <v>63.8</v>
      </c>
      <c r="P130" t="str">
        <f>IF(Table13[[#This Row],[Field Goal %]]&gt;46,"Above Average FG%","Below Average FG%")</f>
        <v>Above Average FG%</v>
      </c>
      <c r="Q130">
        <v>4</v>
      </c>
      <c r="R130">
        <v>13</v>
      </c>
      <c r="S130">
        <v>30.8</v>
      </c>
      <c r="T130" t="str">
        <f>IF(Table13[[#This Row],[3P%]]&lt;30,"Regular Shooter",IF(Table13[[#This Row],[3P%]]&lt;=36,"Solid Shooter",IF(Table13[[#This Row],[3P%]]&gt;36,"Sharpshooter","Invalid")))</f>
        <v>Solid Shooter</v>
      </c>
      <c r="U130">
        <v>153</v>
      </c>
      <c r="V130">
        <v>196</v>
      </c>
      <c r="W130">
        <v>78.099999999999994</v>
      </c>
      <c r="X130" t="str">
        <f>IF(Table13[[#This Row],[Free Throw %]]&lt;70,"Subpar FT%",IF(Table13[[#This Row],[Free Throw %]]&lt;=72,"Solid FT%",IF(Table13[[#This Row],[Free Throw %]]&gt;72,"Elite FT%","Invalid")))</f>
        <v>Elite FT%</v>
      </c>
      <c r="Y130">
        <v>217</v>
      </c>
      <c r="Z130">
        <v>359</v>
      </c>
      <c r="AA130">
        <v>576</v>
      </c>
      <c r="AB130" t="str">
        <f>IF(Table13[[#This Row],[REB]]&lt;199,"Occasional Rebounder",IF(Table13[[#This Row],[REB]] &lt;= 199,"Solid Rebounder",IF(Table13[[#This Row],[REB]]&gt;=200,"Elite Rebounder","Invalid")))</f>
        <v>Elite Rebounder</v>
      </c>
      <c r="AC130">
        <v>81</v>
      </c>
      <c r="AD130" t="str">
        <f>IF(Table13[[#This Row],[AST]]&lt;100,"Occasional Passer",IF(Table13[[#This Row],[AST]] &lt;= 116,"Solid Passer",IF(Table13[[#This Row],[AST]]&gt;116,"Elite Passer","Invalid")))</f>
        <v>Occasional Passer</v>
      </c>
      <c r="AE130">
        <v>81</v>
      </c>
      <c r="AF130">
        <v>56</v>
      </c>
      <c r="AG130" t="str">
        <f>IF(Table13[[#This Row],[STL]]&lt;25,"Occasional Stealer",IF(Table13[[#This Row],[STL]] &lt;= 33,"Solid Stealer",IF(Table13[[#This Row],[STL]]&gt;33,"Elite Stealer","Invalid")))</f>
        <v>Elite Stealer</v>
      </c>
      <c r="AH130">
        <v>107</v>
      </c>
      <c r="AI130" t="str">
        <f>IF(Table13[[#This Row],[BLK]]&lt;18,"Occasional Blocker",IF(Table13[[#This Row],[BLK]] &lt;= 20,"Solid Shot Blocker",IF(Table13[[#This Row],[BLK]]&gt;=21,"Elite Shot Blocker","Invalid")))</f>
        <v>Elite Shot Blocker</v>
      </c>
      <c r="AJ130">
        <v>251</v>
      </c>
      <c r="AK130">
        <v>2012</v>
      </c>
      <c r="AL130">
        <v>12</v>
      </c>
      <c r="AM130">
        <v>0</v>
      </c>
      <c r="AN130">
        <v>63</v>
      </c>
    </row>
    <row r="131" spans="1:40" x14ac:dyDescent="0.25">
      <c r="A131" t="s">
        <v>217</v>
      </c>
      <c r="B131" t="s">
        <v>52</v>
      </c>
      <c r="C131" t="str">
        <f>_xlfn.XLOOKUP(Table13[[#This Row],[POS]],Table4[POS],Table4[POS NAME])</f>
        <v>Shooting Guard</v>
      </c>
      <c r="D131" t="s">
        <v>75</v>
      </c>
      <c r="E131">
        <v>19</v>
      </c>
      <c r="F131">
        <v>80</v>
      </c>
      <c r="G131">
        <v>32</v>
      </c>
      <c r="H131">
        <v>48</v>
      </c>
      <c r="I131" t="b">
        <f>Table13[[#This Row],[W]]+Table13[[#This Row],[L]]=Table13[[#This Row],[Games Played]]</f>
        <v>1</v>
      </c>
      <c r="J131">
        <v>1779</v>
      </c>
      <c r="K131">
        <v>789</v>
      </c>
      <c r="L131" t="str">
        <f>IF(Table13[[#This Row],[PTS]]&gt;=1000,"High Scorer","Low Scorer")</f>
        <v>Low Scorer</v>
      </c>
      <c r="M131">
        <v>306</v>
      </c>
      <c r="N131">
        <v>648</v>
      </c>
      <c r="O131">
        <v>47.2</v>
      </c>
      <c r="P131" t="str">
        <f>IF(Table13[[#This Row],[Field Goal %]]&gt;46,"Above Average FG%","Below Average FG%")</f>
        <v>Above Average FG%</v>
      </c>
      <c r="Q131">
        <v>102</v>
      </c>
      <c r="R131">
        <v>283</v>
      </c>
      <c r="S131">
        <v>36</v>
      </c>
      <c r="T131" t="str">
        <f>IF(Table13[[#This Row],[3P%]]&lt;30,"Regular Shooter",IF(Table13[[#This Row],[3P%]]&lt;=36,"Solid Shooter",IF(Table13[[#This Row],[3P%]]&gt;36,"Sharpshooter","Invalid")))</f>
        <v>Solid Shooter</v>
      </c>
      <c r="U131">
        <v>75</v>
      </c>
      <c r="V131">
        <v>105</v>
      </c>
      <c r="W131">
        <v>71.400000000000006</v>
      </c>
      <c r="X131" t="str">
        <f>IF(Table13[[#This Row],[Free Throw %]]&lt;70,"Subpar FT%",IF(Table13[[#This Row],[Free Throw %]]&lt;=72,"Solid FT%",IF(Table13[[#This Row],[Free Throw %]]&gt;72,"Elite FT%","Invalid")))</f>
        <v>Solid FT%</v>
      </c>
      <c r="Y131">
        <v>63</v>
      </c>
      <c r="Z131">
        <v>173</v>
      </c>
      <c r="AA131">
        <v>236</v>
      </c>
      <c r="AB131" t="str">
        <f>IF(Table13[[#This Row],[REB]]&lt;199,"Occasional Rebounder",IF(Table13[[#This Row],[REB]] &lt;= 199,"Solid Rebounder",IF(Table13[[#This Row],[REB]]&gt;=200,"Elite Rebounder","Invalid")))</f>
        <v>Elite Rebounder</v>
      </c>
      <c r="AC131">
        <v>94</v>
      </c>
      <c r="AD131" t="str">
        <f>IF(Table13[[#This Row],[AST]]&lt;100,"Occasional Passer",IF(Table13[[#This Row],[AST]] &lt;= 116,"Solid Passer",IF(Table13[[#This Row],[AST]]&gt;116,"Elite Passer","Invalid")))</f>
        <v>Occasional Passer</v>
      </c>
      <c r="AE131">
        <v>83</v>
      </c>
      <c r="AF131">
        <v>38</v>
      </c>
      <c r="AG131" t="str">
        <f>IF(Table13[[#This Row],[STL]]&lt;25,"Occasional Stealer",IF(Table13[[#This Row],[STL]] &lt;= 33,"Solid Stealer",IF(Table13[[#This Row],[STL]]&gt;33,"Elite Stealer","Invalid")))</f>
        <v>Elite Stealer</v>
      </c>
      <c r="AH131">
        <v>24</v>
      </c>
      <c r="AI131" t="str">
        <f>IF(Table13[[#This Row],[BLK]]&lt;18,"Occasional Blocker",IF(Table13[[#This Row],[BLK]] &lt;= 20,"Solid Shot Blocker",IF(Table13[[#This Row],[BLK]]&gt;=21,"Elite Shot Blocker","Invalid")))</f>
        <v>Elite Shot Blocker</v>
      </c>
      <c r="AJ131">
        <v>136</v>
      </c>
      <c r="AK131">
        <v>1316</v>
      </c>
      <c r="AL131">
        <v>0</v>
      </c>
      <c r="AM131">
        <v>0</v>
      </c>
      <c r="AN131">
        <v>-297</v>
      </c>
    </row>
    <row r="132" spans="1:40" x14ac:dyDescent="0.25">
      <c r="A132" t="s">
        <v>218</v>
      </c>
      <c r="B132" t="s">
        <v>40</v>
      </c>
      <c r="C132" t="str">
        <f>_xlfn.XLOOKUP(Table13[[#This Row],[POS]],Table4[POS],Table4[POS NAME])</f>
        <v>Point Guard</v>
      </c>
      <c r="D132" t="s">
        <v>142</v>
      </c>
      <c r="E132">
        <v>21</v>
      </c>
      <c r="F132">
        <v>76</v>
      </c>
      <c r="G132">
        <v>16</v>
      </c>
      <c r="H132">
        <v>60</v>
      </c>
      <c r="I132" t="b">
        <f>Table13[[#This Row],[W]]+Table13[[#This Row],[L]]=Table13[[#This Row],[Games Played]]</f>
        <v>1</v>
      </c>
      <c r="J132">
        <v>2154</v>
      </c>
      <c r="K132">
        <v>786</v>
      </c>
      <c r="L132" t="str">
        <f>IF(Table13[[#This Row],[PTS]]&gt;=1000,"High Scorer","Low Scorer")</f>
        <v>Low Scorer</v>
      </c>
      <c r="M132">
        <v>307</v>
      </c>
      <c r="N132">
        <v>815</v>
      </c>
      <c r="O132">
        <v>37.700000000000003</v>
      </c>
      <c r="P132" t="str">
        <f>IF(Table13[[#This Row],[Field Goal %]]&gt;46,"Above Average FG%","Below Average FG%")</f>
        <v>Below Average FG%</v>
      </c>
      <c r="Q132">
        <v>80</v>
      </c>
      <c r="R132">
        <v>286</v>
      </c>
      <c r="S132">
        <v>28</v>
      </c>
      <c r="T132" t="str">
        <f>IF(Table13[[#This Row],[3P%]]&lt;30,"Regular Shooter",IF(Table13[[#This Row],[3P%]]&lt;=36,"Solid Shooter",IF(Table13[[#This Row],[3P%]]&gt;36,"Sharpshooter","Invalid")))</f>
        <v>Regular Shooter</v>
      </c>
      <c r="U132">
        <v>92</v>
      </c>
      <c r="V132">
        <v>112</v>
      </c>
      <c r="W132">
        <v>82.1</v>
      </c>
      <c r="X132" t="str">
        <f>IF(Table13[[#This Row],[Free Throw %]]&lt;70,"Subpar FT%",IF(Table13[[#This Row],[Free Throw %]]&lt;=72,"Solid FT%",IF(Table13[[#This Row],[Free Throw %]]&gt;72,"Elite FT%","Invalid")))</f>
        <v>Elite FT%</v>
      </c>
      <c r="Y132">
        <v>28</v>
      </c>
      <c r="Z132">
        <v>193</v>
      </c>
      <c r="AA132">
        <v>221</v>
      </c>
      <c r="AB132" t="str">
        <f>IF(Table13[[#This Row],[REB]]&lt;199,"Occasional Rebounder",IF(Table13[[#This Row],[REB]] &lt;= 199,"Solid Rebounder",IF(Table13[[#This Row],[REB]]&gt;=200,"Elite Rebounder","Invalid")))</f>
        <v>Elite Rebounder</v>
      </c>
      <c r="AC132">
        <v>470</v>
      </c>
      <c r="AD132" t="str">
        <f>IF(Table13[[#This Row],[AST]]&lt;100,"Occasional Passer",IF(Table13[[#This Row],[AST]] &lt;= 116,"Solid Passer",IF(Table13[[#This Row],[AST]]&gt;116,"Elite Passer","Invalid")))</f>
        <v>Elite Passer</v>
      </c>
      <c r="AE132">
        <v>173</v>
      </c>
      <c r="AF132">
        <v>104</v>
      </c>
      <c r="AG132" t="str">
        <f>IF(Table13[[#This Row],[STL]]&lt;25,"Occasional Stealer",IF(Table13[[#This Row],[STL]] &lt;= 33,"Solid Stealer",IF(Table13[[#This Row],[STL]]&gt;33,"Elite Stealer","Invalid")))</f>
        <v>Elite Stealer</v>
      </c>
      <c r="AH132">
        <v>28</v>
      </c>
      <c r="AI132" t="str">
        <f>IF(Table13[[#This Row],[BLK]]&lt;18,"Occasional Blocker",IF(Table13[[#This Row],[BLK]] &lt;= 20,"Solid Shot Blocker",IF(Table13[[#This Row],[BLK]]&gt;=21,"Elite Shot Blocker","Invalid")))</f>
        <v>Elite Shot Blocker</v>
      </c>
      <c r="AJ132">
        <v>219</v>
      </c>
      <c r="AK132">
        <v>1979</v>
      </c>
      <c r="AL132">
        <v>6</v>
      </c>
      <c r="AM132">
        <v>0</v>
      </c>
      <c r="AN132">
        <v>-500</v>
      </c>
    </row>
    <row r="133" spans="1:40" x14ac:dyDescent="0.25">
      <c r="A133" t="s">
        <v>219</v>
      </c>
      <c r="B133" t="s">
        <v>40</v>
      </c>
      <c r="C133" t="str">
        <f>_xlfn.XLOOKUP(Table13[[#This Row],[POS]],Table4[POS],Table4[POS NAME])</f>
        <v>Point Guard</v>
      </c>
      <c r="D133" t="s">
        <v>114</v>
      </c>
      <c r="E133">
        <v>22</v>
      </c>
      <c r="F133">
        <v>60</v>
      </c>
      <c r="G133">
        <v>28</v>
      </c>
      <c r="H133">
        <v>32</v>
      </c>
      <c r="I133" t="b">
        <f>Table13[[#This Row],[W]]+Table13[[#This Row],[L]]=Table13[[#This Row],[Games Played]]</f>
        <v>1</v>
      </c>
      <c r="J133">
        <v>1552</v>
      </c>
      <c r="K133">
        <v>781</v>
      </c>
      <c r="L133" t="str">
        <f>IF(Table13[[#This Row],[PTS]]&gt;=1000,"High Scorer","Low Scorer")</f>
        <v>Low Scorer</v>
      </c>
      <c r="M133">
        <v>277</v>
      </c>
      <c r="N133">
        <v>610</v>
      </c>
      <c r="O133">
        <v>45.4</v>
      </c>
      <c r="P133" t="str">
        <f>IF(Table13[[#This Row],[Field Goal %]]&gt;46,"Above Average FG%","Below Average FG%")</f>
        <v>Below Average FG%</v>
      </c>
      <c r="Q133">
        <v>75</v>
      </c>
      <c r="R133">
        <v>206</v>
      </c>
      <c r="S133">
        <v>36.4</v>
      </c>
      <c r="T133" t="str">
        <f>IF(Table13[[#This Row],[3P%]]&lt;30,"Regular Shooter",IF(Table13[[#This Row],[3P%]]&lt;=36,"Solid Shooter",IF(Table13[[#This Row],[3P%]]&gt;36,"Sharpshooter","Invalid")))</f>
        <v>Sharpshooter</v>
      </c>
      <c r="U133">
        <v>152</v>
      </c>
      <c r="V133">
        <v>170</v>
      </c>
      <c r="W133">
        <v>89.4</v>
      </c>
      <c r="X133" t="str">
        <f>IF(Table13[[#This Row],[Free Throw %]]&lt;70,"Subpar FT%",IF(Table13[[#This Row],[Free Throw %]]&lt;=72,"Solid FT%",IF(Table13[[#This Row],[Free Throw %]]&gt;72,"Elite FT%","Invalid")))</f>
        <v>Elite FT%</v>
      </c>
      <c r="Y133">
        <v>47</v>
      </c>
      <c r="Z133">
        <v>241</v>
      </c>
      <c r="AA133">
        <v>288</v>
      </c>
      <c r="AB133" t="str">
        <f>IF(Table13[[#This Row],[REB]]&lt;199,"Occasional Rebounder",IF(Table13[[#This Row],[REB]] &lt;= 199,"Solid Rebounder",IF(Table13[[#This Row],[REB]]&gt;=200,"Elite Rebounder","Invalid")))</f>
        <v>Elite Rebounder</v>
      </c>
      <c r="AC133">
        <v>235</v>
      </c>
      <c r="AD133" t="str">
        <f>IF(Table13[[#This Row],[AST]]&lt;100,"Occasional Passer",IF(Table13[[#This Row],[AST]] &lt;= 116,"Solid Passer",IF(Table13[[#This Row],[AST]]&gt;116,"Elite Passer","Invalid")))</f>
        <v>Elite Passer</v>
      </c>
      <c r="AE133">
        <v>91</v>
      </c>
      <c r="AF133">
        <v>37</v>
      </c>
      <c r="AG133" t="str">
        <f>IF(Table13[[#This Row],[STL]]&lt;25,"Occasional Stealer",IF(Table13[[#This Row],[STL]] &lt;= 33,"Solid Stealer",IF(Table13[[#This Row],[STL]]&gt;33,"Elite Stealer","Invalid")))</f>
        <v>Elite Stealer</v>
      </c>
      <c r="AH133">
        <v>31</v>
      </c>
      <c r="AI133" t="str">
        <f>IF(Table13[[#This Row],[BLK]]&lt;18,"Occasional Blocker",IF(Table13[[#This Row],[BLK]] &lt;= 20,"Solid Shot Blocker",IF(Table13[[#This Row],[BLK]]&gt;=21,"Elite Shot Blocker","Invalid")))</f>
        <v>Elite Shot Blocker</v>
      </c>
      <c r="AJ133">
        <v>158</v>
      </c>
      <c r="AK133">
        <v>1592</v>
      </c>
      <c r="AL133">
        <v>1</v>
      </c>
      <c r="AM133">
        <v>0</v>
      </c>
      <c r="AN133">
        <v>-26</v>
      </c>
    </row>
    <row r="134" spans="1:40" x14ac:dyDescent="0.25">
      <c r="A134" t="s">
        <v>220</v>
      </c>
      <c r="B134" t="s">
        <v>37</v>
      </c>
      <c r="C134" t="str">
        <f>_xlfn.XLOOKUP(Table13[[#This Row],[POS]],Table4[POS],Table4[POS NAME])</f>
        <v>Center</v>
      </c>
      <c r="D134" t="s">
        <v>56</v>
      </c>
      <c r="E134">
        <v>23</v>
      </c>
      <c r="F134">
        <v>68</v>
      </c>
      <c r="G134">
        <v>32</v>
      </c>
      <c r="H134">
        <v>36</v>
      </c>
      <c r="I134" t="b">
        <f>Table13[[#This Row],[W]]+Table13[[#This Row],[L]]=Table13[[#This Row],[Games Played]]</f>
        <v>1</v>
      </c>
      <c r="J134">
        <v>1251</v>
      </c>
      <c r="K134">
        <v>781</v>
      </c>
      <c r="L134" t="str">
        <f>IF(Table13[[#This Row],[PTS]]&gt;=1000,"High Scorer","Low Scorer")</f>
        <v>Low Scorer</v>
      </c>
      <c r="M134">
        <v>310</v>
      </c>
      <c r="N134">
        <v>577</v>
      </c>
      <c r="O134">
        <v>53.7</v>
      </c>
      <c r="P134" t="str">
        <f>IF(Table13[[#This Row],[Field Goal %]]&gt;46,"Above Average FG%","Below Average FG%")</f>
        <v>Above Average FG%</v>
      </c>
      <c r="Q134">
        <v>75</v>
      </c>
      <c r="R134">
        <v>217</v>
      </c>
      <c r="S134">
        <v>34.6</v>
      </c>
      <c r="T134" t="str">
        <f>IF(Table13[[#This Row],[3P%]]&lt;30,"Regular Shooter",IF(Table13[[#This Row],[3P%]]&lt;=36,"Solid Shooter",IF(Table13[[#This Row],[3P%]]&gt;36,"Sharpshooter","Invalid")))</f>
        <v>Solid Shooter</v>
      </c>
      <c r="U134">
        <v>86</v>
      </c>
      <c r="V134">
        <v>127</v>
      </c>
      <c r="W134">
        <v>67.7</v>
      </c>
      <c r="X134" t="str">
        <f>IF(Table13[[#This Row],[Free Throw %]]&lt;70,"Subpar FT%",IF(Table13[[#This Row],[Free Throw %]]&lt;=72,"Solid FT%",IF(Table13[[#This Row],[Free Throw %]]&gt;72,"Elite FT%","Invalid")))</f>
        <v>Subpar FT%</v>
      </c>
      <c r="Y134">
        <v>73</v>
      </c>
      <c r="Z134">
        <v>260</v>
      </c>
      <c r="AA134">
        <v>333</v>
      </c>
      <c r="AB134" t="str">
        <f>IF(Table13[[#This Row],[REB]]&lt;199,"Occasional Rebounder",IF(Table13[[#This Row],[REB]] &lt;= 199,"Solid Rebounder",IF(Table13[[#This Row],[REB]]&gt;=200,"Elite Rebounder","Invalid")))</f>
        <v>Elite Rebounder</v>
      </c>
      <c r="AC134">
        <v>77</v>
      </c>
      <c r="AD134" t="str">
        <f>IF(Table13[[#This Row],[AST]]&lt;100,"Occasional Passer",IF(Table13[[#This Row],[AST]] &lt;= 116,"Solid Passer",IF(Table13[[#This Row],[AST]]&gt;116,"Elite Passer","Invalid")))</f>
        <v>Occasional Passer</v>
      </c>
      <c r="AE134">
        <v>92</v>
      </c>
      <c r="AF134">
        <v>42</v>
      </c>
      <c r="AG134" t="str">
        <f>IF(Table13[[#This Row],[STL]]&lt;25,"Occasional Stealer",IF(Table13[[#This Row],[STL]] &lt;= 33,"Solid Stealer",IF(Table13[[#This Row],[STL]]&gt;33,"Elite Stealer","Invalid")))</f>
        <v>Elite Stealer</v>
      </c>
      <c r="AH134">
        <v>53</v>
      </c>
      <c r="AI134" t="str">
        <f>IF(Table13[[#This Row],[BLK]]&lt;18,"Occasional Blocker",IF(Table13[[#This Row],[BLK]] &lt;= 20,"Solid Shot Blocker",IF(Table13[[#This Row],[BLK]]&gt;=21,"Elite Shot Blocker","Invalid")))</f>
        <v>Elite Shot Blocker</v>
      </c>
      <c r="AJ134">
        <v>176</v>
      </c>
      <c r="AK134">
        <v>1489</v>
      </c>
      <c r="AL134">
        <v>4</v>
      </c>
      <c r="AM134">
        <v>0</v>
      </c>
      <c r="AN134">
        <v>-128</v>
      </c>
    </row>
    <row r="135" spans="1:40" x14ac:dyDescent="0.25">
      <c r="A135" t="s">
        <v>221</v>
      </c>
      <c r="B135" t="s">
        <v>52</v>
      </c>
      <c r="C135" t="str">
        <f>_xlfn.XLOOKUP(Table13[[#This Row],[POS]],Table4[POS],Table4[POS NAME])</f>
        <v>Shooting Guard</v>
      </c>
      <c r="D135" t="s">
        <v>39</v>
      </c>
      <c r="E135">
        <v>24</v>
      </c>
      <c r="F135">
        <v>77</v>
      </c>
      <c r="G135">
        <v>50</v>
      </c>
      <c r="H135">
        <v>27</v>
      </c>
      <c r="I135" t="b">
        <f>Table13[[#This Row],[W]]+Table13[[#This Row],[L]]=Table13[[#This Row],[Games Played]]</f>
        <v>1</v>
      </c>
      <c r="J135">
        <v>2150</v>
      </c>
      <c r="K135">
        <v>780</v>
      </c>
      <c r="L135" t="str">
        <f>IF(Table13[[#This Row],[PTS]]&gt;=1000,"High Scorer","Low Scorer")</f>
        <v>Low Scorer</v>
      </c>
      <c r="M135">
        <v>277</v>
      </c>
      <c r="N135">
        <v>651</v>
      </c>
      <c r="O135">
        <v>42.5</v>
      </c>
      <c r="P135" t="str">
        <f>IF(Table13[[#This Row],[Field Goal %]]&gt;46,"Above Average FG%","Below Average FG%")</f>
        <v>Below Average FG%</v>
      </c>
      <c r="Q135">
        <v>157</v>
      </c>
      <c r="R135">
        <v>403</v>
      </c>
      <c r="S135">
        <v>39</v>
      </c>
      <c r="T135" t="str">
        <f>IF(Table13[[#This Row],[3P%]]&lt;30,"Regular Shooter",IF(Table13[[#This Row],[3P%]]&lt;=36,"Solid Shooter",IF(Table13[[#This Row],[3P%]]&gt;36,"Sharpshooter","Invalid")))</f>
        <v>Sharpshooter</v>
      </c>
      <c r="U135">
        <v>69</v>
      </c>
      <c r="V135">
        <v>87</v>
      </c>
      <c r="W135">
        <v>79.3</v>
      </c>
      <c r="X135" t="str">
        <f>IF(Table13[[#This Row],[Free Throw %]]&lt;70,"Subpar FT%",IF(Table13[[#This Row],[Free Throw %]]&lt;=72,"Solid FT%",IF(Table13[[#This Row],[Free Throw %]]&gt;72,"Elite FT%","Invalid")))</f>
        <v>Elite FT%</v>
      </c>
      <c r="Y135">
        <v>69</v>
      </c>
      <c r="Z135">
        <v>243</v>
      </c>
      <c r="AA135">
        <v>312</v>
      </c>
      <c r="AB135" t="str">
        <f>IF(Table13[[#This Row],[REB]]&lt;199,"Occasional Rebounder",IF(Table13[[#This Row],[REB]] &lt;= 199,"Solid Rebounder",IF(Table13[[#This Row],[REB]]&gt;=200,"Elite Rebounder","Invalid")))</f>
        <v>Elite Rebounder</v>
      </c>
      <c r="AC135">
        <v>197</v>
      </c>
      <c r="AD135" t="str">
        <f>IF(Table13[[#This Row],[AST]]&lt;100,"Occasional Passer",IF(Table13[[#This Row],[AST]] &lt;= 116,"Solid Passer",IF(Table13[[#This Row],[AST]]&gt;116,"Elite Passer","Invalid")))</f>
        <v>Elite Passer</v>
      </c>
      <c r="AE135">
        <v>102</v>
      </c>
      <c r="AF135">
        <v>126</v>
      </c>
      <c r="AG135" t="str">
        <f>IF(Table13[[#This Row],[STL]]&lt;25,"Occasional Stealer",IF(Table13[[#This Row],[STL]] &lt;= 33,"Solid Stealer",IF(Table13[[#This Row],[STL]]&gt;33,"Elite Stealer","Invalid")))</f>
        <v>Elite Stealer</v>
      </c>
      <c r="AH135">
        <v>41</v>
      </c>
      <c r="AI135" t="str">
        <f>IF(Table13[[#This Row],[BLK]]&lt;18,"Occasional Blocker",IF(Table13[[#This Row],[BLK]] &lt;= 20,"Solid Shot Blocker",IF(Table13[[#This Row],[BLK]]&gt;=21,"Elite Shot Blocker","Invalid")))</f>
        <v>Elite Shot Blocker</v>
      </c>
      <c r="AJ135">
        <v>191</v>
      </c>
      <c r="AK135">
        <v>1849</v>
      </c>
      <c r="AL135">
        <v>0</v>
      </c>
      <c r="AM135">
        <v>0</v>
      </c>
      <c r="AN135">
        <v>102</v>
      </c>
    </row>
    <row r="136" spans="1:40" x14ac:dyDescent="0.25">
      <c r="A136" t="s">
        <v>222</v>
      </c>
      <c r="B136" t="s">
        <v>37</v>
      </c>
      <c r="C136" t="str">
        <f>_xlfn.XLOOKUP(Table13[[#This Row],[POS]],Table4[POS],Table4[POS NAME])</f>
        <v>Center</v>
      </c>
      <c r="D136" t="s">
        <v>69</v>
      </c>
      <c r="E136">
        <v>28</v>
      </c>
      <c r="F136">
        <v>65</v>
      </c>
      <c r="G136">
        <v>35</v>
      </c>
      <c r="H136">
        <v>30</v>
      </c>
      <c r="I136" t="b">
        <f>Table13[[#This Row],[W]]+Table13[[#This Row],[L]]=Table13[[#This Row],[Games Played]]</f>
        <v>1</v>
      </c>
      <c r="J136">
        <v>1730</v>
      </c>
      <c r="K136">
        <v>779</v>
      </c>
      <c r="L136" t="str">
        <f>IF(Table13[[#This Row],[PTS]]&gt;=1000,"High Scorer","Low Scorer")</f>
        <v>Low Scorer</v>
      </c>
      <c r="M136">
        <v>350</v>
      </c>
      <c r="N136">
        <v>536</v>
      </c>
      <c r="O136">
        <v>65.3</v>
      </c>
      <c r="P136" t="str">
        <f>IF(Table13[[#This Row],[Field Goal %]]&gt;46,"Above Average FG%","Below Average FG%")</f>
        <v>Above Average FG%</v>
      </c>
      <c r="Q136">
        <v>0</v>
      </c>
      <c r="R136">
        <v>1</v>
      </c>
      <c r="S136">
        <v>0</v>
      </c>
      <c r="T136" t="str">
        <f>IF(Table13[[#This Row],[3P%]]&lt;30,"Regular Shooter",IF(Table13[[#This Row],[3P%]]&lt;=36,"Solid Shooter",IF(Table13[[#This Row],[3P%]]&gt;36,"Sharpshooter","Invalid")))</f>
        <v>Regular Shooter</v>
      </c>
      <c r="U136">
        <v>79</v>
      </c>
      <c r="V136">
        <v>131</v>
      </c>
      <c r="W136">
        <v>60.3</v>
      </c>
      <c r="X136" t="str">
        <f>IF(Table13[[#This Row],[Free Throw %]]&lt;70,"Subpar FT%",IF(Table13[[#This Row],[Free Throw %]]&lt;=72,"Solid FT%",IF(Table13[[#This Row],[Free Throw %]]&gt;72,"Elite FT%","Invalid")))</f>
        <v>Subpar FT%</v>
      </c>
      <c r="Y136">
        <v>258</v>
      </c>
      <c r="Z136">
        <v>459</v>
      </c>
      <c r="AA136">
        <v>717</v>
      </c>
      <c r="AB136" t="str">
        <f>IF(Table13[[#This Row],[REB]]&lt;199,"Occasional Rebounder",IF(Table13[[#This Row],[REB]] &lt;= 199,"Solid Rebounder",IF(Table13[[#This Row],[REB]]&gt;=200,"Elite Rebounder","Invalid")))</f>
        <v>Elite Rebounder</v>
      </c>
      <c r="AC136">
        <v>58</v>
      </c>
      <c r="AD136" t="str">
        <f>IF(Table13[[#This Row],[AST]]&lt;100,"Occasional Passer",IF(Table13[[#This Row],[AST]] &lt;= 116,"Solid Passer",IF(Table13[[#This Row],[AST]]&gt;116,"Elite Passer","Invalid")))</f>
        <v>Occasional Passer</v>
      </c>
      <c r="AE136">
        <v>54</v>
      </c>
      <c r="AF136">
        <v>45</v>
      </c>
      <c r="AG136" t="str">
        <f>IF(Table13[[#This Row],[STL]]&lt;25,"Occasional Stealer",IF(Table13[[#This Row],[STL]] &lt;= 33,"Solid Stealer",IF(Table13[[#This Row],[STL]]&gt;33,"Elite Stealer","Invalid")))</f>
        <v>Elite Stealer</v>
      </c>
      <c r="AH136">
        <v>79</v>
      </c>
      <c r="AI136" t="str">
        <f>IF(Table13[[#This Row],[BLK]]&lt;18,"Occasional Blocker",IF(Table13[[#This Row],[BLK]] &lt;= 20,"Solid Shot Blocker",IF(Table13[[#This Row],[BLK]]&gt;=21,"Elite Shot Blocker","Invalid")))</f>
        <v>Elite Shot Blocker</v>
      </c>
      <c r="AJ136">
        <v>139</v>
      </c>
      <c r="AK136">
        <v>2044</v>
      </c>
      <c r="AL136">
        <v>35</v>
      </c>
      <c r="AM136">
        <v>0</v>
      </c>
      <c r="AN136">
        <v>-30</v>
      </c>
    </row>
    <row r="137" spans="1:40" x14ac:dyDescent="0.25">
      <c r="A137" t="s">
        <v>223</v>
      </c>
      <c r="B137" t="s">
        <v>57</v>
      </c>
      <c r="C137" t="str">
        <f>_xlfn.XLOOKUP(Table13[[#This Row],[POS]],Table4[POS],Table4[POS NAME])</f>
        <v>Forward</v>
      </c>
      <c r="D137" t="s">
        <v>91</v>
      </c>
      <c r="E137">
        <v>21</v>
      </c>
      <c r="F137">
        <v>82</v>
      </c>
      <c r="G137">
        <v>22</v>
      </c>
      <c r="H137">
        <v>60</v>
      </c>
      <c r="I137" t="b">
        <f>Table13[[#This Row],[W]]+Table13[[#This Row],[L]]=Table13[[#This Row],[Games Played]]</f>
        <v>1</v>
      </c>
      <c r="J137">
        <v>1767</v>
      </c>
      <c r="K137">
        <v>760</v>
      </c>
      <c r="L137" t="str">
        <f>IF(Table13[[#This Row],[PTS]]&gt;=1000,"High Scorer","Low Scorer")</f>
        <v>Low Scorer</v>
      </c>
      <c r="M137">
        <v>296</v>
      </c>
      <c r="N137">
        <v>660</v>
      </c>
      <c r="O137">
        <v>44.8</v>
      </c>
      <c r="P137" t="str">
        <f>IF(Table13[[#This Row],[Field Goal %]]&gt;46,"Above Average FG%","Below Average FG%")</f>
        <v>Below Average FG%</v>
      </c>
      <c r="Q137">
        <v>59</v>
      </c>
      <c r="R137">
        <v>172</v>
      </c>
      <c r="S137">
        <v>34.299999999999997</v>
      </c>
      <c r="T137" t="str">
        <f>IF(Table13[[#This Row],[3P%]]&lt;30,"Regular Shooter",IF(Table13[[#This Row],[3P%]]&lt;=36,"Solid Shooter",IF(Table13[[#This Row],[3P%]]&gt;36,"Sharpshooter","Invalid")))</f>
        <v>Solid Shooter</v>
      </c>
      <c r="U137">
        <v>109</v>
      </c>
      <c r="V137">
        <v>145</v>
      </c>
      <c r="W137">
        <v>75.2</v>
      </c>
      <c r="X137" t="str">
        <f>IF(Table13[[#This Row],[Free Throw %]]&lt;70,"Subpar FT%",IF(Table13[[#This Row],[Free Throw %]]&lt;=72,"Solid FT%",IF(Table13[[#This Row],[Free Throw %]]&gt;72,"Elite FT%","Invalid")))</f>
        <v>Elite FT%</v>
      </c>
      <c r="Y137">
        <v>195</v>
      </c>
      <c r="Z137">
        <v>301</v>
      </c>
      <c r="AA137">
        <v>496</v>
      </c>
      <c r="AB137" t="str">
        <f>IF(Table13[[#This Row],[REB]]&lt;199,"Occasional Rebounder",IF(Table13[[#This Row],[REB]] &lt;= 199,"Solid Rebounder",IF(Table13[[#This Row],[REB]]&gt;=200,"Elite Rebounder","Invalid")))</f>
        <v>Elite Rebounder</v>
      </c>
      <c r="AC137">
        <v>88</v>
      </c>
      <c r="AD137" t="str">
        <f>IF(Table13[[#This Row],[AST]]&lt;100,"Occasional Passer",IF(Table13[[#This Row],[AST]] &lt;= 116,"Solid Passer",IF(Table13[[#This Row],[AST]]&gt;116,"Elite Passer","Invalid")))</f>
        <v>Occasional Passer</v>
      </c>
      <c r="AE137">
        <v>101</v>
      </c>
      <c r="AF137">
        <v>96</v>
      </c>
      <c r="AG137" t="str">
        <f>IF(Table13[[#This Row],[STL]]&lt;25,"Occasional Stealer",IF(Table13[[#This Row],[STL]] &lt;= 33,"Solid Stealer",IF(Table13[[#This Row],[STL]]&gt;33,"Elite Stealer","Invalid")))</f>
        <v>Elite Stealer</v>
      </c>
      <c r="AH137">
        <v>47</v>
      </c>
      <c r="AI137" t="str">
        <f>IF(Table13[[#This Row],[BLK]]&lt;18,"Occasional Blocker",IF(Table13[[#This Row],[BLK]] &lt;= 20,"Solid Shot Blocker",IF(Table13[[#This Row],[BLK]]&gt;=21,"Elite Shot Blocker","Invalid")))</f>
        <v>Elite Shot Blocker</v>
      </c>
      <c r="AJ137">
        <v>189</v>
      </c>
      <c r="AK137">
        <v>1815</v>
      </c>
      <c r="AL137">
        <v>7</v>
      </c>
      <c r="AM137">
        <v>0</v>
      </c>
      <c r="AN137">
        <v>-157</v>
      </c>
    </row>
    <row r="138" spans="1:40" x14ac:dyDescent="0.25">
      <c r="A138" t="s">
        <v>224</v>
      </c>
      <c r="B138" t="s">
        <v>52</v>
      </c>
      <c r="C138" t="str">
        <f>_xlfn.XLOOKUP(Table13[[#This Row],[POS]],Table4[POS],Table4[POS NAME])</f>
        <v>Shooting Guard</v>
      </c>
      <c r="D138" t="s">
        <v>69</v>
      </c>
      <c r="E138">
        <v>30</v>
      </c>
      <c r="F138">
        <v>54</v>
      </c>
      <c r="G138">
        <v>27</v>
      </c>
      <c r="H138">
        <v>27</v>
      </c>
      <c r="I138" t="b">
        <f>Table13[[#This Row],[W]]+Table13[[#This Row],[L]]=Table13[[#This Row],[Games Played]]</f>
        <v>1</v>
      </c>
      <c r="J138">
        <v>1509</v>
      </c>
      <c r="K138">
        <v>756</v>
      </c>
      <c r="L138" t="str">
        <f>IF(Table13[[#This Row],[PTS]]&gt;=1000,"High Scorer","Low Scorer")</f>
        <v>Low Scorer</v>
      </c>
      <c r="M138">
        <v>273</v>
      </c>
      <c r="N138">
        <v>611</v>
      </c>
      <c r="O138">
        <v>44.7</v>
      </c>
      <c r="P138" t="str">
        <f>IF(Table13[[#This Row],[Field Goal %]]&gt;46,"Above Average FG%","Below Average FG%")</f>
        <v>Below Average FG%</v>
      </c>
      <c r="Q138">
        <v>146</v>
      </c>
      <c r="R138">
        <v>360</v>
      </c>
      <c r="S138">
        <v>40.6</v>
      </c>
      <c r="T138" t="str">
        <f>IF(Table13[[#This Row],[3P%]]&lt;30,"Regular Shooter",IF(Table13[[#This Row],[3P%]]&lt;=36,"Solid Shooter",IF(Table13[[#This Row],[3P%]]&gt;36,"Sharpshooter","Invalid")))</f>
        <v>Sharpshooter</v>
      </c>
      <c r="U138">
        <v>64</v>
      </c>
      <c r="V138">
        <v>77</v>
      </c>
      <c r="W138">
        <v>83.1</v>
      </c>
      <c r="X138" t="str">
        <f>IF(Table13[[#This Row],[Free Throw %]]&lt;70,"Subpar FT%",IF(Table13[[#This Row],[Free Throw %]]&lt;=72,"Solid FT%",IF(Table13[[#This Row],[Free Throw %]]&gt;72,"Elite FT%","Invalid")))</f>
        <v>Elite FT%</v>
      </c>
      <c r="Y138">
        <v>23</v>
      </c>
      <c r="Z138">
        <v>142</v>
      </c>
      <c r="AA138">
        <v>165</v>
      </c>
      <c r="AB138" t="str">
        <f>IF(Table13[[#This Row],[REB]]&lt;199,"Occasional Rebounder",IF(Table13[[#This Row],[REB]] &lt;= 199,"Solid Rebounder",IF(Table13[[#This Row],[REB]]&gt;=200,"Elite Rebounder","Invalid")))</f>
        <v>Occasional Rebounder</v>
      </c>
      <c r="AC138">
        <v>150</v>
      </c>
      <c r="AD138" t="str">
        <f>IF(Table13[[#This Row],[AST]]&lt;100,"Occasional Passer",IF(Table13[[#This Row],[AST]] &lt;= 116,"Solid Passer",IF(Table13[[#This Row],[AST]]&gt;116,"Elite Passer","Invalid")))</f>
        <v>Elite Passer</v>
      </c>
      <c r="AE138">
        <v>65</v>
      </c>
      <c r="AF138">
        <v>43</v>
      </c>
      <c r="AG138" t="str">
        <f>IF(Table13[[#This Row],[STL]]&lt;25,"Occasional Stealer",IF(Table13[[#This Row],[STL]] &lt;= 33,"Solid Stealer",IF(Table13[[#This Row],[STL]]&gt;33,"Elite Stealer","Invalid")))</f>
        <v>Elite Stealer</v>
      </c>
      <c r="AH138">
        <v>18</v>
      </c>
      <c r="AI138" t="str">
        <f>IF(Table13[[#This Row],[BLK]]&lt;18,"Occasional Blocker",IF(Table13[[#This Row],[BLK]] &lt;= 20,"Solid Shot Blocker",IF(Table13[[#This Row],[BLK]]&gt;=21,"Elite Shot Blocker","Invalid")))</f>
        <v>Solid Shot Blocker</v>
      </c>
      <c r="AJ138">
        <v>86</v>
      </c>
      <c r="AK138">
        <v>1297</v>
      </c>
      <c r="AL138">
        <v>0</v>
      </c>
      <c r="AM138">
        <v>0</v>
      </c>
      <c r="AN138">
        <v>64</v>
      </c>
    </row>
    <row r="139" spans="1:40" x14ac:dyDescent="0.25">
      <c r="A139" t="s">
        <v>225</v>
      </c>
      <c r="B139" t="s">
        <v>26</v>
      </c>
      <c r="C139" t="str">
        <f>_xlfn.XLOOKUP(Table13[[#This Row],[POS]],Table4[POS],Table4[POS NAME])</f>
        <v>Power Forward</v>
      </c>
      <c r="D139" t="s">
        <v>39</v>
      </c>
      <c r="E139">
        <v>25</v>
      </c>
      <c r="F139">
        <v>80</v>
      </c>
      <c r="G139">
        <v>31</v>
      </c>
      <c r="H139">
        <v>49</v>
      </c>
      <c r="I139" t="b">
        <f>Table13[[#This Row],[W]]+Table13[[#This Row],[L]]=Table13[[#This Row],[Games Played]]</f>
        <v>1</v>
      </c>
      <c r="J139">
        <v>1913</v>
      </c>
      <c r="K139">
        <v>755</v>
      </c>
      <c r="L139" t="str">
        <f>IF(Table13[[#This Row],[PTS]]&gt;=1000,"High Scorer","Low Scorer")</f>
        <v>Low Scorer</v>
      </c>
      <c r="M139">
        <v>281</v>
      </c>
      <c r="N139">
        <v>617</v>
      </c>
      <c r="O139">
        <v>45.5</v>
      </c>
      <c r="P139" t="str">
        <f>IF(Table13[[#This Row],[Field Goal %]]&gt;46,"Above Average FG%","Below Average FG%")</f>
        <v>Below Average FG%</v>
      </c>
      <c r="Q139">
        <v>77</v>
      </c>
      <c r="R139">
        <v>232</v>
      </c>
      <c r="S139">
        <v>33.200000000000003</v>
      </c>
      <c r="T139" t="str">
        <f>IF(Table13[[#This Row],[3P%]]&lt;30,"Regular Shooter",IF(Table13[[#This Row],[3P%]]&lt;=36,"Solid Shooter",IF(Table13[[#This Row],[3P%]]&gt;36,"Sharpshooter","Invalid")))</f>
        <v>Solid Shooter</v>
      </c>
      <c r="U139">
        <v>116</v>
      </c>
      <c r="V139">
        <v>138</v>
      </c>
      <c r="W139">
        <v>84.1</v>
      </c>
      <c r="X139" t="str">
        <f>IF(Table13[[#This Row],[Free Throw %]]&lt;70,"Subpar FT%",IF(Table13[[#This Row],[Free Throw %]]&lt;=72,"Solid FT%",IF(Table13[[#This Row],[Free Throw %]]&gt;72,"Elite FT%","Invalid")))</f>
        <v>Elite FT%</v>
      </c>
      <c r="Y139">
        <v>63</v>
      </c>
      <c r="Z139">
        <v>283</v>
      </c>
      <c r="AA139">
        <v>346</v>
      </c>
      <c r="AB139" t="str">
        <f>IF(Table13[[#This Row],[REB]]&lt;199,"Occasional Rebounder",IF(Table13[[#This Row],[REB]] &lt;= 199,"Solid Rebounder",IF(Table13[[#This Row],[REB]]&gt;=200,"Elite Rebounder","Invalid")))</f>
        <v>Elite Rebounder</v>
      </c>
      <c r="AC139">
        <v>130</v>
      </c>
      <c r="AD139" t="str">
        <f>IF(Table13[[#This Row],[AST]]&lt;100,"Occasional Passer",IF(Table13[[#This Row],[AST]] &lt;= 116,"Solid Passer",IF(Table13[[#This Row],[AST]]&gt;116,"Elite Passer","Invalid")))</f>
        <v>Elite Passer</v>
      </c>
      <c r="AE139">
        <v>93</v>
      </c>
      <c r="AF139">
        <v>83</v>
      </c>
      <c r="AG139" t="str">
        <f>IF(Table13[[#This Row],[STL]]&lt;25,"Occasional Stealer",IF(Table13[[#This Row],[STL]] &lt;= 33,"Solid Stealer",IF(Table13[[#This Row],[STL]]&gt;33,"Elite Stealer","Invalid")))</f>
        <v>Elite Stealer</v>
      </c>
      <c r="AH139">
        <v>34</v>
      </c>
      <c r="AI139" t="str">
        <f>IF(Table13[[#This Row],[BLK]]&lt;18,"Occasional Blocker",IF(Table13[[#This Row],[BLK]] &lt;= 20,"Solid Shot Blocker",IF(Table13[[#This Row],[BLK]]&gt;=21,"Elite Shot Blocker","Invalid")))</f>
        <v>Elite Shot Blocker</v>
      </c>
      <c r="AJ139">
        <v>209</v>
      </c>
      <c r="AK139">
        <v>1623</v>
      </c>
      <c r="AL139">
        <v>3</v>
      </c>
      <c r="AM139">
        <v>0</v>
      </c>
      <c r="AN139">
        <v>-149</v>
      </c>
    </row>
    <row r="140" spans="1:40" x14ac:dyDescent="0.25">
      <c r="A140" t="s">
        <v>226</v>
      </c>
      <c r="B140" t="s">
        <v>26</v>
      </c>
      <c r="C140" t="str">
        <f>_xlfn.XLOOKUP(Table13[[#This Row],[POS]],Table4[POS],Table4[POS NAME])</f>
        <v>Power Forward</v>
      </c>
      <c r="D140" t="s">
        <v>104</v>
      </c>
      <c r="E140">
        <v>22</v>
      </c>
      <c r="F140">
        <v>29</v>
      </c>
      <c r="G140">
        <v>17</v>
      </c>
      <c r="H140">
        <v>12</v>
      </c>
      <c r="I140" t="b">
        <f>Table13[[#This Row],[W]]+Table13[[#This Row],[L]]=Table13[[#This Row],[Games Played]]</f>
        <v>1</v>
      </c>
      <c r="J140">
        <v>956</v>
      </c>
      <c r="K140">
        <v>754</v>
      </c>
      <c r="L140" t="str">
        <f>IF(Table13[[#This Row],[PTS]]&gt;=1000,"High Scorer","Low Scorer")</f>
        <v>Low Scorer</v>
      </c>
      <c r="M140">
        <v>285</v>
      </c>
      <c r="N140">
        <v>469</v>
      </c>
      <c r="O140">
        <v>60.8</v>
      </c>
      <c r="P140" t="str">
        <f>IF(Table13[[#This Row],[Field Goal %]]&gt;46,"Above Average FG%","Below Average FG%")</f>
        <v>Above Average FG%</v>
      </c>
      <c r="Q140">
        <v>7</v>
      </c>
      <c r="R140">
        <v>19</v>
      </c>
      <c r="S140">
        <v>36.799999999999997</v>
      </c>
      <c r="T140" t="str">
        <f>IF(Table13[[#This Row],[3P%]]&lt;30,"Regular Shooter",IF(Table13[[#This Row],[3P%]]&lt;=36,"Solid Shooter",IF(Table13[[#This Row],[3P%]]&gt;36,"Sharpshooter","Invalid")))</f>
        <v>Sharpshooter</v>
      </c>
      <c r="U140">
        <v>177</v>
      </c>
      <c r="V140">
        <v>248</v>
      </c>
      <c r="W140">
        <v>71.400000000000006</v>
      </c>
      <c r="X140" t="str">
        <f>IF(Table13[[#This Row],[Free Throw %]]&lt;70,"Subpar FT%",IF(Table13[[#This Row],[Free Throw %]]&lt;=72,"Solid FT%",IF(Table13[[#This Row],[Free Throw %]]&gt;72,"Elite FT%","Invalid")))</f>
        <v>Solid FT%</v>
      </c>
      <c r="Y140">
        <v>58</v>
      </c>
      <c r="Z140">
        <v>144</v>
      </c>
      <c r="AA140">
        <v>202</v>
      </c>
      <c r="AB140" t="str">
        <f>IF(Table13[[#This Row],[REB]]&lt;199,"Occasional Rebounder",IF(Table13[[#This Row],[REB]] &lt;= 199,"Solid Rebounder",IF(Table13[[#This Row],[REB]]&gt;=200,"Elite Rebounder","Invalid")))</f>
        <v>Elite Rebounder</v>
      </c>
      <c r="AC140">
        <v>133</v>
      </c>
      <c r="AD140" t="str">
        <f>IF(Table13[[#This Row],[AST]]&lt;100,"Occasional Passer",IF(Table13[[#This Row],[AST]] &lt;= 116,"Solid Passer",IF(Table13[[#This Row],[AST]]&gt;116,"Elite Passer","Invalid")))</f>
        <v>Elite Passer</v>
      </c>
      <c r="AE140">
        <v>99</v>
      </c>
      <c r="AF140">
        <v>32</v>
      </c>
      <c r="AG140" t="str">
        <f>IF(Table13[[#This Row],[STL]]&lt;25,"Occasional Stealer",IF(Table13[[#This Row],[STL]] &lt;= 33,"Solid Stealer",IF(Table13[[#This Row],[STL]]&gt;33,"Elite Stealer","Invalid")))</f>
        <v>Solid Stealer</v>
      </c>
      <c r="AH140">
        <v>16</v>
      </c>
      <c r="AI140" t="str">
        <f>IF(Table13[[#This Row],[BLK]]&lt;18,"Occasional Blocker",IF(Table13[[#This Row],[BLK]] &lt;= 20,"Solid Shot Blocker",IF(Table13[[#This Row],[BLK]]&gt;=21,"Elite Shot Blocker","Invalid")))</f>
        <v>Occasional Blocker</v>
      </c>
      <c r="AJ140">
        <v>65</v>
      </c>
      <c r="AK140">
        <v>1241</v>
      </c>
      <c r="AL140">
        <v>5</v>
      </c>
      <c r="AM140">
        <v>0</v>
      </c>
      <c r="AN140">
        <v>149</v>
      </c>
    </row>
    <row r="141" spans="1:40" x14ac:dyDescent="0.25">
      <c r="A141" t="s">
        <v>227</v>
      </c>
      <c r="B141" t="s">
        <v>52</v>
      </c>
      <c r="C141" t="str">
        <f>_xlfn.XLOOKUP(Table13[[#This Row],[POS]],Table4[POS],Table4[POS NAME])</f>
        <v>Shooting Guard</v>
      </c>
      <c r="D141" t="s">
        <v>51</v>
      </c>
      <c r="E141">
        <v>27</v>
      </c>
      <c r="F141">
        <v>72</v>
      </c>
      <c r="G141">
        <v>53</v>
      </c>
      <c r="H141">
        <v>19</v>
      </c>
      <c r="I141" t="b">
        <f>Table13[[#This Row],[W]]+Table13[[#This Row],[L]]=Table13[[#This Row],[Games Played]]</f>
        <v>1</v>
      </c>
      <c r="J141">
        <v>1972</v>
      </c>
      <c r="K141">
        <v>750</v>
      </c>
      <c r="L141" t="str">
        <f>IF(Table13[[#This Row],[PTS]]&gt;=1000,"High Scorer","Low Scorer")</f>
        <v>Low Scorer</v>
      </c>
      <c r="M141">
        <v>245</v>
      </c>
      <c r="N141">
        <v>557</v>
      </c>
      <c r="O141">
        <v>44</v>
      </c>
      <c r="P141" t="str">
        <f>IF(Table13[[#This Row],[Field Goal %]]&gt;46,"Above Average FG%","Below Average FG%")</f>
        <v>Below Average FG%</v>
      </c>
      <c r="Q141">
        <v>146</v>
      </c>
      <c r="R141">
        <v>366</v>
      </c>
      <c r="S141">
        <v>39.9</v>
      </c>
      <c r="T141" t="str">
        <f>IF(Table13[[#This Row],[3P%]]&lt;30,"Regular Shooter",IF(Table13[[#This Row],[3P%]]&lt;=36,"Solid Shooter",IF(Table13[[#This Row],[3P%]]&gt;36,"Sharpshooter","Invalid")))</f>
        <v>Sharpshooter</v>
      </c>
      <c r="U141">
        <v>114</v>
      </c>
      <c r="V141">
        <v>126</v>
      </c>
      <c r="W141">
        <v>90.5</v>
      </c>
      <c r="X141" t="str">
        <f>IF(Table13[[#This Row],[Free Throw %]]&lt;70,"Subpar FT%",IF(Table13[[#This Row],[Free Throw %]]&lt;=72,"Solid FT%",IF(Table13[[#This Row],[Free Throw %]]&gt;72,"Elite FT%","Invalid")))</f>
        <v>Elite FT%</v>
      </c>
      <c r="Y141">
        <v>61</v>
      </c>
      <c r="Z141">
        <v>176</v>
      </c>
      <c r="AA141">
        <v>237</v>
      </c>
      <c r="AB141" t="str">
        <f>IF(Table13[[#This Row],[REB]]&lt;199,"Occasional Rebounder",IF(Table13[[#This Row],[REB]] &lt;= 199,"Solid Rebounder",IF(Table13[[#This Row],[REB]]&gt;=200,"Elite Rebounder","Invalid")))</f>
        <v>Elite Rebounder</v>
      </c>
      <c r="AC141">
        <v>163</v>
      </c>
      <c r="AD141" t="str">
        <f>IF(Table13[[#This Row],[AST]]&lt;100,"Occasional Passer",IF(Table13[[#This Row],[AST]] &lt;= 116,"Solid Passer",IF(Table13[[#This Row],[AST]]&gt;116,"Elite Passer","Invalid")))</f>
        <v>Elite Passer</v>
      </c>
      <c r="AE141">
        <v>72</v>
      </c>
      <c r="AF141">
        <v>62</v>
      </c>
      <c r="AG141" t="str">
        <f>IF(Table13[[#This Row],[STL]]&lt;25,"Occasional Stealer",IF(Table13[[#This Row],[STL]] &lt;= 33,"Solid Stealer",IF(Table13[[#This Row],[STL]]&gt;33,"Elite Stealer","Invalid")))</f>
        <v>Elite Stealer</v>
      </c>
      <c r="AH141">
        <v>14</v>
      </c>
      <c r="AI141" t="str">
        <f>IF(Table13[[#This Row],[BLK]]&lt;18,"Occasional Blocker",IF(Table13[[#This Row],[BLK]] &lt;= 20,"Solid Shot Blocker",IF(Table13[[#This Row],[BLK]]&gt;=21,"Elite Shot Blocker","Invalid")))</f>
        <v>Occasional Blocker</v>
      </c>
      <c r="AJ141">
        <v>117</v>
      </c>
      <c r="AK141">
        <v>1435</v>
      </c>
      <c r="AL141">
        <v>0</v>
      </c>
      <c r="AM141">
        <v>0</v>
      </c>
      <c r="AN141">
        <v>227</v>
      </c>
    </row>
    <row r="142" spans="1:40" x14ac:dyDescent="0.25">
      <c r="A142" t="s">
        <v>228</v>
      </c>
      <c r="B142" t="s">
        <v>52</v>
      </c>
      <c r="C142" t="str">
        <f>_xlfn.XLOOKUP(Table13[[#This Row],[POS]],Table4[POS],Table4[POS NAME])</f>
        <v>Shooting Guard</v>
      </c>
      <c r="D142" t="s">
        <v>61</v>
      </c>
      <c r="E142">
        <v>28</v>
      </c>
      <c r="F142">
        <v>76</v>
      </c>
      <c r="G142">
        <v>42</v>
      </c>
      <c r="H142">
        <v>34</v>
      </c>
      <c r="I142" t="b">
        <f>Table13[[#This Row],[W]]+Table13[[#This Row],[L]]=Table13[[#This Row],[Games Played]]</f>
        <v>1</v>
      </c>
      <c r="J142">
        <v>2454</v>
      </c>
      <c r="K142">
        <v>743</v>
      </c>
      <c r="L142" t="str">
        <f>IF(Table13[[#This Row],[PTS]]&gt;=1000,"High Scorer","Low Scorer")</f>
        <v>Low Scorer</v>
      </c>
      <c r="M142">
        <v>275</v>
      </c>
      <c r="N142">
        <v>520</v>
      </c>
      <c r="O142">
        <v>52.9</v>
      </c>
      <c r="P142" t="str">
        <f>IF(Table13[[#This Row],[Field Goal %]]&gt;46,"Above Average FG%","Below Average FG%")</f>
        <v>Above Average FG%</v>
      </c>
      <c r="Q142">
        <v>61</v>
      </c>
      <c r="R142">
        <v>164</v>
      </c>
      <c r="S142">
        <v>37.200000000000003</v>
      </c>
      <c r="T142" t="str">
        <f>IF(Table13[[#This Row],[3P%]]&lt;30,"Regular Shooter",IF(Table13[[#This Row],[3P%]]&lt;=36,"Solid Shooter",IF(Table13[[#This Row],[3P%]]&gt;36,"Sharpshooter","Invalid")))</f>
        <v>Sharpshooter</v>
      </c>
      <c r="U142">
        <v>132</v>
      </c>
      <c r="V142">
        <v>176</v>
      </c>
      <c r="W142">
        <v>75</v>
      </c>
      <c r="X142" t="str">
        <f>IF(Table13[[#This Row],[Free Throw %]]&lt;70,"Subpar FT%",IF(Table13[[#This Row],[Free Throw %]]&lt;=72,"Solid FT%",IF(Table13[[#This Row],[Free Throw %]]&gt;72,"Elite FT%","Invalid")))</f>
        <v>Elite FT%</v>
      </c>
      <c r="Y142">
        <v>142</v>
      </c>
      <c r="Z142">
        <v>451</v>
      </c>
      <c r="AA142">
        <v>593</v>
      </c>
      <c r="AB142" t="str">
        <f>IF(Table13[[#This Row],[REB]]&lt;199,"Occasional Rebounder",IF(Table13[[#This Row],[REB]] &lt;= 199,"Solid Rebounder",IF(Table13[[#This Row],[REB]]&gt;=200,"Elite Rebounder","Invalid")))</f>
        <v>Elite Rebounder</v>
      </c>
      <c r="AC142">
        <v>290</v>
      </c>
      <c r="AD142" t="str">
        <f>IF(Table13[[#This Row],[AST]]&lt;100,"Occasional Passer",IF(Table13[[#This Row],[AST]] &lt;= 116,"Solid Passer",IF(Table13[[#This Row],[AST]]&gt;116,"Elite Passer","Invalid")))</f>
        <v>Elite Passer</v>
      </c>
      <c r="AE142">
        <v>117</v>
      </c>
      <c r="AF142">
        <v>88</v>
      </c>
      <c r="AG142" t="str">
        <f>IF(Table13[[#This Row],[STL]]&lt;25,"Occasional Stealer",IF(Table13[[#This Row],[STL]] &lt;= 33,"Solid Stealer",IF(Table13[[#This Row],[STL]]&gt;33,"Elite Stealer","Invalid")))</f>
        <v>Elite Stealer</v>
      </c>
      <c r="AH142">
        <v>21</v>
      </c>
      <c r="AI142" t="str">
        <f>IF(Table13[[#This Row],[BLK]]&lt;18,"Occasional Blocker",IF(Table13[[#This Row],[BLK]] &lt;= 20,"Solid Shot Blocker",IF(Table13[[#This Row],[BLK]]&gt;=21,"Elite Shot Blocker","Invalid")))</f>
        <v>Elite Shot Blocker</v>
      </c>
      <c r="AJ142">
        <v>195</v>
      </c>
      <c r="AK142">
        <v>2100</v>
      </c>
      <c r="AL142">
        <v>10</v>
      </c>
      <c r="AM142">
        <v>0</v>
      </c>
      <c r="AN142">
        <v>315</v>
      </c>
    </row>
    <row r="143" spans="1:40" x14ac:dyDescent="0.25">
      <c r="A143" t="s">
        <v>229</v>
      </c>
      <c r="B143" t="s">
        <v>33</v>
      </c>
      <c r="C143" t="str">
        <f>_xlfn.XLOOKUP(Table13[[#This Row],[POS]],Table4[POS],Table4[POS NAME])</f>
        <v>Small Forward</v>
      </c>
      <c r="D143" t="s">
        <v>129</v>
      </c>
      <c r="E143">
        <v>23</v>
      </c>
      <c r="F143">
        <v>73</v>
      </c>
      <c r="G143">
        <v>30</v>
      </c>
      <c r="H143">
        <v>43</v>
      </c>
      <c r="I143" t="b">
        <f>Table13[[#This Row],[W]]+Table13[[#This Row],[L]]=Table13[[#This Row],[Games Played]]</f>
        <v>1</v>
      </c>
      <c r="J143">
        <v>1816</v>
      </c>
      <c r="K143">
        <v>738</v>
      </c>
      <c r="L143" t="str">
        <f>IF(Table13[[#This Row],[PTS]]&gt;=1000,"High Scorer","Low Scorer")</f>
        <v>Low Scorer</v>
      </c>
      <c r="M143">
        <v>252</v>
      </c>
      <c r="N143">
        <v>590</v>
      </c>
      <c r="O143">
        <v>42.7</v>
      </c>
      <c r="P143" t="str">
        <f>IF(Table13[[#This Row],[Field Goal %]]&gt;46,"Above Average FG%","Below Average FG%")</f>
        <v>Below Average FG%</v>
      </c>
      <c r="Q143">
        <v>115</v>
      </c>
      <c r="R143">
        <v>314</v>
      </c>
      <c r="S143">
        <v>36.6</v>
      </c>
      <c r="T143" t="str">
        <f>IF(Table13[[#This Row],[3P%]]&lt;30,"Regular Shooter",IF(Table13[[#This Row],[3P%]]&lt;=36,"Solid Shooter",IF(Table13[[#This Row],[3P%]]&gt;36,"Sharpshooter","Invalid")))</f>
        <v>Sharpshooter</v>
      </c>
      <c r="U143">
        <v>119</v>
      </c>
      <c r="V143">
        <v>142</v>
      </c>
      <c r="W143">
        <v>83.8</v>
      </c>
      <c r="X143" t="str">
        <f>IF(Table13[[#This Row],[Free Throw %]]&lt;70,"Subpar FT%",IF(Table13[[#This Row],[Free Throw %]]&lt;=72,"Solid FT%",IF(Table13[[#This Row],[Free Throw %]]&gt;72,"Elite FT%","Invalid")))</f>
        <v>Elite FT%</v>
      </c>
      <c r="Y143">
        <v>62</v>
      </c>
      <c r="Z143">
        <v>215</v>
      </c>
      <c r="AA143">
        <v>277</v>
      </c>
      <c r="AB143" t="str">
        <f>IF(Table13[[#This Row],[REB]]&lt;199,"Occasional Rebounder",IF(Table13[[#This Row],[REB]] &lt;= 199,"Solid Rebounder",IF(Table13[[#This Row],[REB]]&gt;=200,"Elite Rebounder","Invalid")))</f>
        <v>Elite Rebounder</v>
      </c>
      <c r="AC143">
        <v>98</v>
      </c>
      <c r="AD143" t="str">
        <f>IF(Table13[[#This Row],[AST]]&lt;100,"Occasional Passer",IF(Table13[[#This Row],[AST]] &lt;= 116,"Solid Passer",IF(Table13[[#This Row],[AST]]&gt;116,"Elite Passer","Invalid")))</f>
        <v>Occasional Passer</v>
      </c>
      <c r="AE143">
        <v>75</v>
      </c>
      <c r="AF143">
        <v>55</v>
      </c>
      <c r="AG143" t="str">
        <f>IF(Table13[[#This Row],[STL]]&lt;25,"Occasional Stealer",IF(Table13[[#This Row],[STL]] &lt;= 33,"Solid Stealer",IF(Table13[[#This Row],[STL]]&gt;33,"Elite Stealer","Invalid")))</f>
        <v>Elite Stealer</v>
      </c>
      <c r="AH143">
        <v>34</v>
      </c>
      <c r="AI143" t="str">
        <f>IF(Table13[[#This Row],[BLK]]&lt;18,"Occasional Blocker",IF(Table13[[#This Row],[BLK]] &lt;= 20,"Solid Shot Blocker",IF(Table13[[#This Row],[BLK]]&gt;=21,"Elite Shot Blocker","Invalid")))</f>
        <v>Elite Shot Blocker</v>
      </c>
      <c r="AJ143">
        <v>235</v>
      </c>
      <c r="AK143">
        <v>1409</v>
      </c>
      <c r="AL143">
        <v>1</v>
      </c>
      <c r="AM143">
        <v>0</v>
      </c>
      <c r="AN143">
        <v>-211</v>
      </c>
    </row>
    <row r="144" spans="1:40" x14ac:dyDescent="0.25">
      <c r="A144" t="s">
        <v>230</v>
      </c>
      <c r="B144" t="s">
        <v>33</v>
      </c>
      <c r="C144" t="str">
        <f>_xlfn.XLOOKUP(Table13[[#This Row],[POS]],Table4[POS],Table4[POS NAME])</f>
        <v>Small Forward</v>
      </c>
      <c r="D144" t="s">
        <v>134</v>
      </c>
      <c r="E144">
        <v>33</v>
      </c>
      <c r="F144">
        <v>50</v>
      </c>
      <c r="G144">
        <v>20</v>
      </c>
      <c r="H144">
        <v>30</v>
      </c>
      <c r="I144" t="b">
        <f>Table13[[#This Row],[W]]+Table13[[#This Row],[L]]=Table13[[#This Row],[Games Played]]</f>
        <v>1</v>
      </c>
      <c r="J144">
        <v>1577</v>
      </c>
      <c r="K144">
        <v>733</v>
      </c>
      <c r="L144" t="str">
        <f>IF(Table13[[#This Row],[PTS]]&gt;=1000,"High Scorer","Low Scorer")</f>
        <v>Low Scorer</v>
      </c>
      <c r="M144">
        <v>276</v>
      </c>
      <c r="N144">
        <v>581</v>
      </c>
      <c r="O144">
        <v>47.5</v>
      </c>
      <c r="P144" t="str">
        <f>IF(Table13[[#This Row],[Field Goal %]]&gt;46,"Above Average FG%","Below Average FG%")</f>
        <v>Above Average FG%</v>
      </c>
      <c r="Q144">
        <v>52</v>
      </c>
      <c r="R144">
        <v>160</v>
      </c>
      <c r="S144">
        <v>32.5</v>
      </c>
      <c r="T144" t="str">
        <f>IF(Table13[[#This Row],[3P%]]&lt;30,"Regular Shooter",IF(Table13[[#This Row],[3P%]]&lt;=36,"Solid Shooter",IF(Table13[[#This Row],[3P%]]&gt;36,"Sharpshooter","Invalid")))</f>
        <v>Solid Shooter</v>
      </c>
      <c r="U144">
        <v>129</v>
      </c>
      <c r="V144">
        <v>159</v>
      </c>
      <c r="W144">
        <v>81.099999999999994</v>
      </c>
      <c r="X144" t="str">
        <f>IF(Table13[[#This Row],[Free Throw %]]&lt;70,"Subpar FT%",IF(Table13[[#This Row],[Free Throw %]]&lt;=72,"Solid FT%",IF(Table13[[#This Row],[Free Throw %]]&gt;72,"Elite FT%","Invalid")))</f>
        <v>Elite FT%</v>
      </c>
      <c r="Y144">
        <v>33</v>
      </c>
      <c r="Z144">
        <v>182</v>
      </c>
      <c r="AA144">
        <v>215</v>
      </c>
      <c r="AB144" t="str">
        <f>IF(Table13[[#This Row],[REB]]&lt;199,"Occasional Rebounder",IF(Table13[[#This Row],[REB]] &lt;= 199,"Solid Rebounder",IF(Table13[[#This Row],[REB]]&gt;=200,"Elite Rebounder","Invalid")))</f>
        <v>Elite Rebounder</v>
      </c>
      <c r="AC144">
        <v>206</v>
      </c>
      <c r="AD144" t="str">
        <f>IF(Table13[[#This Row],[AST]]&lt;100,"Occasional Passer",IF(Table13[[#This Row],[AST]] &lt;= 116,"Solid Passer",IF(Table13[[#This Row],[AST]]&gt;116,"Elite Passer","Invalid")))</f>
        <v>Elite Passer</v>
      </c>
      <c r="AE144">
        <v>99</v>
      </c>
      <c r="AF144">
        <v>42</v>
      </c>
      <c r="AG144" t="str">
        <f>IF(Table13[[#This Row],[STL]]&lt;25,"Occasional Stealer",IF(Table13[[#This Row],[STL]] &lt;= 33,"Solid Stealer",IF(Table13[[#This Row],[STL]]&gt;33,"Elite Stealer","Invalid")))</f>
        <v>Elite Stealer</v>
      </c>
      <c r="AH144">
        <v>12</v>
      </c>
      <c r="AI144" t="str">
        <f>IF(Table13[[#This Row],[BLK]]&lt;18,"Occasional Blocker",IF(Table13[[#This Row],[BLK]] &lt;= 20,"Solid Shot Blocker",IF(Table13[[#This Row],[BLK]]&gt;=21,"Elite Shot Blocker","Invalid")))</f>
        <v>Occasional Blocker</v>
      </c>
      <c r="AJ144">
        <v>70</v>
      </c>
      <c r="AK144">
        <v>1363</v>
      </c>
      <c r="AL144">
        <v>2</v>
      </c>
      <c r="AM144">
        <v>0</v>
      </c>
      <c r="AN144">
        <v>-108</v>
      </c>
    </row>
    <row r="145" spans="1:40" x14ac:dyDescent="0.25">
      <c r="A145" t="s">
        <v>231</v>
      </c>
      <c r="B145" t="s">
        <v>26</v>
      </c>
      <c r="C145" t="str">
        <f>_xlfn.XLOOKUP(Table13[[#This Row],[POS]],Table4[POS],Table4[POS NAME])</f>
        <v>Power Forward</v>
      </c>
      <c r="D145" t="s">
        <v>123</v>
      </c>
      <c r="E145">
        <v>25</v>
      </c>
      <c r="F145">
        <v>63</v>
      </c>
      <c r="G145">
        <v>20</v>
      </c>
      <c r="H145">
        <v>43</v>
      </c>
      <c r="I145" t="b">
        <f>Table13[[#This Row],[W]]+Table13[[#This Row],[L]]=Table13[[#This Row],[Games Played]]</f>
        <v>1</v>
      </c>
      <c r="J145">
        <v>1441</v>
      </c>
      <c r="K145">
        <v>731</v>
      </c>
      <c r="L145" t="str">
        <f>IF(Table13[[#This Row],[PTS]]&gt;=1000,"High Scorer","Low Scorer")</f>
        <v>Low Scorer</v>
      </c>
      <c r="M145">
        <v>284</v>
      </c>
      <c r="N145">
        <v>548</v>
      </c>
      <c r="O145">
        <v>51.8</v>
      </c>
      <c r="P145" t="str">
        <f>IF(Table13[[#This Row],[Field Goal %]]&gt;46,"Above Average FG%","Below Average FG%")</f>
        <v>Above Average FG%</v>
      </c>
      <c r="Q145">
        <v>55</v>
      </c>
      <c r="R145">
        <v>147</v>
      </c>
      <c r="S145">
        <v>37.4</v>
      </c>
      <c r="T145" t="str">
        <f>IF(Table13[[#This Row],[3P%]]&lt;30,"Regular Shooter",IF(Table13[[#This Row],[3P%]]&lt;=36,"Solid Shooter",IF(Table13[[#This Row],[3P%]]&gt;36,"Sharpshooter","Invalid")))</f>
        <v>Sharpshooter</v>
      </c>
      <c r="U145">
        <v>108</v>
      </c>
      <c r="V145">
        <v>142</v>
      </c>
      <c r="W145">
        <v>76.099999999999994</v>
      </c>
      <c r="X145" t="str">
        <f>IF(Table13[[#This Row],[Free Throw %]]&lt;70,"Subpar FT%",IF(Table13[[#This Row],[Free Throw %]]&lt;=72,"Solid FT%",IF(Table13[[#This Row],[Free Throw %]]&gt;72,"Elite FT%","Invalid")))</f>
        <v>Elite FT%</v>
      </c>
      <c r="Y145">
        <v>116</v>
      </c>
      <c r="Z145">
        <v>286</v>
      </c>
      <c r="AA145">
        <v>402</v>
      </c>
      <c r="AB145" t="str">
        <f>IF(Table13[[#This Row],[REB]]&lt;199,"Occasional Rebounder",IF(Table13[[#This Row],[REB]] &lt;= 199,"Solid Rebounder",IF(Table13[[#This Row],[REB]]&gt;=200,"Elite Rebounder","Invalid")))</f>
        <v>Elite Rebounder</v>
      </c>
      <c r="AC145">
        <v>180</v>
      </c>
      <c r="AD145" t="str">
        <f>IF(Table13[[#This Row],[AST]]&lt;100,"Occasional Passer",IF(Table13[[#This Row],[AST]] &lt;= 116,"Solid Passer",IF(Table13[[#This Row],[AST]]&gt;116,"Elite Passer","Invalid")))</f>
        <v>Elite Passer</v>
      </c>
      <c r="AE145">
        <v>129</v>
      </c>
      <c r="AF145">
        <v>37</v>
      </c>
      <c r="AG145" t="str">
        <f>IF(Table13[[#This Row],[STL]]&lt;25,"Occasional Stealer",IF(Table13[[#This Row],[STL]] &lt;= 33,"Solid Stealer",IF(Table13[[#This Row],[STL]]&gt;33,"Elite Stealer","Invalid")))</f>
        <v>Elite Stealer</v>
      </c>
      <c r="AH145">
        <v>49</v>
      </c>
      <c r="AI145" t="str">
        <f>IF(Table13[[#This Row],[BLK]]&lt;18,"Occasional Blocker",IF(Table13[[#This Row],[BLK]] &lt;= 20,"Solid Shot Blocker",IF(Table13[[#This Row],[BLK]]&gt;=21,"Elite Shot Blocker","Invalid")))</f>
        <v>Elite Shot Blocker</v>
      </c>
      <c r="AJ145">
        <v>199</v>
      </c>
      <c r="AK145">
        <v>1612</v>
      </c>
      <c r="AL145">
        <v>9</v>
      </c>
      <c r="AM145">
        <v>0</v>
      </c>
      <c r="AN145">
        <v>-239</v>
      </c>
    </row>
    <row r="146" spans="1:40" x14ac:dyDescent="0.25">
      <c r="A146" t="s">
        <v>232</v>
      </c>
      <c r="B146" t="s">
        <v>33</v>
      </c>
      <c r="C146" t="str">
        <f>_xlfn.XLOOKUP(Table13[[#This Row],[POS]],Table4[POS],Table4[POS NAME])</f>
        <v>Small Forward</v>
      </c>
      <c r="D146" t="s">
        <v>132</v>
      </c>
      <c r="E146">
        <v>33</v>
      </c>
      <c r="F146">
        <v>65</v>
      </c>
      <c r="G146">
        <v>35</v>
      </c>
      <c r="H146">
        <v>30</v>
      </c>
      <c r="I146" t="b">
        <f>Table13[[#This Row],[W]]+Table13[[#This Row],[L]]=Table13[[#This Row],[Games Played]]</f>
        <v>1</v>
      </c>
      <c r="J146">
        <v>1825</v>
      </c>
      <c r="K146">
        <v>728</v>
      </c>
      <c r="L146" t="str">
        <f>IF(Table13[[#This Row],[PTS]]&gt;=1000,"High Scorer","Low Scorer")</f>
        <v>Low Scorer</v>
      </c>
      <c r="M146">
        <v>274</v>
      </c>
      <c r="N146">
        <v>643</v>
      </c>
      <c r="O146">
        <v>42.6</v>
      </c>
      <c r="P146" t="str">
        <f>IF(Table13[[#This Row],[Field Goal %]]&gt;46,"Above Average FG%","Below Average FG%")</f>
        <v>Below Average FG%</v>
      </c>
      <c r="Q146">
        <v>112</v>
      </c>
      <c r="R146">
        <v>307</v>
      </c>
      <c r="S146">
        <v>36.5</v>
      </c>
      <c r="T146" t="str">
        <f>IF(Table13[[#This Row],[3P%]]&lt;30,"Regular Shooter",IF(Table13[[#This Row],[3P%]]&lt;=36,"Solid Shooter",IF(Table13[[#This Row],[3P%]]&gt;36,"Sharpshooter","Invalid")))</f>
        <v>Sharpshooter</v>
      </c>
      <c r="U146">
        <v>68</v>
      </c>
      <c r="V146">
        <v>87</v>
      </c>
      <c r="W146">
        <v>78.2</v>
      </c>
      <c r="X146" t="str">
        <f>IF(Table13[[#This Row],[Free Throw %]]&lt;70,"Subpar FT%",IF(Table13[[#This Row],[Free Throw %]]&lt;=72,"Solid FT%",IF(Table13[[#This Row],[Free Throw %]]&gt;72,"Elite FT%","Invalid")))</f>
        <v>Elite FT%</v>
      </c>
      <c r="Y146">
        <v>29</v>
      </c>
      <c r="Z146">
        <v>229</v>
      </c>
      <c r="AA146">
        <v>258</v>
      </c>
      <c r="AB146" t="str">
        <f>IF(Table13[[#This Row],[REB]]&lt;199,"Occasional Rebounder",IF(Table13[[#This Row],[REB]] &lt;= 199,"Solid Rebounder",IF(Table13[[#This Row],[REB]]&gt;=200,"Elite Rebounder","Invalid")))</f>
        <v>Elite Rebounder</v>
      </c>
      <c r="AC146">
        <v>114</v>
      </c>
      <c r="AD146" t="str">
        <f>IF(Table13[[#This Row],[AST]]&lt;100,"Occasional Passer",IF(Table13[[#This Row],[AST]] &lt;= 116,"Solid Passer",IF(Table13[[#This Row],[AST]]&gt;116,"Elite Passer","Invalid")))</f>
        <v>Solid Passer</v>
      </c>
      <c r="AE146">
        <v>56</v>
      </c>
      <c r="AF146">
        <v>42</v>
      </c>
      <c r="AG146" t="str">
        <f>IF(Table13[[#This Row],[STL]]&lt;25,"Occasional Stealer",IF(Table13[[#This Row],[STL]] &lt;= 33,"Solid Stealer",IF(Table13[[#This Row],[STL]]&gt;33,"Elite Stealer","Invalid")))</f>
        <v>Elite Stealer</v>
      </c>
      <c r="AH146">
        <v>21</v>
      </c>
      <c r="AI146" t="str">
        <f>IF(Table13[[#This Row],[BLK]]&lt;18,"Occasional Blocker",IF(Table13[[#This Row],[BLK]] &lt;= 20,"Solid Shot Blocker",IF(Table13[[#This Row],[BLK]]&gt;=21,"Elite Shot Blocker","Invalid")))</f>
        <v>Elite Shot Blocker</v>
      </c>
      <c r="AJ146">
        <v>136</v>
      </c>
      <c r="AK146">
        <v>1342</v>
      </c>
      <c r="AL146">
        <v>2</v>
      </c>
      <c r="AM146">
        <v>0</v>
      </c>
      <c r="AN146">
        <v>-16</v>
      </c>
    </row>
    <row r="147" spans="1:40" x14ac:dyDescent="0.25">
      <c r="A147" t="s">
        <v>233</v>
      </c>
      <c r="B147" t="s">
        <v>40</v>
      </c>
      <c r="C147" t="str">
        <f>_xlfn.XLOOKUP(Table13[[#This Row],[POS]],Table4[POS],Table4[POS NAME])</f>
        <v>Point Guard</v>
      </c>
      <c r="D147" t="s">
        <v>72</v>
      </c>
      <c r="E147">
        <v>23</v>
      </c>
      <c r="F147">
        <v>74</v>
      </c>
      <c r="G147">
        <v>37</v>
      </c>
      <c r="H147">
        <v>37</v>
      </c>
      <c r="I147" t="b">
        <f>Table13[[#This Row],[W]]+Table13[[#This Row],[L]]=Table13[[#This Row],[Games Played]]</f>
        <v>1</v>
      </c>
      <c r="J147">
        <v>1730</v>
      </c>
      <c r="K147">
        <v>715</v>
      </c>
      <c r="L147" t="str">
        <f>IF(Table13[[#This Row],[PTS]]&gt;=1000,"High Scorer","Low Scorer")</f>
        <v>Low Scorer</v>
      </c>
      <c r="M147">
        <v>263</v>
      </c>
      <c r="N147">
        <v>594</v>
      </c>
      <c r="O147">
        <v>44.3</v>
      </c>
      <c r="P147" t="str">
        <f>IF(Table13[[#This Row],[Field Goal %]]&gt;46,"Above Average FG%","Below Average FG%")</f>
        <v>Below Average FG%</v>
      </c>
      <c r="Q147">
        <v>128</v>
      </c>
      <c r="R147">
        <v>344</v>
      </c>
      <c r="S147">
        <v>37.200000000000003</v>
      </c>
      <c r="T147" t="str">
        <f>IF(Table13[[#This Row],[3P%]]&lt;30,"Regular Shooter",IF(Table13[[#This Row],[3P%]]&lt;=36,"Solid Shooter",IF(Table13[[#This Row],[3P%]]&gt;36,"Sharpshooter","Invalid")))</f>
        <v>Sharpshooter</v>
      </c>
      <c r="U147">
        <v>61</v>
      </c>
      <c r="V147">
        <v>70</v>
      </c>
      <c r="W147">
        <v>87.1</v>
      </c>
      <c r="X147" t="str">
        <f>IF(Table13[[#This Row],[Free Throw %]]&lt;70,"Subpar FT%",IF(Table13[[#This Row],[Free Throw %]]&lt;=72,"Solid FT%",IF(Table13[[#This Row],[Free Throw %]]&gt;72,"Elite FT%","Invalid")))</f>
        <v>Elite FT%</v>
      </c>
      <c r="Y147">
        <v>16</v>
      </c>
      <c r="Z147">
        <v>196</v>
      </c>
      <c r="AA147">
        <v>212</v>
      </c>
      <c r="AB147" t="str">
        <f>IF(Table13[[#This Row],[REB]]&lt;199,"Occasional Rebounder",IF(Table13[[#This Row],[REB]] &lt;= 199,"Solid Rebounder",IF(Table13[[#This Row],[REB]]&gt;=200,"Elite Rebounder","Invalid")))</f>
        <v>Elite Rebounder</v>
      </c>
      <c r="AC147">
        <v>204</v>
      </c>
      <c r="AD147" t="str">
        <f>IF(Table13[[#This Row],[AST]]&lt;100,"Occasional Passer",IF(Table13[[#This Row],[AST]] &lt;= 116,"Solid Passer",IF(Table13[[#This Row],[AST]]&gt;116,"Elite Passer","Invalid")))</f>
        <v>Elite Passer</v>
      </c>
      <c r="AE147">
        <v>74</v>
      </c>
      <c r="AF147">
        <v>54</v>
      </c>
      <c r="AG147" t="str">
        <f>IF(Table13[[#This Row],[STL]]&lt;25,"Occasional Stealer",IF(Table13[[#This Row],[STL]] &lt;= 33,"Solid Stealer",IF(Table13[[#This Row],[STL]]&gt;33,"Elite Stealer","Invalid")))</f>
        <v>Elite Stealer</v>
      </c>
      <c r="AH147">
        <v>6</v>
      </c>
      <c r="AI147" t="str">
        <f>IF(Table13[[#This Row],[BLK]]&lt;18,"Occasional Blocker",IF(Table13[[#This Row],[BLK]] &lt;= 20,"Solid Shot Blocker",IF(Table13[[#This Row],[BLK]]&gt;=21,"Elite Shot Blocker","Invalid")))</f>
        <v>Occasional Blocker</v>
      </c>
      <c r="AJ147">
        <v>122</v>
      </c>
      <c r="AK147">
        <v>1381</v>
      </c>
      <c r="AL147">
        <v>1</v>
      </c>
      <c r="AM147">
        <v>0</v>
      </c>
      <c r="AN147">
        <v>143</v>
      </c>
    </row>
    <row r="148" spans="1:40" x14ac:dyDescent="0.25">
      <c r="A148" t="s">
        <v>234</v>
      </c>
      <c r="B148" t="s">
        <v>52</v>
      </c>
      <c r="C148" t="str">
        <f>_xlfn.XLOOKUP(Table13[[#This Row],[POS]],Table4[POS],Table4[POS NAME])</f>
        <v>Shooting Guard</v>
      </c>
      <c r="D148" t="s">
        <v>132</v>
      </c>
      <c r="E148">
        <v>26</v>
      </c>
      <c r="F148">
        <v>81</v>
      </c>
      <c r="G148">
        <v>44</v>
      </c>
      <c r="H148">
        <v>37</v>
      </c>
      <c r="I148" t="b">
        <f>Table13[[#This Row],[W]]+Table13[[#This Row],[L]]=Table13[[#This Row],[Games Played]]</f>
        <v>1</v>
      </c>
      <c r="J148">
        <v>1872</v>
      </c>
      <c r="K148">
        <v>713</v>
      </c>
      <c r="L148" t="str">
        <f>IF(Table13[[#This Row],[PTS]]&gt;=1000,"High Scorer","Low Scorer")</f>
        <v>Low Scorer</v>
      </c>
      <c r="M148">
        <v>272</v>
      </c>
      <c r="N148">
        <v>524</v>
      </c>
      <c r="O148">
        <v>51.9</v>
      </c>
      <c r="P148" t="str">
        <f>IF(Table13[[#This Row],[Field Goal %]]&gt;46,"Above Average FG%","Below Average FG%")</f>
        <v>Above Average FG%</v>
      </c>
      <c r="Q148">
        <v>77</v>
      </c>
      <c r="R148">
        <v>198</v>
      </c>
      <c r="S148">
        <v>38.9</v>
      </c>
      <c r="T148" t="str">
        <f>IF(Table13[[#This Row],[3P%]]&lt;30,"Regular Shooter",IF(Table13[[#This Row],[3P%]]&lt;=36,"Solid Shooter",IF(Table13[[#This Row],[3P%]]&gt;36,"Sharpshooter","Invalid")))</f>
        <v>Sharpshooter</v>
      </c>
      <c r="U148">
        <v>92</v>
      </c>
      <c r="V148">
        <v>118</v>
      </c>
      <c r="W148">
        <v>78</v>
      </c>
      <c r="X148" t="str">
        <f>IF(Table13[[#This Row],[Free Throw %]]&lt;70,"Subpar FT%",IF(Table13[[#This Row],[Free Throw %]]&lt;=72,"Solid FT%",IF(Table13[[#This Row],[Free Throw %]]&gt;72,"Elite FT%","Invalid")))</f>
        <v>Elite FT%</v>
      </c>
      <c r="Y148">
        <v>77</v>
      </c>
      <c r="Z148">
        <v>199</v>
      </c>
      <c r="AA148">
        <v>276</v>
      </c>
      <c r="AB148" t="str">
        <f>IF(Table13[[#This Row],[REB]]&lt;199,"Occasional Rebounder",IF(Table13[[#This Row],[REB]] &lt;= 199,"Solid Rebounder",IF(Table13[[#This Row],[REB]]&gt;=200,"Elite Rebounder","Invalid")))</f>
        <v>Elite Rebounder</v>
      </c>
      <c r="AC148">
        <v>184</v>
      </c>
      <c r="AD148" t="str">
        <f>IF(Table13[[#This Row],[AST]]&lt;100,"Occasional Passer",IF(Table13[[#This Row],[AST]] &lt;= 116,"Solid Passer",IF(Table13[[#This Row],[AST]]&gt;116,"Elite Passer","Invalid")))</f>
        <v>Elite Passer</v>
      </c>
      <c r="AE148">
        <v>80</v>
      </c>
      <c r="AF148">
        <v>42</v>
      </c>
      <c r="AG148" t="str">
        <f>IF(Table13[[#This Row],[STL]]&lt;25,"Occasional Stealer",IF(Table13[[#This Row],[STL]] &lt;= 33,"Solid Stealer",IF(Table13[[#This Row],[STL]]&gt;33,"Elite Stealer","Invalid")))</f>
        <v>Elite Stealer</v>
      </c>
      <c r="AH148">
        <v>22</v>
      </c>
      <c r="AI148" t="str">
        <f>IF(Table13[[#This Row],[BLK]]&lt;18,"Occasional Blocker",IF(Table13[[#This Row],[BLK]] &lt;= 20,"Solid Shot Blocker",IF(Table13[[#This Row],[BLK]]&gt;=21,"Elite Shot Blocker","Invalid")))</f>
        <v>Elite Shot Blocker</v>
      </c>
      <c r="AJ148">
        <v>149</v>
      </c>
      <c r="AK148">
        <v>1432</v>
      </c>
      <c r="AL148">
        <v>1</v>
      </c>
      <c r="AM148">
        <v>0</v>
      </c>
      <c r="AN148">
        <v>2</v>
      </c>
    </row>
    <row r="149" spans="1:40" x14ac:dyDescent="0.25">
      <c r="A149" t="s">
        <v>235</v>
      </c>
      <c r="B149" t="s">
        <v>26</v>
      </c>
      <c r="C149" t="str">
        <f>_xlfn.XLOOKUP(Table13[[#This Row],[POS]],Table4[POS],Table4[POS NAME])</f>
        <v>Power Forward</v>
      </c>
      <c r="D149" t="s">
        <v>85</v>
      </c>
      <c r="E149">
        <v>30</v>
      </c>
      <c r="F149">
        <v>76</v>
      </c>
      <c r="G149">
        <v>39</v>
      </c>
      <c r="H149">
        <v>37</v>
      </c>
      <c r="I149" t="b">
        <f>Table13[[#This Row],[W]]+Table13[[#This Row],[L]]=Table13[[#This Row],[Games Played]]</f>
        <v>1</v>
      </c>
      <c r="J149">
        <v>1524</v>
      </c>
      <c r="K149">
        <v>712</v>
      </c>
      <c r="L149" t="str">
        <f>IF(Table13[[#This Row],[PTS]]&gt;=1000,"High Scorer","Low Scorer")</f>
        <v>Low Scorer</v>
      </c>
      <c r="M149">
        <v>261</v>
      </c>
      <c r="N149">
        <v>529</v>
      </c>
      <c r="O149">
        <v>49.3</v>
      </c>
      <c r="P149" t="str">
        <f>IF(Table13[[#This Row],[Field Goal %]]&gt;46,"Above Average FG%","Below Average FG%")</f>
        <v>Above Average FG%</v>
      </c>
      <c r="Q149">
        <v>62</v>
      </c>
      <c r="R149">
        <v>189</v>
      </c>
      <c r="S149">
        <v>32.799999999999997</v>
      </c>
      <c r="T149" t="str">
        <f>IF(Table13[[#This Row],[3P%]]&lt;30,"Regular Shooter",IF(Table13[[#This Row],[3P%]]&lt;=36,"Solid Shooter",IF(Table13[[#This Row],[3P%]]&gt;36,"Sharpshooter","Invalid")))</f>
        <v>Solid Shooter</v>
      </c>
      <c r="U149">
        <v>128</v>
      </c>
      <c r="V149">
        <v>168</v>
      </c>
      <c r="W149">
        <v>76.2</v>
      </c>
      <c r="X149" t="str">
        <f>IF(Table13[[#This Row],[Free Throw %]]&lt;70,"Subpar FT%",IF(Table13[[#This Row],[Free Throw %]]&lt;=72,"Solid FT%",IF(Table13[[#This Row],[Free Throw %]]&gt;72,"Elite FT%","Invalid")))</f>
        <v>Elite FT%</v>
      </c>
      <c r="Y149">
        <v>157</v>
      </c>
      <c r="Z149">
        <v>264</v>
      </c>
      <c r="AA149">
        <v>421</v>
      </c>
      <c r="AB149" t="str">
        <f>IF(Table13[[#This Row],[REB]]&lt;199,"Occasional Rebounder",IF(Table13[[#This Row],[REB]] &lt;= 199,"Solid Rebounder",IF(Table13[[#This Row],[REB]]&gt;=200,"Elite Rebounder","Invalid")))</f>
        <v>Elite Rebounder</v>
      </c>
      <c r="AC149">
        <v>29</v>
      </c>
      <c r="AD149" t="str">
        <f>IF(Table13[[#This Row],[AST]]&lt;100,"Occasional Passer",IF(Table13[[#This Row],[AST]] &lt;= 116,"Solid Passer",IF(Table13[[#This Row],[AST]]&gt;116,"Elite Passer","Invalid")))</f>
        <v>Occasional Passer</v>
      </c>
      <c r="AE149">
        <v>41</v>
      </c>
      <c r="AF149">
        <v>47</v>
      </c>
      <c r="AG149" t="str">
        <f>IF(Table13[[#This Row],[STL]]&lt;25,"Occasional Stealer",IF(Table13[[#This Row],[STL]] &lt;= 33,"Solid Stealer",IF(Table13[[#This Row],[STL]]&gt;33,"Elite Stealer","Invalid")))</f>
        <v>Elite Stealer</v>
      </c>
      <c r="AH149">
        <v>64</v>
      </c>
      <c r="AI149" t="str">
        <f>IF(Table13[[#This Row],[BLK]]&lt;18,"Occasional Blocker",IF(Table13[[#This Row],[BLK]] &lt;= 20,"Solid Shot Blocker",IF(Table13[[#This Row],[BLK]]&gt;=21,"Elite Shot Blocker","Invalid")))</f>
        <v>Elite Shot Blocker</v>
      </c>
      <c r="AJ149">
        <v>143</v>
      </c>
      <c r="AK149">
        <v>1553</v>
      </c>
      <c r="AL149">
        <v>9</v>
      </c>
      <c r="AM149">
        <v>0</v>
      </c>
      <c r="AN149">
        <v>-18</v>
      </c>
    </row>
    <row r="150" spans="1:40" x14ac:dyDescent="0.25">
      <c r="A150" t="s">
        <v>236</v>
      </c>
      <c r="B150" t="s">
        <v>40</v>
      </c>
      <c r="C150" t="str">
        <f>_xlfn.XLOOKUP(Table13[[#This Row],[POS]],Table4[POS],Table4[POS NAME])</f>
        <v>Point Guard</v>
      </c>
      <c r="D150" t="s">
        <v>129</v>
      </c>
      <c r="E150">
        <v>23</v>
      </c>
      <c r="F150">
        <v>75</v>
      </c>
      <c r="G150">
        <v>32</v>
      </c>
      <c r="H150">
        <v>43</v>
      </c>
      <c r="I150" t="b">
        <f>Table13[[#This Row],[W]]+Table13[[#This Row],[L]]=Table13[[#This Row],[Games Played]]</f>
        <v>1</v>
      </c>
      <c r="J150">
        <v>2074</v>
      </c>
      <c r="K150">
        <v>709</v>
      </c>
      <c r="L150" t="str">
        <f>IF(Table13[[#This Row],[PTS]]&gt;=1000,"High Scorer","Low Scorer")</f>
        <v>Low Scorer</v>
      </c>
      <c r="M150">
        <v>284</v>
      </c>
      <c r="N150">
        <v>644</v>
      </c>
      <c r="O150">
        <v>44.1</v>
      </c>
      <c r="P150" t="str">
        <f>IF(Table13[[#This Row],[Field Goal %]]&gt;46,"Above Average FG%","Below Average FG%")</f>
        <v>Below Average FG%</v>
      </c>
      <c r="Q150">
        <v>92</v>
      </c>
      <c r="R150">
        <v>263</v>
      </c>
      <c r="S150">
        <v>35</v>
      </c>
      <c r="T150" t="str">
        <f>IF(Table13[[#This Row],[3P%]]&lt;30,"Regular Shooter",IF(Table13[[#This Row],[3P%]]&lt;=36,"Solid Shooter",IF(Table13[[#This Row],[3P%]]&gt;36,"Sharpshooter","Invalid")))</f>
        <v>Solid Shooter</v>
      </c>
      <c r="U150">
        <v>49</v>
      </c>
      <c r="V150">
        <v>62</v>
      </c>
      <c r="W150">
        <v>79</v>
      </c>
      <c r="X150" t="str">
        <f>IF(Table13[[#This Row],[Free Throw %]]&lt;70,"Subpar FT%",IF(Table13[[#This Row],[Free Throw %]]&lt;=72,"Solid FT%",IF(Table13[[#This Row],[Free Throw %]]&gt;72,"Elite FT%","Invalid")))</f>
        <v>Elite FT%</v>
      </c>
      <c r="Y150">
        <v>35</v>
      </c>
      <c r="Z150">
        <v>164</v>
      </c>
      <c r="AA150">
        <v>199</v>
      </c>
      <c r="AB150" t="str">
        <f>IF(Table13[[#This Row],[REB]]&lt;199,"Occasional Rebounder",IF(Table13[[#This Row],[REB]] &lt;= 199,"Solid Rebounder",IF(Table13[[#This Row],[REB]]&gt;=200,"Elite Rebounder","Invalid")))</f>
        <v>Solid Rebounder</v>
      </c>
      <c r="AC150">
        <v>341</v>
      </c>
      <c r="AD150" t="str">
        <f>IF(Table13[[#This Row],[AST]]&lt;100,"Occasional Passer",IF(Table13[[#This Row],[AST]] &lt;= 116,"Solid Passer",IF(Table13[[#This Row],[AST]]&gt;116,"Elite Passer","Invalid")))</f>
        <v>Elite Passer</v>
      </c>
      <c r="AE150">
        <v>126</v>
      </c>
      <c r="AF150">
        <v>70</v>
      </c>
      <c r="AG150" t="str">
        <f>IF(Table13[[#This Row],[STL]]&lt;25,"Occasional Stealer",IF(Table13[[#This Row],[STL]] &lt;= 33,"Solid Stealer",IF(Table13[[#This Row],[STL]]&gt;33,"Elite Stealer","Invalid")))</f>
        <v>Elite Stealer</v>
      </c>
      <c r="AH150">
        <v>13</v>
      </c>
      <c r="AI150" t="str">
        <f>IF(Table13[[#This Row],[BLK]]&lt;18,"Occasional Blocker",IF(Table13[[#This Row],[BLK]] &lt;= 20,"Solid Shot Blocker",IF(Table13[[#This Row],[BLK]]&gt;=21,"Elite Shot Blocker","Invalid")))</f>
        <v>Occasional Blocker</v>
      </c>
      <c r="AJ150">
        <v>179</v>
      </c>
      <c r="AK150">
        <v>1582</v>
      </c>
      <c r="AL150">
        <v>5</v>
      </c>
      <c r="AM150">
        <v>0</v>
      </c>
      <c r="AN150">
        <v>-263</v>
      </c>
    </row>
    <row r="151" spans="1:40" x14ac:dyDescent="0.25">
      <c r="A151" t="s">
        <v>237</v>
      </c>
      <c r="B151" t="s">
        <v>26</v>
      </c>
      <c r="C151" t="str">
        <f>_xlfn.XLOOKUP(Table13[[#This Row],[POS]],Table4[POS],Table4[POS NAME])</f>
        <v>Power Forward</v>
      </c>
      <c r="D151" t="s">
        <v>102</v>
      </c>
      <c r="E151">
        <v>25</v>
      </c>
      <c r="F151">
        <v>63</v>
      </c>
      <c r="G151">
        <v>38</v>
      </c>
      <c r="H151">
        <v>25</v>
      </c>
      <c r="I151" t="b">
        <f>Table13[[#This Row],[W]]+Table13[[#This Row],[L]]=Table13[[#This Row],[Games Played]]</f>
        <v>1</v>
      </c>
      <c r="J151">
        <v>1466</v>
      </c>
      <c r="K151">
        <v>707</v>
      </c>
      <c r="L151" t="str">
        <f>IF(Table13[[#This Row],[PTS]]&gt;=1000,"High Scorer","Low Scorer")</f>
        <v>Low Scorer</v>
      </c>
      <c r="M151">
        <v>284</v>
      </c>
      <c r="N151">
        <v>584</v>
      </c>
      <c r="O151">
        <v>48.6</v>
      </c>
      <c r="P151" t="str">
        <f>IF(Table13[[#This Row],[Field Goal %]]&gt;46,"Above Average FG%","Below Average FG%")</f>
        <v>Above Average FG%</v>
      </c>
      <c r="Q151">
        <v>51</v>
      </c>
      <c r="R151">
        <v>160</v>
      </c>
      <c r="S151">
        <v>31.9</v>
      </c>
      <c r="T151" t="str">
        <f>IF(Table13[[#This Row],[3P%]]&lt;30,"Regular Shooter",IF(Table13[[#This Row],[3P%]]&lt;=36,"Solid Shooter",IF(Table13[[#This Row],[3P%]]&gt;36,"Sharpshooter","Invalid")))</f>
        <v>Solid Shooter</v>
      </c>
      <c r="U151">
        <v>88</v>
      </c>
      <c r="V151">
        <v>119</v>
      </c>
      <c r="W151">
        <v>73.900000000000006</v>
      </c>
      <c r="X151" t="str">
        <f>IF(Table13[[#This Row],[Free Throw %]]&lt;70,"Subpar FT%",IF(Table13[[#This Row],[Free Throw %]]&lt;=72,"Solid FT%",IF(Table13[[#This Row],[Free Throw %]]&gt;72,"Elite FT%","Invalid")))</f>
        <v>Elite FT%</v>
      </c>
      <c r="Y151">
        <v>53</v>
      </c>
      <c r="Z151">
        <v>230</v>
      </c>
      <c r="AA151">
        <v>283</v>
      </c>
      <c r="AB151" t="str">
        <f>IF(Table13[[#This Row],[REB]]&lt;199,"Occasional Rebounder",IF(Table13[[#This Row],[REB]] &lt;= 199,"Solid Rebounder",IF(Table13[[#This Row],[REB]]&gt;=200,"Elite Rebounder","Invalid")))</f>
        <v>Elite Rebounder</v>
      </c>
      <c r="AC151">
        <v>58</v>
      </c>
      <c r="AD151" t="str">
        <f>IF(Table13[[#This Row],[AST]]&lt;100,"Occasional Passer",IF(Table13[[#This Row],[AST]] &lt;= 116,"Solid Passer",IF(Table13[[#This Row],[AST]]&gt;116,"Elite Passer","Invalid")))</f>
        <v>Occasional Passer</v>
      </c>
      <c r="AE151">
        <v>53</v>
      </c>
      <c r="AF151">
        <v>19</v>
      </c>
      <c r="AG151" t="str">
        <f>IF(Table13[[#This Row],[STL]]&lt;25,"Occasional Stealer",IF(Table13[[#This Row],[STL]] &lt;= 33,"Solid Stealer",IF(Table13[[#This Row],[STL]]&gt;33,"Elite Stealer","Invalid")))</f>
        <v>Occasional Stealer</v>
      </c>
      <c r="AH151">
        <v>26</v>
      </c>
      <c r="AI151" t="str">
        <f>IF(Table13[[#This Row],[BLK]]&lt;18,"Occasional Blocker",IF(Table13[[#This Row],[BLK]] &lt;= 20,"Solid Shot Blocker",IF(Table13[[#This Row],[BLK]]&gt;=21,"Elite Shot Blocker","Invalid")))</f>
        <v>Elite Shot Blocker</v>
      </c>
      <c r="AJ151">
        <v>72</v>
      </c>
      <c r="AK151">
        <v>1216</v>
      </c>
      <c r="AL151">
        <v>2</v>
      </c>
      <c r="AM151">
        <v>0</v>
      </c>
      <c r="AN151">
        <v>-28</v>
      </c>
    </row>
    <row r="152" spans="1:40" x14ac:dyDescent="0.25">
      <c r="A152" t="s">
        <v>238</v>
      </c>
      <c r="B152" t="s">
        <v>37</v>
      </c>
      <c r="C152" t="str">
        <f>_xlfn.XLOOKUP(Table13[[#This Row],[POS]],Table4[POS],Table4[POS NAME])</f>
        <v>Center</v>
      </c>
      <c r="D152" t="s">
        <v>111</v>
      </c>
      <c r="E152">
        <v>24</v>
      </c>
      <c r="F152">
        <v>78</v>
      </c>
      <c r="G152">
        <v>32</v>
      </c>
      <c r="H152">
        <v>46</v>
      </c>
      <c r="I152" t="b">
        <f>Table13[[#This Row],[W]]+Table13[[#This Row],[L]]=Table13[[#This Row],[Games Played]]</f>
        <v>1</v>
      </c>
      <c r="J152">
        <v>1604</v>
      </c>
      <c r="K152">
        <v>705</v>
      </c>
      <c r="L152" t="str">
        <f>IF(Table13[[#This Row],[PTS]]&gt;=1000,"High Scorer","Low Scorer")</f>
        <v>Low Scorer</v>
      </c>
      <c r="M152">
        <v>289</v>
      </c>
      <c r="N152">
        <v>395</v>
      </c>
      <c r="O152">
        <v>73.2</v>
      </c>
      <c r="P152" t="str">
        <f>IF(Table13[[#This Row],[Field Goal %]]&gt;46,"Above Average FG%","Below Average FG%")</f>
        <v>Above Average FG%</v>
      </c>
      <c r="Q152">
        <v>0</v>
      </c>
      <c r="R152">
        <v>0</v>
      </c>
      <c r="S152">
        <v>0</v>
      </c>
      <c r="T152" t="str">
        <f>IF(Table13[[#This Row],[3P%]]&lt;30,"Regular Shooter",IF(Table13[[#This Row],[3P%]]&lt;=36,"Solid Shooter",IF(Table13[[#This Row],[3P%]]&gt;36,"Sharpshooter","Invalid")))</f>
        <v>Regular Shooter</v>
      </c>
      <c r="U152">
        <v>127</v>
      </c>
      <c r="V152">
        <v>187</v>
      </c>
      <c r="W152">
        <v>67.900000000000006</v>
      </c>
      <c r="X152" t="str">
        <f>IF(Table13[[#This Row],[Free Throw %]]&lt;70,"Subpar FT%",IF(Table13[[#This Row],[Free Throw %]]&lt;=72,"Solid FT%",IF(Table13[[#This Row],[Free Throw %]]&gt;72,"Elite FT%","Invalid")))</f>
        <v>Subpar FT%</v>
      </c>
      <c r="Y152">
        <v>163</v>
      </c>
      <c r="Z152">
        <v>270</v>
      </c>
      <c r="AA152">
        <v>433</v>
      </c>
      <c r="AB152" t="str">
        <f>IF(Table13[[#This Row],[REB]]&lt;199,"Occasional Rebounder",IF(Table13[[#This Row],[REB]] &lt;= 199,"Solid Rebounder",IF(Table13[[#This Row],[REB]]&gt;=200,"Elite Rebounder","Invalid")))</f>
        <v>Elite Rebounder</v>
      </c>
      <c r="AC152">
        <v>84</v>
      </c>
      <c r="AD152" t="str">
        <f>IF(Table13[[#This Row],[AST]]&lt;100,"Occasional Passer",IF(Table13[[#This Row],[AST]] &lt;= 116,"Solid Passer",IF(Table13[[#This Row],[AST]]&gt;116,"Elite Passer","Invalid")))</f>
        <v>Occasional Passer</v>
      </c>
      <c r="AE152">
        <v>85</v>
      </c>
      <c r="AF152">
        <v>33</v>
      </c>
      <c r="AG152" t="str">
        <f>IF(Table13[[#This Row],[STL]]&lt;25,"Occasional Stealer",IF(Table13[[#This Row],[STL]] &lt;= 33,"Solid Stealer",IF(Table13[[#This Row],[STL]]&gt;33,"Elite Stealer","Invalid")))</f>
        <v>Solid Stealer</v>
      </c>
      <c r="AH152">
        <v>99</v>
      </c>
      <c r="AI152" t="str">
        <f>IF(Table13[[#This Row],[BLK]]&lt;18,"Occasional Blocker",IF(Table13[[#This Row],[BLK]] &lt;= 20,"Solid Shot Blocker",IF(Table13[[#This Row],[BLK]]&gt;=21,"Elite Shot Blocker","Invalid")))</f>
        <v>Elite Shot Blocker</v>
      </c>
      <c r="AJ152">
        <v>187</v>
      </c>
      <c r="AK152">
        <v>1662</v>
      </c>
      <c r="AL152">
        <v>10</v>
      </c>
      <c r="AM152">
        <v>0</v>
      </c>
      <c r="AN152">
        <v>-89</v>
      </c>
    </row>
    <row r="153" spans="1:40" x14ac:dyDescent="0.25">
      <c r="A153" t="s">
        <v>239</v>
      </c>
      <c r="B153" t="s">
        <v>52</v>
      </c>
      <c r="C153" t="str">
        <f>_xlfn.XLOOKUP(Table13[[#This Row],[POS]],Table4[POS],Table4[POS NAME])</f>
        <v>Shooting Guard</v>
      </c>
      <c r="D153" t="s">
        <v>56</v>
      </c>
      <c r="E153">
        <v>23</v>
      </c>
      <c r="F153">
        <v>65</v>
      </c>
      <c r="G153">
        <v>34</v>
      </c>
      <c r="H153">
        <v>31</v>
      </c>
      <c r="I153" t="b">
        <f>Table13[[#This Row],[W]]+Table13[[#This Row],[L]]=Table13[[#This Row],[Games Played]]</f>
        <v>1</v>
      </c>
      <c r="J153">
        <v>1252</v>
      </c>
      <c r="K153">
        <v>704</v>
      </c>
      <c r="L153" t="str">
        <f>IF(Table13[[#This Row],[PTS]]&gt;=1000,"High Scorer","Low Scorer")</f>
        <v>Low Scorer</v>
      </c>
      <c r="M153">
        <v>280</v>
      </c>
      <c r="N153">
        <v>625</v>
      </c>
      <c r="O153">
        <v>44.8</v>
      </c>
      <c r="P153" t="str">
        <f>IF(Table13[[#This Row],[Field Goal %]]&gt;46,"Above Average FG%","Below Average FG%")</f>
        <v>Below Average FG%</v>
      </c>
      <c r="Q153">
        <v>67</v>
      </c>
      <c r="R153">
        <v>232</v>
      </c>
      <c r="S153">
        <v>28.9</v>
      </c>
      <c r="T153" t="str">
        <f>IF(Table13[[#This Row],[3P%]]&lt;30,"Regular Shooter",IF(Table13[[#This Row],[3P%]]&lt;=36,"Solid Shooter",IF(Table13[[#This Row],[3P%]]&gt;36,"Sharpshooter","Invalid")))</f>
        <v>Regular Shooter</v>
      </c>
      <c r="U153">
        <v>77</v>
      </c>
      <c r="V153">
        <v>99</v>
      </c>
      <c r="W153">
        <v>77.8</v>
      </c>
      <c r="X153" t="str">
        <f>IF(Table13[[#This Row],[Free Throw %]]&lt;70,"Subpar FT%",IF(Table13[[#This Row],[Free Throw %]]&lt;=72,"Solid FT%",IF(Table13[[#This Row],[Free Throw %]]&gt;72,"Elite FT%","Invalid")))</f>
        <v>Elite FT%</v>
      </c>
      <c r="Y153">
        <v>36</v>
      </c>
      <c r="Z153">
        <v>134</v>
      </c>
      <c r="AA153">
        <v>170</v>
      </c>
      <c r="AB153" t="str">
        <f>IF(Table13[[#This Row],[REB]]&lt;199,"Occasional Rebounder",IF(Table13[[#This Row],[REB]] &lt;= 199,"Solid Rebounder",IF(Table13[[#This Row],[REB]]&gt;=200,"Elite Rebounder","Invalid")))</f>
        <v>Occasional Rebounder</v>
      </c>
      <c r="AC153">
        <v>132</v>
      </c>
      <c r="AD153" t="str">
        <f>IF(Table13[[#This Row],[AST]]&lt;100,"Occasional Passer",IF(Table13[[#This Row],[AST]] &lt;= 116,"Solid Passer",IF(Table13[[#This Row],[AST]]&gt;116,"Elite Passer","Invalid")))</f>
        <v>Elite Passer</v>
      </c>
      <c r="AE153">
        <v>65</v>
      </c>
      <c r="AF153">
        <v>42</v>
      </c>
      <c r="AG153" t="str">
        <f>IF(Table13[[#This Row],[STL]]&lt;25,"Occasional Stealer",IF(Table13[[#This Row],[STL]] &lt;= 33,"Solid Stealer",IF(Table13[[#This Row],[STL]]&gt;33,"Elite Stealer","Invalid")))</f>
        <v>Elite Stealer</v>
      </c>
      <c r="AH153">
        <v>5</v>
      </c>
      <c r="AI153" t="str">
        <f>IF(Table13[[#This Row],[BLK]]&lt;18,"Occasional Blocker",IF(Table13[[#This Row],[BLK]] &lt;= 20,"Solid Shot Blocker",IF(Table13[[#This Row],[BLK]]&gt;=21,"Elite Shot Blocker","Invalid")))</f>
        <v>Occasional Blocker</v>
      </c>
      <c r="AJ153">
        <v>101</v>
      </c>
      <c r="AK153">
        <v>1182</v>
      </c>
      <c r="AL153">
        <v>0</v>
      </c>
      <c r="AM153">
        <v>0</v>
      </c>
      <c r="AN153">
        <v>-8</v>
      </c>
    </row>
    <row r="154" spans="1:40" x14ac:dyDescent="0.25">
      <c r="A154" t="s">
        <v>240</v>
      </c>
      <c r="B154" t="s">
        <v>52</v>
      </c>
      <c r="C154" t="str">
        <f>_xlfn.XLOOKUP(Table13[[#This Row],[POS]],Table4[POS],Table4[POS NAME])</f>
        <v>Shooting Guard</v>
      </c>
      <c r="D154" t="s">
        <v>123</v>
      </c>
      <c r="E154">
        <v>22</v>
      </c>
      <c r="F154">
        <v>38</v>
      </c>
      <c r="G154">
        <v>12</v>
      </c>
      <c r="H154">
        <v>26</v>
      </c>
      <c r="I154" t="b">
        <f>Table13[[#This Row],[W]]+Table13[[#This Row],[L]]=Table13[[#This Row],[Games Played]]</f>
        <v>1</v>
      </c>
      <c r="J154">
        <v>1178</v>
      </c>
      <c r="K154">
        <v>703</v>
      </c>
      <c r="L154" t="str">
        <f>IF(Table13[[#This Row],[PTS]]&gt;=1000,"High Scorer","Low Scorer")</f>
        <v>Low Scorer</v>
      </c>
      <c r="M154">
        <v>261</v>
      </c>
      <c r="N154">
        <v>595</v>
      </c>
      <c r="O154">
        <v>43.9</v>
      </c>
      <c r="P154" t="str">
        <f>IF(Table13[[#This Row],[Field Goal %]]&gt;46,"Above Average FG%","Below Average FG%")</f>
        <v>Below Average FG%</v>
      </c>
      <c r="Q154">
        <v>103</v>
      </c>
      <c r="R154">
        <v>266</v>
      </c>
      <c r="S154">
        <v>38.700000000000003</v>
      </c>
      <c r="T154" t="str">
        <f>IF(Table13[[#This Row],[3P%]]&lt;30,"Regular Shooter",IF(Table13[[#This Row],[3P%]]&lt;=36,"Solid Shooter",IF(Table13[[#This Row],[3P%]]&gt;36,"Sharpshooter","Invalid")))</f>
        <v>Sharpshooter</v>
      </c>
      <c r="U154">
        <v>78</v>
      </c>
      <c r="V154">
        <v>100</v>
      </c>
      <c r="W154">
        <v>78</v>
      </c>
      <c r="X154" t="str">
        <f>IF(Table13[[#This Row],[Free Throw %]]&lt;70,"Subpar FT%",IF(Table13[[#This Row],[Free Throw %]]&lt;=72,"Solid FT%",IF(Table13[[#This Row],[Free Throw %]]&gt;72,"Elite FT%","Invalid")))</f>
        <v>Elite FT%</v>
      </c>
      <c r="Y154">
        <v>8</v>
      </c>
      <c r="Z154">
        <v>140</v>
      </c>
      <c r="AA154">
        <v>148</v>
      </c>
      <c r="AB154" t="str">
        <f>IF(Table13[[#This Row],[REB]]&lt;199,"Occasional Rebounder",IF(Table13[[#This Row],[REB]] &lt;= 199,"Solid Rebounder",IF(Table13[[#This Row],[REB]]&gt;=200,"Elite Rebounder","Invalid")))</f>
        <v>Occasional Rebounder</v>
      </c>
      <c r="AC154">
        <v>136</v>
      </c>
      <c r="AD154" t="str">
        <f>IF(Table13[[#This Row],[AST]]&lt;100,"Occasional Passer",IF(Table13[[#This Row],[AST]] &lt;= 116,"Solid Passer",IF(Table13[[#This Row],[AST]]&gt;116,"Elite Passer","Invalid")))</f>
        <v>Elite Passer</v>
      </c>
      <c r="AE154">
        <v>57</v>
      </c>
      <c r="AF154">
        <v>43</v>
      </c>
      <c r="AG154" t="str">
        <f>IF(Table13[[#This Row],[STL]]&lt;25,"Occasional Stealer",IF(Table13[[#This Row],[STL]] &lt;= 33,"Solid Stealer",IF(Table13[[#This Row],[STL]]&gt;33,"Elite Stealer","Invalid")))</f>
        <v>Elite Stealer</v>
      </c>
      <c r="AH154">
        <v>17</v>
      </c>
      <c r="AI154" t="str">
        <f>IF(Table13[[#This Row],[BLK]]&lt;18,"Occasional Blocker",IF(Table13[[#This Row],[BLK]] &lt;= 20,"Solid Shot Blocker",IF(Table13[[#This Row],[BLK]]&gt;=21,"Elite Shot Blocker","Invalid")))</f>
        <v>Occasional Blocker</v>
      </c>
      <c r="AJ154">
        <v>57</v>
      </c>
      <c r="AK154">
        <v>1208</v>
      </c>
      <c r="AL154">
        <v>0</v>
      </c>
      <c r="AM154">
        <v>0</v>
      </c>
      <c r="AN154">
        <v>-295</v>
      </c>
    </row>
    <row r="155" spans="1:40" x14ac:dyDescent="0.25">
      <c r="A155" t="s">
        <v>241</v>
      </c>
      <c r="B155" t="s">
        <v>40</v>
      </c>
      <c r="C155" t="str">
        <f>_xlfn.XLOOKUP(Table13[[#This Row],[POS]],Table4[POS],Table4[POS NAME])</f>
        <v>Point Guard</v>
      </c>
      <c r="D155" t="s">
        <v>35</v>
      </c>
      <c r="E155">
        <v>29</v>
      </c>
      <c r="F155">
        <v>61</v>
      </c>
      <c r="G155">
        <v>43</v>
      </c>
      <c r="H155">
        <v>18</v>
      </c>
      <c r="I155" t="b">
        <f>Table13[[#This Row],[W]]+Table13[[#This Row],[L]]=Table13[[#This Row],[Games Played]]</f>
        <v>1</v>
      </c>
      <c r="J155">
        <v>1957</v>
      </c>
      <c r="K155">
        <v>703</v>
      </c>
      <c r="L155" t="str">
        <f>IF(Table13[[#This Row],[PTS]]&gt;=1000,"High Scorer","Low Scorer")</f>
        <v>Low Scorer</v>
      </c>
      <c r="M155">
        <v>250</v>
      </c>
      <c r="N155">
        <v>602</v>
      </c>
      <c r="O155">
        <v>41.5</v>
      </c>
      <c r="P155" t="str">
        <f>IF(Table13[[#This Row],[Field Goal %]]&gt;46,"Above Average FG%","Below Average FG%")</f>
        <v>Below Average FG%</v>
      </c>
      <c r="Q155">
        <v>115</v>
      </c>
      <c r="R155">
        <v>342</v>
      </c>
      <c r="S155">
        <v>33.6</v>
      </c>
      <c r="T155" t="str">
        <f>IF(Table13[[#This Row],[3P%]]&lt;30,"Regular Shooter",IF(Table13[[#This Row],[3P%]]&lt;=36,"Solid Shooter",IF(Table13[[#This Row],[3P%]]&gt;36,"Sharpshooter","Invalid")))</f>
        <v>Solid Shooter</v>
      </c>
      <c r="U155">
        <v>88</v>
      </c>
      <c r="V155">
        <v>118</v>
      </c>
      <c r="W155">
        <v>74.599999999999994</v>
      </c>
      <c r="X155" t="str">
        <f>IF(Table13[[#This Row],[Free Throw %]]&lt;70,"Subpar FT%",IF(Table13[[#This Row],[Free Throw %]]&lt;=72,"Solid FT%",IF(Table13[[#This Row],[Free Throw %]]&gt;72,"Elite FT%","Invalid")))</f>
        <v>Elite FT%</v>
      </c>
      <c r="Y155">
        <v>46</v>
      </c>
      <c r="Z155">
        <v>145</v>
      </c>
      <c r="AA155">
        <v>191</v>
      </c>
      <c r="AB155" t="str">
        <f>IF(Table13[[#This Row],[REB]]&lt;199,"Occasional Rebounder",IF(Table13[[#This Row],[REB]] &lt;= 199,"Solid Rebounder",IF(Table13[[#This Row],[REB]]&gt;=200,"Elite Rebounder","Invalid")))</f>
        <v>Occasional Rebounder</v>
      </c>
      <c r="AC155">
        <v>382</v>
      </c>
      <c r="AD155" t="str">
        <f>IF(Table13[[#This Row],[AST]]&lt;100,"Occasional Passer",IF(Table13[[#This Row],[AST]] &lt;= 116,"Solid Passer",IF(Table13[[#This Row],[AST]]&gt;116,"Elite Passer","Invalid")))</f>
        <v>Elite Passer</v>
      </c>
      <c r="AE155">
        <v>143</v>
      </c>
      <c r="AF155">
        <v>93</v>
      </c>
      <c r="AG155" t="str">
        <f>IF(Table13[[#This Row],[STL]]&lt;25,"Occasional Stealer",IF(Table13[[#This Row],[STL]] &lt;= 33,"Solid Stealer",IF(Table13[[#This Row],[STL]]&gt;33,"Elite Stealer","Invalid")))</f>
        <v>Elite Stealer</v>
      </c>
      <c r="AH155">
        <v>23</v>
      </c>
      <c r="AI155" t="str">
        <f>IF(Table13[[#This Row],[BLK]]&lt;18,"Occasional Blocker",IF(Table13[[#This Row],[BLK]] &lt;= 20,"Solid Shot Blocker",IF(Table13[[#This Row],[BLK]]&gt;=21,"Elite Shot Blocker","Invalid")))</f>
        <v>Elite Shot Blocker</v>
      </c>
      <c r="AJ155">
        <v>172</v>
      </c>
      <c r="AK155">
        <v>1710</v>
      </c>
      <c r="AL155">
        <v>6</v>
      </c>
      <c r="AM155">
        <v>0</v>
      </c>
      <c r="AN155">
        <v>240</v>
      </c>
    </row>
    <row r="156" spans="1:40" x14ac:dyDescent="0.25">
      <c r="A156" t="s">
        <v>242</v>
      </c>
      <c r="B156" t="s">
        <v>33</v>
      </c>
      <c r="C156" t="str">
        <f>_xlfn.XLOOKUP(Table13[[#This Row],[POS]],Table4[POS],Table4[POS NAME])</f>
        <v>Small Forward</v>
      </c>
      <c r="D156" t="s">
        <v>104</v>
      </c>
      <c r="E156">
        <v>25</v>
      </c>
      <c r="F156">
        <v>77</v>
      </c>
      <c r="G156">
        <v>40</v>
      </c>
      <c r="H156">
        <v>37</v>
      </c>
      <c r="I156" t="b">
        <f>Table13[[#This Row],[W]]+Table13[[#This Row],[L]]=Table13[[#This Row],[Games Played]]</f>
        <v>1</v>
      </c>
      <c r="J156">
        <v>1792</v>
      </c>
      <c r="K156">
        <v>698</v>
      </c>
      <c r="L156" t="str">
        <f>IF(Table13[[#This Row],[PTS]]&gt;=1000,"High Scorer","Low Scorer")</f>
        <v>Low Scorer</v>
      </c>
      <c r="M156">
        <v>247</v>
      </c>
      <c r="N156">
        <v>571</v>
      </c>
      <c r="O156">
        <v>43.3</v>
      </c>
      <c r="P156" t="str">
        <f>IF(Table13[[#This Row],[Field Goal %]]&gt;46,"Above Average FG%","Below Average FG%")</f>
        <v>Below Average FG%</v>
      </c>
      <c r="Q156">
        <v>66</v>
      </c>
      <c r="R156">
        <v>218</v>
      </c>
      <c r="S156">
        <v>30.3</v>
      </c>
      <c r="T156" t="str">
        <f>IF(Table13[[#This Row],[3P%]]&lt;30,"Regular Shooter",IF(Table13[[#This Row],[3P%]]&lt;=36,"Solid Shooter",IF(Table13[[#This Row],[3P%]]&gt;36,"Sharpshooter","Invalid")))</f>
        <v>Solid Shooter</v>
      </c>
      <c r="U156">
        <v>138</v>
      </c>
      <c r="V156">
        <v>175</v>
      </c>
      <c r="W156">
        <v>78.900000000000006</v>
      </c>
      <c r="X156" t="str">
        <f>IF(Table13[[#This Row],[Free Throw %]]&lt;70,"Subpar FT%",IF(Table13[[#This Row],[Free Throw %]]&lt;=72,"Solid FT%",IF(Table13[[#This Row],[Free Throw %]]&gt;72,"Elite FT%","Invalid")))</f>
        <v>Elite FT%</v>
      </c>
      <c r="Y156">
        <v>48</v>
      </c>
      <c r="Z156">
        <v>231</v>
      </c>
      <c r="AA156">
        <v>279</v>
      </c>
      <c r="AB156" t="str">
        <f>IF(Table13[[#This Row],[REB]]&lt;199,"Occasional Rebounder",IF(Table13[[#This Row],[REB]] &lt;= 199,"Solid Rebounder",IF(Table13[[#This Row],[REB]]&gt;=200,"Elite Rebounder","Invalid")))</f>
        <v>Elite Rebounder</v>
      </c>
      <c r="AC156">
        <v>189</v>
      </c>
      <c r="AD156" t="str">
        <f>IF(Table13[[#This Row],[AST]]&lt;100,"Occasional Passer",IF(Table13[[#This Row],[AST]] &lt;= 116,"Solid Passer",IF(Table13[[#This Row],[AST]]&gt;116,"Elite Passer","Invalid")))</f>
        <v>Elite Passer</v>
      </c>
      <c r="AE156">
        <v>97</v>
      </c>
      <c r="AF156">
        <v>54</v>
      </c>
      <c r="AG156" t="str">
        <f>IF(Table13[[#This Row],[STL]]&lt;25,"Occasional Stealer",IF(Table13[[#This Row],[STL]] &lt;= 33,"Solid Stealer",IF(Table13[[#This Row],[STL]]&gt;33,"Elite Stealer","Invalid")))</f>
        <v>Elite Stealer</v>
      </c>
      <c r="AH156">
        <v>14</v>
      </c>
      <c r="AI156" t="str">
        <f>IF(Table13[[#This Row],[BLK]]&lt;18,"Occasional Blocker",IF(Table13[[#This Row],[BLK]] &lt;= 20,"Solid Shot Blocker",IF(Table13[[#This Row],[BLK]]&gt;=21,"Elite Shot Blocker","Invalid")))</f>
        <v>Occasional Blocker</v>
      </c>
      <c r="AJ156">
        <v>113</v>
      </c>
      <c r="AK156">
        <v>1423</v>
      </c>
      <c r="AL156">
        <v>0</v>
      </c>
      <c r="AM156">
        <v>0</v>
      </c>
      <c r="AN156">
        <v>6</v>
      </c>
    </row>
    <row r="157" spans="1:40" x14ac:dyDescent="0.25">
      <c r="A157" t="s">
        <v>243</v>
      </c>
      <c r="B157" t="s">
        <v>52</v>
      </c>
      <c r="C157" t="str">
        <f>_xlfn.XLOOKUP(Table13[[#This Row],[POS]],Table4[POS],Table4[POS NAME])</f>
        <v>Shooting Guard</v>
      </c>
      <c r="D157" t="s">
        <v>87</v>
      </c>
      <c r="E157">
        <v>22</v>
      </c>
      <c r="F157">
        <v>65</v>
      </c>
      <c r="G157">
        <v>30</v>
      </c>
      <c r="H157">
        <v>35</v>
      </c>
      <c r="I157" t="b">
        <f>Table13[[#This Row],[W]]+Table13[[#This Row],[L]]=Table13[[#This Row],[Games Played]]</f>
        <v>1</v>
      </c>
      <c r="J157">
        <v>1313</v>
      </c>
      <c r="K157">
        <v>698</v>
      </c>
      <c r="L157" t="str">
        <f>IF(Table13[[#This Row],[PTS]]&gt;=1000,"High Scorer","Low Scorer")</f>
        <v>Low Scorer</v>
      </c>
      <c r="M157">
        <v>257</v>
      </c>
      <c r="N157">
        <v>613</v>
      </c>
      <c r="O157">
        <v>41.9</v>
      </c>
      <c r="P157" t="str">
        <f>IF(Table13[[#This Row],[Field Goal %]]&gt;46,"Above Average FG%","Below Average FG%")</f>
        <v>Below Average FG%</v>
      </c>
      <c r="Q157">
        <v>58</v>
      </c>
      <c r="R157">
        <v>203</v>
      </c>
      <c r="S157">
        <v>28.6</v>
      </c>
      <c r="T157" t="str">
        <f>IF(Table13[[#This Row],[3P%]]&lt;30,"Regular Shooter",IF(Table13[[#This Row],[3P%]]&lt;=36,"Solid Shooter",IF(Table13[[#This Row],[3P%]]&gt;36,"Sharpshooter","Invalid")))</f>
        <v>Regular Shooter</v>
      </c>
      <c r="U157">
        <v>126</v>
      </c>
      <c r="V157">
        <v>168</v>
      </c>
      <c r="W157">
        <v>75</v>
      </c>
      <c r="X157" t="str">
        <f>IF(Table13[[#This Row],[Free Throw %]]&lt;70,"Subpar FT%",IF(Table13[[#This Row],[Free Throw %]]&lt;=72,"Solid FT%",IF(Table13[[#This Row],[Free Throw %]]&gt;72,"Elite FT%","Invalid")))</f>
        <v>Elite FT%</v>
      </c>
      <c r="Y157">
        <v>41</v>
      </c>
      <c r="Z157">
        <v>169</v>
      </c>
      <c r="AA157">
        <v>210</v>
      </c>
      <c r="AB157" t="str">
        <f>IF(Table13[[#This Row],[REB]]&lt;199,"Occasional Rebounder",IF(Table13[[#This Row],[REB]] &lt;= 199,"Solid Rebounder",IF(Table13[[#This Row],[REB]]&gt;=200,"Elite Rebounder","Invalid")))</f>
        <v>Elite Rebounder</v>
      </c>
      <c r="AC157">
        <v>246</v>
      </c>
      <c r="AD157" t="str">
        <f>IF(Table13[[#This Row],[AST]]&lt;100,"Occasional Passer",IF(Table13[[#This Row],[AST]] &lt;= 116,"Solid Passer",IF(Table13[[#This Row],[AST]]&gt;116,"Elite Passer","Invalid")))</f>
        <v>Elite Passer</v>
      </c>
      <c r="AE157">
        <v>126</v>
      </c>
      <c r="AF157">
        <v>41</v>
      </c>
      <c r="AG157" t="str">
        <f>IF(Table13[[#This Row],[STL]]&lt;25,"Occasional Stealer",IF(Table13[[#This Row],[STL]] &lt;= 33,"Solid Stealer",IF(Table13[[#This Row],[STL]]&gt;33,"Elite Stealer","Invalid")))</f>
        <v>Elite Stealer</v>
      </c>
      <c r="AH157">
        <v>29</v>
      </c>
      <c r="AI157" t="str">
        <f>IF(Table13[[#This Row],[BLK]]&lt;18,"Occasional Blocker",IF(Table13[[#This Row],[BLK]] &lt;= 20,"Solid Shot Blocker",IF(Table13[[#This Row],[BLK]]&gt;=21,"Elite Shot Blocker","Invalid")))</f>
        <v>Elite Shot Blocker</v>
      </c>
      <c r="AJ157">
        <v>108</v>
      </c>
      <c r="AK157">
        <v>1403</v>
      </c>
      <c r="AL157">
        <v>2</v>
      </c>
      <c r="AM157">
        <v>0</v>
      </c>
      <c r="AN157">
        <v>-8</v>
      </c>
    </row>
    <row r="158" spans="1:40" x14ac:dyDescent="0.25">
      <c r="A158" t="s">
        <v>244</v>
      </c>
      <c r="B158" t="s">
        <v>33</v>
      </c>
      <c r="C158" t="str">
        <f>_xlfn.XLOOKUP(Table13[[#This Row],[POS]],Table4[POS],Table4[POS NAME])</f>
        <v>Small Forward</v>
      </c>
      <c r="D158" t="s">
        <v>111</v>
      </c>
      <c r="E158">
        <v>22</v>
      </c>
      <c r="F158">
        <v>76</v>
      </c>
      <c r="G158">
        <v>33</v>
      </c>
      <c r="H158">
        <v>43</v>
      </c>
      <c r="I158" t="b">
        <f>Table13[[#This Row],[W]]+Table13[[#This Row],[L]]=Table13[[#This Row],[Games Played]]</f>
        <v>1</v>
      </c>
      <c r="J158">
        <v>2020</v>
      </c>
      <c r="K158">
        <v>697</v>
      </c>
      <c r="L158" t="str">
        <f>IF(Table13[[#This Row],[PTS]]&gt;=1000,"High Scorer","Low Scorer")</f>
        <v>Low Scorer</v>
      </c>
      <c r="M158">
        <v>253</v>
      </c>
      <c r="N158">
        <v>579</v>
      </c>
      <c r="O158">
        <v>43.7</v>
      </c>
      <c r="P158" t="str">
        <f>IF(Table13[[#This Row],[Field Goal %]]&gt;46,"Above Average FG%","Below Average FG%")</f>
        <v>Below Average FG%</v>
      </c>
      <c r="Q158">
        <v>69</v>
      </c>
      <c r="R158">
        <v>232</v>
      </c>
      <c r="S158">
        <v>29.7</v>
      </c>
      <c r="T158" t="str">
        <f>IF(Table13[[#This Row],[3P%]]&lt;30,"Regular Shooter",IF(Table13[[#This Row],[3P%]]&lt;=36,"Solid Shooter",IF(Table13[[#This Row],[3P%]]&gt;36,"Sharpshooter","Invalid")))</f>
        <v>Regular Shooter</v>
      </c>
      <c r="U158">
        <v>122</v>
      </c>
      <c r="V158">
        <v>165</v>
      </c>
      <c r="W158">
        <v>73.900000000000006</v>
      </c>
      <c r="X158" t="str">
        <f>IF(Table13[[#This Row],[Free Throw %]]&lt;70,"Subpar FT%",IF(Table13[[#This Row],[Free Throw %]]&lt;=72,"Solid FT%",IF(Table13[[#This Row],[Free Throw %]]&gt;72,"Elite FT%","Invalid")))</f>
        <v>Elite FT%</v>
      </c>
      <c r="Y158">
        <v>74</v>
      </c>
      <c r="Z158">
        <v>413</v>
      </c>
      <c r="AA158">
        <v>487</v>
      </c>
      <c r="AB158" t="str">
        <f>IF(Table13[[#This Row],[REB]]&lt;199,"Occasional Rebounder",IF(Table13[[#This Row],[REB]] &lt;= 199,"Solid Rebounder",IF(Table13[[#This Row],[REB]]&gt;=200,"Elite Rebounder","Invalid")))</f>
        <v>Elite Rebounder</v>
      </c>
      <c r="AC158">
        <v>211</v>
      </c>
      <c r="AD158" t="str">
        <f>IF(Table13[[#This Row],[AST]]&lt;100,"Occasional Passer",IF(Table13[[#This Row],[AST]] &lt;= 116,"Solid Passer",IF(Table13[[#This Row],[AST]]&gt;116,"Elite Passer","Invalid")))</f>
        <v>Elite Passer</v>
      </c>
      <c r="AE158">
        <v>123</v>
      </c>
      <c r="AF158">
        <v>65</v>
      </c>
      <c r="AG158" t="str">
        <f>IF(Table13[[#This Row],[STL]]&lt;25,"Occasional Stealer",IF(Table13[[#This Row],[STL]] &lt;= 33,"Solid Stealer",IF(Table13[[#This Row],[STL]]&gt;33,"Elite Stealer","Invalid")))</f>
        <v>Elite Stealer</v>
      </c>
      <c r="AH158">
        <v>29</v>
      </c>
      <c r="AI158" t="str">
        <f>IF(Table13[[#This Row],[BLK]]&lt;18,"Occasional Blocker",IF(Table13[[#This Row],[BLK]] &lt;= 20,"Solid Shot Blocker",IF(Table13[[#This Row],[BLK]]&gt;=21,"Elite Shot Blocker","Invalid")))</f>
        <v>Elite Shot Blocker</v>
      </c>
      <c r="AJ158">
        <v>209</v>
      </c>
      <c r="AK158">
        <v>1757</v>
      </c>
      <c r="AL158">
        <v>11</v>
      </c>
      <c r="AM158">
        <v>0</v>
      </c>
      <c r="AN158">
        <v>-51</v>
      </c>
    </row>
    <row r="159" spans="1:40" x14ac:dyDescent="0.25">
      <c r="A159" t="s">
        <v>245</v>
      </c>
      <c r="B159" t="s">
        <v>26</v>
      </c>
      <c r="C159" t="str">
        <f>_xlfn.XLOOKUP(Table13[[#This Row],[POS]],Table4[POS],Table4[POS NAME])</f>
        <v>Power Forward</v>
      </c>
      <c r="D159" t="s">
        <v>100</v>
      </c>
      <c r="E159">
        <v>22</v>
      </c>
      <c r="F159">
        <v>77</v>
      </c>
      <c r="G159">
        <v>47</v>
      </c>
      <c r="H159">
        <v>30</v>
      </c>
      <c r="I159" t="b">
        <f>Table13[[#This Row],[W]]+Table13[[#This Row],[L]]=Table13[[#This Row],[Games Played]]</f>
        <v>1</v>
      </c>
      <c r="J159">
        <v>1682</v>
      </c>
      <c r="K159">
        <v>696</v>
      </c>
      <c r="L159" t="str">
        <f>IF(Table13[[#This Row],[PTS]]&gt;=1000,"High Scorer","Low Scorer")</f>
        <v>Low Scorer</v>
      </c>
      <c r="M159">
        <v>247</v>
      </c>
      <c r="N159">
        <v>525</v>
      </c>
      <c r="O159">
        <v>47</v>
      </c>
      <c r="P159" t="str">
        <f>IF(Table13[[#This Row],[Field Goal %]]&gt;46,"Above Average FG%","Below Average FG%")</f>
        <v>Above Average FG%</v>
      </c>
      <c r="Q159">
        <v>94</v>
      </c>
      <c r="R159">
        <v>266</v>
      </c>
      <c r="S159">
        <v>35.299999999999997</v>
      </c>
      <c r="T159" t="str">
        <f>IF(Table13[[#This Row],[3P%]]&lt;30,"Regular Shooter",IF(Table13[[#This Row],[3P%]]&lt;=36,"Solid Shooter",IF(Table13[[#This Row],[3P%]]&gt;36,"Sharpshooter","Invalid")))</f>
        <v>Solid Shooter</v>
      </c>
      <c r="U159">
        <v>108</v>
      </c>
      <c r="V159">
        <v>144</v>
      </c>
      <c r="W159">
        <v>75</v>
      </c>
      <c r="X159" t="str">
        <f>IF(Table13[[#This Row],[Free Throw %]]&lt;70,"Subpar FT%",IF(Table13[[#This Row],[Free Throw %]]&lt;=72,"Solid FT%",IF(Table13[[#This Row],[Free Throw %]]&gt;72,"Elite FT%","Invalid")))</f>
        <v>Elite FT%</v>
      </c>
      <c r="Y159">
        <v>85</v>
      </c>
      <c r="Z159">
        <v>286</v>
      </c>
      <c r="AA159">
        <v>371</v>
      </c>
      <c r="AB159" t="str">
        <f>IF(Table13[[#This Row],[REB]]&lt;199,"Occasional Rebounder",IF(Table13[[#This Row],[REB]] &lt;= 199,"Solid Rebounder",IF(Table13[[#This Row],[REB]]&gt;=200,"Elite Rebounder","Invalid")))</f>
        <v>Elite Rebounder</v>
      </c>
      <c r="AC159">
        <v>97</v>
      </c>
      <c r="AD159" t="str">
        <f>IF(Table13[[#This Row],[AST]]&lt;100,"Occasional Passer",IF(Table13[[#This Row],[AST]] &lt;= 116,"Solid Passer",IF(Table13[[#This Row],[AST]]&gt;116,"Elite Passer","Invalid")))</f>
        <v>Occasional Passer</v>
      </c>
      <c r="AE159">
        <v>60</v>
      </c>
      <c r="AF159">
        <v>45</v>
      </c>
      <c r="AG159" t="str">
        <f>IF(Table13[[#This Row],[STL]]&lt;25,"Occasional Stealer",IF(Table13[[#This Row],[STL]] &lt;= 33,"Solid Stealer",IF(Table13[[#This Row],[STL]]&gt;33,"Elite Stealer","Invalid")))</f>
        <v>Elite Stealer</v>
      </c>
      <c r="AH159">
        <v>48</v>
      </c>
      <c r="AI159" t="str">
        <f>IF(Table13[[#This Row],[BLK]]&lt;18,"Occasional Blocker",IF(Table13[[#This Row],[BLK]] &lt;= 20,"Solid Shot Blocker",IF(Table13[[#This Row],[BLK]]&gt;=21,"Elite Shot Blocker","Invalid")))</f>
        <v>Elite Shot Blocker</v>
      </c>
      <c r="AJ159">
        <v>143</v>
      </c>
      <c r="AK159">
        <v>1506</v>
      </c>
      <c r="AL159">
        <v>4</v>
      </c>
      <c r="AM159">
        <v>0</v>
      </c>
      <c r="AN159">
        <v>91</v>
      </c>
    </row>
    <row r="160" spans="1:40" x14ac:dyDescent="0.25">
      <c r="A160" t="s">
        <v>246</v>
      </c>
      <c r="B160" t="s">
        <v>37</v>
      </c>
      <c r="C160" t="str">
        <f>_xlfn.XLOOKUP(Table13[[#This Row],[POS]],Table4[POS],Table4[POS NAME])</f>
        <v>Center</v>
      </c>
      <c r="D160" t="s">
        <v>75</v>
      </c>
      <c r="E160">
        <v>28</v>
      </c>
      <c r="F160">
        <v>52</v>
      </c>
      <c r="G160">
        <v>24</v>
      </c>
      <c r="H160">
        <v>28</v>
      </c>
      <c r="I160" t="b">
        <f>Table13[[#This Row],[W]]+Table13[[#This Row],[L]]=Table13[[#This Row],[Games Played]]</f>
        <v>1</v>
      </c>
      <c r="J160">
        <v>1391</v>
      </c>
      <c r="K160">
        <v>694</v>
      </c>
      <c r="L160" t="str">
        <f>IF(Table13[[#This Row],[PTS]]&gt;=1000,"High Scorer","Low Scorer")</f>
        <v>Low Scorer</v>
      </c>
      <c r="M160">
        <v>262</v>
      </c>
      <c r="N160">
        <v>505</v>
      </c>
      <c r="O160">
        <v>51.9</v>
      </c>
      <c r="P160" t="str">
        <f>IF(Table13[[#This Row],[Field Goal %]]&gt;46,"Above Average FG%","Below Average FG%")</f>
        <v>Above Average FG%</v>
      </c>
      <c r="Q160">
        <v>43</v>
      </c>
      <c r="R160">
        <v>119</v>
      </c>
      <c r="S160">
        <v>36.1</v>
      </c>
      <c r="T160" t="str">
        <f>IF(Table13[[#This Row],[3P%]]&lt;30,"Regular Shooter",IF(Table13[[#This Row],[3P%]]&lt;=36,"Solid Shooter",IF(Table13[[#This Row],[3P%]]&gt;36,"Sharpshooter","Invalid")))</f>
        <v>Sharpshooter</v>
      </c>
      <c r="U160">
        <v>127</v>
      </c>
      <c r="V160">
        <v>192</v>
      </c>
      <c r="W160">
        <v>66.099999999999994</v>
      </c>
      <c r="X160" t="str">
        <f>IF(Table13[[#This Row],[Free Throw %]]&lt;70,"Subpar FT%",IF(Table13[[#This Row],[Free Throw %]]&lt;=72,"Solid FT%",IF(Table13[[#This Row],[Free Throw %]]&gt;72,"Elite FT%","Invalid")))</f>
        <v>Subpar FT%</v>
      </c>
      <c r="Y160">
        <v>114</v>
      </c>
      <c r="Z160">
        <v>357</v>
      </c>
      <c r="AA160">
        <v>471</v>
      </c>
      <c r="AB160" t="str">
        <f>IF(Table13[[#This Row],[REB]]&lt;199,"Occasional Rebounder",IF(Table13[[#This Row],[REB]] &lt;= 199,"Solid Rebounder",IF(Table13[[#This Row],[REB]]&gt;=200,"Elite Rebounder","Invalid")))</f>
        <v>Elite Rebounder</v>
      </c>
      <c r="AC160">
        <v>149</v>
      </c>
      <c r="AD160" t="str">
        <f>IF(Table13[[#This Row],[AST]]&lt;100,"Occasional Passer",IF(Table13[[#This Row],[AST]] &lt;= 116,"Solid Passer",IF(Table13[[#This Row],[AST]]&gt;116,"Elite Passer","Invalid")))</f>
        <v>Elite Passer</v>
      </c>
      <c r="AE160">
        <v>119</v>
      </c>
      <c r="AF160">
        <v>43</v>
      </c>
      <c r="AG160" t="str">
        <f>IF(Table13[[#This Row],[STL]]&lt;25,"Occasional Stealer",IF(Table13[[#This Row],[STL]] &lt;= 33,"Solid Stealer",IF(Table13[[#This Row],[STL]]&gt;33,"Elite Stealer","Invalid")))</f>
        <v>Elite Stealer</v>
      </c>
      <c r="AH160">
        <v>44</v>
      </c>
      <c r="AI160" t="str">
        <f>IF(Table13[[#This Row],[BLK]]&lt;18,"Occasional Blocker",IF(Table13[[#This Row],[BLK]] &lt;= 20,"Solid Shot Blocker",IF(Table13[[#This Row],[BLK]]&gt;=21,"Elite Shot Blocker","Invalid")))</f>
        <v>Elite Shot Blocker</v>
      </c>
      <c r="AJ160">
        <v>185</v>
      </c>
      <c r="AK160">
        <v>1625</v>
      </c>
      <c r="AL160">
        <v>18</v>
      </c>
      <c r="AM160">
        <v>0</v>
      </c>
      <c r="AN160">
        <v>9</v>
      </c>
    </row>
    <row r="161" spans="1:40" x14ac:dyDescent="0.25">
      <c r="A161" t="s">
        <v>247</v>
      </c>
      <c r="B161" t="s">
        <v>40</v>
      </c>
      <c r="C161" t="str">
        <f>_xlfn.XLOOKUP(Table13[[#This Row],[POS]],Table4[POS],Table4[POS NAME])</f>
        <v>Point Guard</v>
      </c>
      <c r="D161" t="s">
        <v>89</v>
      </c>
      <c r="E161">
        <v>33</v>
      </c>
      <c r="F161">
        <v>68</v>
      </c>
      <c r="G161">
        <v>36</v>
      </c>
      <c r="H161">
        <v>32</v>
      </c>
      <c r="I161" t="b">
        <f>Table13[[#This Row],[W]]+Table13[[#This Row],[L]]=Table13[[#This Row],[Games Played]]</f>
        <v>1</v>
      </c>
      <c r="J161">
        <v>1657</v>
      </c>
      <c r="K161">
        <v>693</v>
      </c>
      <c r="L161" t="str">
        <f>IF(Table13[[#This Row],[PTS]]&gt;=1000,"High Scorer","Low Scorer")</f>
        <v>Low Scorer</v>
      </c>
      <c r="M161">
        <v>263</v>
      </c>
      <c r="N161">
        <v>640</v>
      </c>
      <c r="O161">
        <v>41.1</v>
      </c>
      <c r="P161" t="str">
        <f>IF(Table13[[#This Row],[Field Goal %]]&gt;46,"Above Average FG%","Below Average FG%")</f>
        <v>Below Average FG%</v>
      </c>
      <c r="Q161">
        <v>96</v>
      </c>
      <c r="R161">
        <v>288</v>
      </c>
      <c r="S161">
        <v>33.299999999999997</v>
      </c>
      <c r="T161" t="str">
        <f>IF(Table13[[#This Row],[3P%]]&lt;30,"Regular Shooter",IF(Table13[[#This Row],[3P%]]&lt;=36,"Solid Shooter",IF(Table13[[#This Row],[3P%]]&gt;36,"Sharpshooter","Invalid")))</f>
        <v>Solid Shooter</v>
      </c>
      <c r="U161">
        <v>71</v>
      </c>
      <c r="V161">
        <v>78</v>
      </c>
      <c r="W161">
        <v>91</v>
      </c>
      <c r="X161" t="str">
        <f>IF(Table13[[#This Row],[Free Throw %]]&lt;70,"Subpar FT%",IF(Table13[[#This Row],[Free Throw %]]&lt;=72,"Solid FT%",IF(Table13[[#This Row],[Free Throw %]]&gt;72,"Elite FT%","Invalid")))</f>
        <v>Elite FT%</v>
      </c>
      <c r="Y161">
        <v>25</v>
      </c>
      <c r="Z161">
        <v>119</v>
      </c>
      <c r="AA161">
        <v>144</v>
      </c>
      <c r="AB161" t="str">
        <f>IF(Table13[[#This Row],[REB]]&lt;199,"Occasional Rebounder",IF(Table13[[#This Row],[REB]] &lt;= 199,"Solid Rebounder",IF(Table13[[#This Row],[REB]]&gt;=200,"Elite Rebounder","Invalid")))</f>
        <v>Occasional Rebounder</v>
      </c>
      <c r="AC161">
        <v>233</v>
      </c>
      <c r="AD161" t="str">
        <f>IF(Table13[[#This Row],[AST]]&lt;100,"Occasional Passer",IF(Table13[[#This Row],[AST]] &lt;= 116,"Solid Passer",IF(Table13[[#This Row],[AST]]&gt;116,"Elite Passer","Invalid")))</f>
        <v>Elite Passer</v>
      </c>
      <c r="AE161">
        <v>115</v>
      </c>
      <c r="AF161">
        <v>47</v>
      </c>
      <c r="AG161" t="str">
        <f>IF(Table13[[#This Row],[STL]]&lt;25,"Occasional Stealer",IF(Table13[[#This Row],[STL]] &lt;= 33,"Solid Stealer",IF(Table13[[#This Row],[STL]]&gt;33,"Elite Stealer","Invalid")))</f>
        <v>Elite Stealer</v>
      </c>
      <c r="AH161">
        <v>6</v>
      </c>
      <c r="AI161" t="str">
        <f>IF(Table13[[#This Row],[BLK]]&lt;18,"Occasional Blocker",IF(Table13[[#This Row],[BLK]] &lt;= 20,"Solid Shot Blocker",IF(Table13[[#This Row],[BLK]]&gt;=21,"Elite Shot Blocker","Invalid")))</f>
        <v>Occasional Blocker</v>
      </c>
      <c r="AJ161">
        <v>114</v>
      </c>
      <c r="AK161">
        <v>1259</v>
      </c>
      <c r="AL161">
        <v>1</v>
      </c>
      <c r="AM161">
        <v>0</v>
      </c>
      <c r="AN161">
        <v>-79</v>
      </c>
    </row>
    <row r="162" spans="1:40" x14ac:dyDescent="0.25">
      <c r="A162" t="s">
        <v>248</v>
      </c>
      <c r="B162" t="s">
        <v>52</v>
      </c>
      <c r="C162" t="str">
        <f>_xlfn.XLOOKUP(Table13[[#This Row],[POS]],Table4[POS],Table4[POS NAME])</f>
        <v>Shooting Guard</v>
      </c>
      <c r="D162" t="s">
        <v>48</v>
      </c>
      <c r="E162">
        <v>23</v>
      </c>
      <c r="F162">
        <v>73</v>
      </c>
      <c r="G162">
        <v>36</v>
      </c>
      <c r="H162">
        <v>37</v>
      </c>
      <c r="I162" t="b">
        <f>Table13[[#This Row],[W]]+Table13[[#This Row],[L]]=Table13[[#This Row],[Games Played]]</f>
        <v>1</v>
      </c>
      <c r="J162">
        <v>1395</v>
      </c>
      <c r="K162">
        <v>691</v>
      </c>
      <c r="L162" t="str">
        <f>IF(Table13[[#This Row],[PTS]]&gt;=1000,"High Scorer","Low Scorer")</f>
        <v>Low Scorer</v>
      </c>
      <c r="M162">
        <v>224</v>
      </c>
      <c r="N162">
        <v>508</v>
      </c>
      <c r="O162">
        <v>44.1</v>
      </c>
      <c r="P162" t="str">
        <f>IF(Table13[[#This Row],[Field Goal %]]&gt;46,"Above Average FG%","Below Average FG%")</f>
        <v>Below Average FG%</v>
      </c>
      <c r="Q162">
        <v>161</v>
      </c>
      <c r="R162">
        <v>394</v>
      </c>
      <c r="S162">
        <v>40.9</v>
      </c>
      <c r="T162" t="str">
        <f>IF(Table13[[#This Row],[3P%]]&lt;30,"Regular Shooter",IF(Table13[[#This Row],[3P%]]&lt;=36,"Solid Shooter",IF(Table13[[#This Row],[3P%]]&gt;36,"Sharpshooter","Invalid")))</f>
        <v>Sharpshooter</v>
      </c>
      <c r="U162">
        <v>82</v>
      </c>
      <c r="V162">
        <v>100</v>
      </c>
      <c r="W162">
        <v>82</v>
      </c>
      <c r="X162" t="str">
        <f>IF(Table13[[#This Row],[Free Throw %]]&lt;70,"Subpar FT%",IF(Table13[[#This Row],[Free Throw %]]&lt;=72,"Solid FT%",IF(Table13[[#This Row],[Free Throw %]]&gt;72,"Elite FT%","Invalid")))</f>
        <v>Elite FT%</v>
      </c>
      <c r="Y162">
        <v>27</v>
      </c>
      <c r="Z162">
        <v>148</v>
      </c>
      <c r="AA162">
        <v>175</v>
      </c>
      <c r="AB162" t="str">
        <f>IF(Table13[[#This Row],[REB]]&lt;199,"Occasional Rebounder",IF(Table13[[#This Row],[REB]] &lt;= 199,"Solid Rebounder",IF(Table13[[#This Row],[REB]]&gt;=200,"Elite Rebounder","Invalid")))</f>
        <v>Occasional Rebounder</v>
      </c>
      <c r="AC162">
        <v>88</v>
      </c>
      <c r="AD162" t="str">
        <f>IF(Table13[[#This Row],[AST]]&lt;100,"Occasional Passer",IF(Table13[[#This Row],[AST]] &lt;= 116,"Solid Passer",IF(Table13[[#This Row],[AST]]&gt;116,"Elite Passer","Invalid")))</f>
        <v>Occasional Passer</v>
      </c>
      <c r="AE162">
        <v>39</v>
      </c>
      <c r="AF162">
        <v>48</v>
      </c>
      <c r="AG162" t="str">
        <f>IF(Table13[[#This Row],[STL]]&lt;25,"Occasional Stealer",IF(Table13[[#This Row],[STL]] &lt;= 33,"Solid Stealer",IF(Table13[[#This Row],[STL]]&gt;33,"Elite Stealer","Invalid")))</f>
        <v>Elite Stealer</v>
      </c>
      <c r="AH162">
        <v>8</v>
      </c>
      <c r="AI162" t="str">
        <f>IF(Table13[[#This Row],[BLK]]&lt;18,"Occasional Blocker",IF(Table13[[#This Row],[BLK]] &lt;= 20,"Solid Shot Blocker",IF(Table13[[#This Row],[BLK]]&gt;=21,"Elite Shot Blocker","Invalid")))</f>
        <v>Occasional Blocker</v>
      </c>
      <c r="AJ162">
        <v>105</v>
      </c>
      <c r="AK162">
        <v>1162</v>
      </c>
      <c r="AL162">
        <v>0</v>
      </c>
      <c r="AM162">
        <v>0</v>
      </c>
      <c r="AN162">
        <v>213</v>
      </c>
    </row>
    <row r="163" spans="1:40" x14ac:dyDescent="0.25">
      <c r="A163" t="s">
        <v>249</v>
      </c>
      <c r="B163" t="s">
        <v>52</v>
      </c>
      <c r="C163" t="str">
        <f>_xlfn.XLOOKUP(Table13[[#This Row],[POS]],Table4[POS],Table4[POS NAME])</f>
        <v>Shooting Guard</v>
      </c>
      <c r="D163" t="s">
        <v>72</v>
      </c>
      <c r="E163">
        <v>23</v>
      </c>
      <c r="F163">
        <v>80</v>
      </c>
      <c r="G163">
        <v>40</v>
      </c>
      <c r="H163">
        <v>40</v>
      </c>
      <c r="I163" t="b">
        <f>Table13[[#This Row],[W]]+Table13[[#This Row],[L]]=Table13[[#This Row],[Games Played]]</f>
        <v>1</v>
      </c>
      <c r="J163">
        <v>2098</v>
      </c>
      <c r="K163">
        <v>687</v>
      </c>
      <c r="L163" t="str">
        <f>IF(Table13[[#This Row],[PTS]]&gt;=1000,"High Scorer","Low Scorer")</f>
        <v>Low Scorer</v>
      </c>
      <c r="M163">
        <v>281</v>
      </c>
      <c r="N163">
        <v>570</v>
      </c>
      <c r="O163">
        <v>49.3</v>
      </c>
      <c r="P163" t="str">
        <f>IF(Table13[[#This Row],[Field Goal %]]&gt;46,"Above Average FG%","Below Average FG%")</f>
        <v>Above Average FG%</v>
      </c>
      <c r="Q163">
        <v>59</v>
      </c>
      <c r="R163">
        <v>189</v>
      </c>
      <c r="S163">
        <v>31.2</v>
      </c>
      <c r="T163" t="str">
        <f>IF(Table13[[#This Row],[3P%]]&lt;30,"Regular Shooter",IF(Table13[[#This Row],[3P%]]&lt;=36,"Solid Shooter",IF(Table13[[#This Row],[3P%]]&gt;36,"Sharpshooter","Invalid")))</f>
        <v>Solid Shooter</v>
      </c>
      <c r="U163">
        <v>66</v>
      </c>
      <c r="V163">
        <v>82</v>
      </c>
      <c r="W163">
        <v>80.5</v>
      </c>
      <c r="X163" t="str">
        <f>IF(Table13[[#This Row],[Free Throw %]]&lt;70,"Subpar FT%",IF(Table13[[#This Row],[Free Throw %]]&lt;=72,"Solid FT%",IF(Table13[[#This Row],[Free Throw %]]&gt;72,"Elite FT%","Invalid")))</f>
        <v>Elite FT%</v>
      </c>
      <c r="Y163">
        <v>45</v>
      </c>
      <c r="Z163">
        <v>175</v>
      </c>
      <c r="AA163">
        <v>220</v>
      </c>
      <c r="AB163" t="str">
        <f>IF(Table13[[#This Row],[REB]]&lt;199,"Occasional Rebounder",IF(Table13[[#This Row],[REB]] &lt;= 199,"Solid Rebounder",IF(Table13[[#This Row],[REB]]&gt;=200,"Elite Rebounder","Invalid")))</f>
        <v>Elite Rebounder</v>
      </c>
      <c r="AC163">
        <v>206</v>
      </c>
      <c r="AD163" t="str">
        <f>IF(Table13[[#This Row],[AST]]&lt;100,"Occasional Passer",IF(Table13[[#This Row],[AST]] &lt;= 116,"Solid Passer",IF(Table13[[#This Row],[AST]]&gt;116,"Elite Passer","Invalid")))</f>
        <v>Elite Passer</v>
      </c>
      <c r="AE163">
        <v>99</v>
      </c>
      <c r="AF163">
        <v>62</v>
      </c>
      <c r="AG163" t="str">
        <f>IF(Table13[[#This Row],[STL]]&lt;25,"Occasional Stealer",IF(Table13[[#This Row],[STL]] &lt;= 33,"Solid Stealer",IF(Table13[[#This Row],[STL]]&gt;33,"Elite Stealer","Invalid")))</f>
        <v>Elite Stealer</v>
      </c>
      <c r="AH163">
        <v>26</v>
      </c>
      <c r="AI163" t="str">
        <f>IF(Table13[[#This Row],[BLK]]&lt;18,"Occasional Blocker",IF(Table13[[#This Row],[BLK]] &lt;= 20,"Solid Shot Blocker",IF(Table13[[#This Row],[BLK]]&gt;=21,"Elite Shot Blocker","Invalid")))</f>
        <v>Elite Shot Blocker</v>
      </c>
      <c r="AJ163">
        <v>182</v>
      </c>
      <c r="AK163">
        <v>1425</v>
      </c>
      <c r="AL163">
        <v>0</v>
      </c>
      <c r="AM163">
        <v>0</v>
      </c>
      <c r="AN163">
        <v>-77</v>
      </c>
    </row>
    <row r="164" spans="1:40" x14ac:dyDescent="0.25">
      <c r="A164" t="s">
        <v>250</v>
      </c>
      <c r="B164" t="s">
        <v>40</v>
      </c>
      <c r="C164" t="str">
        <f>_xlfn.XLOOKUP(Table13[[#This Row],[POS]],Table4[POS],Table4[POS NAME])</f>
        <v>Point Guard</v>
      </c>
      <c r="D164" t="s">
        <v>87</v>
      </c>
      <c r="E164">
        <v>24</v>
      </c>
      <c r="F164">
        <v>48</v>
      </c>
      <c r="G164">
        <v>24</v>
      </c>
      <c r="H164">
        <v>24</v>
      </c>
      <c r="I164" t="b">
        <f>Table13[[#This Row],[W]]+Table13[[#This Row],[L]]=Table13[[#This Row],[Games Played]]</f>
        <v>1</v>
      </c>
      <c r="J164">
        <v>1145</v>
      </c>
      <c r="K164">
        <v>685</v>
      </c>
      <c r="L164" t="str">
        <f>IF(Table13[[#This Row],[PTS]]&gt;=1000,"High Scorer","Low Scorer")</f>
        <v>Low Scorer</v>
      </c>
      <c r="M164">
        <v>237</v>
      </c>
      <c r="N164">
        <v>468</v>
      </c>
      <c r="O164">
        <v>50.6</v>
      </c>
      <c r="P164" t="str">
        <f>IF(Table13[[#This Row],[Field Goal %]]&gt;46,"Above Average FG%","Below Average FG%")</f>
        <v>Above Average FG%</v>
      </c>
      <c r="Q164">
        <v>48</v>
      </c>
      <c r="R164">
        <v>122</v>
      </c>
      <c r="S164">
        <v>39.299999999999997</v>
      </c>
      <c r="T164" t="str">
        <f>IF(Table13[[#This Row],[3P%]]&lt;30,"Regular Shooter",IF(Table13[[#This Row],[3P%]]&lt;=36,"Solid Shooter",IF(Table13[[#This Row],[3P%]]&gt;36,"Sharpshooter","Invalid")))</f>
        <v>Sharpshooter</v>
      </c>
      <c r="U164">
        <v>163</v>
      </c>
      <c r="V164">
        <v>199</v>
      </c>
      <c r="W164">
        <v>81.900000000000006</v>
      </c>
      <c r="X164" t="str">
        <f>IF(Table13[[#This Row],[Free Throw %]]&lt;70,"Subpar FT%",IF(Table13[[#This Row],[Free Throw %]]&lt;=72,"Solid FT%",IF(Table13[[#This Row],[Free Throw %]]&gt;72,"Elite FT%","Invalid")))</f>
        <v>Elite FT%</v>
      </c>
      <c r="Y164">
        <v>37</v>
      </c>
      <c r="Z164">
        <v>68</v>
      </c>
      <c r="AA164">
        <v>105</v>
      </c>
      <c r="AB164" t="str">
        <f>IF(Table13[[#This Row],[REB]]&lt;199,"Occasional Rebounder",IF(Table13[[#This Row],[REB]] &lt;= 199,"Solid Rebounder",IF(Table13[[#This Row],[REB]]&gt;=200,"Elite Rebounder","Invalid")))</f>
        <v>Occasional Rebounder</v>
      </c>
      <c r="AC164">
        <v>138</v>
      </c>
      <c r="AD164" t="str">
        <f>IF(Table13[[#This Row],[AST]]&lt;100,"Occasional Passer",IF(Table13[[#This Row],[AST]] &lt;= 116,"Solid Passer",IF(Table13[[#This Row],[AST]]&gt;116,"Elite Passer","Invalid")))</f>
        <v>Elite Passer</v>
      </c>
      <c r="AE164">
        <v>85</v>
      </c>
      <c r="AF164">
        <v>27</v>
      </c>
      <c r="AG164" t="str">
        <f>IF(Table13[[#This Row],[STL]]&lt;25,"Occasional Stealer",IF(Table13[[#This Row],[STL]] &lt;= 33,"Solid Stealer",IF(Table13[[#This Row],[STL]]&gt;33,"Elite Stealer","Invalid")))</f>
        <v>Solid Stealer</v>
      </c>
      <c r="AH164">
        <v>6</v>
      </c>
      <c r="AI164" t="str">
        <f>IF(Table13[[#This Row],[BLK]]&lt;18,"Occasional Blocker",IF(Table13[[#This Row],[BLK]] &lt;= 20,"Solid Shot Blocker",IF(Table13[[#This Row],[BLK]]&gt;=21,"Elite Shot Blocker","Invalid")))</f>
        <v>Occasional Blocker</v>
      </c>
      <c r="AJ164">
        <v>112</v>
      </c>
      <c r="AK164">
        <v>1032</v>
      </c>
      <c r="AL164">
        <v>1</v>
      </c>
      <c r="AM164">
        <v>0</v>
      </c>
      <c r="AN164">
        <v>-28</v>
      </c>
    </row>
    <row r="165" spans="1:40" x14ac:dyDescent="0.25">
      <c r="A165" t="s">
        <v>251</v>
      </c>
      <c r="B165" t="s">
        <v>33</v>
      </c>
      <c r="C165" t="str">
        <f>_xlfn.XLOOKUP(Table13[[#This Row],[POS]],Table4[POS],Table4[POS NAME])</f>
        <v>Small Forward</v>
      </c>
      <c r="D165" t="s">
        <v>106</v>
      </c>
      <c r="E165">
        <v>27</v>
      </c>
      <c r="F165">
        <v>71</v>
      </c>
      <c r="G165">
        <v>38</v>
      </c>
      <c r="H165">
        <v>33</v>
      </c>
      <c r="I165" t="b">
        <f>Table13[[#This Row],[W]]+Table13[[#This Row],[L]]=Table13[[#This Row],[Games Played]]</f>
        <v>1</v>
      </c>
      <c r="J165">
        <v>2078</v>
      </c>
      <c r="K165">
        <v>683</v>
      </c>
      <c r="L165" t="str">
        <f>IF(Table13[[#This Row],[PTS]]&gt;=1000,"High Scorer","Low Scorer")</f>
        <v>Low Scorer</v>
      </c>
      <c r="M165">
        <v>254</v>
      </c>
      <c r="N165">
        <v>548</v>
      </c>
      <c r="O165">
        <v>46.4</v>
      </c>
      <c r="P165" t="str">
        <f>IF(Table13[[#This Row],[Field Goal %]]&gt;46,"Above Average FG%","Below Average FG%")</f>
        <v>Above Average FG%</v>
      </c>
      <c r="Q165">
        <v>84</v>
      </c>
      <c r="R165">
        <v>236</v>
      </c>
      <c r="S165">
        <v>35.6</v>
      </c>
      <c r="T165" t="str">
        <f>IF(Table13[[#This Row],[3P%]]&lt;30,"Regular Shooter",IF(Table13[[#This Row],[3P%]]&lt;=36,"Solid Shooter",IF(Table13[[#This Row],[3P%]]&gt;36,"Sharpshooter","Invalid")))</f>
        <v>Solid Shooter</v>
      </c>
      <c r="U165">
        <v>91</v>
      </c>
      <c r="V165">
        <v>113</v>
      </c>
      <c r="W165">
        <v>80.5</v>
      </c>
      <c r="X165" t="str">
        <f>IF(Table13[[#This Row],[Free Throw %]]&lt;70,"Subpar FT%",IF(Table13[[#This Row],[Free Throw %]]&lt;=72,"Solid FT%",IF(Table13[[#This Row],[Free Throw %]]&gt;72,"Elite FT%","Invalid")))</f>
        <v>Elite FT%</v>
      </c>
      <c r="Y165">
        <v>88</v>
      </c>
      <c r="Z165">
        <v>256</v>
      </c>
      <c r="AA165">
        <v>344</v>
      </c>
      <c r="AB165" t="str">
        <f>IF(Table13[[#This Row],[REB]]&lt;199,"Occasional Rebounder",IF(Table13[[#This Row],[REB]] &lt;= 199,"Solid Rebounder",IF(Table13[[#This Row],[REB]]&gt;=200,"Elite Rebounder","Invalid")))</f>
        <v>Elite Rebounder</v>
      </c>
      <c r="AC165">
        <v>117</v>
      </c>
      <c r="AD165" t="str">
        <f>IF(Table13[[#This Row],[AST]]&lt;100,"Occasional Passer",IF(Table13[[#This Row],[AST]] &lt;= 116,"Solid Passer",IF(Table13[[#This Row],[AST]]&gt;116,"Elite Passer","Invalid")))</f>
        <v>Elite Passer</v>
      </c>
      <c r="AE165">
        <v>79</v>
      </c>
      <c r="AF165">
        <v>71</v>
      </c>
      <c r="AG165" t="str">
        <f>IF(Table13[[#This Row],[STL]]&lt;25,"Occasional Stealer",IF(Table13[[#This Row],[STL]] &lt;= 33,"Solid Stealer",IF(Table13[[#This Row],[STL]]&gt;33,"Elite Stealer","Invalid")))</f>
        <v>Elite Stealer</v>
      </c>
      <c r="AH165">
        <v>31</v>
      </c>
      <c r="AI165" t="str">
        <f>IF(Table13[[#This Row],[BLK]]&lt;18,"Occasional Blocker",IF(Table13[[#This Row],[BLK]] &lt;= 20,"Solid Shot Blocker",IF(Table13[[#This Row],[BLK]]&gt;=21,"Elite Shot Blocker","Invalid")))</f>
        <v>Elite Shot Blocker</v>
      </c>
      <c r="AJ165">
        <v>145</v>
      </c>
      <c r="AK165">
        <v>1498</v>
      </c>
      <c r="AL165">
        <v>2</v>
      </c>
      <c r="AM165">
        <v>0</v>
      </c>
      <c r="AN165">
        <v>-9</v>
      </c>
    </row>
    <row r="166" spans="1:40" x14ac:dyDescent="0.25">
      <c r="A166" t="s">
        <v>252</v>
      </c>
      <c r="B166" t="s">
        <v>37</v>
      </c>
      <c r="C166" t="str">
        <f>_xlfn.XLOOKUP(Table13[[#This Row],[POS]],Table4[POS],Table4[POS NAME])</f>
        <v>Center</v>
      </c>
      <c r="D166" t="s">
        <v>87</v>
      </c>
      <c r="E166">
        <v>21</v>
      </c>
      <c r="F166">
        <v>74</v>
      </c>
      <c r="G166">
        <v>34</v>
      </c>
      <c r="H166">
        <v>40</v>
      </c>
      <c r="I166" t="b">
        <f>Table13[[#This Row],[W]]+Table13[[#This Row],[L]]=Table13[[#This Row],[Games Played]]</f>
        <v>1</v>
      </c>
      <c r="J166">
        <v>1703</v>
      </c>
      <c r="K166">
        <v>679</v>
      </c>
      <c r="L166" t="str">
        <f>IF(Table13[[#This Row],[PTS]]&gt;=1000,"High Scorer","Low Scorer")</f>
        <v>Low Scorer</v>
      </c>
      <c r="M166">
        <v>298</v>
      </c>
      <c r="N166">
        <v>414</v>
      </c>
      <c r="O166">
        <v>72</v>
      </c>
      <c r="P166" t="str">
        <f>IF(Table13[[#This Row],[Field Goal %]]&gt;46,"Above Average FG%","Below Average FG%")</f>
        <v>Above Average FG%</v>
      </c>
      <c r="Q166">
        <v>1</v>
      </c>
      <c r="R166">
        <v>3</v>
      </c>
      <c r="S166">
        <v>33.299999999999997</v>
      </c>
      <c r="T166" t="str">
        <f>IF(Table13[[#This Row],[3P%]]&lt;30,"Regular Shooter",IF(Table13[[#This Row],[3P%]]&lt;=36,"Solid Shooter",IF(Table13[[#This Row],[3P%]]&gt;36,"Sharpshooter","Invalid")))</f>
        <v>Solid Shooter</v>
      </c>
      <c r="U166">
        <v>82</v>
      </c>
      <c r="V166">
        <v>159</v>
      </c>
      <c r="W166">
        <v>51.6</v>
      </c>
      <c r="X166" t="str">
        <f>IF(Table13[[#This Row],[Free Throw %]]&lt;70,"Subpar FT%",IF(Table13[[#This Row],[Free Throw %]]&lt;=72,"Solid FT%",IF(Table13[[#This Row],[Free Throw %]]&gt;72,"Elite FT%","Invalid")))</f>
        <v>Subpar FT%</v>
      </c>
      <c r="Y166">
        <v>231</v>
      </c>
      <c r="Z166">
        <v>389</v>
      </c>
      <c r="AA166">
        <v>620</v>
      </c>
      <c r="AB166" t="str">
        <f>IF(Table13[[#This Row],[REB]]&lt;199,"Occasional Rebounder",IF(Table13[[#This Row],[REB]] &lt;= 199,"Solid Rebounder",IF(Table13[[#This Row],[REB]]&gt;=200,"Elite Rebounder","Invalid")))</f>
        <v>Elite Rebounder</v>
      </c>
      <c r="AC166">
        <v>69</v>
      </c>
      <c r="AD166" t="str">
        <f>IF(Table13[[#This Row],[AST]]&lt;100,"Occasional Passer",IF(Table13[[#This Row],[AST]] &lt;= 116,"Solid Passer",IF(Table13[[#This Row],[AST]]&gt;116,"Elite Passer","Invalid")))</f>
        <v>Occasional Passer</v>
      </c>
      <c r="AE166">
        <v>58</v>
      </c>
      <c r="AF166">
        <v>26</v>
      </c>
      <c r="AG166" t="str">
        <f>IF(Table13[[#This Row],[STL]]&lt;25,"Occasional Stealer",IF(Table13[[#This Row],[STL]] &lt;= 33,"Solid Stealer",IF(Table13[[#This Row],[STL]]&gt;33,"Elite Stealer","Invalid")))</f>
        <v>Solid Stealer</v>
      </c>
      <c r="AH166">
        <v>173</v>
      </c>
      <c r="AI166" t="str">
        <f>IF(Table13[[#This Row],[BLK]]&lt;18,"Occasional Blocker",IF(Table13[[#This Row],[BLK]] &lt;= 20,"Solid Shot Blocker",IF(Table13[[#This Row],[BLK]]&gt;=21,"Elite Shot Blocker","Invalid")))</f>
        <v>Elite Shot Blocker</v>
      </c>
      <c r="AJ166">
        <v>169</v>
      </c>
      <c r="AK166">
        <v>2066</v>
      </c>
      <c r="AL166">
        <v>20</v>
      </c>
      <c r="AM166">
        <v>0</v>
      </c>
      <c r="AN166">
        <v>72</v>
      </c>
    </row>
    <row r="167" spans="1:40" x14ac:dyDescent="0.25">
      <c r="A167" t="s">
        <v>253</v>
      </c>
      <c r="B167" t="s">
        <v>52</v>
      </c>
      <c r="C167" t="str">
        <f>_xlfn.XLOOKUP(Table13[[#This Row],[POS]],Table4[POS],Table4[POS NAME])</f>
        <v>Shooting Guard</v>
      </c>
      <c r="D167" t="s">
        <v>93</v>
      </c>
      <c r="E167">
        <v>26</v>
      </c>
      <c r="F167">
        <v>72</v>
      </c>
      <c r="G167">
        <v>42</v>
      </c>
      <c r="H167">
        <v>30</v>
      </c>
      <c r="I167" t="b">
        <f>Table13[[#This Row],[W]]+Table13[[#This Row],[L]]=Table13[[#This Row],[Games Played]]</f>
        <v>1</v>
      </c>
      <c r="J167">
        <v>1894</v>
      </c>
      <c r="K167">
        <v>678</v>
      </c>
      <c r="L167" t="str">
        <f>IF(Table13[[#This Row],[PTS]]&gt;=1000,"High Scorer","Low Scorer")</f>
        <v>Low Scorer</v>
      </c>
      <c r="M167">
        <v>235</v>
      </c>
      <c r="N167">
        <v>540</v>
      </c>
      <c r="O167">
        <v>43.5</v>
      </c>
      <c r="P167" t="str">
        <f>IF(Table13[[#This Row],[Field Goal %]]&gt;46,"Above Average FG%","Below Average FG%")</f>
        <v>Below Average FG%</v>
      </c>
      <c r="Q167">
        <v>150</v>
      </c>
      <c r="R167">
        <v>378</v>
      </c>
      <c r="S167">
        <v>39.700000000000003</v>
      </c>
      <c r="T167" t="str">
        <f>IF(Table13[[#This Row],[3P%]]&lt;30,"Regular Shooter",IF(Table13[[#This Row],[3P%]]&lt;=36,"Solid Shooter",IF(Table13[[#This Row],[3P%]]&gt;36,"Sharpshooter","Invalid")))</f>
        <v>Sharpshooter</v>
      </c>
      <c r="U167">
        <v>58</v>
      </c>
      <c r="V167">
        <v>71</v>
      </c>
      <c r="W167">
        <v>81.7</v>
      </c>
      <c r="X167" t="str">
        <f>IF(Table13[[#This Row],[Free Throw %]]&lt;70,"Subpar FT%",IF(Table13[[#This Row],[Free Throw %]]&lt;=72,"Solid FT%",IF(Table13[[#This Row],[Free Throw %]]&gt;72,"Elite FT%","Invalid")))</f>
        <v>Elite FT%</v>
      </c>
      <c r="Y167">
        <v>80</v>
      </c>
      <c r="Z167">
        <v>245</v>
      </c>
      <c r="AA167">
        <v>325</v>
      </c>
      <c r="AB167" t="str">
        <f>IF(Table13[[#This Row],[REB]]&lt;199,"Occasional Rebounder",IF(Table13[[#This Row],[REB]] &lt;= 199,"Solid Rebounder",IF(Table13[[#This Row],[REB]]&gt;=200,"Elite Rebounder","Invalid")))</f>
        <v>Elite Rebounder</v>
      </c>
      <c r="AC167">
        <v>252</v>
      </c>
      <c r="AD167" t="str">
        <f>IF(Table13[[#This Row],[AST]]&lt;100,"Occasional Passer",IF(Table13[[#This Row],[AST]] &lt;= 116,"Solid Passer",IF(Table13[[#This Row],[AST]]&gt;116,"Elite Passer","Invalid")))</f>
        <v>Elite Passer</v>
      </c>
      <c r="AE167">
        <v>112</v>
      </c>
      <c r="AF167">
        <v>97</v>
      </c>
      <c r="AG167" t="str">
        <f>IF(Table13[[#This Row],[STL]]&lt;25,"Occasional Stealer",IF(Table13[[#This Row],[STL]] &lt;= 33,"Solid Stealer",IF(Table13[[#This Row],[STL]]&gt;33,"Elite Stealer","Invalid")))</f>
        <v>Elite Stealer</v>
      </c>
      <c r="AH167">
        <v>10</v>
      </c>
      <c r="AI167" t="str">
        <f>IF(Table13[[#This Row],[BLK]]&lt;18,"Occasional Blocker",IF(Table13[[#This Row],[BLK]] &lt;= 20,"Solid Shot Blocker",IF(Table13[[#This Row],[BLK]]&gt;=21,"Elite Shot Blocker","Invalid")))</f>
        <v>Occasional Blocker</v>
      </c>
      <c r="AJ167">
        <v>133</v>
      </c>
      <c r="AK167">
        <v>1655</v>
      </c>
      <c r="AL167">
        <v>4</v>
      </c>
      <c r="AM167">
        <v>0</v>
      </c>
      <c r="AN167">
        <v>124</v>
      </c>
    </row>
    <row r="168" spans="1:40" x14ac:dyDescent="0.25">
      <c r="A168" t="s">
        <v>254</v>
      </c>
      <c r="B168" t="s">
        <v>62</v>
      </c>
      <c r="C168" t="str">
        <f>_xlfn.XLOOKUP(Table13[[#This Row],[POS]],Table4[POS],Table4[POS NAME])</f>
        <v>Guard</v>
      </c>
      <c r="D168" t="s">
        <v>123</v>
      </c>
      <c r="E168">
        <v>19</v>
      </c>
      <c r="F168">
        <v>66</v>
      </c>
      <c r="G168">
        <v>15</v>
      </c>
      <c r="H168">
        <v>51</v>
      </c>
      <c r="I168" t="b">
        <f>Table13[[#This Row],[W]]+Table13[[#This Row],[L]]=Table13[[#This Row],[Games Played]]</f>
        <v>1</v>
      </c>
      <c r="J168">
        <v>1550</v>
      </c>
      <c r="K168">
        <v>673</v>
      </c>
      <c r="L168" t="str">
        <f>IF(Table13[[#This Row],[PTS]]&gt;=1000,"High Scorer","Low Scorer")</f>
        <v>Low Scorer</v>
      </c>
      <c r="M168">
        <v>269</v>
      </c>
      <c r="N168">
        <v>611</v>
      </c>
      <c r="O168">
        <v>44</v>
      </c>
      <c r="P168" t="str">
        <f>IF(Table13[[#This Row],[Field Goal %]]&gt;46,"Above Average FG%","Below Average FG%")</f>
        <v>Below Average FG%</v>
      </c>
      <c r="Q168">
        <v>77</v>
      </c>
      <c r="R168">
        <v>255</v>
      </c>
      <c r="S168">
        <v>30.2</v>
      </c>
      <c r="T168" t="str">
        <f>IF(Table13[[#This Row],[3P%]]&lt;30,"Regular Shooter",IF(Table13[[#This Row],[3P%]]&lt;=36,"Solid Shooter",IF(Table13[[#This Row],[3P%]]&gt;36,"Sharpshooter","Invalid")))</f>
        <v>Solid Shooter</v>
      </c>
      <c r="U168">
        <v>58</v>
      </c>
      <c r="V168">
        <v>70</v>
      </c>
      <c r="W168">
        <v>82.9</v>
      </c>
      <c r="X168" t="str">
        <f>IF(Table13[[#This Row],[Free Throw %]]&lt;70,"Subpar FT%",IF(Table13[[#This Row],[Free Throw %]]&lt;=72,"Solid FT%",IF(Table13[[#This Row],[Free Throw %]]&gt;72,"Elite FT%","Invalid")))</f>
        <v>Elite FT%</v>
      </c>
      <c r="Y168">
        <v>28</v>
      </c>
      <c r="Z168">
        <v>153</v>
      </c>
      <c r="AA168">
        <v>181</v>
      </c>
      <c r="AB168" t="str">
        <f>IF(Table13[[#This Row],[REB]]&lt;199,"Occasional Rebounder",IF(Table13[[#This Row],[REB]] &lt;= 199,"Solid Rebounder",IF(Table13[[#This Row],[REB]]&gt;=200,"Elite Rebounder","Invalid")))</f>
        <v>Occasional Rebounder</v>
      </c>
      <c r="AC168">
        <v>127</v>
      </c>
      <c r="AD168" t="str">
        <f>IF(Table13[[#This Row],[AST]]&lt;100,"Occasional Passer",IF(Table13[[#This Row],[AST]] &lt;= 116,"Solid Passer",IF(Table13[[#This Row],[AST]]&gt;116,"Elite Passer","Invalid")))</f>
        <v>Elite Passer</v>
      </c>
      <c r="AE168">
        <v>76</v>
      </c>
      <c r="AF168">
        <v>33</v>
      </c>
      <c r="AG168" t="str">
        <f>IF(Table13[[#This Row],[STL]]&lt;25,"Occasional Stealer",IF(Table13[[#This Row],[STL]] &lt;= 33,"Solid Stealer",IF(Table13[[#This Row],[STL]]&gt;33,"Elite Stealer","Invalid")))</f>
        <v>Solid Stealer</v>
      </c>
      <c r="AH168">
        <v>7</v>
      </c>
      <c r="AI168" t="str">
        <f>IF(Table13[[#This Row],[BLK]]&lt;18,"Occasional Blocker",IF(Table13[[#This Row],[BLK]] &lt;= 20,"Solid Shot Blocker",IF(Table13[[#This Row],[BLK]]&gt;=21,"Elite Shot Blocker","Invalid")))</f>
        <v>Occasional Blocker</v>
      </c>
      <c r="AJ168">
        <v>115</v>
      </c>
      <c r="AK168">
        <v>1125</v>
      </c>
      <c r="AL168">
        <v>0</v>
      </c>
      <c r="AM168">
        <v>0</v>
      </c>
      <c r="AN168">
        <v>-364</v>
      </c>
    </row>
    <row r="169" spans="1:40" x14ac:dyDescent="0.25">
      <c r="A169" t="s">
        <v>255</v>
      </c>
      <c r="B169" t="s">
        <v>26</v>
      </c>
      <c r="C169" t="str">
        <f>_xlfn.XLOOKUP(Table13[[#This Row],[POS]],Table4[POS],Table4[POS NAME])</f>
        <v>Power Forward</v>
      </c>
      <c r="D169" t="s">
        <v>95</v>
      </c>
      <c r="E169">
        <v>29</v>
      </c>
      <c r="F169">
        <v>76</v>
      </c>
      <c r="G169">
        <v>42</v>
      </c>
      <c r="H169">
        <v>34</v>
      </c>
      <c r="I169" t="b">
        <f>Table13[[#This Row],[W]]+Table13[[#This Row],[L]]=Table13[[#This Row],[Games Played]]</f>
        <v>1</v>
      </c>
      <c r="J169">
        <v>2409</v>
      </c>
      <c r="K169">
        <v>671</v>
      </c>
      <c r="L169" t="str">
        <f>IF(Table13[[#This Row],[PTS]]&gt;=1000,"High Scorer","Low Scorer")</f>
        <v>Low Scorer</v>
      </c>
      <c r="M169">
        <v>229</v>
      </c>
      <c r="N169">
        <v>593</v>
      </c>
      <c r="O169">
        <v>38.6</v>
      </c>
      <c r="P169" t="str">
        <f>IF(Table13[[#This Row],[Field Goal %]]&gt;46,"Above Average FG%","Below Average FG%")</f>
        <v>Below Average FG%</v>
      </c>
      <c r="Q169">
        <v>163</v>
      </c>
      <c r="R169">
        <v>419</v>
      </c>
      <c r="S169">
        <v>38.9</v>
      </c>
      <c r="T169" t="str">
        <f>IF(Table13[[#This Row],[3P%]]&lt;30,"Regular Shooter",IF(Table13[[#This Row],[3P%]]&lt;=36,"Solid Shooter",IF(Table13[[#This Row],[3P%]]&gt;36,"Sharpshooter","Invalid")))</f>
        <v>Sharpshooter</v>
      </c>
      <c r="U169">
        <v>50</v>
      </c>
      <c r="V169">
        <v>69</v>
      </c>
      <c r="W169">
        <v>72.5</v>
      </c>
      <c r="X169" t="str">
        <f>IF(Table13[[#This Row],[Free Throw %]]&lt;70,"Subpar FT%",IF(Table13[[#This Row],[Free Throw %]]&lt;=72,"Solid FT%",IF(Table13[[#This Row],[Free Throw %]]&gt;72,"Elite FT%","Invalid")))</f>
        <v>Elite FT%</v>
      </c>
      <c r="Y169">
        <v>55</v>
      </c>
      <c r="Z169">
        <v>329</v>
      </c>
      <c r="AA169">
        <v>384</v>
      </c>
      <c r="AB169" t="str">
        <f>IF(Table13[[#This Row],[REB]]&lt;199,"Occasional Rebounder",IF(Table13[[#This Row],[REB]] &lt;= 199,"Solid Rebounder",IF(Table13[[#This Row],[REB]]&gt;=200,"Elite Rebounder","Invalid")))</f>
        <v>Elite Rebounder</v>
      </c>
      <c r="AC169">
        <v>283</v>
      </c>
      <c r="AD169" t="str">
        <f>IF(Table13[[#This Row],[AST]]&lt;100,"Occasional Passer",IF(Table13[[#This Row],[AST]] &lt;= 116,"Solid Passer",IF(Table13[[#This Row],[AST]]&gt;116,"Elite Passer","Invalid")))</f>
        <v>Elite Passer</v>
      </c>
      <c r="AE169">
        <v>114</v>
      </c>
      <c r="AF169">
        <v>65</v>
      </c>
      <c r="AG169" t="str">
        <f>IF(Table13[[#This Row],[STL]]&lt;25,"Occasional Stealer",IF(Table13[[#This Row],[STL]] &lt;= 33,"Solid Stealer",IF(Table13[[#This Row],[STL]]&gt;33,"Elite Stealer","Invalid")))</f>
        <v>Elite Stealer</v>
      </c>
      <c r="AH169">
        <v>49</v>
      </c>
      <c r="AI169" t="str">
        <f>IF(Table13[[#This Row],[BLK]]&lt;18,"Occasional Blocker",IF(Table13[[#This Row],[BLK]] &lt;= 20,"Solid Shot Blocker",IF(Table13[[#This Row],[BLK]]&gt;=21,"Elite Shot Blocker","Invalid")))</f>
        <v>Elite Shot Blocker</v>
      </c>
      <c r="AJ169">
        <v>239</v>
      </c>
      <c r="AK169">
        <v>1784</v>
      </c>
      <c r="AL169">
        <v>4</v>
      </c>
      <c r="AM169">
        <v>1</v>
      </c>
      <c r="AN169">
        <v>78</v>
      </c>
    </row>
    <row r="170" spans="1:40" x14ac:dyDescent="0.25">
      <c r="A170" t="s">
        <v>256</v>
      </c>
      <c r="B170" t="s">
        <v>33</v>
      </c>
      <c r="C170" t="str">
        <f>_xlfn.XLOOKUP(Table13[[#This Row],[POS]],Table4[POS],Table4[POS NAME])</f>
        <v>Small Forward</v>
      </c>
      <c r="D170" t="s">
        <v>66</v>
      </c>
      <c r="E170">
        <v>28</v>
      </c>
      <c r="F170">
        <v>77</v>
      </c>
      <c r="G170">
        <v>48</v>
      </c>
      <c r="H170">
        <v>29</v>
      </c>
      <c r="I170" t="b">
        <f>Table13[[#This Row],[W]]+Table13[[#This Row],[L]]=Table13[[#This Row],[Games Played]]</f>
        <v>1</v>
      </c>
      <c r="J170">
        <v>1548</v>
      </c>
      <c r="K170">
        <v>669</v>
      </c>
      <c r="L170" t="str">
        <f>IF(Table13[[#This Row],[PTS]]&gt;=1000,"High Scorer","Low Scorer")</f>
        <v>Low Scorer</v>
      </c>
      <c r="M170">
        <v>239</v>
      </c>
      <c r="N170">
        <v>530</v>
      </c>
      <c r="O170">
        <v>45.1</v>
      </c>
      <c r="P170" t="str">
        <f>IF(Table13[[#This Row],[Field Goal %]]&gt;46,"Above Average FG%","Below Average FG%")</f>
        <v>Below Average FG%</v>
      </c>
      <c r="Q170">
        <v>116</v>
      </c>
      <c r="R170">
        <v>312</v>
      </c>
      <c r="S170">
        <v>37.200000000000003</v>
      </c>
      <c r="T170" t="str">
        <f>IF(Table13[[#This Row],[3P%]]&lt;30,"Regular Shooter",IF(Table13[[#This Row],[3P%]]&lt;=36,"Solid Shooter",IF(Table13[[#This Row],[3P%]]&gt;36,"Sharpshooter","Invalid")))</f>
        <v>Sharpshooter</v>
      </c>
      <c r="U170">
        <v>75</v>
      </c>
      <c r="V170">
        <v>108</v>
      </c>
      <c r="W170">
        <v>69.400000000000006</v>
      </c>
      <c r="X170" t="str">
        <f>IF(Table13[[#This Row],[Free Throw %]]&lt;70,"Subpar FT%",IF(Table13[[#This Row],[Free Throw %]]&lt;=72,"Solid FT%",IF(Table13[[#This Row],[Free Throw %]]&gt;72,"Elite FT%","Invalid")))</f>
        <v>Subpar FT%</v>
      </c>
      <c r="Y170">
        <v>25</v>
      </c>
      <c r="Z170">
        <v>151</v>
      </c>
      <c r="AA170">
        <v>176</v>
      </c>
      <c r="AB170" t="str">
        <f>IF(Table13[[#This Row],[REB]]&lt;199,"Occasional Rebounder",IF(Table13[[#This Row],[REB]] &lt;= 199,"Solid Rebounder",IF(Table13[[#This Row],[REB]]&gt;=200,"Elite Rebounder","Invalid")))</f>
        <v>Occasional Rebounder</v>
      </c>
      <c r="AC170">
        <v>115</v>
      </c>
      <c r="AD170" t="str">
        <f>IF(Table13[[#This Row],[AST]]&lt;100,"Occasional Passer",IF(Table13[[#This Row],[AST]] &lt;= 116,"Solid Passer",IF(Table13[[#This Row],[AST]]&gt;116,"Elite Passer","Invalid")))</f>
        <v>Solid Passer</v>
      </c>
      <c r="AE170">
        <v>52</v>
      </c>
      <c r="AF170">
        <v>35</v>
      </c>
      <c r="AG170" t="str">
        <f>IF(Table13[[#This Row],[STL]]&lt;25,"Occasional Stealer",IF(Table13[[#This Row],[STL]] &lt;= 33,"Solid Stealer",IF(Table13[[#This Row],[STL]]&gt;33,"Elite Stealer","Invalid")))</f>
        <v>Elite Stealer</v>
      </c>
      <c r="AH170">
        <v>11</v>
      </c>
      <c r="AI170" t="str">
        <f>IF(Table13[[#This Row],[BLK]]&lt;18,"Occasional Blocker",IF(Table13[[#This Row],[BLK]] &lt;= 20,"Solid Shot Blocker",IF(Table13[[#This Row],[BLK]]&gt;=21,"Elite Shot Blocker","Invalid")))</f>
        <v>Occasional Blocker</v>
      </c>
      <c r="AJ170">
        <v>122</v>
      </c>
      <c r="AK170">
        <v>1139</v>
      </c>
      <c r="AL170">
        <v>1</v>
      </c>
      <c r="AM170">
        <v>0</v>
      </c>
      <c r="AN170">
        <v>228</v>
      </c>
    </row>
    <row r="171" spans="1:40" x14ac:dyDescent="0.25">
      <c r="A171" t="s">
        <v>257</v>
      </c>
      <c r="B171" t="s">
        <v>26</v>
      </c>
      <c r="C171" t="str">
        <f>_xlfn.XLOOKUP(Table13[[#This Row],[POS]],Table4[POS],Table4[POS NAME])</f>
        <v>Power Forward</v>
      </c>
      <c r="D171" t="s">
        <v>93</v>
      </c>
      <c r="E171">
        <v>20</v>
      </c>
      <c r="F171">
        <v>67</v>
      </c>
      <c r="G171">
        <v>38</v>
      </c>
      <c r="H171">
        <v>29</v>
      </c>
      <c r="I171" t="b">
        <f>Table13[[#This Row],[W]]+Table13[[#This Row],[L]]=Table13[[#This Row],[Games Played]]</f>
        <v>1</v>
      </c>
      <c r="J171">
        <v>1394</v>
      </c>
      <c r="K171">
        <v>666</v>
      </c>
      <c r="L171" t="str">
        <f>IF(Table13[[#This Row],[PTS]]&gt;=1000,"High Scorer","Low Scorer")</f>
        <v>Low Scorer</v>
      </c>
      <c r="M171">
        <v>261</v>
      </c>
      <c r="N171">
        <v>497</v>
      </c>
      <c r="O171">
        <v>52.5</v>
      </c>
      <c r="P171" t="str">
        <f>IF(Table13[[#This Row],[Field Goal %]]&gt;46,"Above Average FG%","Below Average FG%")</f>
        <v>Above Average FG%</v>
      </c>
      <c r="Q171">
        <v>54</v>
      </c>
      <c r="R171">
        <v>146</v>
      </c>
      <c r="S171">
        <v>37</v>
      </c>
      <c r="T171" t="str">
        <f>IF(Table13[[#This Row],[3P%]]&lt;30,"Regular Shooter",IF(Table13[[#This Row],[3P%]]&lt;=36,"Solid Shooter",IF(Table13[[#This Row],[3P%]]&gt;36,"Sharpshooter","Invalid")))</f>
        <v>Sharpshooter</v>
      </c>
      <c r="U171">
        <v>90</v>
      </c>
      <c r="V171">
        <v>138</v>
      </c>
      <c r="W171">
        <v>65.2</v>
      </c>
      <c r="X171" t="str">
        <f>IF(Table13[[#This Row],[Free Throw %]]&lt;70,"Subpar FT%",IF(Table13[[#This Row],[Free Throw %]]&lt;=72,"Solid FT%",IF(Table13[[#This Row],[Free Throw %]]&gt;72,"Elite FT%","Invalid")))</f>
        <v>Subpar FT%</v>
      </c>
      <c r="Y171">
        <v>70</v>
      </c>
      <c r="Z171">
        <v>161</v>
      </c>
      <c r="AA171">
        <v>231</v>
      </c>
      <c r="AB171" t="str">
        <f>IF(Table13[[#This Row],[REB]]&lt;199,"Occasional Rebounder",IF(Table13[[#This Row],[REB]] &lt;= 199,"Solid Rebounder",IF(Table13[[#This Row],[REB]]&gt;=200,"Elite Rebounder","Invalid")))</f>
        <v>Elite Rebounder</v>
      </c>
      <c r="AC171">
        <v>125</v>
      </c>
      <c r="AD171" t="str">
        <f>IF(Table13[[#This Row],[AST]]&lt;100,"Occasional Passer",IF(Table13[[#This Row],[AST]] &lt;= 116,"Solid Passer",IF(Table13[[#This Row],[AST]]&gt;116,"Elite Passer","Invalid")))</f>
        <v>Elite Passer</v>
      </c>
      <c r="AE171">
        <v>95</v>
      </c>
      <c r="AF171">
        <v>41</v>
      </c>
      <c r="AG171" t="str">
        <f>IF(Table13[[#This Row],[STL]]&lt;25,"Occasional Stealer",IF(Table13[[#This Row],[STL]] &lt;= 33,"Solid Stealer",IF(Table13[[#This Row],[STL]]&gt;33,"Elite Stealer","Invalid")))</f>
        <v>Elite Stealer</v>
      </c>
      <c r="AH171">
        <v>31</v>
      </c>
      <c r="AI171" t="str">
        <f>IF(Table13[[#This Row],[BLK]]&lt;18,"Occasional Blocker",IF(Table13[[#This Row],[BLK]] &lt;= 20,"Solid Shot Blocker",IF(Table13[[#This Row],[BLK]]&gt;=21,"Elite Shot Blocker","Invalid")))</f>
        <v>Elite Shot Blocker</v>
      </c>
      <c r="AJ171">
        <v>157</v>
      </c>
      <c r="AK171">
        <v>1252</v>
      </c>
      <c r="AL171">
        <v>1</v>
      </c>
      <c r="AM171">
        <v>0</v>
      </c>
      <c r="AN171">
        <v>-53</v>
      </c>
    </row>
    <row r="172" spans="1:40" x14ac:dyDescent="0.25">
      <c r="A172" t="s">
        <v>258</v>
      </c>
      <c r="B172" t="s">
        <v>40</v>
      </c>
      <c r="C172" t="str">
        <f>_xlfn.XLOOKUP(Table13[[#This Row],[POS]],Table4[POS],Table4[POS NAME])</f>
        <v>Point Guard</v>
      </c>
      <c r="D172" t="s">
        <v>132</v>
      </c>
      <c r="E172">
        <v>22</v>
      </c>
      <c r="F172">
        <v>56</v>
      </c>
      <c r="G172">
        <v>36</v>
      </c>
      <c r="H172">
        <v>20</v>
      </c>
      <c r="I172" t="b">
        <f>Table13[[#This Row],[W]]+Table13[[#This Row],[L]]=Table13[[#This Row],[Games Played]]</f>
        <v>1</v>
      </c>
      <c r="J172">
        <v>1086</v>
      </c>
      <c r="K172">
        <v>659</v>
      </c>
      <c r="L172" t="str">
        <f>IF(Table13[[#This Row],[PTS]]&gt;=1000,"High Scorer","Low Scorer")</f>
        <v>Low Scorer</v>
      </c>
      <c r="M172">
        <v>228</v>
      </c>
      <c r="N172">
        <v>571</v>
      </c>
      <c r="O172">
        <v>39.9</v>
      </c>
      <c r="P172" t="str">
        <f>IF(Table13[[#This Row],[Field Goal %]]&gt;46,"Above Average FG%","Below Average FG%")</f>
        <v>Below Average FG%</v>
      </c>
      <c r="Q172">
        <v>117</v>
      </c>
      <c r="R172">
        <v>315</v>
      </c>
      <c r="S172">
        <v>37.1</v>
      </c>
      <c r="T172" t="str">
        <f>IF(Table13[[#This Row],[3P%]]&lt;30,"Regular Shooter",IF(Table13[[#This Row],[3P%]]&lt;=36,"Solid Shooter",IF(Table13[[#This Row],[3P%]]&gt;36,"Sharpshooter","Invalid")))</f>
        <v>Sharpshooter</v>
      </c>
      <c r="U172">
        <v>86</v>
      </c>
      <c r="V172">
        <v>102</v>
      </c>
      <c r="W172">
        <v>84.3</v>
      </c>
      <c r="X172" t="str">
        <f>IF(Table13[[#This Row],[Free Throw %]]&lt;70,"Subpar FT%",IF(Table13[[#This Row],[Free Throw %]]&lt;=72,"Solid FT%",IF(Table13[[#This Row],[Free Throw %]]&gt;72,"Elite FT%","Invalid")))</f>
        <v>Elite FT%</v>
      </c>
      <c r="Y172">
        <v>20</v>
      </c>
      <c r="Z172">
        <v>115</v>
      </c>
      <c r="AA172">
        <v>135</v>
      </c>
      <c r="AB172" t="str">
        <f>IF(Table13[[#This Row],[REB]]&lt;199,"Occasional Rebounder",IF(Table13[[#This Row],[REB]] &lt;= 199,"Solid Rebounder",IF(Table13[[#This Row],[REB]]&gt;=200,"Elite Rebounder","Invalid")))</f>
        <v>Occasional Rebounder</v>
      </c>
      <c r="AC172">
        <v>172</v>
      </c>
      <c r="AD172" t="str">
        <f>IF(Table13[[#This Row],[AST]]&lt;100,"Occasional Passer",IF(Table13[[#This Row],[AST]] &lt;= 116,"Solid Passer",IF(Table13[[#This Row],[AST]]&gt;116,"Elite Passer","Invalid")))</f>
        <v>Elite Passer</v>
      </c>
      <c r="AE172">
        <v>82</v>
      </c>
      <c r="AF172">
        <v>39</v>
      </c>
      <c r="AG172" t="str">
        <f>IF(Table13[[#This Row],[STL]]&lt;25,"Occasional Stealer",IF(Table13[[#This Row],[STL]] &lt;= 33,"Solid Stealer",IF(Table13[[#This Row],[STL]]&gt;33,"Elite Stealer","Invalid")))</f>
        <v>Elite Stealer</v>
      </c>
      <c r="AH172">
        <v>15</v>
      </c>
      <c r="AI172" t="str">
        <f>IF(Table13[[#This Row],[BLK]]&lt;18,"Occasional Blocker",IF(Table13[[#This Row],[BLK]] &lt;= 20,"Solid Shot Blocker",IF(Table13[[#This Row],[BLK]]&gt;=21,"Elite Shot Blocker","Invalid")))</f>
        <v>Occasional Blocker</v>
      </c>
      <c r="AJ172">
        <v>96</v>
      </c>
      <c r="AK172">
        <v>1159</v>
      </c>
      <c r="AL172">
        <v>1</v>
      </c>
      <c r="AM172">
        <v>0</v>
      </c>
      <c r="AN172">
        <v>-129</v>
      </c>
    </row>
    <row r="173" spans="1:40" x14ac:dyDescent="0.25">
      <c r="A173" t="s">
        <v>259</v>
      </c>
      <c r="B173" t="s">
        <v>33</v>
      </c>
      <c r="C173" t="str">
        <f>_xlfn.XLOOKUP(Table13[[#This Row],[POS]],Table4[POS],Table4[POS NAME])</f>
        <v>Small Forward</v>
      </c>
      <c r="D173" t="s">
        <v>123</v>
      </c>
      <c r="E173">
        <v>31</v>
      </c>
      <c r="F173">
        <v>64</v>
      </c>
      <c r="G173">
        <v>19</v>
      </c>
      <c r="H173">
        <v>45</v>
      </c>
      <c r="I173" t="b">
        <f>Table13[[#This Row],[W]]+Table13[[#This Row],[L]]=Table13[[#This Row],[Games Played]]</f>
        <v>1</v>
      </c>
      <c r="J173">
        <v>1314</v>
      </c>
      <c r="K173">
        <v>654</v>
      </c>
      <c r="L173" t="str">
        <f>IF(Table13[[#This Row],[PTS]]&gt;=1000,"High Scorer","Low Scorer")</f>
        <v>Low Scorer</v>
      </c>
      <c r="M173">
        <v>239</v>
      </c>
      <c r="N173">
        <v>523</v>
      </c>
      <c r="O173">
        <v>45.7</v>
      </c>
      <c r="P173" t="str">
        <f>IF(Table13[[#This Row],[Field Goal %]]&gt;46,"Above Average FG%","Below Average FG%")</f>
        <v>Below Average FG%</v>
      </c>
      <c r="Q173">
        <v>123</v>
      </c>
      <c r="R173">
        <v>298</v>
      </c>
      <c r="S173">
        <v>41.3</v>
      </c>
      <c r="T173" t="str">
        <f>IF(Table13[[#This Row],[3P%]]&lt;30,"Regular Shooter",IF(Table13[[#This Row],[3P%]]&lt;=36,"Solid Shooter",IF(Table13[[#This Row],[3P%]]&gt;36,"Sharpshooter","Invalid")))</f>
        <v>Sharpshooter</v>
      </c>
      <c r="U173">
        <v>53</v>
      </c>
      <c r="V173">
        <v>70</v>
      </c>
      <c r="W173">
        <v>75.7</v>
      </c>
      <c r="X173" t="str">
        <f>IF(Table13[[#This Row],[Free Throw %]]&lt;70,"Subpar FT%",IF(Table13[[#This Row],[Free Throw %]]&lt;=72,"Solid FT%",IF(Table13[[#This Row],[Free Throw %]]&gt;72,"Elite FT%","Invalid")))</f>
        <v>Elite FT%</v>
      </c>
      <c r="Y173">
        <v>23</v>
      </c>
      <c r="Z173">
        <v>115</v>
      </c>
      <c r="AA173">
        <v>138</v>
      </c>
      <c r="AB173" t="str">
        <f>IF(Table13[[#This Row],[REB]]&lt;199,"Occasional Rebounder",IF(Table13[[#This Row],[REB]] &lt;= 199,"Solid Rebounder",IF(Table13[[#This Row],[REB]]&gt;=200,"Elite Rebounder","Invalid")))</f>
        <v>Occasional Rebounder</v>
      </c>
      <c r="AC173">
        <v>91</v>
      </c>
      <c r="AD173" t="str">
        <f>IF(Table13[[#This Row],[AST]]&lt;100,"Occasional Passer",IF(Table13[[#This Row],[AST]] &lt;= 116,"Solid Passer",IF(Table13[[#This Row],[AST]]&gt;116,"Elite Passer","Invalid")))</f>
        <v>Occasional Passer</v>
      </c>
      <c r="AE173">
        <v>58</v>
      </c>
      <c r="AF173">
        <v>13</v>
      </c>
      <c r="AG173" t="str">
        <f>IF(Table13[[#This Row],[STL]]&lt;25,"Occasional Stealer",IF(Table13[[#This Row],[STL]] &lt;= 33,"Solid Stealer",IF(Table13[[#This Row],[STL]]&gt;33,"Elite Stealer","Invalid")))</f>
        <v>Occasional Stealer</v>
      </c>
      <c r="AH173">
        <v>6</v>
      </c>
      <c r="AI173" t="str">
        <f>IF(Table13[[#This Row],[BLK]]&lt;18,"Occasional Blocker",IF(Table13[[#This Row],[BLK]] &lt;= 20,"Solid Shot Blocker",IF(Table13[[#This Row],[BLK]]&gt;=21,"Elite Shot Blocker","Invalid")))</f>
        <v>Occasional Blocker</v>
      </c>
      <c r="AJ173">
        <v>118</v>
      </c>
      <c r="AK173">
        <v>955</v>
      </c>
      <c r="AL173">
        <v>0</v>
      </c>
      <c r="AM173">
        <v>0</v>
      </c>
      <c r="AN173">
        <v>-237</v>
      </c>
    </row>
    <row r="174" spans="1:40" x14ac:dyDescent="0.25">
      <c r="A174" t="s">
        <v>260</v>
      </c>
      <c r="B174" t="s">
        <v>52</v>
      </c>
      <c r="C174" t="str">
        <f>_xlfn.XLOOKUP(Table13[[#This Row],[POS]],Table4[POS],Table4[POS NAME])</f>
        <v>Shooting Guard</v>
      </c>
      <c r="D174" t="s">
        <v>104</v>
      </c>
      <c r="E174">
        <v>29</v>
      </c>
      <c r="F174">
        <v>65</v>
      </c>
      <c r="G174">
        <v>24</v>
      </c>
      <c r="H174">
        <v>41</v>
      </c>
      <c r="I174" t="b">
        <f>Table13[[#This Row],[W]]+Table13[[#This Row],[L]]=Table13[[#This Row],[Games Played]]</f>
        <v>1</v>
      </c>
      <c r="J174">
        <v>1530</v>
      </c>
      <c r="K174">
        <v>654</v>
      </c>
      <c r="L174" t="str">
        <f>IF(Table13[[#This Row],[PTS]]&gt;=1000,"High Scorer","Low Scorer")</f>
        <v>Low Scorer</v>
      </c>
      <c r="M174">
        <v>239</v>
      </c>
      <c r="N174">
        <v>554</v>
      </c>
      <c r="O174">
        <v>43.1</v>
      </c>
      <c r="P174" t="str">
        <f>IF(Table13[[#This Row],[Field Goal %]]&gt;46,"Above Average FG%","Below Average FG%")</f>
        <v>Below Average FG%</v>
      </c>
      <c r="Q174">
        <v>107</v>
      </c>
      <c r="R174">
        <v>293</v>
      </c>
      <c r="S174">
        <v>36.5</v>
      </c>
      <c r="T174" t="str">
        <f>IF(Table13[[#This Row],[3P%]]&lt;30,"Regular Shooter",IF(Table13[[#This Row],[3P%]]&lt;=36,"Solid Shooter",IF(Table13[[#This Row],[3P%]]&gt;36,"Sharpshooter","Invalid")))</f>
        <v>Sharpshooter</v>
      </c>
      <c r="U174">
        <v>69</v>
      </c>
      <c r="V174">
        <v>81</v>
      </c>
      <c r="W174">
        <v>85.2</v>
      </c>
      <c r="X174" t="str">
        <f>IF(Table13[[#This Row],[Free Throw %]]&lt;70,"Subpar FT%",IF(Table13[[#This Row],[Free Throw %]]&lt;=72,"Solid FT%",IF(Table13[[#This Row],[Free Throw %]]&gt;72,"Elite FT%","Invalid")))</f>
        <v>Elite FT%</v>
      </c>
      <c r="Y174">
        <v>41</v>
      </c>
      <c r="Z174">
        <v>134</v>
      </c>
      <c r="AA174">
        <v>175</v>
      </c>
      <c r="AB174" t="str">
        <f>IF(Table13[[#This Row],[REB]]&lt;199,"Occasional Rebounder",IF(Table13[[#This Row],[REB]] &lt;= 199,"Solid Rebounder",IF(Table13[[#This Row],[REB]]&gt;=200,"Elite Rebounder","Invalid")))</f>
        <v>Occasional Rebounder</v>
      </c>
      <c r="AC174">
        <v>174</v>
      </c>
      <c r="AD174" t="str">
        <f>IF(Table13[[#This Row],[AST]]&lt;100,"Occasional Passer",IF(Table13[[#This Row],[AST]] &lt;= 116,"Solid Passer",IF(Table13[[#This Row],[AST]]&gt;116,"Elite Passer","Invalid")))</f>
        <v>Elite Passer</v>
      </c>
      <c r="AE174">
        <v>86</v>
      </c>
      <c r="AF174">
        <v>69</v>
      </c>
      <c r="AG174" t="str">
        <f>IF(Table13[[#This Row],[STL]]&lt;25,"Occasional Stealer",IF(Table13[[#This Row],[STL]] &lt;= 33,"Solid Stealer",IF(Table13[[#This Row],[STL]]&gt;33,"Elite Stealer","Invalid")))</f>
        <v>Elite Stealer</v>
      </c>
      <c r="AH174">
        <v>20</v>
      </c>
      <c r="AI174" t="str">
        <f>IF(Table13[[#This Row],[BLK]]&lt;18,"Occasional Blocker",IF(Table13[[#This Row],[BLK]] &lt;= 20,"Solid Shot Blocker",IF(Table13[[#This Row],[BLK]]&gt;=21,"Elite Shot Blocker","Invalid")))</f>
        <v>Solid Shot Blocker</v>
      </c>
      <c r="AJ174">
        <v>117</v>
      </c>
      <c r="AK174">
        <v>1306</v>
      </c>
      <c r="AL174">
        <v>1</v>
      </c>
      <c r="AM174">
        <v>0</v>
      </c>
      <c r="AN174">
        <v>-161</v>
      </c>
    </row>
    <row r="175" spans="1:40" x14ac:dyDescent="0.25">
      <c r="A175" t="s">
        <v>261</v>
      </c>
      <c r="B175" t="s">
        <v>62</v>
      </c>
      <c r="C175" t="str">
        <f>_xlfn.XLOOKUP(Table13[[#This Row],[POS]],Table4[POS],Table4[POS NAME])</f>
        <v>Guard</v>
      </c>
      <c r="D175" t="s">
        <v>102</v>
      </c>
      <c r="E175">
        <v>24</v>
      </c>
      <c r="F175">
        <v>56</v>
      </c>
      <c r="G175">
        <v>27</v>
      </c>
      <c r="H175">
        <v>29</v>
      </c>
      <c r="I175" t="b">
        <f>Table13[[#This Row],[W]]+Table13[[#This Row],[L]]=Table13[[#This Row],[Games Played]]</f>
        <v>1</v>
      </c>
      <c r="J175">
        <v>1297</v>
      </c>
      <c r="K175">
        <v>654</v>
      </c>
      <c r="L175" t="str">
        <f>IF(Table13[[#This Row],[PTS]]&gt;=1000,"High Scorer","Low Scorer")</f>
        <v>Low Scorer</v>
      </c>
      <c r="M175">
        <v>236</v>
      </c>
      <c r="N175">
        <v>527</v>
      </c>
      <c r="O175">
        <v>44.8</v>
      </c>
      <c r="P175" t="str">
        <f>IF(Table13[[#This Row],[Field Goal %]]&gt;46,"Above Average FG%","Below Average FG%")</f>
        <v>Below Average FG%</v>
      </c>
      <c r="Q175">
        <v>91</v>
      </c>
      <c r="R175">
        <v>249</v>
      </c>
      <c r="S175">
        <v>36.5</v>
      </c>
      <c r="T175" t="str">
        <f>IF(Table13[[#This Row],[3P%]]&lt;30,"Regular Shooter",IF(Table13[[#This Row],[3P%]]&lt;=36,"Solid Shooter",IF(Table13[[#This Row],[3P%]]&gt;36,"Sharpshooter","Invalid")))</f>
        <v>Sharpshooter</v>
      </c>
      <c r="U175">
        <v>91</v>
      </c>
      <c r="V175">
        <v>106</v>
      </c>
      <c r="W175">
        <v>85.8</v>
      </c>
      <c r="X175" t="str">
        <f>IF(Table13[[#This Row],[Free Throw %]]&lt;70,"Subpar FT%",IF(Table13[[#This Row],[Free Throw %]]&lt;=72,"Solid FT%",IF(Table13[[#This Row],[Free Throw %]]&gt;72,"Elite FT%","Invalid")))</f>
        <v>Elite FT%</v>
      </c>
      <c r="Y175">
        <v>14</v>
      </c>
      <c r="Z175">
        <v>95</v>
      </c>
      <c r="AA175">
        <v>109</v>
      </c>
      <c r="AB175" t="str">
        <f>IF(Table13[[#This Row],[REB]]&lt;199,"Occasional Rebounder",IF(Table13[[#This Row],[REB]] &lt;= 199,"Solid Rebounder",IF(Table13[[#This Row],[REB]]&gt;=200,"Elite Rebounder","Invalid")))</f>
        <v>Occasional Rebounder</v>
      </c>
      <c r="AC175">
        <v>64</v>
      </c>
      <c r="AD175" t="str">
        <f>IF(Table13[[#This Row],[AST]]&lt;100,"Occasional Passer",IF(Table13[[#This Row],[AST]] &lt;= 116,"Solid Passer",IF(Table13[[#This Row],[AST]]&gt;116,"Elite Passer","Invalid")))</f>
        <v>Occasional Passer</v>
      </c>
      <c r="AE175">
        <v>46</v>
      </c>
      <c r="AF175">
        <v>30</v>
      </c>
      <c r="AG175" t="str">
        <f>IF(Table13[[#This Row],[STL]]&lt;25,"Occasional Stealer",IF(Table13[[#This Row],[STL]] &lt;= 33,"Solid Stealer",IF(Table13[[#This Row],[STL]]&gt;33,"Elite Stealer","Invalid")))</f>
        <v>Solid Stealer</v>
      </c>
      <c r="AH175">
        <v>17</v>
      </c>
      <c r="AI175" t="str">
        <f>IF(Table13[[#This Row],[BLK]]&lt;18,"Occasional Blocker",IF(Table13[[#This Row],[BLK]] &lt;= 20,"Solid Shot Blocker",IF(Table13[[#This Row],[BLK]]&gt;=21,"Elite Shot Blocker","Invalid")))</f>
        <v>Occasional Blocker</v>
      </c>
      <c r="AJ175">
        <v>71</v>
      </c>
      <c r="AK175">
        <v>976</v>
      </c>
      <c r="AL175">
        <v>0</v>
      </c>
      <c r="AM175">
        <v>0</v>
      </c>
      <c r="AN175">
        <v>-207</v>
      </c>
    </row>
    <row r="176" spans="1:40" x14ac:dyDescent="0.25">
      <c r="A176" t="s">
        <v>262</v>
      </c>
      <c r="B176" t="s">
        <v>52</v>
      </c>
      <c r="C176" t="str">
        <f>_xlfn.XLOOKUP(Table13[[#This Row],[POS]],Table4[POS],Table4[POS NAME])</f>
        <v>Shooting Guard</v>
      </c>
      <c r="D176" t="s">
        <v>142</v>
      </c>
      <c r="E176">
        <v>31</v>
      </c>
      <c r="F176">
        <v>51</v>
      </c>
      <c r="G176">
        <v>12</v>
      </c>
      <c r="H176">
        <v>39</v>
      </c>
      <c r="I176" t="b">
        <f>Table13[[#This Row],[W]]+Table13[[#This Row],[L]]=Table13[[#This Row],[Games Played]]</f>
        <v>1</v>
      </c>
      <c r="J176">
        <v>1122</v>
      </c>
      <c r="K176">
        <v>652</v>
      </c>
      <c r="L176" t="str">
        <f>IF(Table13[[#This Row],[PTS]]&gt;=1000,"High Scorer","Low Scorer")</f>
        <v>Low Scorer</v>
      </c>
      <c r="M176">
        <v>200</v>
      </c>
      <c r="N176">
        <v>459</v>
      </c>
      <c r="O176">
        <v>43.6</v>
      </c>
      <c r="P176" t="str">
        <f>IF(Table13[[#This Row],[Field Goal %]]&gt;46,"Above Average FG%","Below Average FG%")</f>
        <v>Below Average FG%</v>
      </c>
      <c r="Q176">
        <v>99</v>
      </c>
      <c r="R176">
        <v>239</v>
      </c>
      <c r="S176">
        <v>41.4</v>
      </c>
      <c r="T176" t="str">
        <f>IF(Table13[[#This Row],[3P%]]&lt;30,"Regular Shooter",IF(Table13[[#This Row],[3P%]]&lt;=36,"Solid Shooter",IF(Table13[[#This Row],[3P%]]&gt;36,"Sharpshooter","Invalid")))</f>
        <v>Sharpshooter</v>
      </c>
      <c r="U176">
        <v>153</v>
      </c>
      <c r="V176">
        <v>188</v>
      </c>
      <c r="W176">
        <v>81.400000000000006</v>
      </c>
      <c r="X176" t="str">
        <f>IF(Table13[[#This Row],[Free Throw %]]&lt;70,"Subpar FT%",IF(Table13[[#This Row],[Free Throw %]]&lt;=72,"Solid FT%",IF(Table13[[#This Row],[Free Throw %]]&gt;72,"Elite FT%","Invalid")))</f>
        <v>Elite FT%</v>
      </c>
      <c r="Y176">
        <v>19</v>
      </c>
      <c r="Z176">
        <v>139</v>
      </c>
      <c r="AA176">
        <v>158</v>
      </c>
      <c r="AB176" t="str">
        <f>IF(Table13[[#This Row],[REB]]&lt;199,"Occasional Rebounder",IF(Table13[[#This Row],[REB]] &lt;= 199,"Solid Rebounder",IF(Table13[[#This Row],[REB]]&gt;=200,"Elite Rebounder","Invalid")))</f>
        <v>Occasional Rebounder</v>
      </c>
      <c r="AC176">
        <v>114</v>
      </c>
      <c r="AD176" t="str">
        <f>IF(Table13[[#This Row],[AST]]&lt;100,"Occasional Passer",IF(Table13[[#This Row],[AST]] &lt;= 116,"Solid Passer",IF(Table13[[#This Row],[AST]]&gt;116,"Elite Passer","Invalid")))</f>
        <v>Solid Passer</v>
      </c>
      <c r="AE176">
        <v>58</v>
      </c>
      <c r="AF176">
        <v>38</v>
      </c>
      <c r="AG176" t="str">
        <f>IF(Table13[[#This Row],[STL]]&lt;25,"Occasional Stealer",IF(Table13[[#This Row],[STL]] &lt;= 33,"Solid Stealer",IF(Table13[[#This Row],[STL]]&gt;33,"Elite Stealer","Invalid")))</f>
        <v>Elite Stealer</v>
      </c>
      <c r="AH176">
        <v>8</v>
      </c>
      <c r="AI176" t="str">
        <f>IF(Table13[[#This Row],[BLK]]&lt;18,"Occasional Blocker",IF(Table13[[#This Row],[BLK]] &lt;= 20,"Solid Shot Blocker",IF(Table13[[#This Row],[BLK]]&gt;=21,"Elite Shot Blocker","Invalid")))</f>
        <v>Occasional Blocker</v>
      </c>
      <c r="AJ176">
        <v>98</v>
      </c>
      <c r="AK176">
        <v>1093</v>
      </c>
      <c r="AL176">
        <v>0</v>
      </c>
      <c r="AM176">
        <v>0</v>
      </c>
      <c r="AN176">
        <v>-7</v>
      </c>
    </row>
    <row r="177" spans="1:40" x14ac:dyDescent="0.25">
      <c r="A177" t="s">
        <v>263</v>
      </c>
      <c r="B177" t="s">
        <v>40</v>
      </c>
      <c r="C177" t="str">
        <f>_xlfn.XLOOKUP(Table13[[#This Row],[POS]],Table4[POS],Table4[POS NAME])</f>
        <v>Point Guard</v>
      </c>
      <c r="D177" t="s">
        <v>51</v>
      </c>
      <c r="E177">
        <v>27</v>
      </c>
      <c r="F177">
        <v>81</v>
      </c>
      <c r="G177">
        <v>57</v>
      </c>
      <c r="H177">
        <v>24</v>
      </c>
      <c r="I177" t="b">
        <f>Table13[[#This Row],[W]]+Table13[[#This Row],[L]]=Table13[[#This Row],[Games Played]]</f>
        <v>1</v>
      </c>
      <c r="J177">
        <v>1812</v>
      </c>
      <c r="K177">
        <v>651</v>
      </c>
      <c r="L177" t="str">
        <f>IF(Table13[[#This Row],[PTS]]&gt;=1000,"High Scorer","Low Scorer")</f>
        <v>Low Scorer</v>
      </c>
      <c r="M177">
        <v>239</v>
      </c>
      <c r="N177">
        <v>565</v>
      </c>
      <c r="O177">
        <v>42.3</v>
      </c>
      <c r="P177" t="str">
        <f>IF(Table13[[#This Row],[Field Goal %]]&gt;46,"Above Average FG%","Below Average FG%")</f>
        <v>Below Average FG%</v>
      </c>
      <c r="Q177">
        <v>142</v>
      </c>
      <c r="R177">
        <v>337</v>
      </c>
      <c r="S177">
        <v>42.1</v>
      </c>
      <c r="T177" t="str">
        <f>IF(Table13[[#This Row],[3P%]]&lt;30,"Regular Shooter",IF(Table13[[#This Row],[3P%]]&lt;=36,"Solid Shooter",IF(Table13[[#This Row],[3P%]]&gt;36,"Sharpshooter","Invalid")))</f>
        <v>Sharpshooter</v>
      </c>
      <c r="U177">
        <v>31</v>
      </c>
      <c r="V177">
        <v>38</v>
      </c>
      <c r="W177">
        <v>81.599999999999994</v>
      </c>
      <c r="X177" t="str">
        <f>IF(Table13[[#This Row],[Free Throw %]]&lt;70,"Subpar FT%",IF(Table13[[#This Row],[Free Throw %]]&lt;=72,"Solid FT%",IF(Table13[[#This Row],[Free Throw %]]&gt;72,"Elite FT%","Invalid")))</f>
        <v>Elite FT%</v>
      </c>
      <c r="Y177">
        <v>35</v>
      </c>
      <c r="Z177">
        <v>167</v>
      </c>
      <c r="AA177">
        <v>202</v>
      </c>
      <c r="AB177" t="str">
        <f>IF(Table13[[#This Row],[REB]]&lt;199,"Occasional Rebounder",IF(Table13[[#This Row],[REB]] &lt;= 199,"Solid Rebounder",IF(Table13[[#This Row],[REB]]&gt;=200,"Elite Rebounder","Invalid")))</f>
        <v>Elite Rebounder</v>
      </c>
      <c r="AC177">
        <v>197</v>
      </c>
      <c r="AD177" t="str">
        <f>IF(Table13[[#This Row],[AST]]&lt;100,"Occasional Passer",IF(Table13[[#This Row],[AST]] &lt;= 116,"Solid Passer",IF(Table13[[#This Row],[AST]]&gt;116,"Elite Passer","Invalid")))</f>
        <v>Elite Passer</v>
      </c>
      <c r="AE177">
        <v>78</v>
      </c>
      <c r="AF177">
        <v>66</v>
      </c>
      <c r="AG177" t="str">
        <f>IF(Table13[[#This Row],[STL]]&lt;25,"Occasional Stealer",IF(Table13[[#This Row],[STL]] &lt;= 33,"Solid Stealer",IF(Table13[[#This Row],[STL]]&gt;33,"Elite Stealer","Invalid")))</f>
        <v>Elite Stealer</v>
      </c>
      <c r="AH177">
        <v>29</v>
      </c>
      <c r="AI177" t="str">
        <f>IF(Table13[[#This Row],[BLK]]&lt;18,"Occasional Blocker",IF(Table13[[#This Row],[BLK]] &lt;= 20,"Solid Shot Blocker",IF(Table13[[#This Row],[BLK]]&gt;=21,"Elite Shot Blocker","Invalid")))</f>
        <v>Elite Shot Blocker</v>
      </c>
      <c r="AJ177">
        <v>158</v>
      </c>
      <c r="AK177">
        <v>1396</v>
      </c>
      <c r="AL177">
        <v>1</v>
      </c>
      <c r="AM177">
        <v>0</v>
      </c>
      <c r="AN177">
        <v>63</v>
      </c>
    </row>
    <row r="178" spans="1:40" x14ac:dyDescent="0.25">
      <c r="A178" t="s">
        <v>264</v>
      </c>
      <c r="B178" t="s">
        <v>33</v>
      </c>
      <c r="C178" t="str">
        <f>_xlfn.XLOOKUP(Table13[[#This Row],[POS]],Table4[POS],Table4[POS NAME])</f>
        <v>Small Forward</v>
      </c>
      <c r="D178" t="s">
        <v>95</v>
      </c>
      <c r="E178">
        <v>27</v>
      </c>
      <c r="F178">
        <v>42</v>
      </c>
      <c r="G178">
        <v>25</v>
      </c>
      <c r="H178">
        <v>17</v>
      </c>
      <c r="I178" t="b">
        <f>Table13[[#This Row],[W]]+Table13[[#This Row],[L]]=Table13[[#This Row],[Games Played]]</f>
        <v>1</v>
      </c>
      <c r="J178">
        <v>1200</v>
      </c>
      <c r="K178">
        <v>650</v>
      </c>
      <c r="L178" t="str">
        <f>IF(Table13[[#This Row],[PTS]]&gt;=1000,"High Scorer","Low Scorer")</f>
        <v>Low Scorer</v>
      </c>
      <c r="M178">
        <v>223</v>
      </c>
      <c r="N178">
        <v>474</v>
      </c>
      <c r="O178">
        <v>47</v>
      </c>
      <c r="P178" t="str">
        <f>IF(Table13[[#This Row],[Field Goal %]]&gt;46,"Above Average FG%","Below Average FG%")</f>
        <v>Above Average FG%</v>
      </c>
      <c r="Q178">
        <v>103</v>
      </c>
      <c r="R178">
        <v>255</v>
      </c>
      <c r="S178">
        <v>40.4</v>
      </c>
      <c r="T178" t="str">
        <f>IF(Table13[[#This Row],[3P%]]&lt;30,"Regular Shooter",IF(Table13[[#This Row],[3P%]]&lt;=36,"Solid Shooter",IF(Table13[[#This Row],[3P%]]&gt;36,"Sharpshooter","Invalid")))</f>
        <v>Sharpshooter</v>
      </c>
      <c r="U178">
        <v>101</v>
      </c>
      <c r="V178">
        <v>120</v>
      </c>
      <c r="W178">
        <v>84.2</v>
      </c>
      <c r="X178" t="str">
        <f>IF(Table13[[#This Row],[Free Throw %]]&lt;70,"Subpar FT%",IF(Table13[[#This Row],[Free Throw %]]&lt;=72,"Solid FT%",IF(Table13[[#This Row],[Free Throw %]]&gt;72,"Elite FT%","Invalid")))</f>
        <v>Elite FT%</v>
      </c>
      <c r="Y178">
        <v>34</v>
      </c>
      <c r="Z178">
        <v>151</v>
      </c>
      <c r="AA178">
        <v>185</v>
      </c>
      <c r="AB178" t="str">
        <f>IF(Table13[[#This Row],[REB]]&lt;199,"Occasional Rebounder",IF(Table13[[#This Row],[REB]] &lt;= 199,"Solid Rebounder",IF(Table13[[#This Row],[REB]]&gt;=200,"Elite Rebounder","Invalid")))</f>
        <v>Occasional Rebounder</v>
      </c>
      <c r="AC178">
        <v>78</v>
      </c>
      <c r="AD178" t="str">
        <f>IF(Table13[[#This Row],[AST]]&lt;100,"Occasional Passer",IF(Table13[[#This Row],[AST]] &lt;= 116,"Solid Passer",IF(Table13[[#This Row],[AST]]&gt;116,"Elite Passer","Invalid")))</f>
        <v>Occasional Passer</v>
      </c>
      <c r="AE178">
        <v>37</v>
      </c>
      <c r="AF178">
        <v>50</v>
      </c>
      <c r="AG178" t="str">
        <f>IF(Table13[[#This Row],[STL]]&lt;25,"Occasional Stealer",IF(Table13[[#This Row],[STL]] &lt;= 33,"Solid Stealer",IF(Table13[[#This Row],[STL]]&gt;33,"Elite Stealer","Invalid")))</f>
        <v>Elite Stealer</v>
      </c>
      <c r="AH178">
        <v>14</v>
      </c>
      <c r="AI178" t="str">
        <f>IF(Table13[[#This Row],[BLK]]&lt;18,"Occasional Blocker",IF(Table13[[#This Row],[BLK]] &lt;= 20,"Solid Shot Blocker",IF(Table13[[#This Row],[BLK]]&gt;=21,"Elite Shot Blocker","Invalid")))</f>
        <v>Occasional Blocker</v>
      </c>
      <c r="AJ178">
        <v>83</v>
      </c>
      <c r="AK178">
        <v>1144</v>
      </c>
      <c r="AL178">
        <v>1</v>
      </c>
      <c r="AM178">
        <v>0</v>
      </c>
      <c r="AN178">
        <v>155</v>
      </c>
    </row>
    <row r="179" spans="1:40" x14ac:dyDescent="0.25">
      <c r="A179" t="s">
        <v>265</v>
      </c>
      <c r="B179" t="s">
        <v>40</v>
      </c>
      <c r="C179" t="str">
        <f>_xlfn.XLOOKUP(Table13[[#This Row],[POS]],Table4[POS],Table4[POS NAME])</f>
        <v>Point Guard</v>
      </c>
      <c r="D179" t="s">
        <v>129</v>
      </c>
      <c r="E179">
        <v>31</v>
      </c>
      <c r="F179">
        <v>75</v>
      </c>
      <c r="G179">
        <v>31</v>
      </c>
      <c r="H179">
        <v>44</v>
      </c>
      <c r="I179" t="b">
        <f>Table13[[#This Row],[W]]+Table13[[#This Row],[L]]=Table13[[#This Row],[Games Played]]</f>
        <v>1</v>
      </c>
      <c r="J179">
        <v>1526</v>
      </c>
      <c r="K179">
        <v>650</v>
      </c>
      <c r="L179" t="str">
        <f>IF(Table13[[#This Row],[PTS]]&gt;=1000,"High Scorer","Low Scorer")</f>
        <v>Low Scorer</v>
      </c>
      <c r="M179">
        <v>283</v>
      </c>
      <c r="N179">
        <v>521</v>
      </c>
      <c r="O179">
        <v>54.3</v>
      </c>
      <c r="P179" t="str">
        <f>IF(Table13[[#This Row],[Field Goal %]]&gt;46,"Above Average FG%","Below Average FG%")</f>
        <v>Above Average FG%</v>
      </c>
      <c r="Q179">
        <v>26</v>
      </c>
      <c r="R179">
        <v>59</v>
      </c>
      <c r="S179">
        <v>44.1</v>
      </c>
      <c r="T179" t="str">
        <f>IF(Table13[[#This Row],[3P%]]&lt;30,"Regular Shooter",IF(Table13[[#This Row],[3P%]]&lt;=36,"Solid Shooter",IF(Table13[[#This Row],[3P%]]&gt;36,"Sharpshooter","Invalid")))</f>
        <v>Sharpshooter</v>
      </c>
      <c r="U179">
        <v>58</v>
      </c>
      <c r="V179">
        <v>68</v>
      </c>
      <c r="W179">
        <v>85.3</v>
      </c>
      <c r="X179" t="str">
        <f>IF(Table13[[#This Row],[Free Throw %]]&lt;70,"Subpar FT%",IF(Table13[[#This Row],[Free Throw %]]&lt;=72,"Solid FT%",IF(Table13[[#This Row],[Free Throw %]]&gt;72,"Elite FT%","Invalid")))</f>
        <v>Elite FT%</v>
      </c>
      <c r="Y179">
        <v>45</v>
      </c>
      <c r="Z179">
        <v>189</v>
      </c>
      <c r="AA179">
        <v>234</v>
      </c>
      <c r="AB179" t="str">
        <f>IF(Table13[[#This Row],[REB]]&lt;199,"Occasional Rebounder",IF(Table13[[#This Row],[REB]] &lt;= 199,"Solid Rebounder",IF(Table13[[#This Row],[REB]]&gt;=200,"Elite Rebounder","Invalid")))</f>
        <v>Elite Rebounder</v>
      </c>
      <c r="AC179">
        <v>397</v>
      </c>
      <c r="AD179" t="str">
        <f>IF(Table13[[#This Row],[AST]]&lt;100,"Occasional Passer",IF(Table13[[#This Row],[AST]] &lt;= 116,"Solid Passer",IF(Table13[[#This Row],[AST]]&gt;116,"Elite Passer","Invalid")))</f>
        <v>Elite Passer</v>
      </c>
      <c r="AE179">
        <v>143</v>
      </c>
      <c r="AF179">
        <v>81</v>
      </c>
      <c r="AG179" t="str">
        <f>IF(Table13[[#This Row],[STL]]&lt;25,"Occasional Stealer",IF(Table13[[#This Row],[STL]] &lt;= 33,"Solid Stealer",IF(Table13[[#This Row],[STL]]&gt;33,"Elite Stealer","Invalid")))</f>
        <v>Elite Stealer</v>
      </c>
      <c r="AH179">
        <v>10</v>
      </c>
      <c r="AI179" t="str">
        <f>IF(Table13[[#This Row],[BLK]]&lt;18,"Occasional Blocker",IF(Table13[[#This Row],[BLK]] &lt;= 20,"Solid Shot Blocker",IF(Table13[[#This Row],[BLK]]&gt;=21,"Elite Shot Blocker","Invalid")))</f>
        <v>Occasional Blocker</v>
      </c>
      <c r="AJ179">
        <v>105</v>
      </c>
      <c r="AK179">
        <v>1656</v>
      </c>
      <c r="AL179">
        <v>6</v>
      </c>
      <c r="AM179">
        <v>1</v>
      </c>
      <c r="AN179">
        <v>-62</v>
      </c>
    </row>
    <row r="180" spans="1:40" x14ac:dyDescent="0.25">
      <c r="A180" t="s">
        <v>266</v>
      </c>
      <c r="B180" t="s">
        <v>33</v>
      </c>
      <c r="C180" t="str">
        <f>_xlfn.XLOOKUP(Table13[[#This Row],[POS]],Table4[POS],Table4[POS NAME])</f>
        <v>Small Forward</v>
      </c>
      <c r="D180" t="s">
        <v>104</v>
      </c>
      <c r="E180">
        <v>24</v>
      </c>
      <c r="F180">
        <v>66</v>
      </c>
      <c r="G180">
        <v>31</v>
      </c>
      <c r="H180">
        <v>35</v>
      </c>
      <c r="I180" t="b">
        <f>Table13[[#This Row],[W]]+Table13[[#This Row],[L]]=Table13[[#This Row],[Games Played]]</f>
        <v>1</v>
      </c>
      <c r="J180">
        <v>1951</v>
      </c>
      <c r="K180">
        <v>649</v>
      </c>
      <c r="L180" t="str">
        <f>IF(Table13[[#This Row],[PTS]]&gt;=1000,"High Scorer","Low Scorer")</f>
        <v>Low Scorer</v>
      </c>
      <c r="M180">
        <v>235</v>
      </c>
      <c r="N180">
        <v>501</v>
      </c>
      <c r="O180">
        <v>46.9</v>
      </c>
      <c r="P180" t="str">
        <f>IF(Table13[[#This Row],[Field Goal %]]&gt;46,"Above Average FG%","Below Average FG%")</f>
        <v>Above Average FG%</v>
      </c>
      <c r="Q180">
        <v>56</v>
      </c>
      <c r="R180">
        <v>167</v>
      </c>
      <c r="S180">
        <v>33.5</v>
      </c>
      <c r="T180" t="str">
        <f>IF(Table13[[#This Row],[3P%]]&lt;30,"Regular Shooter",IF(Table13[[#This Row],[3P%]]&lt;=36,"Solid Shooter",IF(Table13[[#This Row],[3P%]]&gt;36,"Sharpshooter","Invalid")))</f>
        <v>Solid Shooter</v>
      </c>
      <c r="U180">
        <v>123</v>
      </c>
      <c r="V180">
        <v>161</v>
      </c>
      <c r="W180">
        <v>76.400000000000006</v>
      </c>
      <c r="X180" t="str">
        <f>IF(Table13[[#This Row],[Free Throw %]]&lt;70,"Subpar FT%",IF(Table13[[#This Row],[Free Throw %]]&lt;=72,"Solid FT%",IF(Table13[[#This Row],[Free Throw %]]&gt;72,"Elite FT%","Invalid")))</f>
        <v>Elite FT%</v>
      </c>
      <c r="Y180">
        <v>97</v>
      </c>
      <c r="Z180">
        <v>172</v>
      </c>
      <c r="AA180">
        <v>269</v>
      </c>
      <c r="AB180" t="str">
        <f>IF(Table13[[#This Row],[REB]]&lt;199,"Occasional Rebounder",IF(Table13[[#This Row],[REB]] &lt;= 199,"Solid Rebounder",IF(Table13[[#This Row],[REB]]&gt;=200,"Elite Rebounder","Invalid")))</f>
        <v>Elite Rebounder</v>
      </c>
      <c r="AC180">
        <v>162</v>
      </c>
      <c r="AD180" t="str">
        <f>IF(Table13[[#This Row],[AST]]&lt;100,"Occasional Passer",IF(Table13[[#This Row],[AST]] &lt;= 116,"Solid Passer",IF(Table13[[#This Row],[AST]]&gt;116,"Elite Passer","Invalid")))</f>
        <v>Elite Passer</v>
      </c>
      <c r="AE180">
        <v>88</v>
      </c>
      <c r="AF180">
        <v>103</v>
      </c>
      <c r="AG180" t="str">
        <f>IF(Table13[[#This Row],[STL]]&lt;25,"Occasional Stealer",IF(Table13[[#This Row],[STL]] &lt;= 33,"Solid Stealer",IF(Table13[[#This Row],[STL]]&gt;33,"Elite Stealer","Invalid")))</f>
        <v>Elite Stealer</v>
      </c>
      <c r="AH180">
        <v>42</v>
      </c>
      <c r="AI180" t="str">
        <f>IF(Table13[[#This Row],[BLK]]&lt;18,"Occasional Blocker",IF(Table13[[#This Row],[BLK]] &lt;= 20,"Solid Shot Blocker",IF(Table13[[#This Row],[BLK]]&gt;=21,"Elite Shot Blocker","Invalid")))</f>
        <v>Elite Shot Blocker</v>
      </c>
      <c r="AJ180">
        <v>208</v>
      </c>
      <c r="AK180">
        <v>1562</v>
      </c>
      <c r="AL180">
        <v>0</v>
      </c>
      <c r="AM180">
        <v>0</v>
      </c>
      <c r="AN180">
        <v>150</v>
      </c>
    </row>
    <row r="181" spans="1:40" x14ac:dyDescent="0.25">
      <c r="A181" t="s">
        <v>267</v>
      </c>
      <c r="B181" t="s">
        <v>33</v>
      </c>
      <c r="C181" t="str">
        <f>_xlfn.XLOOKUP(Table13[[#This Row],[POS]],Table4[POS],Table4[POS NAME])</f>
        <v>Small Forward</v>
      </c>
      <c r="D181" t="s">
        <v>123</v>
      </c>
      <c r="E181">
        <v>27</v>
      </c>
      <c r="F181">
        <v>67</v>
      </c>
      <c r="G181">
        <v>18</v>
      </c>
      <c r="H181">
        <v>49</v>
      </c>
      <c r="I181" t="b">
        <f>Table13[[#This Row],[W]]+Table13[[#This Row],[L]]=Table13[[#This Row],[Games Played]]</f>
        <v>1</v>
      </c>
      <c r="J181">
        <v>1453</v>
      </c>
      <c r="K181">
        <v>647</v>
      </c>
      <c r="L181" t="str">
        <f>IF(Table13[[#This Row],[PTS]]&gt;=1000,"High Scorer","Low Scorer")</f>
        <v>Low Scorer</v>
      </c>
      <c r="M181">
        <v>236</v>
      </c>
      <c r="N181">
        <v>465</v>
      </c>
      <c r="O181">
        <v>50.8</v>
      </c>
      <c r="P181" t="str">
        <f>IF(Table13[[#This Row],[Field Goal %]]&gt;46,"Above Average FG%","Below Average FG%")</f>
        <v>Above Average FG%</v>
      </c>
      <c r="Q181">
        <v>56</v>
      </c>
      <c r="R181">
        <v>142</v>
      </c>
      <c r="S181">
        <v>39.4</v>
      </c>
      <c r="T181" t="str">
        <f>IF(Table13[[#This Row],[3P%]]&lt;30,"Regular Shooter",IF(Table13[[#This Row],[3P%]]&lt;=36,"Solid Shooter",IF(Table13[[#This Row],[3P%]]&gt;36,"Sharpshooter","Invalid")))</f>
        <v>Sharpshooter</v>
      </c>
      <c r="U181">
        <v>119</v>
      </c>
      <c r="V181">
        <v>150</v>
      </c>
      <c r="W181">
        <v>79.3</v>
      </c>
      <c r="X181" t="str">
        <f>IF(Table13[[#This Row],[Free Throw %]]&lt;70,"Subpar FT%",IF(Table13[[#This Row],[Free Throw %]]&lt;=72,"Solid FT%",IF(Table13[[#This Row],[Free Throw %]]&gt;72,"Elite FT%","Invalid")))</f>
        <v>Elite FT%</v>
      </c>
      <c r="Y181">
        <v>65</v>
      </c>
      <c r="Z181">
        <v>182</v>
      </c>
      <c r="AA181">
        <v>247</v>
      </c>
      <c r="AB181" t="str">
        <f>IF(Table13[[#This Row],[REB]]&lt;199,"Occasional Rebounder",IF(Table13[[#This Row],[REB]] &lt;= 199,"Solid Rebounder",IF(Table13[[#This Row],[REB]]&gt;=200,"Elite Rebounder","Invalid")))</f>
        <v>Elite Rebounder</v>
      </c>
      <c r="AC181">
        <v>103</v>
      </c>
      <c r="AD181" t="str">
        <f>IF(Table13[[#This Row],[AST]]&lt;100,"Occasional Passer",IF(Table13[[#This Row],[AST]] &lt;= 116,"Solid Passer",IF(Table13[[#This Row],[AST]]&gt;116,"Elite Passer","Invalid")))</f>
        <v>Solid Passer</v>
      </c>
      <c r="AE181">
        <v>56</v>
      </c>
      <c r="AF181">
        <v>46</v>
      </c>
      <c r="AG181" t="str">
        <f>IF(Table13[[#This Row],[STL]]&lt;25,"Occasional Stealer",IF(Table13[[#This Row],[STL]] &lt;= 33,"Solid Stealer",IF(Table13[[#This Row],[STL]]&gt;33,"Elite Stealer","Invalid")))</f>
        <v>Elite Stealer</v>
      </c>
      <c r="AH181">
        <v>20</v>
      </c>
      <c r="AI181" t="str">
        <f>IF(Table13[[#This Row],[BLK]]&lt;18,"Occasional Blocker",IF(Table13[[#This Row],[BLK]] &lt;= 20,"Solid Shot Blocker",IF(Table13[[#This Row],[BLK]]&gt;=21,"Elite Shot Blocker","Invalid")))</f>
        <v>Solid Shot Blocker</v>
      </c>
      <c r="AJ181">
        <v>63</v>
      </c>
      <c r="AK181">
        <v>1240</v>
      </c>
      <c r="AL181">
        <v>0</v>
      </c>
      <c r="AM181">
        <v>0</v>
      </c>
      <c r="AN181">
        <v>-266</v>
      </c>
    </row>
    <row r="182" spans="1:40" x14ac:dyDescent="0.25">
      <c r="A182" t="s">
        <v>268</v>
      </c>
      <c r="B182" t="s">
        <v>33</v>
      </c>
      <c r="C182" t="str">
        <f>_xlfn.XLOOKUP(Table13[[#This Row],[POS]],Table4[POS],Table4[POS NAME])</f>
        <v>Small Forward</v>
      </c>
      <c r="D182" t="s">
        <v>56</v>
      </c>
      <c r="E182">
        <v>29</v>
      </c>
      <c r="F182">
        <v>69</v>
      </c>
      <c r="G182">
        <v>36</v>
      </c>
      <c r="H182">
        <v>33</v>
      </c>
      <c r="I182" t="b">
        <f>Table13[[#This Row],[W]]+Table13[[#This Row],[L]]=Table13[[#This Row],[Games Played]]</f>
        <v>1</v>
      </c>
      <c r="J182">
        <v>1957</v>
      </c>
      <c r="K182">
        <v>647</v>
      </c>
      <c r="L182" t="str">
        <f>IF(Table13[[#This Row],[PTS]]&gt;=1000,"High Scorer","Low Scorer")</f>
        <v>Low Scorer</v>
      </c>
      <c r="M182">
        <v>252</v>
      </c>
      <c r="N182">
        <v>495</v>
      </c>
      <c r="O182">
        <v>50.9</v>
      </c>
      <c r="P182" t="str">
        <f>IF(Table13[[#This Row],[Field Goal %]]&gt;46,"Above Average FG%","Below Average FG%")</f>
        <v>Above Average FG%</v>
      </c>
      <c r="Q182">
        <v>43</v>
      </c>
      <c r="R182">
        <v>105</v>
      </c>
      <c r="S182">
        <v>41</v>
      </c>
      <c r="T182" t="str">
        <f>IF(Table13[[#This Row],[3P%]]&lt;30,"Regular Shooter",IF(Table13[[#This Row],[3P%]]&lt;=36,"Solid Shooter",IF(Table13[[#This Row],[3P%]]&gt;36,"Sharpshooter","Invalid")))</f>
        <v>Sharpshooter</v>
      </c>
      <c r="U182">
        <v>100</v>
      </c>
      <c r="V182">
        <v>136</v>
      </c>
      <c r="W182">
        <v>73.5</v>
      </c>
      <c r="X182" t="str">
        <f>IF(Table13[[#This Row],[Free Throw %]]&lt;70,"Subpar FT%",IF(Table13[[#This Row],[Free Throw %]]&lt;=72,"Solid FT%",IF(Table13[[#This Row],[Free Throw %]]&gt;72,"Elite FT%","Invalid")))</f>
        <v>Elite FT%</v>
      </c>
      <c r="Y182">
        <v>66</v>
      </c>
      <c r="Z182">
        <v>302</v>
      </c>
      <c r="AA182">
        <v>368</v>
      </c>
      <c r="AB182" t="str">
        <f>IF(Table13[[#This Row],[REB]]&lt;199,"Occasional Rebounder",IF(Table13[[#This Row],[REB]] &lt;= 199,"Solid Rebounder",IF(Table13[[#This Row],[REB]]&gt;=200,"Elite Rebounder","Invalid")))</f>
        <v>Elite Rebounder</v>
      </c>
      <c r="AC182">
        <v>335</v>
      </c>
      <c r="AD182" t="str">
        <f>IF(Table13[[#This Row],[AST]]&lt;100,"Occasional Passer",IF(Table13[[#This Row],[AST]] &lt;= 116,"Solid Passer",IF(Table13[[#This Row],[AST]]&gt;116,"Elite Passer","Invalid")))</f>
        <v>Elite Passer</v>
      </c>
      <c r="AE182">
        <v>103</v>
      </c>
      <c r="AF182">
        <v>78</v>
      </c>
      <c r="AG182" t="str">
        <f>IF(Table13[[#This Row],[STL]]&lt;25,"Occasional Stealer",IF(Table13[[#This Row],[STL]] &lt;= 33,"Solid Stealer",IF(Table13[[#This Row],[STL]]&gt;33,"Elite Stealer","Invalid")))</f>
        <v>Elite Stealer</v>
      </c>
      <c r="AH182">
        <v>63</v>
      </c>
      <c r="AI182" t="str">
        <f>IF(Table13[[#This Row],[BLK]]&lt;18,"Occasional Blocker",IF(Table13[[#This Row],[BLK]] &lt;= 20,"Solid Shot Blocker",IF(Table13[[#This Row],[BLK]]&gt;=21,"Elite Shot Blocker","Invalid")))</f>
        <v>Elite Shot Blocker</v>
      </c>
      <c r="AJ182">
        <v>146</v>
      </c>
      <c r="AK182">
        <v>1911</v>
      </c>
      <c r="AL182">
        <v>10</v>
      </c>
      <c r="AM182">
        <v>3</v>
      </c>
      <c r="AN182">
        <v>91</v>
      </c>
    </row>
    <row r="183" spans="1:40" x14ac:dyDescent="0.25">
      <c r="A183" t="s">
        <v>269</v>
      </c>
      <c r="B183" t="s">
        <v>26</v>
      </c>
      <c r="C183" t="str">
        <f>_xlfn.XLOOKUP(Table13[[#This Row],[POS]],Table4[POS],Table4[POS NAME])</f>
        <v>Power Forward</v>
      </c>
      <c r="D183" t="s">
        <v>129</v>
      </c>
      <c r="E183">
        <v>23</v>
      </c>
      <c r="F183">
        <v>68</v>
      </c>
      <c r="G183">
        <v>31</v>
      </c>
      <c r="H183">
        <v>37</v>
      </c>
      <c r="I183" t="b">
        <f>Table13[[#This Row],[W]]+Table13[[#This Row],[L]]=Table13[[#This Row],[Games Played]]</f>
        <v>1</v>
      </c>
      <c r="J183">
        <v>1279</v>
      </c>
      <c r="K183">
        <v>642</v>
      </c>
      <c r="L183" t="str">
        <f>IF(Table13[[#This Row],[PTS]]&gt;=1000,"High Scorer","Low Scorer")</f>
        <v>Low Scorer</v>
      </c>
      <c r="M183">
        <v>242</v>
      </c>
      <c r="N183">
        <v>508</v>
      </c>
      <c r="O183">
        <v>47.6</v>
      </c>
      <c r="P183" t="str">
        <f>IF(Table13[[#This Row],[Field Goal %]]&gt;46,"Above Average FG%","Below Average FG%")</f>
        <v>Above Average FG%</v>
      </c>
      <c r="Q183">
        <v>54</v>
      </c>
      <c r="R183">
        <v>191</v>
      </c>
      <c r="S183">
        <v>28.3</v>
      </c>
      <c r="T183" t="str">
        <f>IF(Table13[[#This Row],[3P%]]&lt;30,"Regular Shooter",IF(Table13[[#This Row],[3P%]]&lt;=36,"Solid Shooter",IF(Table13[[#This Row],[3P%]]&gt;36,"Sharpshooter","Invalid")))</f>
        <v>Regular Shooter</v>
      </c>
      <c r="U183">
        <v>104</v>
      </c>
      <c r="V183">
        <v>137</v>
      </c>
      <c r="W183">
        <v>75.900000000000006</v>
      </c>
      <c r="X183" t="str">
        <f>IF(Table13[[#This Row],[Free Throw %]]&lt;70,"Subpar FT%",IF(Table13[[#This Row],[Free Throw %]]&lt;=72,"Solid FT%",IF(Table13[[#This Row],[Free Throw %]]&gt;72,"Elite FT%","Invalid")))</f>
        <v>Elite FT%</v>
      </c>
      <c r="Y183">
        <v>129</v>
      </c>
      <c r="Z183">
        <v>265</v>
      </c>
      <c r="AA183">
        <v>394</v>
      </c>
      <c r="AB183" t="str">
        <f>IF(Table13[[#This Row],[REB]]&lt;199,"Occasional Rebounder",IF(Table13[[#This Row],[REB]] &lt;= 199,"Solid Rebounder",IF(Table13[[#This Row],[REB]]&gt;=200,"Elite Rebounder","Invalid")))</f>
        <v>Elite Rebounder</v>
      </c>
      <c r="AC183">
        <v>66</v>
      </c>
      <c r="AD183" t="str">
        <f>IF(Table13[[#This Row],[AST]]&lt;100,"Occasional Passer",IF(Table13[[#This Row],[AST]] &lt;= 116,"Solid Passer",IF(Table13[[#This Row],[AST]]&gt;116,"Elite Passer","Invalid")))</f>
        <v>Occasional Passer</v>
      </c>
      <c r="AE183">
        <v>72</v>
      </c>
      <c r="AF183">
        <v>21</v>
      </c>
      <c r="AG183" t="str">
        <f>IF(Table13[[#This Row],[STL]]&lt;25,"Occasional Stealer",IF(Table13[[#This Row],[STL]] &lt;= 33,"Solid Stealer",IF(Table13[[#This Row],[STL]]&gt;33,"Elite Stealer","Invalid")))</f>
        <v>Occasional Stealer</v>
      </c>
      <c r="AH183">
        <v>60</v>
      </c>
      <c r="AI183" t="str">
        <f>IF(Table13[[#This Row],[BLK]]&lt;18,"Occasional Blocker",IF(Table13[[#This Row],[BLK]] &lt;= 20,"Solid Shot Blocker",IF(Table13[[#This Row],[BLK]]&gt;=21,"Elite Shot Blocker","Invalid")))</f>
        <v>Elite Shot Blocker</v>
      </c>
      <c r="AJ183">
        <v>153</v>
      </c>
      <c r="AK183">
        <v>1385</v>
      </c>
      <c r="AL183">
        <v>7</v>
      </c>
      <c r="AM183">
        <v>0</v>
      </c>
      <c r="AN183">
        <v>-95</v>
      </c>
    </row>
    <row r="184" spans="1:40" x14ac:dyDescent="0.25">
      <c r="A184" t="s">
        <v>270</v>
      </c>
      <c r="B184" t="s">
        <v>40</v>
      </c>
      <c r="C184" t="str">
        <f>_xlfn.XLOOKUP(Table13[[#This Row],[POS]],Table4[POS],Table4[POS NAME])</f>
        <v>Point Guard</v>
      </c>
      <c r="D184" t="s">
        <v>106</v>
      </c>
      <c r="E184">
        <v>26</v>
      </c>
      <c r="F184">
        <v>68</v>
      </c>
      <c r="G184">
        <v>37</v>
      </c>
      <c r="H184">
        <v>31</v>
      </c>
      <c r="I184" t="b">
        <f>Table13[[#This Row],[W]]+Table13[[#This Row],[L]]=Table13[[#This Row],[Games Played]]</f>
        <v>1</v>
      </c>
      <c r="J184">
        <v>1759</v>
      </c>
      <c r="K184">
        <v>641</v>
      </c>
      <c r="L184" t="str">
        <f>IF(Table13[[#This Row],[PTS]]&gt;=1000,"High Scorer","Low Scorer")</f>
        <v>Low Scorer</v>
      </c>
      <c r="M184">
        <v>228</v>
      </c>
      <c r="N184">
        <v>567</v>
      </c>
      <c r="O184">
        <v>40.200000000000003</v>
      </c>
      <c r="P184" t="str">
        <f>IF(Table13[[#This Row],[Field Goal %]]&gt;46,"Above Average FG%","Below Average FG%")</f>
        <v>Below Average FG%</v>
      </c>
      <c r="Q184">
        <v>117</v>
      </c>
      <c r="R184">
        <v>350</v>
      </c>
      <c r="S184">
        <v>33.4</v>
      </c>
      <c r="T184" t="str">
        <f>IF(Table13[[#This Row],[3P%]]&lt;30,"Regular Shooter",IF(Table13[[#This Row],[3P%]]&lt;=36,"Solid Shooter",IF(Table13[[#This Row],[3P%]]&gt;36,"Sharpshooter","Invalid")))</f>
        <v>Solid Shooter</v>
      </c>
      <c r="U184">
        <v>68</v>
      </c>
      <c r="V184">
        <v>78</v>
      </c>
      <c r="W184">
        <v>87.2</v>
      </c>
      <c r="X184" t="str">
        <f>IF(Table13[[#This Row],[Free Throw %]]&lt;70,"Subpar FT%",IF(Table13[[#This Row],[Free Throw %]]&lt;=72,"Solid FT%",IF(Table13[[#This Row],[Free Throw %]]&gt;72,"Elite FT%","Invalid")))</f>
        <v>Elite FT%</v>
      </c>
      <c r="Y184">
        <v>27</v>
      </c>
      <c r="Z184">
        <v>118</v>
      </c>
      <c r="AA184">
        <v>145</v>
      </c>
      <c r="AB184" t="str">
        <f>IF(Table13[[#This Row],[REB]]&lt;199,"Occasional Rebounder",IF(Table13[[#This Row],[REB]] &lt;= 199,"Solid Rebounder",IF(Table13[[#This Row],[REB]]&gt;=200,"Elite Rebounder","Invalid")))</f>
        <v>Occasional Rebounder</v>
      </c>
      <c r="AC184">
        <v>167</v>
      </c>
      <c r="AD184" t="str">
        <f>IF(Table13[[#This Row],[AST]]&lt;100,"Occasional Passer",IF(Table13[[#This Row],[AST]] &lt;= 116,"Solid Passer",IF(Table13[[#This Row],[AST]]&gt;116,"Elite Passer","Invalid")))</f>
        <v>Elite Passer</v>
      </c>
      <c r="AE184">
        <v>92</v>
      </c>
      <c r="AF184">
        <v>62</v>
      </c>
      <c r="AG184" t="str">
        <f>IF(Table13[[#This Row],[STL]]&lt;25,"Occasional Stealer",IF(Table13[[#This Row],[STL]] &lt;= 33,"Solid Stealer",IF(Table13[[#This Row],[STL]]&gt;33,"Elite Stealer","Invalid")))</f>
        <v>Elite Stealer</v>
      </c>
      <c r="AH184">
        <v>5</v>
      </c>
      <c r="AI184" t="str">
        <f>IF(Table13[[#This Row],[BLK]]&lt;18,"Occasional Blocker",IF(Table13[[#This Row],[BLK]] &lt;= 20,"Solid Shot Blocker",IF(Table13[[#This Row],[BLK]]&gt;=21,"Elite Shot Blocker","Invalid")))</f>
        <v>Occasional Blocker</v>
      </c>
      <c r="AJ184">
        <v>154</v>
      </c>
      <c r="AK184">
        <v>1175</v>
      </c>
      <c r="AL184">
        <v>0</v>
      </c>
      <c r="AM184">
        <v>0</v>
      </c>
      <c r="AN184">
        <v>-28</v>
      </c>
    </row>
    <row r="185" spans="1:40" x14ac:dyDescent="0.25">
      <c r="A185" t="s">
        <v>271</v>
      </c>
      <c r="B185" t="s">
        <v>26</v>
      </c>
      <c r="C185" t="str">
        <f>_xlfn.XLOOKUP(Table13[[#This Row],[POS]],Table4[POS],Table4[POS NAME])</f>
        <v>Power Forward</v>
      </c>
      <c r="D185" t="s">
        <v>35</v>
      </c>
      <c r="E185">
        <v>24</v>
      </c>
      <c r="F185">
        <v>79</v>
      </c>
      <c r="G185">
        <v>55</v>
      </c>
      <c r="H185">
        <v>24</v>
      </c>
      <c r="I185" t="b">
        <f>Table13[[#This Row],[W]]+Table13[[#This Row],[L]]=Table13[[#This Row],[Games Played]]</f>
        <v>1</v>
      </c>
      <c r="J185">
        <v>2045</v>
      </c>
      <c r="K185">
        <v>641</v>
      </c>
      <c r="L185" t="str">
        <f>IF(Table13[[#This Row],[PTS]]&gt;=1000,"High Scorer","Low Scorer")</f>
        <v>Low Scorer</v>
      </c>
      <c r="M185">
        <v>216</v>
      </c>
      <c r="N185">
        <v>476</v>
      </c>
      <c r="O185">
        <v>45.4</v>
      </c>
      <c r="P185" t="str">
        <f>IF(Table13[[#This Row],[Field Goal %]]&gt;46,"Above Average FG%","Below Average FG%")</f>
        <v>Below Average FG%</v>
      </c>
      <c r="Q185">
        <v>115</v>
      </c>
      <c r="R185">
        <v>291</v>
      </c>
      <c r="S185">
        <v>39.5</v>
      </c>
      <c r="T185" t="str">
        <f>IF(Table13[[#This Row],[3P%]]&lt;30,"Regular Shooter",IF(Table13[[#This Row],[3P%]]&lt;=36,"Solid Shooter",IF(Table13[[#This Row],[3P%]]&gt;36,"Sharpshooter","Invalid")))</f>
        <v>Sharpshooter</v>
      </c>
      <c r="U185">
        <v>94</v>
      </c>
      <c r="V185">
        <v>122</v>
      </c>
      <c r="W185">
        <v>77</v>
      </c>
      <c r="X185" t="str">
        <f>IF(Table13[[#This Row],[Free Throw %]]&lt;70,"Subpar FT%",IF(Table13[[#This Row],[Free Throw %]]&lt;=72,"Solid FT%",IF(Table13[[#This Row],[Free Throw %]]&gt;72,"Elite FT%","Invalid")))</f>
        <v>Elite FT%</v>
      </c>
      <c r="Y185">
        <v>87</v>
      </c>
      <c r="Z185">
        <v>276</v>
      </c>
      <c r="AA185">
        <v>363</v>
      </c>
      <c r="AB185" t="str">
        <f>IF(Table13[[#This Row],[REB]]&lt;199,"Occasional Rebounder",IF(Table13[[#This Row],[REB]] &lt;= 199,"Solid Rebounder",IF(Table13[[#This Row],[REB]]&gt;=200,"Elite Rebounder","Invalid")))</f>
        <v>Elite Rebounder</v>
      </c>
      <c r="AC185">
        <v>131</v>
      </c>
      <c r="AD185" t="str">
        <f>IF(Table13[[#This Row],[AST]]&lt;100,"Occasional Passer",IF(Table13[[#This Row],[AST]] &lt;= 116,"Solid Passer",IF(Table13[[#This Row],[AST]]&gt;116,"Elite Passer","Invalid")))</f>
        <v>Elite Passer</v>
      </c>
      <c r="AE185">
        <v>82</v>
      </c>
      <c r="AF185">
        <v>41</v>
      </c>
      <c r="AG185" t="str">
        <f>IF(Table13[[#This Row],[STL]]&lt;25,"Occasional Stealer",IF(Table13[[#This Row],[STL]] &lt;= 33,"Solid Stealer",IF(Table13[[#This Row],[STL]]&gt;33,"Elite Stealer","Invalid")))</f>
        <v>Elite Stealer</v>
      </c>
      <c r="AH185">
        <v>31</v>
      </c>
      <c r="AI185" t="str">
        <f>IF(Table13[[#This Row],[BLK]]&lt;18,"Occasional Blocker",IF(Table13[[#This Row],[BLK]] &lt;= 20,"Solid Shot Blocker",IF(Table13[[#This Row],[BLK]]&gt;=21,"Elite Shot Blocker","Invalid")))</f>
        <v>Elite Shot Blocker</v>
      </c>
      <c r="AJ185">
        <v>192</v>
      </c>
      <c r="AK185">
        <v>1407</v>
      </c>
      <c r="AL185">
        <v>3</v>
      </c>
      <c r="AM185">
        <v>0</v>
      </c>
      <c r="AN185">
        <v>206</v>
      </c>
    </row>
    <row r="186" spans="1:40" x14ac:dyDescent="0.25">
      <c r="A186" t="s">
        <v>272</v>
      </c>
      <c r="B186" t="s">
        <v>57</v>
      </c>
      <c r="C186" t="str">
        <f>_xlfn.XLOOKUP(Table13[[#This Row],[POS]],Table4[POS],Table4[POS NAME])</f>
        <v>Forward</v>
      </c>
      <c r="D186" t="s">
        <v>69</v>
      </c>
      <c r="E186">
        <v>19</v>
      </c>
      <c r="F186">
        <v>72</v>
      </c>
      <c r="G186">
        <v>34</v>
      </c>
      <c r="H186">
        <v>38</v>
      </c>
      <c r="I186" t="b">
        <f>Table13[[#This Row],[W]]+Table13[[#This Row],[L]]=Table13[[#This Row],[Games Played]]</f>
        <v>1</v>
      </c>
      <c r="J186">
        <v>1401</v>
      </c>
      <c r="K186">
        <v>639</v>
      </c>
      <c r="L186" t="str">
        <f>IF(Table13[[#This Row],[PTS]]&gt;=1000,"High Scorer","Low Scorer")</f>
        <v>Low Scorer</v>
      </c>
      <c r="M186">
        <v>248</v>
      </c>
      <c r="N186">
        <v>533</v>
      </c>
      <c r="O186">
        <v>46.5</v>
      </c>
      <c r="P186" t="str">
        <f>IF(Table13[[#This Row],[Field Goal %]]&gt;46,"Above Average FG%","Below Average FG%")</f>
        <v>Above Average FG%</v>
      </c>
      <c r="Q186">
        <v>101</v>
      </c>
      <c r="R186">
        <v>259</v>
      </c>
      <c r="S186">
        <v>39</v>
      </c>
      <c r="T186" t="str">
        <f>IF(Table13[[#This Row],[3P%]]&lt;30,"Regular Shooter",IF(Table13[[#This Row],[3P%]]&lt;=36,"Solid Shooter",IF(Table13[[#This Row],[3P%]]&gt;36,"Sharpshooter","Invalid")))</f>
        <v>Sharpshooter</v>
      </c>
      <c r="U186">
        <v>42</v>
      </c>
      <c r="V186">
        <v>47</v>
      </c>
      <c r="W186">
        <v>89.4</v>
      </c>
      <c r="X186" t="str">
        <f>IF(Table13[[#This Row],[Free Throw %]]&lt;70,"Subpar FT%",IF(Table13[[#This Row],[Free Throw %]]&lt;=72,"Solid FT%",IF(Table13[[#This Row],[Free Throw %]]&gt;72,"Elite FT%","Invalid")))</f>
        <v>Elite FT%</v>
      </c>
      <c r="Y186">
        <v>37</v>
      </c>
      <c r="Z186">
        <v>116</v>
      </c>
      <c r="AA186">
        <v>153</v>
      </c>
      <c r="AB186" t="str">
        <f>IF(Table13[[#This Row],[REB]]&lt;199,"Occasional Rebounder",IF(Table13[[#This Row],[REB]] &lt;= 199,"Solid Rebounder",IF(Table13[[#This Row],[REB]]&gt;=200,"Elite Rebounder","Invalid")))</f>
        <v>Occasional Rebounder</v>
      </c>
      <c r="AC186">
        <v>73</v>
      </c>
      <c r="AD186" t="str">
        <f>IF(Table13[[#This Row],[AST]]&lt;100,"Occasional Passer",IF(Table13[[#This Row],[AST]] &lt;= 116,"Solid Passer",IF(Table13[[#This Row],[AST]]&gt;116,"Elite Passer","Invalid")))</f>
        <v>Occasional Passer</v>
      </c>
      <c r="AE186">
        <v>42</v>
      </c>
      <c r="AF186">
        <v>42</v>
      </c>
      <c r="AG186" t="str">
        <f>IF(Table13[[#This Row],[STL]]&lt;25,"Occasional Stealer",IF(Table13[[#This Row],[STL]] &lt;= 33,"Solid Stealer",IF(Table13[[#This Row],[STL]]&gt;33,"Elite Stealer","Invalid")))</f>
        <v>Elite Stealer</v>
      </c>
      <c r="AH186">
        <v>12</v>
      </c>
      <c r="AI186" t="str">
        <f>IF(Table13[[#This Row],[BLK]]&lt;18,"Occasional Blocker",IF(Table13[[#This Row],[BLK]] &lt;= 20,"Solid Shot Blocker",IF(Table13[[#This Row],[BLK]]&gt;=21,"Elite Shot Blocker","Invalid")))</f>
        <v>Occasional Blocker</v>
      </c>
      <c r="AJ186">
        <v>87</v>
      </c>
      <c r="AK186">
        <v>1052</v>
      </c>
      <c r="AL186">
        <v>0</v>
      </c>
      <c r="AM186">
        <v>0</v>
      </c>
      <c r="AN186">
        <v>63</v>
      </c>
    </row>
    <row r="187" spans="1:40" x14ac:dyDescent="0.25">
      <c r="A187" t="s">
        <v>273</v>
      </c>
      <c r="B187" t="s">
        <v>33</v>
      </c>
      <c r="C187" t="str">
        <f>_xlfn.XLOOKUP(Table13[[#This Row],[POS]],Table4[POS],Table4[POS NAME])</f>
        <v>Small Forward</v>
      </c>
      <c r="D187" t="s">
        <v>39</v>
      </c>
      <c r="E187">
        <v>29</v>
      </c>
      <c r="F187">
        <v>78</v>
      </c>
      <c r="G187">
        <v>51</v>
      </c>
      <c r="H187">
        <v>27</v>
      </c>
      <c r="I187" t="b">
        <f>Table13[[#This Row],[W]]+Table13[[#This Row],[L]]=Table13[[#This Row],[Games Played]]</f>
        <v>1</v>
      </c>
      <c r="J187">
        <v>1512</v>
      </c>
      <c r="K187">
        <v>637</v>
      </c>
      <c r="L187" t="str">
        <f>IF(Table13[[#This Row],[PTS]]&gt;=1000,"High Scorer","Low Scorer")</f>
        <v>Low Scorer</v>
      </c>
      <c r="M187">
        <v>222</v>
      </c>
      <c r="N187">
        <v>502</v>
      </c>
      <c r="O187">
        <v>44.2</v>
      </c>
      <c r="P187" t="str">
        <f>IF(Table13[[#This Row],[Field Goal %]]&gt;46,"Above Average FG%","Below Average FG%")</f>
        <v>Below Average FG%</v>
      </c>
      <c r="Q187">
        <v>154</v>
      </c>
      <c r="R187">
        <v>384</v>
      </c>
      <c r="S187">
        <v>40.1</v>
      </c>
      <c r="T187" t="str">
        <f>IF(Table13[[#This Row],[3P%]]&lt;30,"Regular Shooter",IF(Table13[[#This Row],[3P%]]&lt;=36,"Solid Shooter",IF(Table13[[#This Row],[3P%]]&gt;36,"Sharpshooter","Invalid")))</f>
        <v>Sharpshooter</v>
      </c>
      <c r="U187">
        <v>39</v>
      </c>
      <c r="V187">
        <v>45</v>
      </c>
      <c r="W187">
        <v>86.7</v>
      </c>
      <c r="X187" t="str">
        <f>IF(Table13[[#This Row],[Free Throw %]]&lt;70,"Subpar FT%",IF(Table13[[#This Row],[Free Throw %]]&lt;=72,"Solid FT%",IF(Table13[[#This Row],[Free Throw %]]&gt;72,"Elite FT%","Invalid")))</f>
        <v>Elite FT%</v>
      </c>
      <c r="Y187">
        <v>19</v>
      </c>
      <c r="Z187">
        <v>166</v>
      </c>
      <c r="AA187">
        <v>185</v>
      </c>
      <c r="AB187" t="str">
        <f>IF(Table13[[#This Row],[REB]]&lt;199,"Occasional Rebounder",IF(Table13[[#This Row],[REB]] &lt;= 199,"Solid Rebounder",IF(Table13[[#This Row],[REB]]&gt;=200,"Elite Rebounder","Invalid")))</f>
        <v>Occasional Rebounder</v>
      </c>
      <c r="AC187">
        <v>77</v>
      </c>
      <c r="AD187" t="str">
        <f>IF(Table13[[#This Row],[AST]]&lt;100,"Occasional Passer",IF(Table13[[#This Row],[AST]] &lt;= 116,"Solid Passer",IF(Table13[[#This Row],[AST]]&gt;116,"Elite Passer","Invalid")))</f>
        <v>Occasional Passer</v>
      </c>
      <c r="AE187">
        <v>54</v>
      </c>
      <c r="AF187">
        <v>31</v>
      </c>
      <c r="AG187" t="str">
        <f>IF(Table13[[#This Row],[STL]]&lt;25,"Occasional Stealer",IF(Table13[[#This Row],[STL]] &lt;= 33,"Solid Stealer",IF(Table13[[#This Row],[STL]]&gt;33,"Elite Stealer","Invalid")))</f>
        <v>Solid Stealer</v>
      </c>
      <c r="AH187">
        <v>14</v>
      </c>
      <c r="AI187" t="str">
        <f>IF(Table13[[#This Row],[BLK]]&lt;18,"Occasional Blocker",IF(Table13[[#This Row],[BLK]] &lt;= 20,"Solid Shot Blocker",IF(Table13[[#This Row],[BLK]]&gt;=21,"Elite Shot Blocker","Invalid")))</f>
        <v>Occasional Blocker</v>
      </c>
      <c r="AJ187">
        <v>145</v>
      </c>
      <c r="AK187">
        <v>1056</v>
      </c>
      <c r="AL187">
        <v>0</v>
      </c>
      <c r="AM187">
        <v>0</v>
      </c>
      <c r="AN187">
        <v>75</v>
      </c>
    </row>
    <row r="188" spans="1:40" x14ac:dyDescent="0.25">
      <c r="A188" t="s">
        <v>274</v>
      </c>
      <c r="B188" t="s">
        <v>52</v>
      </c>
      <c r="C188" t="str">
        <f>_xlfn.XLOOKUP(Table13[[#This Row],[POS]],Table4[POS],Table4[POS NAME])</f>
        <v>Shooting Guard</v>
      </c>
      <c r="D188" t="s">
        <v>39</v>
      </c>
      <c r="E188">
        <v>26</v>
      </c>
      <c r="F188">
        <v>76</v>
      </c>
      <c r="G188">
        <v>52</v>
      </c>
      <c r="H188">
        <v>24</v>
      </c>
      <c r="I188" t="b">
        <f>Table13[[#This Row],[W]]+Table13[[#This Row],[L]]=Table13[[#This Row],[Games Played]]</f>
        <v>1</v>
      </c>
      <c r="J188">
        <v>1567</v>
      </c>
      <c r="K188">
        <v>637</v>
      </c>
      <c r="L188" t="str">
        <f>IF(Table13[[#This Row],[PTS]]&gt;=1000,"High Scorer","Low Scorer")</f>
        <v>Low Scorer</v>
      </c>
      <c r="M188">
        <v>241</v>
      </c>
      <c r="N188">
        <v>503</v>
      </c>
      <c r="O188">
        <v>47.9</v>
      </c>
      <c r="P188" t="str">
        <f>IF(Table13[[#This Row],[Field Goal %]]&gt;46,"Above Average FG%","Below Average FG%")</f>
        <v>Above Average FG%</v>
      </c>
      <c r="Q188">
        <v>56</v>
      </c>
      <c r="R188">
        <v>148</v>
      </c>
      <c r="S188">
        <v>37.799999999999997</v>
      </c>
      <c r="T188" t="str">
        <f>IF(Table13[[#This Row],[3P%]]&lt;30,"Regular Shooter",IF(Table13[[#This Row],[3P%]]&lt;=36,"Solid Shooter",IF(Table13[[#This Row],[3P%]]&gt;36,"Sharpshooter","Invalid")))</f>
        <v>Sharpshooter</v>
      </c>
      <c r="U188">
        <v>99</v>
      </c>
      <c r="V188">
        <v>116</v>
      </c>
      <c r="W188">
        <v>85.3</v>
      </c>
      <c r="X188" t="str">
        <f>IF(Table13[[#This Row],[Free Throw %]]&lt;70,"Subpar FT%",IF(Table13[[#This Row],[Free Throw %]]&lt;=72,"Solid FT%",IF(Table13[[#This Row],[Free Throw %]]&gt;72,"Elite FT%","Invalid")))</f>
        <v>Elite FT%</v>
      </c>
      <c r="Y188">
        <v>39</v>
      </c>
      <c r="Z188">
        <v>152</v>
      </c>
      <c r="AA188">
        <v>191</v>
      </c>
      <c r="AB188" t="str">
        <f>IF(Table13[[#This Row],[REB]]&lt;199,"Occasional Rebounder",IF(Table13[[#This Row],[REB]] &lt;= 199,"Solid Rebounder",IF(Table13[[#This Row],[REB]]&gt;=200,"Elite Rebounder","Invalid")))</f>
        <v>Occasional Rebounder</v>
      </c>
      <c r="AC188">
        <v>240</v>
      </c>
      <c r="AD188" t="str">
        <f>IF(Table13[[#This Row],[AST]]&lt;100,"Occasional Passer",IF(Table13[[#This Row],[AST]] &lt;= 116,"Solid Passer",IF(Table13[[#This Row],[AST]]&gt;116,"Elite Passer","Invalid")))</f>
        <v>Elite Passer</v>
      </c>
      <c r="AE188">
        <v>94</v>
      </c>
      <c r="AF188">
        <v>25</v>
      </c>
      <c r="AG188" t="str">
        <f>IF(Table13[[#This Row],[STL]]&lt;25,"Occasional Stealer",IF(Table13[[#This Row],[STL]] &lt;= 33,"Solid Stealer",IF(Table13[[#This Row],[STL]]&gt;33,"Elite Stealer","Invalid")))</f>
        <v>Solid Stealer</v>
      </c>
      <c r="AH188">
        <v>13</v>
      </c>
      <c r="AI188" t="str">
        <f>IF(Table13[[#This Row],[BLK]]&lt;18,"Occasional Blocker",IF(Table13[[#This Row],[BLK]] &lt;= 20,"Solid Shot Blocker",IF(Table13[[#This Row],[BLK]]&gt;=21,"Elite Shot Blocker","Invalid")))</f>
        <v>Occasional Blocker</v>
      </c>
      <c r="AJ188">
        <v>123</v>
      </c>
      <c r="AK188">
        <v>1246</v>
      </c>
      <c r="AL188">
        <v>3</v>
      </c>
      <c r="AM188">
        <v>0</v>
      </c>
      <c r="AN188">
        <v>144</v>
      </c>
    </row>
    <row r="189" spans="1:40" x14ac:dyDescent="0.25">
      <c r="A189" t="s">
        <v>275</v>
      </c>
      <c r="B189" t="s">
        <v>40</v>
      </c>
      <c r="C189" t="str">
        <f>_xlfn.XLOOKUP(Table13[[#This Row],[POS]],Table4[POS],Table4[POS NAME])</f>
        <v>Point Guard</v>
      </c>
      <c r="D189" t="s">
        <v>111</v>
      </c>
      <c r="E189">
        <v>27</v>
      </c>
      <c r="F189">
        <v>62</v>
      </c>
      <c r="G189">
        <v>28</v>
      </c>
      <c r="H189">
        <v>34</v>
      </c>
      <c r="I189" t="b">
        <f>Table13[[#This Row],[W]]+Table13[[#This Row],[L]]=Table13[[#This Row],[Games Played]]</f>
        <v>1</v>
      </c>
      <c r="J189">
        <v>1696</v>
      </c>
      <c r="K189">
        <v>636</v>
      </c>
      <c r="L189" t="str">
        <f>IF(Table13[[#This Row],[PTS]]&gt;=1000,"High Scorer","Low Scorer")</f>
        <v>Low Scorer</v>
      </c>
      <c r="M189">
        <v>247</v>
      </c>
      <c r="N189">
        <v>515</v>
      </c>
      <c r="O189">
        <v>48</v>
      </c>
      <c r="P189" t="str">
        <f>IF(Table13[[#This Row],[Field Goal %]]&gt;46,"Above Average FG%","Below Average FG%")</f>
        <v>Above Average FG%</v>
      </c>
      <c r="Q189">
        <v>78</v>
      </c>
      <c r="R189">
        <v>204</v>
      </c>
      <c r="S189">
        <v>38.200000000000003</v>
      </c>
      <c r="T189" t="str">
        <f>IF(Table13[[#This Row],[3P%]]&lt;30,"Regular Shooter",IF(Table13[[#This Row],[3P%]]&lt;=36,"Solid Shooter",IF(Table13[[#This Row],[3P%]]&gt;36,"Sharpshooter","Invalid")))</f>
        <v>Sharpshooter</v>
      </c>
      <c r="U189">
        <v>64</v>
      </c>
      <c r="V189">
        <v>77</v>
      </c>
      <c r="W189">
        <v>83.1</v>
      </c>
      <c r="X189" t="str">
        <f>IF(Table13[[#This Row],[Free Throw %]]&lt;70,"Subpar FT%",IF(Table13[[#This Row],[Free Throw %]]&lt;=72,"Solid FT%",IF(Table13[[#This Row],[Free Throw %]]&gt;72,"Elite FT%","Invalid")))</f>
        <v>Elite FT%</v>
      </c>
      <c r="Y189">
        <v>26</v>
      </c>
      <c r="Z189">
        <v>184</v>
      </c>
      <c r="AA189">
        <v>210</v>
      </c>
      <c r="AB189" t="str">
        <f>IF(Table13[[#This Row],[REB]]&lt;199,"Occasional Rebounder",IF(Table13[[#This Row],[REB]] &lt;= 199,"Solid Rebounder",IF(Table13[[#This Row],[REB]]&gt;=200,"Elite Rebounder","Invalid")))</f>
        <v>Elite Rebounder</v>
      </c>
      <c r="AC189">
        <v>326</v>
      </c>
      <c r="AD189" t="str">
        <f>IF(Table13[[#This Row],[AST]]&lt;100,"Occasional Passer",IF(Table13[[#This Row],[AST]] &lt;= 116,"Solid Passer",IF(Table13[[#This Row],[AST]]&gt;116,"Elite Passer","Invalid")))</f>
        <v>Elite Passer</v>
      </c>
      <c r="AE189">
        <v>60</v>
      </c>
      <c r="AF189">
        <v>43</v>
      </c>
      <c r="AG189" t="str">
        <f>IF(Table13[[#This Row],[STL]]&lt;25,"Occasional Stealer",IF(Table13[[#This Row],[STL]] &lt;= 33,"Solid Stealer",IF(Table13[[#This Row],[STL]]&gt;33,"Elite Stealer","Invalid")))</f>
        <v>Elite Stealer</v>
      </c>
      <c r="AH189">
        <v>13</v>
      </c>
      <c r="AI189" t="str">
        <f>IF(Table13[[#This Row],[BLK]]&lt;18,"Occasional Blocker",IF(Table13[[#This Row],[BLK]] &lt;= 20,"Solid Shot Blocker",IF(Table13[[#This Row],[BLK]]&gt;=21,"Elite Shot Blocker","Invalid")))</f>
        <v>Occasional Blocker</v>
      </c>
      <c r="AJ189">
        <v>75</v>
      </c>
      <c r="AK189">
        <v>1485</v>
      </c>
      <c r="AL189">
        <v>2</v>
      </c>
      <c r="AM189">
        <v>0</v>
      </c>
      <c r="AN189">
        <v>6</v>
      </c>
    </row>
    <row r="190" spans="1:40" x14ac:dyDescent="0.25">
      <c r="A190" t="s">
        <v>276</v>
      </c>
      <c r="B190" t="s">
        <v>37</v>
      </c>
      <c r="C190" t="str">
        <f>_xlfn.XLOOKUP(Table13[[#This Row],[POS]],Table4[POS],Table4[POS NAME])</f>
        <v>Center</v>
      </c>
      <c r="D190" t="s">
        <v>114</v>
      </c>
      <c r="E190">
        <v>23</v>
      </c>
      <c r="F190">
        <v>70</v>
      </c>
      <c r="G190">
        <v>26</v>
      </c>
      <c r="H190">
        <v>44</v>
      </c>
      <c r="I190" t="b">
        <f>Table13[[#This Row],[W]]+Table13[[#This Row],[L]]=Table13[[#This Row],[Games Played]]</f>
        <v>1</v>
      </c>
      <c r="J190">
        <v>1505</v>
      </c>
      <c r="K190">
        <v>634</v>
      </c>
      <c r="L190" t="str">
        <f>IF(Table13[[#This Row],[PTS]]&gt;=1000,"High Scorer","Low Scorer")</f>
        <v>Low Scorer</v>
      </c>
      <c r="M190">
        <v>261</v>
      </c>
      <c r="N190">
        <v>478</v>
      </c>
      <c r="O190">
        <v>54.6</v>
      </c>
      <c r="P190" t="str">
        <f>IF(Table13[[#This Row],[Field Goal %]]&gt;46,"Above Average FG%","Below Average FG%")</f>
        <v>Above Average FG%</v>
      </c>
      <c r="Q190">
        <v>30</v>
      </c>
      <c r="R190">
        <v>113</v>
      </c>
      <c r="S190">
        <v>26.5</v>
      </c>
      <c r="T190" t="str">
        <f>IF(Table13[[#This Row],[3P%]]&lt;30,"Regular Shooter",IF(Table13[[#This Row],[3P%]]&lt;=36,"Solid Shooter",IF(Table13[[#This Row],[3P%]]&gt;36,"Sharpshooter","Invalid")))</f>
        <v>Regular Shooter</v>
      </c>
      <c r="U190">
        <v>82</v>
      </c>
      <c r="V190">
        <v>108</v>
      </c>
      <c r="W190">
        <v>75.900000000000006</v>
      </c>
      <c r="X190" t="str">
        <f>IF(Table13[[#This Row],[Free Throw %]]&lt;70,"Subpar FT%",IF(Table13[[#This Row],[Free Throw %]]&lt;=72,"Solid FT%",IF(Table13[[#This Row],[Free Throw %]]&gt;72,"Elite FT%","Invalid")))</f>
        <v>Elite FT%</v>
      </c>
      <c r="Y190">
        <v>69</v>
      </c>
      <c r="Z190">
        <v>336</v>
      </c>
      <c r="AA190">
        <v>405</v>
      </c>
      <c r="AB190" t="str">
        <f>IF(Table13[[#This Row],[REB]]&lt;199,"Occasional Rebounder",IF(Table13[[#This Row],[REB]] &lt;= 199,"Solid Rebounder",IF(Table13[[#This Row],[REB]]&gt;=200,"Elite Rebounder","Invalid")))</f>
        <v>Elite Rebounder</v>
      </c>
      <c r="AC190">
        <v>69</v>
      </c>
      <c r="AD190" t="str">
        <f>IF(Table13[[#This Row],[AST]]&lt;100,"Occasional Passer",IF(Table13[[#This Row],[AST]] &lt;= 116,"Solid Passer",IF(Table13[[#This Row],[AST]]&gt;116,"Elite Passer","Invalid")))</f>
        <v>Occasional Passer</v>
      </c>
      <c r="AE190">
        <v>112</v>
      </c>
      <c r="AF190">
        <v>30</v>
      </c>
      <c r="AG190" t="str">
        <f>IF(Table13[[#This Row],[STL]]&lt;25,"Occasional Stealer",IF(Table13[[#This Row],[STL]] &lt;= 33,"Solid Stealer",IF(Table13[[#This Row],[STL]]&gt;33,"Elite Stealer","Invalid")))</f>
        <v>Solid Stealer</v>
      </c>
      <c r="AH190">
        <v>85</v>
      </c>
      <c r="AI190" t="str">
        <f>IF(Table13[[#This Row],[BLK]]&lt;18,"Occasional Blocker",IF(Table13[[#This Row],[BLK]] &lt;= 20,"Solid Shot Blocker",IF(Table13[[#This Row],[BLK]]&gt;=21,"Elite Shot Blocker","Invalid")))</f>
        <v>Elite Shot Blocker</v>
      </c>
      <c r="AJ190">
        <v>92</v>
      </c>
      <c r="AK190">
        <v>1457</v>
      </c>
      <c r="AL190">
        <v>6</v>
      </c>
      <c r="AM190">
        <v>0</v>
      </c>
      <c r="AN190">
        <v>-146</v>
      </c>
    </row>
    <row r="191" spans="1:40" x14ac:dyDescent="0.25">
      <c r="A191" t="s">
        <v>277</v>
      </c>
      <c r="B191" t="s">
        <v>33</v>
      </c>
      <c r="C191" t="str">
        <f>_xlfn.XLOOKUP(Table13[[#This Row],[POS]],Table4[POS],Table4[POS NAME])</f>
        <v>Small Forward</v>
      </c>
      <c r="D191" t="s">
        <v>93</v>
      </c>
      <c r="E191">
        <v>28</v>
      </c>
      <c r="F191">
        <v>37</v>
      </c>
      <c r="G191">
        <v>19</v>
      </c>
      <c r="H191">
        <v>18</v>
      </c>
      <c r="I191" t="b">
        <f>Table13[[#This Row],[W]]+Table13[[#This Row],[L]]=Table13[[#This Row],[Games Played]]</f>
        <v>1</v>
      </c>
      <c r="J191">
        <v>1190</v>
      </c>
      <c r="K191">
        <v>633</v>
      </c>
      <c r="L191" t="str">
        <f>IF(Table13[[#This Row],[PTS]]&gt;=1000,"High Scorer","Low Scorer")</f>
        <v>Low Scorer</v>
      </c>
      <c r="M191">
        <v>250</v>
      </c>
      <c r="N191">
        <v>529</v>
      </c>
      <c r="O191">
        <v>47.3</v>
      </c>
      <c r="P191" t="str">
        <f>IF(Table13[[#This Row],[Field Goal %]]&gt;46,"Above Average FG%","Below Average FG%")</f>
        <v>Above Average FG%</v>
      </c>
      <c r="Q191">
        <v>89</v>
      </c>
      <c r="R191">
        <v>225</v>
      </c>
      <c r="S191">
        <v>39.6</v>
      </c>
      <c r="T191" t="str">
        <f>IF(Table13[[#This Row],[3P%]]&lt;30,"Regular Shooter",IF(Table13[[#This Row],[3P%]]&lt;=36,"Solid Shooter",IF(Table13[[#This Row],[3P%]]&gt;36,"Sharpshooter","Invalid")))</f>
        <v>Sharpshooter</v>
      </c>
      <c r="U191">
        <v>44</v>
      </c>
      <c r="V191">
        <v>72</v>
      </c>
      <c r="W191">
        <v>61.1</v>
      </c>
      <c r="X191" t="str">
        <f>IF(Table13[[#This Row],[Free Throw %]]&lt;70,"Subpar FT%",IF(Table13[[#This Row],[Free Throw %]]&lt;=72,"Solid FT%",IF(Table13[[#This Row],[Free Throw %]]&gt;72,"Elite FT%","Invalid")))</f>
        <v>Subpar FT%</v>
      </c>
      <c r="Y191">
        <v>61</v>
      </c>
      <c r="Z191">
        <v>125</v>
      </c>
      <c r="AA191">
        <v>186</v>
      </c>
      <c r="AB191" t="str">
        <f>IF(Table13[[#This Row],[REB]]&lt;199,"Occasional Rebounder",IF(Table13[[#This Row],[REB]] &lt;= 199,"Solid Rebounder",IF(Table13[[#This Row],[REB]]&gt;=200,"Elite Rebounder","Invalid")))</f>
        <v>Occasional Rebounder</v>
      </c>
      <c r="AC191">
        <v>85</v>
      </c>
      <c r="AD191" t="str">
        <f>IF(Table13[[#This Row],[AST]]&lt;100,"Occasional Passer",IF(Table13[[#This Row],[AST]] &lt;= 116,"Solid Passer",IF(Table13[[#This Row],[AST]]&gt;116,"Elite Passer","Invalid")))</f>
        <v>Occasional Passer</v>
      </c>
      <c r="AE191">
        <v>48</v>
      </c>
      <c r="AF191">
        <v>45</v>
      </c>
      <c r="AG191" t="str">
        <f>IF(Table13[[#This Row],[STL]]&lt;25,"Occasional Stealer",IF(Table13[[#This Row],[STL]] &lt;= 33,"Solid Stealer",IF(Table13[[#This Row],[STL]]&gt;33,"Elite Stealer","Invalid")))</f>
        <v>Elite Stealer</v>
      </c>
      <c r="AH191">
        <v>28</v>
      </c>
      <c r="AI191" t="str">
        <f>IF(Table13[[#This Row],[BLK]]&lt;18,"Occasional Blocker",IF(Table13[[#This Row],[BLK]] &lt;= 20,"Solid Shot Blocker",IF(Table13[[#This Row],[BLK]]&gt;=21,"Elite Shot Blocker","Invalid")))</f>
        <v>Elite Shot Blocker</v>
      </c>
      <c r="AJ191">
        <v>107</v>
      </c>
      <c r="AK191">
        <v>1155</v>
      </c>
      <c r="AL191">
        <v>3</v>
      </c>
      <c r="AM191">
        <v>0</v>
      </c>
      <c r="AN191">
        <v>118</v>
      </c>
    </row>
    <row r="192" spans="1:40" x14ac:dyDescent="0.25">
      <c r="A192" t="s">
        <v>278</v>
      </c>
      <c r="B192" t="s">
        <v>26</v>
      </c>
      <c r="C192" t="str">
        <f>_xlfn.XLOOKUP(Table13[[#This Row],[POS]],Table4[POS],Table4[POS NAME])</f>
        <v>Power Forward</v>
      </c>
      <c r="D192" t="s">
        <v>102</v>
      </c>
      <c r="E192">
        <v>24</v>
      </c>
      <c r="F192">
        <v>78</v>
      </c>
      <c r="G192">
        <v>43</v>
      </c>
      <c r="H192">
        <v>35</v>
      </c>
      <c r="I192" t="b">
        <f>Table13[[#This Row],[W]]+Table13[[#This Row],[L]]=Table13[[#This Row],[Games Played]]</f>
        <v>1</v>
      </c>
      <c r="J192">
        <v>1880</v>
      </c>
      <c r="K192">
        <v>619</v>
      </c>
      <c r="L192" t="str">
        <f>IF(Table13[[#This Row],[PTS]]&gt;=1000,"High Scorer","Low Scorer")</f>
        <v>Low Scorer</v>
      </c>
      <c r="M192">
        <v>247</v>
      </c>
      <c r="N192">
        <v>451</v>
      </c>
      <c r="O192">
        <v>54.8</v>
      </c>
      <c r="P192" t="str">
        <f>IF(Table13[[#This Row],[Field Goal %]]&gt;46,"Above Average FG%","Below Average FG%")</f>
        <v>Above Average FG%</v>
      </c>
      <c r="Q192">
        <v>29</v>
      </c>
      <c r="R192">
        <v>90</v>
      </c>
      <c r="S192">
        <v>32.200000000000003</v>
      </c>
      <c r="T192" t="str">
        <f>IF(Table13[[#This Row],[3P%]]&lt;30,"Regular Shooter",IF(Table13[[#This Row],[3P%]]&lt;=36,"Solid Shooter",IF(Table13[[#This Row],[3P%]]&gt;36,"Sharpshooter","Invalid")))</f>
        <v>Solid Shooter</v>
      </c>
      <c r="U192">
        <v>96</v>
      </c>
      <c r="V192">
        <v>139</v>
      </c>
      <c r="W192">
        <v>69.099999999999994</v>
      </c>
      <c r="X192" t="str">
        <f>IF(Table13[[#This Row],[Free Throw %]]&lt;70,"Subpar FT%",IF(Table13[[#This Row],[Free Throw %]]&lt;=72,"Solid FT%",IF(Table13[[#This Row],[Free Throw %]]&gt;72,"Elite FT%","Invalid")))</f>
        <v>Subpar FT%</v>
      </c>
      <c r="Y192">
        <v>170</v>
      </c>
      <c r="Z192">
        <v>412</v>
      </c>
      <c r="AA192">
        <v>582</v>
      </c>
      <c r="AB192" t="str">
        <f>IF(Table13[[#This Row],[REB]]&lt;199,"Occasional Rebounder",IF(Table13[[#This Row],[REB]] &lt;= 199,"Solid Rebounder",IF(Table13[[#This Row],[REB]]&gt;=200,"Elite Rebounder","Invalid")))</f>
        <v>Elite Rebounder</v>
      </c>
      <c r="AC192">
        <v>184</v>
      </c>
      <c r="AD192" t="str">
        <f>IF(Table13[[#This Row],[AST]]&lt;100,"Occasional Passer",IF(Table13[[#This Row],[AST]] &lt;= 116,"Solid Passer",IF(Table13[[#This Row],[AST]]&gt;116,"Elite Passer","Invalid")))</f>
        <v>Elite Passer</v>
      </c>
      <c r="AE192">
        <v>97</v>
      </c>
      <c r="AF192">
        <v>83</v>
      </c>
      <c r="AG192" t="str">
        <f>IF(Table13[[#This Row],[STL]]&lt;25,"Occasional Stealer",IF(Table13[[#This Row],[STL]] &lt;= 33,"Solid Stealer",IF(Table13[[#This Row],[STL]]&gt;33,"Elite Stealer","Invalid")))</f>
        <v>Elite Stealer</v>
      </c>
      <c r="AH192">
        <v>21</v>
      </c>
      <c r="AI192" t="str">
        <f>IF(Table13[[#This Row],[BLK]]&lt;18,"Occasional Blocker",IF(Table13[[#This Row],[BLK]] &lt;= 20,"Solid Shot Blocker",IF(Table13[[#This Row],[BLK]]&gt;=21,"Elite Shot Blocker","Invalid")))</f>
        <v>Elite Shot Blocker</v>
      </c>
      <c r="AJ192">
        <v>190</v>
      </c>
      <c r="AK192">
        <v>1808</v>
      </c>
      <c r="AL192">
        <v>10</v>
      </c>
      <c r="AM192">
        <v>0</v>
      </c>
      <c r="AN192">
        <v>-101</v>
      </c>
    </row>
    <row r="193" spans="1:40" x14ac:dyDescent="0.25">
      <c r="A193" t="s">
        <v>279</v>
      </c>
      <c r="B193" t="s">
        <v>26</v>
      </c>
      <c r="C193" t="str">
        <f>_xlfn.XLOOKUP(Table13[[#This Row],[POS]],Table4[POS],Table4[POS NAME])</f>
        <v>Power Forward</v>
      </c>
      <c r="D193" t="s">
        <v>93</v>
      </c>
      <c r="E193">
        <v>33</v>
      </c>
      <c r="F193">
        <v>73</v>
      </c>
      <c r="G193">
        <v>41</v>
      </c>
      <c r="H193">
        <v>32</v>
      </c>
      <c r="I193" t="b">
        <f>Table13[[#This Row],[W]]+Table13[[#This Row],[L]]=Table13[[#This Row],[Games Played]]</f>
        <v>1</v>
      </c>
      <c r="J193">
        <v>2298</v>
      </c>
      <c r="K193">
        <v>617</v>
      </c>
      <c r="L193" t="str">
        <f>IF(Table13[[#This Row],[PTS]]&gt;=1000,"High Scorer","Low Scorer")</f>
        <v>Low Scorer</v>
      </c>
      <c r="M193">
        <v>250</v>
      </c>
      <c r="N193">
        <v>474</v>
      </c>
      <c r="O193">
        <v>52.7</v>
      </c>
      <c r="P193" t="str">
        <f>IF(Table13[[#This Row],[Field Goal %]]&gt;46,"Above Average FG%","Below Average FG%")</f>
        <v>Above Average FG%</v>
      </c>
      <c r="Q193">
        <v>40</v>
      </c>
      <c r="R193">
        <v>131</v>
      </c>
      <c r="S193">
        <v>30.5</v>
      </c>
      <c r="T193" t="str">
        <f>IF(Table13[[#This Row],[3P%]]&lt;30,"Regular Shooter",IF(Table13[[#This Row],[3P%]]&lt;=36,"Solid Shooter",IF(Table13[[#This Row],[3P%]]&gt;36,"Sharpshooter","Invalid")))</f>
        <v>Solid Shooter</v>
      </c>
      <c r="U193">
        <v>77</v>
      </c>
      <c r="V193">
        <v>108</v>
      </c>
      <c r="W193">
        <v>71.3</v>
      </c>
      <c r="X193" t="str">
        <f>IF(Table13[[#This Row],[Free Throw %]]&lt;70,"Subpar FT%",IF(Table13[[#This Row],[Free Throw %]]&lt;=72,"Solid FT%",IF(Table13[[#This Row],[Free Throw %]]&gt;72,"Elite FT%","Invalid")))</f>
        <v>Solid FT%</v>
      </c>
      <c r="Y193">
        <v>66</v>
      </c>
      <c r="Z193">
        <v>459</v>
      </c>
      <c r="AA193">
        <v>525</v>
      </c>
      <c r="AB193" t="str">
        <f>IF(Table13[[#This Row],[REB]]&lt;199,"Occasional Rebounder",IF(Table13[[#This Row],[REB]] &lt;= 199,"Solid Rebounder",IF(Table13[[#This Row],[REB]]&gt;=200,"Elite Rebounder","Invalid")))</f>
        <v>Elite Rebounder</v>
      </c>
      <c r="AC193">
        <v>500</v>
      </c>
      <c r="AD193" t="str">
        <f>IF(Table13[[#This Row],[AST]]&lt;100,"Occasional Passer",IF(Table13[[#This Row],[AST]] &lt;= 116,"Solid Passer",IF(Table13[[#This Row],[AST]]&gt;116,"Elite Passer","Invalid")))</f>
        <v>Elite Passer</v>
      </c>
      <c r="AE193">
        <v>204</v>
      </c>
      <c r="AF193">
        <v>74</v>
      </c>
      <c r="AG193" t="str">
        <f>IF(Table13[[#This Row],[STL]]&lt;25,"Occasional Stealer",IF(Table13[[#This Row],[STL]] &lt;= 33,"Solid Stealer",IF(Table13[[#This Row],[STL]]&gt;33,"Elite Stealer","Invalid")))</f>
        <v>Elite Stealer</v>
      </c>
      <c r="AH193">
        <v>61</v>
      </c>
      <c r="AI193" t="str">
        <f>IF(Table13[[#This Row],[BLK]]&lt;18,"Occasional Blocker",IF(Table13[[#This Row],[BLK]] &lt;= 20,"Solid Shot Blocker",IF(Table13[[#This Row],[BLK]]&gt;=21,"Elite Shot Blocker","Invalid")))</f>
        <v>Elite Shot Blocker</v>
      </c>
      <c r="AJ193">
        <v>229</v>
      </c>
      <c r="AK193">
        <v>2198</v>
      </c>
      <c r="AL193">
        <v>11</v>
      </c>
      <c r="AM193">
        <v>0</v>
      </c>
      <c r="AN193">
        <v>346</v>
      </c>
    </row>
    <row r="194" spans="1:40" x14ac:dyDescent="0.25">
      <c r="A194" t="s">
        <v>280</v>
      </c>
      <c r="B194" t="s">
        <v>37</v>
      </c>
      <c r="C194" t="str">
        <f>_xlfn.XLOOKUP(Table13[[#This Row],[POS]],Table4[POS],Table4[POS NAME])</f>
        <v>Center</v>
      </c>
      <c r="D194" t="s">
        <v>35</v>
      </c>
      <c r="E194">
        <v>36</v>
      </c>
      <c r="F194">
        <v>63</v>
      </c>
      <c r="G194">
        <v>44</v>
      </c>
      <c r="H194">
        <v>19</v>
      </c>
      <c r="I194" t="b">
        <f>Table13[[#This Row],[W]]+Table13[[#This Row],[L]]=Table13[[#This Row],[Games Played]]</f>
        <v>1</v>
      </c>
      <c r="J194">
        <v>1921</v>
      </c>
      <c r="K194">
        <v>616</v>
      </c>
      <c r="L194" t="str">
        <f>IF(Table13[[#This Row],[PTS]]&gt;=1000,"High Scorer","Low Scorer")</f>
        <v>Low Scorer</v>
      </c>
      <c r="M194">
        <v>228</v>
      </c>
      <c r="N194">
        <v>479</v>
      </c>
      <c r="O194">
        <v>47.6</v>
      </c>
      <c r="P194" t="str">
        <f>IF(Table13[[#This Row],[Field Goal %]]&gt;46,"Above Average FG%","Below Average FG%")</f>
        <v>Above Average FG%</v>
      </c>
      <c r="Q194">
        <v>145</v>
      </c>
      <c r="R194">
        <v>325</v>
      </c>
      <c r="S194">
        <v>44.6</v>
      </c>
      <c r="T194" t="str">
        <f>IF(Table13[[#This Row],[3P%]]&lt;30,"Regular Shooter",IF(Table13[[#This Row],[3P%]]&lt;=36,"Solid Shooter",IF(Table13[[#This Row],[3P%]]&gt;36,"Sharpshooter","Invalid")))</f>
        <v>Sharpshooter</v>
      </c>
      <c r="U194">
        <v>15</v>
      </c>
      <c r="V194">
        <v>21</v>
      </c>
      <c r="W194">
        <v>71.400000000000006</v>
      </c>
      <c r="X194" t="str">
        <f>IF(Table13[[#This Row],[Free Throw %]]&lt;70,"Subpar FT%",IF(Table13[[#This Row],[Free Throw %]]&lt;=72,"Solid FT%",IF(Table13[[#This Row],[Free Throw %]]&gt;72,"Elite FT%","Invalid")))</f>
        <v>Solid FT%</v>
      </c>
      <c r="Y194">
        <v>73</v>
      </c>
      <c r="Z194">
        <v>317</v>
      </c>
      <c r="AA194">
        <v>390</v>
      </c>
      <c r="AB194" t="str">
        <f>IF(Table13[[#This Row],[REB]]&lt;199,"Occasional Rebounder",IF(Table13[[#This Row],[REB]] &lt;= 199,"Solid Rebounder",IF(Table13[[#This Row],[REB]]&gt;=200,"Elite Rebounder","Invalid")))</f>
        <v>Elite Rebounder</v>
      </c>
      <c r="AC194">
        <v>189</v>
      </c>
      <c r="AD194" t="str">
        <f>IF(Table13[[#This Row],[AST]]&lt;100,"Occasional Passer",IF(Table13[[#This Row],[AST]] &lt;= 116,"Solid Passer",IF(Table13[[#This Row],[AST]]&gt;116,"Elite Passer","Invalid")))</f>
        <v>Elite Passer</v>
      </c>
      <c r="AE194">
        <v>37</v>
      </c>
      <c r="AF194">
        <v>30</v>
      </c>
      <c r="AG194" t="str">
        <f>IF(Table13[[#This Row],[STL]]&lt;25,"Occasional Stealer",IF(Table13[[#This Row],[STL]] &lt;= 33,"Solid Stealer",IF(Table13[[#This Row],[STL]]&gt;33,"Elite Stealer","Invalid")))</f>
        <v>Solid Stealer</v>
      </c>
      <c r="AH194">
        <v>61</v>
      </c>
      <c r="AI194" t="str">
        <f>IF(Table13[[#This Row],[BLK]]&lt;18,"Occasional Blocker",IF(Table13[[#This Row],[BLK]] &lt;= 20,"Solid Shot Blocker",IF(Table13[[#This Row],[BLK]]&gt;=21,"Elite Shot Blocker","Invalid")))</f>
        <v>Elite Shot Blocker</v>
      </c>
      <c r="AJ194">
        <v>121</v>
      </c>
      <c r="AK194">
        <v>1604</v>
      </c>
      <c r="AL194">
        <v>7</v>
      </c>
      <c r="AM194">
        <v>0</v>
      </c>
      <c r="AN194">
        <v>309</v>
      </c>
    </row>
    <row r="195" spans="1:40" x14ac:dyDescent="0.25">
      <c r="A195" t="s">
        <v>281</v>
      </c>
      <c r="B195" t="s">
        <v>40</v>
      </c>
      <c r="C195" t="str">
        <f>_xlfn.XLOOKUP(Table13[[#This Row],[POS]],Table4[POS],Table4[POS NAME])</f>
        <v>Point Guard</v>
      </c>
      <c r="D195" t="s">
        <v>106</v>
      </c>
      <c r="E195">
        <v>37</v>
      </c>
      <c r="F195">
        <v>55</v>
      </c>
      <c r="G195">
        <v>30</v>
      </c>
      <c r="H195">
        <v>25</v>
      </c>
      <c r="I195" t="b">
        <f>Table13[[#This Row],[W]]+Table13[[#This Row],[L]]=Table13[[#This Row],[Games Played]]</f>
        <v>1</v>
      </c>
      <c r="J195">
        <v>1718</v>
      </c>
      <c r="K195">
        <v>615</v>
      </c>
      <c r="L195" t="str">
        <f>IF(Table13[[#This Row],[PTS]]&gt;=1000,"High Scorer","Low Scorer")</f>
        <v>Low Scorer</v>
      </c>
      <c r="M195">
        <v>196</v>
      </c>
      <c r="N195">
        <v>485</v>
      </c>
      <c r="O195">
        <v>40.4</v>
      </c>
      <c r="P195" t="str">
        <f>IF(Table13[[#This Row],[Field Goal %]]&gt;46,"Above Average FG%","Below Average FG%")</f>
        <v>Below Average FG%</v>
      </c>
      <c r="Q195">
        <v>107</v>
      </c>
      <c r="R195">
        <v>310</v>
      </c>
      <c r="S195">
        <v>34.5</v>
      </c>
      <c r="T195" t="str">
        <f>IF(Table13[[#This Row],[3P%]]&lt;30,"Regular Shooter",IF(Table13[[#This Row],[3P%]]&lt;=36,"Solid Shooter",IF(Table13[[#This Row],[3P%]]&gt;36,"Sharpshooter","Invalid")))</f>
        <v>Solid Shooter</v>
      </c>
      <c r="U195">
        <v>116</v>
      </c>
      <c r="V195">
        <v>135</v>
      </c>
      <c r="W195">
        <v>85.9</v>
      </c>
      <c r="X195" t="str">
        <f>IF(Table13[[#This Row],[Free Throw %]]&lt;70,"Subpar FT%",IF(Table13[[#This Row],[Free Throw %]]&lt;=72,"Solid FT%",IF(Table13[[#This Row],[Free Throw %]]&gt;72,"Elite FT%","Invalid")))</f>
        <v>Elite FT%</v>
      </c>
      <c r="Y195">
        <v>43</v>
      </c>
      <c r="Z195">
        <v>182</v>
      </c>
      <c r="AA195">
        <v>225</v>
      </c>
      <c r="AB195" t="str">
        <f>IF(Table13[[#This Row],[REB]]&lt;199,"Occasional Rebounder",IF(Table13[[#This Row],[REB]] &lt;= 199,"Solid Rebounder",IF(Table13[[#This Row],[REB]]&gt;=200,"Elite Rebounder","Invalid")))</f>
        <v>Elite Rebounder</v>
      </c>
      <c r="AC195">
        <v>281</v>
      </c>
      <c r="AD195" t="str">
        <f>IF(Table13[[#This Row],[AST]]&lt;100,"Occasional Passer",IF(Table13[[#This Row],[AST]] &lt;= 116,"Solid Passer",IF(Table13[[#This Row],[AST]]&gt;116,"Elite Passer","Invalid")))</f>
        <v>Elite Passer</v>
      </c>
      <c r="AE195">
        <v>103</v>
      </c>
      <c r="AF195">
        <v>57</v>
      </c>
      <c r="AG195" t="str">
        <f>IF(Table13[[#This Row],[STL]]&lt;25,"Occasional Stealer",IF(Table13[[#This Row],[STL]] &lt;= 33,"Solid Stealer",IF(Table13[[#This Row],[STL]]&gt;33,"Elite Stealer","Invalid")))</f>
        <v>Elite Stealer</v>
      </c>
      <c r="AH195">
        <v>21</v>
      </c>
      <c r="AI195" t="str">
        <f>IF(Table13[[#This Row],[BLK]]&lt;18,"Occasional Blocker",IF(Table13[[#This Row],[BLK]] &lt;= 20,"Solid Shot Blocker",IF(Table13[[#This Row],[BLK]]&gt;=21,"Elite Shot Blocker","Invalid")))</f>
        <v>Elite Shot Blocker</v>
      </c>
      <c r="AJ195">
        <v>143</v>
      </c>
      <c r="AK195">
        <v>1438</v>
      </c>
      <c r="AL195">
        <v>2</v>
      </c>
      <c r="AM195">
        <v>1</v>
      </c>
      <c r="AN195">
        <v>55</v>
      </c>
    </row>
    <row r="196" spans="1:40" x14ac:dyDescent="0.25">
      <c r="A196" t="s">
        <v>282</v>
      </c>
      <c r="B196" t="s">
        <v>57</v>
      </c>
      <c r="C196" t="str">
        <f>_xlfn.XLOOKUP(Table13[[#This Row],[POS]],Table4[POS],Table4[POS NAME])</f>
        <v>Forward</v>
      </c>
      <c r="D196" t="s">
        <v>123</v>
      </c>
      <c r="E196">
        <v>19</v>
      </c>
      <c r="F196">
        <v>56</v>
      </c>
      <c r="G196">
        <v>15</v>
      </c>
      <c r="H196">
        <v>41</v>
      </c>
      <c r="I196" t="b">
        <f>Table13[[#This Row],[W]]+Table13[[#This Row],[L]]=Table13[[#This Row],[Games Played]]</f>
        <v>1</v>
      </c>
      <c r="J196">
        <v>1458</v>
      </c>
      <c r="K196">
        <v>614</v>
      </c>
      <c r="L196" t="str">
        <f>IF(Table13[[#This Row],[PTS]]&gt;=1000,"High Scorer","Low Scorer")</f>
        <v>Low Scorer</v>
      </c>
      <c r="M196">
        <v>250</v>
      </c>
      <c r="N196">
        <v>552</v>
      </c>
      <c r="O196">
        <v>45.3</v>
      </c>
      <c r="P196" t="str">
        <f>IF(Table13[[#This Row],[Field Goal %]]&gt;46,"Above Average FG%","Below Average FG%")</f>
        <v>Below Average FG%</v>
      </c>
      <c r="Q196">
        <v>33</v>
      </c>
      <c r="R196">
        <v>134</v>
      </c>
      <c r="S196">
        <v>24.6</v>
      </c>
      <c r="T196" t="str">
        <f>IF(Table13[[#This Row],[3P%]]&lt;30,"Regular Shooter",IF(Table13[[#This Row],[3P%]]&lt;=36,"Solid Shooter",IF(Table13[[#This Row],[3P%]]&gt;36,"Sharpshooter","Invalid")))</f>
        <v>Regular Shooter</v>
      </c>
      <c r="U196">
        <v>81</v>
      </c>
      <c r="V196">
        <v>116</v>
      </c>
      <c r="W196">
        <v>69.8</v>
      </c>
      <c r="X196" t="str">
        <f>IF(Table13[[#This Row],[Free Throw %]]&lt;70,"Subpar FT%",IF(Table13[[#This Row],[Free Throw %]]&lt;=72,"Solid FT%",IF(Table13[[#This Row],[Free Throw %]]&gt;72,"Elite FT%","Invalid")))</f>
        <v>Subpar FT%</v>
      </c>
      <c r="Y196">
        <v>95</v>
      </c>
      <c r="Z196">
        <v>200</v>
      </c>
      <c r="AA196">
        <v>295</v>
      </c>
      <c r="AB196" t="str">
        <f>IF(Table13[[#This Row],[REB]]&lt;199,"Occasional Rebounder",IF(Table13[[#This Row],[REB]] &lt;= 199,"Solid Rebounder",IF(Table13[[#This Row],[REB]]&gt;=200,"Elite Rebounder","Invalid")))</f>
        <v>Elite Rebounder</v>
      </c>
      <c r="AC196">
        <v>142</v>
      </c>
      <c r="AD196" t="str">
        <f>IF(Table13[[#This Row],[AST]]&lt;100,"Occasional Passer",IF(Table13[[#This Row],[AST]] &lt;= 116,"Solid Passer",IF(Table13[[#This Row],[AST]]&gt;116,"Elite Passer","Invalid")))</f>
        <v>Elite Passer</v>
      </c>
      <c r="AE196">
        <v>97</v>
      </c>
      <c r="AF196">
        <v>43</v>
      </c>
      <c r="AG196" t="str">
        <f>IF(Table13[[#This Row],[STL]]&lt;25,"Occasional Stealer",IF(Table13[[#This Row],[STL]] &lt;= 33,"Solid Stealer",IF(Table13[[#This Row],[STL]]&gt;33,"Elite Stealer","Invalid")))</f>
        <v>Elite Stealer</v>
      </c>
      <c r="AH196">
        <v>23</v>
      </c>
      <c r="AI196" t="str">
        <f>IF(Table13[[#This Row],[BLK]]&lt;18,"Occasional Blocker",IF(Table13[[#This Row],[BLK]] &lt;= 20,"Solid Shot Blocker",IF(Table13[[#This Row],[BLK]]&gt;=21,"Elite Shot Blocker","Invalid")))</f>
        <v>Elite Shot Blocker</v>
      </c>
      <c r="AJ196">
        <v>138</v>
      </c>
      <c r="AK196">
        <v>1282</v>
      </c>
      <c r="AL196">
        <v>2</v>
      </c>
      <c r="AM196">
        <v>0</v>
      </c>
      <c r="AN196">
        <v>-235</v>
      </c>
    </row>
    <row r="197" spans="1:40" x14ac:dyDescent="0.25">
      <c r="A197" t="s">
        <v>283</v>
      </c>
      <c r="B197" t="s">
        <v>37</v>
      </c>
      <c r="C197" t="str">
        <f>_xlfn.XLOOKUP(Table13[[#This Row],[POS]],Table4[POS],Table4[POS NAME])</f>
        <v>Center</v>
      </c>
      <c r="D197" t="s">
        <v>142</v>
      </c>
      <c r="E197">
        <v>19</v>
      </c>
      <c r="F197">
        <v>67</v>
      </c>
      <c r="G197">
        <v>16</v>
      </c>
      <c r="H197">
        <v>51</v>
      </c>
      <c r="I197" t="b">
        <f>Table13[[#This Row],[W]]+Table13[[#This Row],[L]]=Table13[[#This Row],[Games Played]]</f>
        <v>1</v>
      </c>
      <c r="J197">
        <v>1670</v>
      </c>
      <c r="K197">
        <v>612</v>
      </c>
      <c r="L197" t="str">
        <f>IF(Table13[[#This Row],[PTS]]&gt;=1000,"High Scorer","Low Scorer")</f>
        <v>Low Scorer</v>
      </c>
      <c r="M197">
        <v>258</v>
      </c>
      <c r="N197">
        <v>398</v>
      </c>
      <c r="O197">
        <v>64.8</v>
      </c>
      <c r="P197" t="str">
        <f>IF(Table13[[#This Row],[Field Goal %]]&gt;46,"Above Average FG%","Below Average FG%")</f>
        <v>Above Average FG%</v>
      </c>
      <c r="Q197">
        <v>0</v>
      </c>
      <c r="R197">
        <v>2</v>
      </c>
      <c r="S197">
        <v>0</v>
      </c>
      <c r="T197" t="str">
        <f>IF(Table13[[#This Row],[3P%]]&lt;30,"Regular Shooter",IF(Table13[[#This Row],[3P%]]&lt;=36,"Solid Shooter",IF(Table13[[#This Row],[3P%]]&gt;36,"Sharpshooter","Invalid")))</f>
        <v>Regular Shooter</v>
      </c>
      <c r="U197">
        <v>96</v>
      </c>
      <c r="V197">
        <v>157</v>
      </c>
      <c r="W197">
        <v>61.1</v>
      </c>
      <c r="X197" t="str">
        <f>IF(Table13[[#This Row],[Free Throw %]]&lt;70,"Subpar FT%",IF(Table13[[#This Row],[Free Throw %]]&lt;=72,"Solid FT%",IF(Table13[[#This Row],[Free Throw %]]&gt;72,"Elite FT%","Invalid")))</f>
        <v>Subpar FT%</v>
      </c>
      <c r="Y197">
        <v>229</v>
      </c>
      <c r="Z197">
        <v>366</v>
      </c>
      <c r="AA197">
        <v>595</v>
      </c>
      <c r="AB197" t="str">
        <f>IF(Table13[[#This Row],[REB]]&lt;199,"Occasional Rebounder",IF(Table13[[#This Row],[REB]] &lt;= 199,"Solid Rebounder",IF(Table13[[#This Row],[REB]]&gt;=200,"Elite Rebounder","Invalid")))</f>
        <v>Elite Rebounder</v>
      </c>
      <c r="AC197">
        <v>75</v>
      </c>
      <c r="AD197" t="str">
        <f>IF(Table13[[#This Row],[AST]]&lt;100,"Occasional Passer",IF(Table13[[#This Row],[AST]] &lt;= 116,"Solid Passer",IF(Table13[[#This Row],[AST]]&gt;116,"Elite Passer","Invalid")))</f>
        <v>Occasional Passer</v>
      </c>
      <c r="AE197">
        <v>92</v>
      </c>
      <c r="AF197">
        <v>44</v>
      </c>
      <c r="AG197" t="str">
        <f>IF(Table13[[#This Row],[STL]]&lt;25,"Occasional Stealer",IF(Table13[[#This Row],[STL]] &lt;= 33,"Solid Stealer",IF(Table13[[#This Row],[STL]]&gt;33,"Elite Stealer","Invalid")))</f>
        <v>Elite Stealer</v>
      </c>
      <c r="AH197">
        <v>59</v>
      </c>
      <c r="AI197" t="str">
        <f>IF(Table13[[#This Row],[BLK]]&lt;18,"Occasional Blocker",IF(Table13[[#This Row],[BLK]] &lt;= 20,"Solid Shot Blocker",IF(Table13[[#This Row],[BLK]]&gt;=21,"Elite Shot Blocker","Invalid")))</f>
        <v>Elite Shot Blocker</v>
      </c>
      <c r="AJ197">
        <v>182</v>
      </c>
      <c r="AK197">
        <v>1656</v>
      </c>
      <c r="AL197">
        <v>19</v>
      </c>
      <c r="AM197">
        <v>0</v>
      </c>
      <c r="AN197">
        <v>-279</v>
      </c>
    </row>
    <row r="198" spans="1:40" x14ac:dyDescent="0.25">
      <c r="A198" t="s">
        <v>284</v>
      </c>
      <c r="B198" t="s">
        <v>52</v>
      </c>
      <c r="C198" t="str">
        <f>_xlfn.XLOOKUP(Table13[[#This Row],[POS]],Table4[POS],Table4[POS NAME])</f>
        <v>Shooting Guard</v>
      </c>
      <c r="D198" t="s">
        <v>95</v>
      </c>
      <c r="E198">
        <v>21</v>
      </c>
      <c r="F198">
        <v>57</v>
      </c>
      <c r="G198">
        <v>30</v>
      </c>
      <c r="H198">
        <v>27</v>
      </c>
      <c r="I198" t="b">
        <f>Table13[[#This Row],[W]]+Table13[[#This Row],[L]]=Table13[[#This Row],[Games Played]]</f>
        <v>1</v>
      </c>
      <c r="J198">
        <v>948</v>
      </c>
      <c r="K198">
        <v>604</v>
      </c>
      <c r="L198" t="str">
        <f>IF(Table13[[#This Row],[PTS]]&gt;=1000,"High Scorer","Low Scorer")</f>
        <v>Low Scorer</v>
      </c>
      <c r="M198">
        <v>201</v>
      </c>
      <c r="N198">
        <v>456</v>
      </c>
      <c r="O198">
        <v>44.1</v>
      </c>
      <c r="P198" t="str">
        <f>IF(Table13[[#This Row],[Field Goal %]]&gt;46,"Above Average FG%","Below Average FG%")</f>
        <v>Below Average FG%</v>
      </c>
      <c r="Q198">
        <v>51</v>
      </c>
      <c r="R198">
        <v>133</v>
      </c>
      <c r="S198">
        <v>38.299999999999997</v>
      </c>
      <c r="T198" t="str">
        <f>IF(Table13[[#This Row],[3P%]]&lt;30,"Regular Shooter",IF(Table13[[#This Row],[3P%]]&lt;=36,"Solid Shooter",IF(Table13[[#This Row],[3P%]]&gt;36,"Sharpshooter","Invalid")))</f>
        <v>Sharpshooter</v>
      </c>
      <c r="U198">
        <v>151</v>
      </c>
      <c r="V198">
        <v>174</v>
      </c>
      <c r="W198">
        <v>86.8</v>
      </c>
      <c r="X198" t="str">
        <f>IF(Table13[[#This Row],[Free Throw %]]&lt;70,"Subpar FT%",IF(Table13[[#This Row],[Free Throw %]]&lt;=72,"Solid FT%",IF(Table13[[#This Row],[Free Throw %]]&gt;72,"Elite FT%","Invalid")))</f>
        <v>Elite FT%</v>
      </c>
      <c r="Y198">
        <v>8</v>
      </c>
      <c r="Z198">
        <v>87</v>
      </c>
      <c r="AA198">
        <v>95</v>
      </c>
      <c r="AB198" t="str">
        <f>IF(Table13[[#This Row],[REB]]&lt;199,"Occasional Rebounder",IF(Table13[[#This Row],[REB]] &lt;= 199,"Solid Rebounder",IF(Table13[[#This Row],[REB]]&gt;=200,"Elite Rebounder","Invalid")))</f>
        <v>Occasional Rebounder</v>
      </c>
      <c r="AC198">
        <v>78</v>
      </c>
      <c r="AD198" t="str">
        <f>IF(Table13[[#This Row],[AST]]&lt;100,"Occasional Passer",IF(Table13[[#This Row],[AST]] &lt;= 116,"Solid Passer",IF(Table13[[#This Row],[AST]]&gt;116,"Elite Passer","Invalid")))</f>
        <v>Occasional Passer</v>
      </c>
      <c r="AE198">
        <v>63</v>
      </c>
      <c r="AF198">
        <v>20</v>
      </c>
      <c r="AG198" t="str">
        <f>IF(Table13[[#This Row],[STL]]&lt;25,"Occasional Stealer",IF(Table13[[#This Row],[STL]] &lt;= 33,"Solid Stealer",IF(Table13[[#This Row],[STL]]&gt;33,"Elite Stealer","Invalid")))</f>
        <v>Occasional Stealer</v>
      </c>
      <c r="AH198">
        <v>7</v>
      </c>
      <c r="AI198" t="str">
        <f>IF(Table13[[#This Row],[BLK]]&lt;18,"Occasional Blocker",IF(Table13[[#This Row],[BLK]] &lt;= 20,"Solid Shot Blocker",IF(Table13[[#This Row],[BLK]]&gt;=21,"Elite Shot Blocker","Invalid")))</f>
        <v>Occasional Blocker</v>
      </c>
      <c r="AJ198">
        <v>55</v>
      </c>
      <c r="AK198">
        <v>853</v>
      </c>
      <c r="AL198">
        <v>0</v>
      </c>
      <c r="AM198">
        <v>0</v>
      </c>
      <c r="AN198">
        <v>-4</v>
      </c>
    </row>
    <row r="199" spans="1:40" x14ac:dyDescent="0.25">
      <c r="A199" t="s">
        <v>285</v>
      </c>
      <c r="B199" t="s">
        <v>52</v>
      </c>
      <c r="C199" t="str">
        <f>_xlfn.XLOOKUP(Table13[[#This Row],[POS]],Table4[POS],Table4[POS NAME])</f>
        <v>Shooting Guard</v>
      </c>
      <c r="D199" t="s">
        <v>116</v>
      </c>
      <c r="E199">
        <v>30</v>
      </c>
      <c r="F199">
        <v>74</v>
      </c>
      <c r="G199">
        <v>40</v>
      </c>
      <c r="H199">
        <v>34</v>
      </c>
      <c r="I199" t="b">
        <f>Table13[[#This Row],[W]]+Table13[[#This Row],[L]]=Table13[[#This Row],[Games Played]]</f>
        <v>1</v>
      </c>
      <c r="J199">
        <v>1506</v>
      </c>
      <c r="K199">
        <v>604</v>
      </c>
      <c r="L199" t="str">
        <f>IF(Table13[[#This Row],[PTS]]&gt;=1000,"High Scorer","Low Scorer")</f>
        <v>Low Scorer</v>
      </c>
      <c r="M199">
        <v>200</v>
      </c>
      <c r="N199">
        <v>452</v>
      </c>
      <c r="O199">
        <v>44.2</v>
      </c>
      <c r="P199" t="str">
        <f>IF(Table13[[#This Row],[Field Goal %]]&gt;46,"Above Average FG%","Below Average FG%")</f>
        <v>Below Average FG%</v>
      </c>
      <c r="Q199">
        <v>110</v>
      </c>
      <c r="R199">
        <v>247</v>
      </c>
      <c r="S199">
        <v>44.5</v>
      </c>
      <c r="T199" t="str">
        <f>IF(Table13[[#This Row],[3P%]]&lt;30,"Regular Shooter",IF(Table13[[#This Row],[3P%]]&lt;=36,"Solid Shooter",IF(Table13[[#This Row],[3P%]]&gt;36,"Sharpshooter","Invalid")))</f>
        <v>Sharpshooter</v>
      </c>
      <c r="U199">
        <v>94</v>
      </c>
      <c r="V199">
        <v>104</v>
      </c>
      <c r="W199">
        <v>90.4</v>
      </c>
      <c r="X199" t="str">
        <f>IF(Table13[[#This Row],[Free Throw %]]&lt;70,"Subpar FT%",IF(Table13[[#This Row],[Free Throw %]]&lt;=72,"Solid FT%",IF(Table13[[#This Row],[Free Throw %]]&gt;72,"Elite FT%","Invalid")))</f>
        <v>Elite FT%</v>
      </c>
      <c r="Y199">
        <v>39</v>
      </c>
      <c r="Z199">
        <v>186</v>
      </c>
      <c r="AA199">
        <v>225</v>
      </c>
      <c r="AB199" t="str">
        <f>IF(Table13[[#This Row],[REB]]&lt;199,"Occasional Rebounder",IF(Table13[[#This Row],[REB]] &lt;= 199,"Solid Rebounder",IF(Table13[[#This Row],[REB]]&gt;=200,"Elite Rebounder","Invalid")))</f>
        <v>Elite Rebounder</v>
      </c>
      <c r="AC199">
        <v>99</v>
      </c>
      <c r="AD199" t="str">
        <f>IF(Table13[[#This Row],[AST]]&lt;100,"Occasional Passer",IF(Table13[[#This Row],[AST]] &lt;= 116,"Solid Passer",IF(Table13[[#This Row],[AST]]&gt;116,"Elite Passer","Invalid")))</f>
        <v>Occasional Passer</v>
      </c>
      <c r="AE199">
        <v>78</v>
      </c>
      <c r="AF199">
        <v>30</v>
      </c>
      <c r="AG199" t="str">
        <f>IF(Table13[[#This Row],[STL]]&lt;25,"Occasional Stealer",IF(Table13[[#This Row],[STL]] &lt;= 33,"Solid Stealer",IF(Table13[[#This Row],[STL]]&gt;33,"Elite Stealer","Invalid")))</f>
        <v>Solid Stealer</v>
      </c>
      <c r="AH199">
        <v>7</v>
      </c>
      <c r="AI199" t="str">
        <f>IF(Table13[[#This Row],[BLK]]&lt;18,"Occasional Blocker",IF(Table13[[#This Row],[BLK]] &lt;= 20,"Solid Shot Blocker",IF(Table13[[#This Row],[BLK]]&gt;=21,"Elite Shot Blocker","Invalid")))</f>
        <v>Occasional Blocker</v>
      </c>
      <c r="AJ199">
        <v>118</v>
      </c>
      <c r="AK199">
        <v>1056</v>
      </c>
      <c r="AL199">
        <v>0</v>
      </c>
      <c r="AM199">
        <v>0</v>
      </c>
      <c r="AN199">
        <v>79</v>
      </c>
    </row>
    <row r="200" spans="1:40" x14ac:dyDescent="0.25">
      <c r="A200" t="s">
        <v>286</v>
      </c>
      <c r="B200" t="s">
        <v>37</v>
      </c>
      <c r="C200" t="str">
        <f>_xlfn.XLOOKUP(Table13[[#This Row],[POS]],Table4[POS],Table4[POS NAME])</f>
        <v>Center</v>
      </c>
      <c r="D200" t="s">
        <v>56</v>
      </c>
      <c r="E200">
        <v>27</v>
      </c>
      <c r="F200">
        <v>29</v>
      </c>
      <c r="G200">
        <v>15</v>
      </c>
      <c r="H200">
        <v>14</v>
      </c>
      <c r="I200" t="b">
        <f>Table13[[#This Row],[W]]+Table13[[#This Row],[L]]=Table13[[#This Row],[Games Played]]</f>
        <v>1</v>
      </c>
      <c r="J200">
        <v>957</v>
      </c>
      <c r="K200">
        <v>602</v>
      </c>
      <c r="L200" t="str">
        <f>IF(Table13[[#This Row],[PTS]]&gt;=1000,"High Scorer","Low Scorer")</f>
        <v>Low Scorer</v>
      </c>
      <c r="M200">
        <v>212</v>
      </c>
      <c r="N200">
        <v>428</v>
      </c>
      <c r="O200">
        <v>49.5</v>
      </c>
      <c r="P200" t="str">
        <f>IF(Table13[[#This Row],[Field Goal %]]&gt;46,"Above Average FG%","Below Average FG%")</f>
        <v>Above Average FG%</v>
      </c>
      <c r="Q200">
        <v>60</v>
      </c>
      <c r="R200">
        <v>164</v>
      </c>
      <c r="S200">
        <v>36.6</v>
      </c>
      <c r="T200" t="str">
        <f>IF(Table13[[#This Row],[3P%]]&lt;30,"Regular Shooter",IF(Table13[[#This Row],[3P%]]&lt;=36,"Solid Shooter",IF(Table13[[#This Row],[3P%]]&gt;36,"Sharpshooter","Invalid")))</f>
        <v>Sharpshooter</v>
      </c>
      <c r="U200">
        <v>118</v>
      </c>
      <c r="V200">
        <v>135</v>
      </c>
      <c r="W200">
        <v>87.4</v>
      </c>
      <c r="X200" t="str">
        <f>IF(Table13[[#This Row],[Free Throw %]]&lt;70,"Subpar FT%",IF(Table13[[#This Row],[Free Throw %]]&lt;=72,"Solid FT%",IF(Table13[[#This Row],[Free Throw %]]&gt;72,"Elite FT%","Invalid")))</f>
        <v>Elite FT%</v>
      </c>
      <c r="Y200">
        <v>48</v>
      </c>
      <c r="Z200">
        <v>188</v>
      </c>
      <c r="AA200">
        <v>236</v>
      </c>
      <c r="AB200" t="str">
        <f>IF(Table13[[#This Row],[REB]]&lt;199,"Occasional Rebounder",IF(Table13[[#This Row],[REB]] &lt;= 199,"Solid Rebounder",IF(Table13[[#This Row],[REB]]&gt;=200,"Elite Rebounder","Invalid")))</f>
        <v>Elite Rebounder</v>
      </c>
      <c r="AC200">
        <v>140</v>
      </c>
      <c r="AD200" t="str">
        <f>IF(Table13[[#This Row],[AST]]&lt;100,"Occasional Passer",IF(Table13[[#This Row],[AST]] &lt;= 116,"Solid Passer",IF(Table13[[#This Row],[AST]]&gt;116,"Elite Passer","Invalid")))</f>
        <v>Elite Passer</v>
      </c>
      <c r="AE200">
        <v>86</v>
      </c>
      <c r="AF200">
        <v>20</v>
      </c>
      <c r="AG200" t="str">
        <f>IF(Table13[[#This Row],[STL]]&lt;25,"Occasional Stealer",IF(Table13[[#This Row],[STL]] &lt;= 33,"Solid Stealer",IF(Table13[[#This Row],[STL]]&gt;33,"Elite Stealer","Invalid")))</f>
        <v>Occasional Stealer</v>
      </c>
      <c r="AH200">
        <v>17</v>
      </c>
      <c r="AI200" t="str">
        <f>IF(Table13[[#This Row],[BLK]]&lt;18,"Occasional Blocker",IF(Table13[[#This Row],[BLK]] &lt;= 20,"Solid Shot Blocker",IF(Table13[[#This Row],[BLK]]&gt;=21,"Elite Shot Blocker","Invalid")))</f>
        <v>Occasional Blocker</v>
      </c>
      <c r="AJ200">
        <v>111</v>
      </c>
      <c r="AK200">
        <v>1120</v>
      </c>
      <c r="AL200">
        <v>9</v>
      </c>
      <c r="AM200">
        <v>0</v>
      </c>
      <c r="AN200">
        <v>39</v>
      </c>
    </row>
    <row r="201" spans="1:40" x14ac:dyDescent="0.25">
      <c r="A201" t="s">
        <v>287</v>
      </c>
      <c r="B201" t="s">
        <v>37</v>
      </c>
      <c r="C201" t="str">
        <f>_xlfn.XLOOKUP(Table13[[#This Row],[POS]],Table4[POS],Table4[POS NAME])</f>
        <v>Center</v>
      </c>
      <c r="D201" t="s">
        <v>114</v>
      </c>
      <c r="E201">
        <v>26</v>
      </c>
      <c r="F201">
        <v>57</v>
      </c>
      <c r="G201">
        <v>27</v>
      </c>
      <c r="H201">
        <v>30</v>
      </c>
      <c r="I201" t="b">
        <f>Table13[[#This Row],[W]]+Table13[[#This Row],[L]]=Table13[[#This Row],[Games Played]]</f>
        <v>1</v>
      </c>
      <c r="J201">
        <v>1110</v>
      </c>
      <c r="K201">
        <v>600</v>
      </c>
      <c r="L201" t="str">
        <f>IF(Table13[[#This Row],[PTS]]&gt;=1000,"High Scorer","Low Scorer")</f>
        <v>Low Scorer</v>
      </c>
      <c r="M201">
        <v>198</v>
      </c>
      <c r="N201">
        <v>396</v>
      </c>
      <c r="O201">
        <v>50</v>
      </c>
      <c r="P201" t="str">
        <f>IF(Table13[[#This Row],[Field Goal %]]&gt;46,"Above Average FG%","Below Average FG%")</f>
        <v>Above Average FG%</v>
      </c>
      <c r="Q201">
        <v>51</v>
      </c>
      <c r="R201">
        <v>163</v>
      </c>
      <c r="S201">
        <v>31.3</v>
      </c>
      <c r="T201" t="str">
        <f>IF(Table13[[#This Row],[3P%]]&lt;30,"Regular Shooter",IF(Table13[[#This Row],[3P%]]&lt;=36,"Solid Shooter",IF(Table13[[#This Row],[3P%]]&gt;36,"Sharpshooter","Invalid")))</f>
        <v>Solid Shooter</v>
      </c>
      <c r="U201">
        <v>153</v>
      </c>
      <c r="V201">
        <v>182</v>
      </c>
      <c r="W201">
        <v>84.1</v>
      </c>
      <c r="X201" t="str">
        <f>IF(Table13[[#This Row],[Free Throw %]]&lt;70,"Subpar FT%",IF(Table13[[#This Row],[Free Throw %]]&lt;=72,"Solid FT%",IF(Table13[[#This Row],[Free Throw %]]&gt;72,"Elite FT%","Invalid")))</f>
        <v>Elite FT%</v>
      </c>
      <c r="Y201">
        <v>69</v>
      </c>
      <c r="Z201">
        <v>190</v>
      </c>
      <c r="AA201">
        <v>259</v>
      </c>
      <c r="AB201" t="str">
        <f>IF(Table13[[#This Row],[REB]]&lt;199,"Occasional Rebounder",IF(Table13[[#This Row],[REB]] &lt;= 199,"Solid Rebounder",IF(Table13[[#This Row],[REB]]&gt;=200,"Elite Rebounder","Invalid")))</f>
        <v>Elite Rebounder</v>
      </c>
      <c r="AC201">
        <v>84</v>
      </c>
      <c r="AD201" t="str">
        <f>IF(Table13[[#This Row],[AST]]&lt;100,"Occasional Passer",IF(Table13[[#This Row],[AST]] &lt;= 116,"Solid Passer",IF(Table13[[#This Row],[AST]]&gt;116,"Elite Passer","Invalid")))</f>
        <v>Occasional Passer</v>
      </c>
      <c r="AE201">
        <v>68</v>
      </c>
      <c r="AF201">
        <v>37</v>
      </c>
      <c r="AG201" t="str">
        <f>IF(Table13[[#This Row],[STL]]&lt;25,"Occasional Stealer",IF(Table13[[#This Row],[STL]] &lt;= 33,"Solid Stealer",IF(Table13[[#This Row],[STL]]&gt;33,"Elite Stealer","Invalid")))</f>
        <v>Elite Stealer</v>
      </c>
      <c r="AH201">
        <v>13</v>
      </c>
      <c r="AI201" t="str">
        <f>IF(Table13[[#This Row],[BLK]]&lt;18,"Occasional Blocker",IF(Table13[[#This Row],[BLK]] &lt;= 20,"Solid Shot Blocker",IF(Table13[[#This Row],[BLK]]&gt;=21,"Elite Shot Blocker","Invalid")))</f>
        <v>Occasional Blocker</v>
      </c>
      <c r="AJ201">
        <v>136</v>
      </c>
      <c r="AK201">
        <v>1119</v>
      </c>
      <c r="AL201">
        <v>3</v>
      </c>
      <c r="AM201">
        <v>0</v>
      </c>
      <c r="AN201">
        <v>-27</v>
      </c>
    </row>
    <row r="202" spans="1:40" x14ac:dyDescent="0.25">
      <c r="A202" t="s">
        <v>288</v>
      </c>
      <c r="B202" t="s">
        <v>33</v>
      </c>
      <c r="C202" t="str">
        <f>_xlfn.XLOOKUP(Table13[[#This Row],[POS]],Table4[POS],Table4[POS NAME])</f>
        <v>Small Forward</v>
      </c>
      <c r="D202" t="s">
        <v>116</v>
      </c>
      <c r="E202">
        <v>32</v>
      </c>
      <c r="F202">
        <v>79</v>
      </c>
      <c r="G202">
        <v>44</v>
      </c>
      <c r="H202">
        <v>35</v>
      </c>
      <c r="I202" t="b">
        <f>Table13[[#This Row],[W]]+Table13[[#This Row],[L]]=Table13[[#This Row],[Games Played]]</f>
        <v>1</v>
      </c>
      <c r="J202">
        <v>1948</v>
      </c>
      <c r="K202">
        <v>588</v>
      </c>
      <c r="L202" t="str">
        <f>IF(Table13[[#This Row],[PTS]]&gt;=1000,"High Scorer","Low Scorer")</f>
        <v>Low Scorer</v>
      </c>
      <c r="M202">
        <v>228</v>
      </c>
      <c r="N202">
        <v>500</v>
      </c>
      <c r="O202">
        <v>45.6</v>
      </c>
      <c r="P202" t="str">
        <f>IF(Table13[[#This Row],[Field Goal %]]&gt;46,"Above Average FG%","Below Average FG%")</f>
        <v>Below Average FG%</v>
      </c>
      <c r="Q202">
        <v>100</v>
      </c>
      <c r="R202">
        <v>253</v>
      </c>
      <c r="S202">
        <v>39.5</v>
      </c>
      <c r="T202" t="str">
        <f>IF(Table13[[#This Row],[3P%]]&lt;30,"Regular Shooter",IF(Table13[[#This Row],[3P%]]&lt;=36,"Solid Shooter",IF(Table13[[#This Row],[3P%]]&gt;36,"Sharpshooter","Invalid")))</f>
        <v>Sharpshooter</v>
      </c>
      <c r="U202">
        <v>32</v>
      </c>
      <c r="V202">
        <v>45</v>
      </c>
      <c r="W202">
        <v>71.099999999999994</v>
      </c>
      <c r="X202" t="str">
        <f>IF(Table13[[#This Row],[Free Throw %]]&lt;70,"Subpar FT%",IF(Table13[[#This Row],[Free Throw %]]&lt;=72,"Solid FT%",IF(Table13[[#This Row],[Free Throw %]]&gt;72,"Elite FT%","Invalid")))</f>
        <v>Solid FT%</v>
      </c>
      <c r="Y202">
        <v>145</v>
      </c>
      <c r="Z202">
        <v>281</v>
      </c>
      <c r="AA202">
        <v>426</v>
      </c>
      <c r="AB202" t="str">
        <f>IF(Table13[[#This Row],[REB]]&lt;199,"Occasional Rebounder",IF(Table13[[#This Row],[REB]] &lt;= 199,"Solid Rebounder",IF(Table13[[#This Row],[REB]]&gt;=200,"Elite Rebounder","Invalid")))</f>
        <v>Elite Rebounder</v>
      </c>
      <c r="AC202">
        <v>117</v>
      </c>
      <c r="AD202" t="str">
        <f>IF(Table13[[#This Row],[AST]]&lt;100,"Occasional Passer",IF(Table13[[#This Row],[AST]] &lt;= 116,"Solid Passer",IF(Table13[[#This Row],[AST]]&gt;116,"Elite Passer","Invalid")))</f>
        <v>Elite Passer</v>
      </c>
      <c r="AE202">
        <v>73</v>
      </c>
      <c r="AF202">
        <v>50</v>
      </c>
      <c r="AG202" t="str">
        <f>IF(Table13[[#This Row],[STL]]&lt;25,"Occasional Stealer",IF(Table13[[#This Row],[STL]] &lt;= 33,"Solid Stealer",IF(Table13[[#This Row],[STL]]&gt;33,"Elite Stealer","Invalid")))</f>
        <v>Elite Stealer</v>
      </c>
      <c r="AH202">
        <v>62</v>
      </c>
      <c r="AI202" t="str">
        <f>IF(Table13[[#This Row],[BLK]]&lt;18,"Occasional Blocker",IF(Table13[[#This Row],[BLK]] &lt;= 20,"Solid Shot Blocker",IF(Table13[[#This Row],[BLK]]&gt;=21,"Elite Shot Blocker","Invalid")))</f>
        <v>Elite Shot Blocker</v>
      </c>
      <c r="AJ202">
        <v>179</v>
      </c>
      <c r="AK202">
        <v>1538</v>
      </c>
      <c r="AL202">
        <v>4</v>
      </c>
      <c r="AM202">
        <v>0</v>
      </c>
      <c r="AN202">
        <v>-177</v>
      </c>
    </row>
    <row r="203" spans="1:40" x14ac:dyDescent="0.25">
      <c r="A203" t="s">
        <v>289</v>
      </c>
      <c r="B203" t="s">
        <v>37</v>
      </c>
      <c r="C203" t="str">
        <f>_xlfn.XLOOKUP(Table13[[#This Row],[POS]],Table4[POS],Table4[POS NAME])</f>
        <v>Center</v>
      </c>
      <c r="D203" t="s">
        <v>89</v>
      </c>
      <c r="E203">
        <v>25</v>
      </c>
      <c r="F203">
        <v>59</v>
      </c>
      <c r="G203">
        <v>33</v>
      </c>
      <c r="H203">
        <v>26</v>
      </c>
      <c r="I203" t="b">
        <f>Table13[[#This Row],[W]]+Table13[[#This Row],[L]]=Table13[[#This Row],[Games Played]]</f>
        <v>1</v>
      </c>
      <c r="J203">
        <v>1082</v>
      </c>
      <c r="K203">
        <v>579</v>
      </c>
      <c r="L203" t="str">
        <f>IF(Table13[[#This Row],[PTS]]&gt;=1000,"High Scorer","Low Scorer")</f>
        <v>Low Scorer</v>
      </c>
      <c r="M203">
        <v>230</v>
      </c>
      <c r="N203">
        <v>369</v>
      </c>
      <c r="O203">
        <v>62.3</v>
      </c>
      <c r="P203" t="str">
        <f>IF(Table13[[#This Row],[Field Goal %]]&gt;46,"Above Average FG%","Below Average FG%")</f>
        <v>Above Average FG%</v>
      </c>
      <c r="Q203">
        <v>26</v>
      </c>
      <c r="R203">
        <v>59</v>
      </c>
      <c r="S203">
        <v>44.1</v>
      </c>
      <c r="T203" t="str">
        <f>IF(Table13[[#This Row],[3P%]]&lt;30,"Regular Shooter",IF(Table13[[#This Row],[3P%]]&lt;=36,"Solid Shooter",IF(Table13[[#This Row],[3P%]]&gt;36,"Sharpshooter","Invalid")))</f>
        <v>Sharpshooter</v>
      </c>
      <c r="U203">
        <v>93</v>
      </c>
      <c r="V203">
        <v>126</v>
      </c>
      <c r="W203">
        <v>73.8</v>
      </c>
      <c r="X203" t="str">
        <f>IF(Table13[[#This Row],[Free Throw %]]&lt;70,"Subpar FT%",IF(Table13[[#This Row],[Free Throw %]]&lt;=72,"Solid FT%",IF(Table13[[#This Row],[Free Throw %]]&gt;72,"Elite FT%","Invalid")))</f>
        <v>Elite FT%</v>
      </c>
      <c r="Y203">
        <v>86</v>
      </c>
      <c r="Z203">
        <v>253</v>
      </c>
      <c r="AA203">
        <v>339</v>
      </c>
      <c r="AB203" t="str">
        <f>IF(Table13[[#This Row],[REB]]&lt;199,"Occasional Rebounder",IF(Table13[[#This Row],[REB]] &lt;= 199,"Solid Rebounder",IF(Table13[[#This Row],[REB]]&gt;=200,"Elite Rebounder","Invalid")))</f>
        <v>Elite Rebounder</v>
      </c>
      <c r="AC203">
        <v>31</v>
      </c>
      <c r="AD203" t="str">
        <f>IF(Table13[[#This Row],[AST]]&lt;100,"Occasional Passer",IF(Table13[[#This Row],[AST]] &lt;= 116,"Solid Passer",IF(Table13[[#This Row],[AST]]&gt;116,"Elite Passer","Invalid")))</f>
        <v>Occasional Passer</v>
      </c>
      <c r="AE203">
        <v>38</v>
      </c>
      <c r="AF203">
        <v>16</v>
      </c>
      <c r="AG203" t="str">
        <f>IF(Table13[[#This Row],[STL]]&lt;25,"Occasional Stealer",IF(Table13[[#This Row],[STL]] &lt;= 33,"Solid Stealer",IF(Table13[[#This Row],[STL]]&gt;33,"Elite Stealer","Invalid")))</f>
        <v>Occasional Stealer</v>
      </c>
      <c r="AH203">
        <v>30</v>
      </c>
      <c r="AI203" t="str">
        <f>IF(Table13[[#This Row],[BLK]]&lt;18,"Occasional Blocker",IF(Table13[[#This Row],[BLK]] &lt;= 20,"Solid Shot Blocker",IF(Table13[[#This Row],[BLK]]&gt;=21,"Elite Shot Blocker","Invalid")))</f>
        <v>Elite Shot Blocker</v>
      </c>
      <c r="AJ203">
        <v>102</v>
      </c>
      <c r="AK203">
        <v>1132</v>
      </c>
      <c r="AL203">
        <v>9</v>
      </c>
      <c r="AM203">
        <v>0</v>
      </c>
      <c r="AN203">
        <v>-93</v>
      </c>
    </row>
    <row r="204" spans="1:40" x14ac:dyDescent="0.25">
      <c r="A204" t="s">
        <v>290</v>
      </c>
      <c r="B204" t="s">
        <v>57</v>
      </c>
      <c r="C204" t="str">
        <f>_xlfn.XLOOKUP(Table13[[#This Row],[POS]],Table4[POS],Table4[POS NAME])</f>
        <v>Forward</v>
      </c>
      <c r="D204" t="s">
        <v>93</v>
      </c>
      <c r="E204">
        <v>27</v>
      </c>
      <c r="F204">
        <v>82</v>
      </c>
      <c r="G204">
        <v>44</v>
      </c>
      <c r="H204">
        <v>38</v>
      </c>
      <c r="I204" t="b">
        <f>Table13[[#This Row],[W]]+Table13[[#This Row],[L]]=Table13[[#This Row],[Games Played]]</f>
        <v>1</v>
      </c>
      <c r="J204">
        <v>1958</v>
      </c>
      <c r="K204">
        <v>578</v>
      </c>
      <c r="L204" t="str">
        <f>IF(Table13[[#This Row],[PTS]]&gt;=1000,"High Scorer","Low Scorer")</f>
        <v>Low Scorer</v>
      </c>
      <c r="M204">
        <v>242</v>
      </c>
      <c r="N204">
        <v>384</v>
      </c>
      <c r="O204">
        <v>63</v>
      </c>
      <c r="P204" t="str">
        <f>IF(Table13[[#This Row],[Field Goal %]]&gt;46,"Above Average FG%","Below Average FG%")</f>
        <v>Above Average FG%</v>
      </c>
      <c r="Q204">
        <v>0</v>
      </c>
      <c r="R204">
        <v>1</v>
      </c>
      <c r="S204">
        <v>0</v>
      </c>
      <c r="T204" t="str">
        <f>IF(Table13[[#This Row],[3P%]]&lt;30,"Regular Shooter",IF(Table13[[#This Row],[3P%]]&lt;=36,"Solid Shooter",IF(Table13[[#This Row],[3P%]]&gt;36,"Sharpshooter","Invalid")))</f>
        <v>Regular Shooter</v>
      </c>
      <c r="U204">
        <v>94</v>
      </c>
      <c r="V204">
        <v>155</v>
      </c>
      <c r="W204">
        <v>60.6</v>
      </c>
      <c r="X204" t="str">
        <f>IF(Table13[[#This Row],[Free Throw %]]&lt;70,"Subpar FT%",IF(Table13[[#This Row],[Free Throw %]]&lt;=72,"Solid FT%",IF(Table13[[#This Row],[Free Throw %]]&gt;72,"Elite FT%","Invalid")))</f>
        <v>Subpar FT%</v>
      </c>
      <c r="Y204">
        <v>274</v>
      </c>
      <c r="Z204">
        <v>486</v>
      </c>
      <c r="AA204">
        <v>760</v>
      </c>
      <c r="AB204" t="str">
        <f>IF(Table13[[#This Row],[REB]]&lt;199,"Occasional Rebounder",IF(Table13[[#This Row],[REB]] &lt;= 199,"Solid Rebounder",IF(Table13[[#This Row],[REB]]&gt;=200,"Elite Rebounder","Invalid")))</f>
        <v>Elite Rebounder</v>
      </c>
      <c r="AC204">
        <v>207</v>
      </c>
      <c r="AD204" t="str">
        <f>IF(Table13[[#This Row],[AST]]&lt;100,"Occasional Passer",IF(Table13[[#This Row],[AST]] &lt;= 116,"Solid Passer",IF(Table13[[#This Row],[AST]]&gt;116,"Elite Passer","Invalid")))</f>
        <v>Elite Passer</v>
      </c>
      <c r="AE204">
        <v>45</v>
      </c>
      <c r="AF204">
        <v>52</v>
      </c>
      <c r="AG204" t="str">
        <f>IF(Table13[[#This Row],[STL]]&lt;25,"Occasional Stealer",IF(Table13[[#This Row],[STL]] &lt;= 33,"Solid Stealer",IF(Table13[[#This Row],[STL]]&gt;33,"Elite Stealer","Invalid")))</f>
        <v>Elite Stealer</v>
      </c>
      <c r="AH204">
        <v>50</v>
      </c>
      <c r="AI204" t="str">
        <f>IF(Table13[[#This Row],[BLK]]&lt;18,"Occasional Blocker",IF(Table13[[#This Row],[BLK]] &lt;= 20,"Solid Shot Blocker",IF(Table13[[#This Row],[BLK]]&gt;=21,"Elite Shot Blocker","Invalid")))</f>
        <v>Elite Shot Blocker</v>
      </c>
      <c r="AJ204">
        <v>224</v>
      </c>
      <c r="AK204">
        <v>2062</v>
      </c>
      <c r="AL204">
        <v>14</v>
      </c>
      <c r="AM204">
        <v>0</v>
      </c>
      <c r="AN204">
        <v>157</v>
      </c>
    </row>
    <row r="205" spans="1:40" x14ac:dyDescent="0.25">
      <c r="A205" t="s">
        <v>291</v>
      </c>
      <c r="B205" t="s">
        <v>37</v>
      </c>
      <c r="C205" t="str">
        <f>_xlfn.XLOOKUP(Table13[[#This Row],[POS]],Table4[POS],Table4[POS NAME])</f>
        <v>Center</v>
      </c>
      <c r="D205" t="s">
        <v>142</v>
      </c>
      <c r="E205">
        <v>21</v>
      </c>
      <c r="F205">
        <v>50</v>
      </c>
      <c r="G205">
        <v>12</v>
      </c>
      <c r="H205">
        <v>38</v>
      </c>
      <c r="I205" t="b">
        <f>Table13[[#This Row],[W]]+Table13[[#This Row],[L]]=Table13[[#This Row],[Games Played]]</f>
        <v>1</v>
      </c>
      <c r="J205">
        <v>1414</v>
      </c>
      <c r="K205">
        <v>567</v>
      </c>
      <c r="L205" t="str">
        <f>IF(Table13[[#This Row],[PTS]]&gt;=1000,"High Scorer","Low Scorer")</f>
        <v>Low Scorer</v>
      </c>
      <c r="M205">
        <v>195</v>
      </c>
      <c r="N205">
        <v>441</v>
      </c>
      <c r="O205">
        <v>44.2</v>
      </c>
      <c r="P205" t="str">
        <f>IF(Table13[[#This Row],[Field Goal %]]&gt;46,"Above Average FG%","Below Average FG%")</f>
        <v>Below Average FG%</v>
      </c>
      <c r="Q205">
        <v>67</v>
      </c>
      <c r="R205">
        <v>205</v>
      </c>
      <c r="S205">
        <v>32.700000000000003</v>
      </c>
      <c r="T205" t="str">
        <f>IF(Table13[[#This Row],[3P%]]&lt;30,"Regular Shooter",IF(Table13[[#This Row],[3P%]]&lt;=36,"Solid Shooter",IF(Table13[[#This Row],[3P%]]&gt;36,"Sharpshooter","Invalid")))</f>
        <v>Solid Shooter</v>
      </c>
      <c r="U205">
        <v>110</v>
      </c>
      <c r="V205">
        <v>149</v>
      </c>
      <c r="W205">
        <v>73.8</v>
      </c>
      <c r="X205" t="str">
        <f>IF(Table13[[#This Row],[Free Throw %]]&lt;70,"Subpar FT%",IF(Table13[[#This Row],[Free Throw %]]&lt;=72,"Solid FT%",IF(Table13[[#This Row],[Free Throw %]]&gt;72,"Elite FT%","Invalid")))</f>
        <v>Elite FT%</v>
      </c>
      <c r="Y205">
        <v>115</v>
      </c>
      <c r="Z205">
        <v>288</v>
      </c>
      <c r="AA205">
        <v>403</v>
      </c>
      <c r="AB205" t="str">
        <f>IF(Table13[[#This Row],[REB]]&lt;199,"Occasional Rebounder",IF(Table13[[#This Row],[REB]] &lt;= 199,"Solid Rebounder",IF(Table13[[#This Row],[REB]]&gt;=200,"Elite Rebounder","Invalid")))</f>
        <v>Elite Rebounder</v>
      </c>
      <c r="AC205">
        <v>70</v>
      </c>
      <c r="AD205" t="str">
        <f>IF(Table13[[#This Row],[AST]]&lt;100,"Occasional Passer",IF(Table13[[#This Row],[AST]] &lt;= 116,"Solid Passer",IF(Table13[[#This Row],[AST]]&gt;116,"Elite Passer","Invalid")))</f>
        <v>Occasional Passer</v>
      </c>
      <c r="AE205">
        <v>68</v>
      </c>
      <c r="AF205">
        <v>20</v>
      </c>
      <c r="AG205" t="str">
        <f>IF(Table13[[#This Row],[STL]]&lt;25,"Occasional Stealer",IF(Table13[[#This Row],[STL]] &lt;= 33,"Solid Stealer",IF(Table13[[#This Row],[STL]]&gt;33,"Elite Stealer","Invalid")))</f>
        <v>Occasional Stealer</v>
      </c>
      <c r="AH205">
        <v>34</v>
      </c>
      <c r="AI205" t="str">
        <f>IF(Table13[[#This Row],[BLK]]&lt;18,"Occasional Blocker",IF(Table13[[#This Row],[BLK]] &lt;= 20,"Solid Shot Blocker",IF(Table13[[#This Row],[BLK]]&gt;=21,"Elite Shot Blocker","Invalid")))</f>
        <v>Elite Shot Blocker</v>
      </c>
      <c r="AJ205">
        <v>133</v>
      </c>
      <c r="AK205">
        <v>1250</v>
      </c>
      <c r="AL205">
        <v>13</v>
      </c>
      <c r="AM205">
        <v>0</v>
      </c>
      <c r="AN205">
        <v>-226</v>
      </c>
    </row>
    <row r="206" spans="1:40" x14ac:dyDescent="0.25">
      <c r="A206" t="s">
        <v>292</v>
      </c>
      <c r="B206" t="s">
        <v>33</v>
      </c>
      <c r="C206" t="str">
        <f>_xlfn.XLOOKUP(Table13[[#This Row],[POS]],Table4[POS],Table4[POS NAME])</f>
        <v>Small Forward</v>
      </c>
      <c r="D206" t="s">
        <v>95</v>
      </c>
      <c r="E206">
        <v>31</v>
      </c>
      <c r="F206">
        <v>74</v>
      </c>
      <c r="G206">
        <v>40</v>
      </c>
      <c r="H206">
        <v>34</v>
      </c>
      <c r="I206" t="b">
        <f>Table13[[#This Row],[W]]+Table13[[#This Row],[L]]=Table13[[#This Row],[Games Played]]</f>
        <v>1</v>
      </c>
      <c r="J206">
        <v>1527</v>
      </c>
      <c r="K206">
        <v>562</v>
      </c>
      <c r="L206" t="str">
        <f>IF(Table13[[#This Row],[PTS]]&gt;=1000,"High Scorer","Low Scorer")</f>
        <v>Low Scorer</v>
      </c>
      <c r="M206">
        <v>201</v>
      </c>
      <c r="N206">
        <v>440</v>
      </c>
      <c r="O206">
        <v>45.7</v>
      </c>
      <c r="P206" t="str">
        <f>IF(Table13[[#This Row],[Field Goal %]]&gt;46,"Above Average FG%","Below Average FG%")</f>
        <v>Below Average FG%</v>
      </c>
      <c r="Q206">
        <v>142</v>
      </c>
      <c r="R206">
        <v>333</v>
      </c>
      <c r="S206">
        <v>42.6</v>
      </c>
      <c r="T206" t="str">
        <f>IF(Table13[[#This Row],[3P%]]&lt;30,"Regular Shooter",IF(Table13[[#This Row],[3P%]]&lt;=36,"Solid Shooter",IF(Table13[[#This Row],[3P%]]&gt;36,"Sharpshooter","Invalid")))</f>
        <v>Sharpshooter</v>
      </c>
      <c r="U206">
        <v>18</v>
      </c>
      <c r="V206">
        <v>28</v>
      </c>
      <c r="W206">
        <v>64.3</v>
      </c>
      <c r="X206" t="str">
        <f>IF(Table13[[#This Row],[Free Throw %]]&lt;70,"Subpar FT%",IF(Table13[[#This Row],[Free Throw %]]&lt;=72,"Solid FT%",IF(Table13[[#This Row],[Free Throw %]]&gt;72,"Elite FT%","Invalid")))</f>
        <v>Subpar FT%</v>
      </c>
      <c r="Y206">
        <v>23</v>
      </c>
      <c r="Z206">
        <v>141</v>
      </c>
      <c r="AA206">
        <v>164</v>
      </c>
      <c r="AB206" t="str">
        <f>IF(Table13[[#This Row],[REB]]&lt;199,"Occasional Rebounder",IF(Table13[[#This Row],[REB]] &lt;= 199,"Solid Rebounder",IF(Table13[[#This Row],[REB]]&gt;=200,"Elite Rebounder","Invalid")))</f>
        <v>Occasional Rebounder</v>
      </c>
      <c r="AC206">
        <v>101</v>
      </c>
      <c r="AD206" t="str">
        <f>IF(Table13[[#This Row],[AST]]&lt;100,"Occasional Passer",IF(Table13[[#This Row],[AST]] &lt;= 116,"Solid Passer",IF(Table13[[#This Row],[AST]]&gt;116,"Elite Passer","Invalid")))</f>
        <v>Solid Passer</v>
      </c>
      <c r="AE206">
        <v>41</v>
      </c>
      <c r="AF206">
        <v>34</v>
      </c>
      <c r="AG206" t="str">
        <f>IF(Table13[[#This Row],[STL]]&lt;25,"Occasional Stealer",IF(Table13[[#This Row],[STL]] &lt;= 33,"Solid Stealer",IF(Table13[[#This Row],[STL]]&gt;33,"Elite Stealer","Invalid")))</f>
        <v>Elite Stealer</v>
      </c>
      <c r="AH206">
        <v>13</v>
      </c>
      <c r="AI206" t="str">
        <f>IF(Table13[[#This Row],[BLK]]&lt;18,"Occasional Blocker",IF(Table13[[#This Row],[BLK]] &lt;= 20,"Solid Shot Blocker",IF(Table13[[#This Row],[BLK]]&gt;=21,"Elite Shot Blocker","Invalid")))</f>
        <v>Occasional Blocker</v>
      </c>
      <c r="AJ206">
        <v>140</v>
      </c>
      <c r="AK206">
        <v>1010</v>
      </c>
      <c r="AL206">
        <v>0</v>
      </c>
      <c r="AM206">
        <v>0</v>
      </c>
      <c r="AN206">
        <v>-24</v>
      </c>
    </row>
    <row r="207" spans="1:40" x14ac:dyDescent="0.25">
      <c r="A207" t="s">
        <v>293</v>
      </c>
      <c r="B207" t="s">
        <v>26</v>
      </c>
      <c r="C207" t="str">
        <f>_xlfn.XLOOKUP(Table13[[#This Row],[POS]],Table4[POS],Table4[POS NAME])</f>
        <v>Power Forward</v>
      </c>
      <c r="D207" t="s">
        <v>78</v>
      </c>
      <c r="E207">
        <v>27</v>
      </c>
      <c r="F207">
        <v>74</v>
      </c>
      <c r="G207">
        <v>43</v>
      </c>
      <c r="H207">
        <v>31</v>
      </c>
      <c r="I207" t="b">
        <f>Table13[[#This Row],[W]]+Table13[[#This Row],[L]]=Table13[[#This Row],[Games Played]]</f>
        <v>1</v>
      </c>
      <c r="J207">
        <v>1247</v>
      </c>
      <c r="K207">
        <v>562</v>
      </c>
      <c r="L207" t="str">
        <f>IF(Table13[[#This Row],[PTS]]&gt;=1000,"High Scorer","Low Scorer")</f>
        <v>Low Scorer</v>
      </c>
      <c r="M207">
        <v>187</v>
      </c>
      <c r="N207">
        <v>408</v>
      </c>
      <c r="O207">
        <v>45.8</v>
      </c>
      <c r="P207" t="str">
        <f>IF(Table13[[#This Row],[Field Goal %]]&gt;46,"Above Average FG%","Below Average FG%")</f>
        <v>Below Average FG%</v>
      </c>
      <c r="Q207">
        <v>87</v>
      </c>
      <c r="R207">
        <v>240</v>
      </c>
      <c r="S207">
        <v>36.299999999999997</v>
      </c>
      <c r="T207" t="str">
        <f>IF(Table13[[#This Row],[3P%]]&lt;30,"Regular Shooter",IF(Table13[[#This Row],[3P%]]&lt;=36,"Solid Shooter",IF(Table13[[#This Row],[3P%]]&gt;36,"Sharpshooter","Invalid")))</f>
        <v>Sharpshooter</v>
      </c>
      <c r="U207">
        <v>101</v>
      </c>
      <c r="V207">
        <v>124</v>
      </c>
      <c r="W207">
        <v>81.5</v>
      </c>
      <c r="X207" t="str">
        <f>IF(Table13[[#This Row],[Free Throw %]]&lt;70,"Subpar FT%",IF(Table13[[#This Row],[Free Throw %]]&lt;=72,"Solid FT%",IF(Table13[[#This Row],[Free Throw %]]&gt;72,"Elite FT%","Invalid")))</f>
        <v>Elite FT%</v>
      </c>
      <c r="Y207">
        <v>68</v>
      </c>
      <c r="Z207">
        <v>232</v>
      </c>
      <c r="AA207">
        <v>300</v>
      </c>
      <c r="AB207" t="str">
        <f>IF(Table13[[#This Row],[REB]]&lt;199,"Occasional Rebounder",IF(Table13[[#This Row],[REB]] &lt;= 199,"Solid Rebounder",IF(Table13[[#This Row],[REB]]&gt;=200,"Elite Rebounder","Invalid")))</f>
        <v>Elite Rebounder</v>
      </c>
      <c r="AC207">
        <v>66</v>
      </c>
      <c r="AD207" t="str">
        <f>IF(Table13[[#This Row],[AST]]&lt;100,"Occasional Passer",IF(Table13[[#This Row],[AST]] &lt;= 116,"Solid Passer",IF(Table13[[#This Row],[AST]]&gt;116,"Elite Passer","Invalid")))</f>
        <v>Occasional Passer</v>
      </c>
      <c r="AE207">
        <v>64</v>
      </c>
      <c r="AF207">
        <v>27</v>
      </c>
      <c r="AG207" t="str">
        <f>IF(Table13[[#This Row],[STL]]&lt;25,"Occasional Stealer",IF(Table13[[#This Row],[STL]] &lt;= 33,"Solid Stealer",IF(Table13[[#This Row],[STL]]&gt;33,"Elite Stealer","Invalid")))</f>
        <v>Solid Stealer</v>
      </c>
      <c r="AH207">
        <v>31</v>
      </c>
      <c r="AI207" t="str">
        <f>IF(Table13[[#This Row],[BLK]]&lt;18,"Occasional Blocker",IF(Table13[[#This Row],[BLK]] &lt;= 20,"Solid Shot Blocker",IF(Table13[[#This Row],[BLK]]&gt;=21,"Elite Shot Blocker","Invalid")))</f>
        <v>Elite Shot Blocker</v>
      </c>
      <c r="AJ207">
        <v>97</v>
      </c>
      <c r="AK207">
        <v>1131</v>
      </c>
      <c r="AL207">
        <v>1</v>
      </c>
      <c r="AM207">
        <v>0</v>
      </c>
      <c r="AN207">
        <v>105</v>
      </c>
    </row>
    <row r="208" spans="1:40" x14ac:dyDescent="0.25">
      <c r="A208" t="s">
        <v>294</v>
      </c>
      <c r="B208" t="s">
        <v>33</v>
      </c>
      <c r="C208" t="str">
        <f>_xlfn.XLOOKUP(Table13[[#This Row],[POS]],Table4[POS],Table4[POS NAME])</f>
        <v>Small Forward</v>
      </c>
      <c r="D208" t="s">
        <v>44</v>
      </c>
      <c r="E208">
        <v>32</v>
      </c>
      <c r="F208">
        <v>78</v>
      </c>
      <c r="G208">
        <v>37</v>
      </c>
      <c r="H208">
        <v>41</v>
      </c>
      <c r="I208" t="b">
        <f>Table13[[#This Row],[W]]+Table13[[#This Row],[L]]=Table13[[#This Row],[Games Played]]</f>
        <v>1</v>
      </c>
      <c r="J208">
        <v>2365</v>
      </c>
      <c r="K208">
        <v>561</v>
      </c>
      <c r="L208" t="str">
        <f>IF(Table13[[#This Row],[PTS]]&gt;=1000,"High Scorer","Low Scorer")</f>
        <v>Low Scorer</v>
      </c>
      <c r="M208">
        <v>192</v>
      </c>
      <c r="N208">
        <v>470</v>
      </c>
      <c r="O208">
        <v>40.9</v>
      </c>
      <c r="P208" t="str">
        <f>IF(Table13[[#This Row],[Field Goal %]]&gt;46,"Above Average FG%","Below Average FG%")</f>
        <v>Below Average FG%</v>
      </c>
      <c r="Q208">
        <v>151</v>
      </c>
      <c r="R208">
        <v>397</v>
      </c>
      <c r="S208">
        <v>38</v>
      </c>
      <c r="T208" t="str">
        <f>IF(Table13[[#This Row],[3P%]]&lt;30,"Regular Shooter",IF(Table13[[#This Row],[3P%]]&lt;=36,"Solid Shooter",IF(Table13[[#This Row],[3P%]]&gt;36,"Sharpshooter","Invalid")))</f>
        <v>Sharpshooter</v>
      </c>
      <c r="U208">
        <v>26</v>
      </c>
      <c r="V208">
        <v>37</v>
      </c>
      <c r="W208">
        <v>70.3</v>
      </c>
      <c r="X208" t="str">
        <f>IF(Table13[[#This Row],[Free Throw %]]&lt;70,"Subpar FT%",IF(Table13[[#This Row],[Free Throw %]]&lt;=72,"Solid FT%",IF(Table13[[#This Row],[Free Throw %]]&gt;72,"Elite FT%","Invalid")))</f>
        <v>Solid FT%</v>
      </c>
      <c r="Y208">
        <v>32</v>
      </c>
      <c r="Z208">
        <v>251</v>
      </c>
      <c r="AA208">
        <v>283</v>
      </c>
      <c r="AB208" t="str">
        <f>IF(Table13[[#This Row],[REB]]&lt;199,"Occasional Rebounder",IF(Table13[[#This Row],[REB]] &lt;= 199,"Solid Rebounder",IF(Table13[[#This Row],[REB]]&gt;=200,"Elite Rebounder","Invalid")))</f>
        <v>Elite Rebounder</v>
      </c>
      <c r="AC208">
        <v>108</v>
      </c>
      <c r="AD208" t="str">
        <f>IF(Table13[[#This Row],[AST]]&lt;100,"Occasional Passer",IF(Table13[[#This Row],[AST]] &lt;= 116,"Solid Passer",IF(Table13[[#This Row],[AST]]&gt;116,"Elite Passer","Invalid")))</f>
        <v>Solid Passer</v>
      </c>
      <c r="AE208">
        <v>36</v>
      </c>
      <c r="AF208">
        <v>54</v>
      </c>
      <c r="AG208" t="str">
        <f>IF(Table13[[#This Row],[STL]]&lt;25,"Occasional Stealer",IF(Table13[[#This Row],[STL]] &lt;= 33,"Solid Stealer",IF(Table13[[#This Row],[STL]]&gt;33,"Elite Stealer","Invalid")))</f>
        <v>Elite Stealer</v>
      </c>
      <c r="AH208">
        <v>13</v>
      </c>
      <c r="AI208" t="str">
        <f>IF(Table13[[#This Row],[BLK]]&lt;18,"Occasional Blocker",IF(Table13[[#This Row],[BLK]] &lt;= 20,"Solid Shot Blocker",IF(Table13[[#This Row],[BLK]]&gt;=21,"Elite Shot Blocker","Invalid")))</f>
        <v>Occasional Blocker</v>
      </c>
      <c r="AJ208">
        <v>166</v>
      </c>
      <c r="AK208">
        <v>1228</v>
      </c>
      <c r="AL208">
        <v>1</v>
      </c>
      <c r="AM208">
        <v>0</v>
      </c>
      <c r="AN208">
        <v>-87</v>
      </c>
    </row>
    <row r="209" spans="1:40" x14ac:dyDescent="0.25">
      <c r="A209" t="s">
        <v>295</v>
      </c>
      <c r="B209" t="s">
        <v>52</v>
      </c>
      <c r="C209" t="str">
        <f>_xlfn.XLOOKUP(Table13[[#This Row],[POS]],Table4[POS],Table4[POS NAME])</f>
        <v>Shooting Guard</v>
      </c>
      <c r="D209" t="s">
        <v>95</v>
      </c>
      <c r="E209">
        <v>32</v>
      </c>
      <c r="F209">
        <v>61</v>
      </c>
      <c r="G209">
        <v>37</v>
      </c>
      <c r="H209">
        <v>24</v>
      </c>
      <c r="I209" t="b">
        <f>Table13[[#This Row],[W]]+Table13[[#This Row],[L]]=Table13[[#This Row],[Games Played]]</f>
        <v>1</v>
      </c>
      <c r="J209">
        <v>1211</v>
      </c>
      <c r="K209">
        <v>561</v>
      </c>
      <c r="L209" t="str">
        <f>IF(Table13[[#This Row],[PTS]]&gt;=1000,"High Scorer","Low Scorer")</f>
        <v>Low Scorer</v>
      </c>
      <c r="M209">
        <v>208</v>
      </c>
      <c r="N209">
        <v>449</v>
      </c>
      <c r="O209">
        <v>46.3</v>
      </c>
      <c r="P209" t="str">
        <f>IF(Table13[[#This Row],[Field Goal %]]&gt;46,"Above Average FG%","Below Average FG%")</f>
        <v>Above Average FG%</v>
      </c>
      <c r="Q209">
        <v>94</v>
      </c>
      <c r="R209">
        <v>232</v>
      </c>
      <c r="S209">
        <v>40.5</v>
      </c>
      <c r="T209" t="str">
        <f>IF(Table13[[#This Row],[3P%]]&lt;30,"Regular Shooter",IF(Table13[[#This Row],[3P%]]&lt;=36,"Solid Shooter",IF(Table13[[#This Row],[3P%]]&gt;36,"Sharpshooter","Invalid")))</f>
        <v>Sharpshooter</v>
      </c>
      <c r="U209">
        <v>51</v>
      </c>
      <c r="V209">
        <v>55</v>
      </c>
      <c r="W209">
        <v>92.7</v>
      </c>
      <c r="X209" t="str">
        <f>IF(Table13[[#This Row],[Free Throw %]]&lt;70,"Subpar FT%",IF(Table13[[#This Row],[Free Throw %]]&lt;=72,"Solid FT%",IF(Table13[[#This Row],[Free Throw %]]&gt;72,"Elite FT%","Invalid")))</f>
        <v>Elite FT%</v>
      </c>
      <c r="Y209">
        <v>13</v>
      </c>
      <c r="Z209">
        <v>87</v>
      </c>
      <c r="AA209">
        <v>100</v>
      </c>
      <c r="AB209" t="str">
        <f>IF(Table13[[#This Row],[REB]]&lt;199,"Occasional Rebounder",IF(Table13[[#This Row],[REB]] &lt;= 199,"Solid Rebounder",IF(Table13[[#This Row],[REB]]&gt;=200,"Elite Rebounder","Invalid")))</f>
        <v>Occasional Rebounder</v>
      </c>
      <c r="AC209">
        <v>99</v>
      </c>
      <c r="AD209" t="str">
        <f>IF(Table13[[#This Row],[AST]]&lt;100,"Occasional Passer",IF(Table13[[#This Row],[AST]] &lt;= 116,"Solid Passer",IF(Table13[[#This Row],[AST]]&gt;116,"Elite Passer","Invalid")))</f>
        <v>Occasional Passer</v>
      </c>
      <c r="AE209">
        <v>51</v>
      </c>
      <c r="AF209">
        <v>36</v>
      </c>
      <c r="AG209" t="str">
        <f>IF(Table13[[#This Row],[STL]]&lt;25,"Occasional Stealer",IF(Table13[[#This Row],[STL]] &lt;= 33,"Solid Stealer",IF(Table13[[#This Row],[STL]]&gt;33,"Elite Stealer","Invalid")))</f>
        <v>Elite Stealer</v>
      </c>
      <c r="AH209">
        <v>7</v>
      </c>
      <c r="AI209" t="str">
        <f>IF(Table13[[#This Row],[BLK]]&lt;18,"Occasional Blocker",IF(Table13[[#This Row],[BLK]] &lt;= 20,"Solid Shot Blocker",IF(Table13[[#This Row],[BLK]]&gt;=21,"Elite Shot Blocker","Invalid")))</f>
        <v>Occasional Blocker</v>
      </c>
      <c r="AJ209">
        <v>96</v>
      </c>
      <c r="AK209">
        <v>908</v>
      </c>
      <c r="AL209">
        <v>0</v>
      </c>
      <c r="AM209">
        <v>0</v>
      </c>
      <c r="AN209">
        <v>-69</v>
      </c>
    </row>
    <row r="210" spans="1:40" x14ac:dyDescent="0.25">
      <c r="A210" t="s">
        <v>296</v>
      </c>
      <c r="B210" t="s">
        <v>26</v>
      </c>
      <c r="C210" t="str">
        <f>_xlfn.XLOOKUP(Table13[[#This Row],[POS]],Table4[POS],Table4[POS NAME])</f>
        <v>Power Forward</v>
      </c>
      <c r="D210" t="s">
        <v>100</v>
      </c>
      <c r="E210">
        <v>26</v>
      </c>
      <c r="F210">
        <v>56</v>
      </c>
      <c r="G210">
        <v>32</v>
      </c>
      <c r="H210">
        <v>24</v>
      </c>
      <c r="I210" t="b">
        <f>Table13[[#This Row],[W]]+Table13[[#This Row],[L]]=Table13[[#This Row],[Games Played]]</f>
        <v>1</v>
      </c>
      <c r="J210">
        <v>1090</v>
      </c>
      <c r="K210">
        <v>559</v>
      </c>
      <c r="L210" t="str">
        <f>IF(Table13[[#This Row],[PTS]]&gt;=1000,"High Scorer","Low Scorer")</f>
        <v>Low Scorer</v>
      </c>
      <c r="M210">
        <v>229</v>
      </c>
      <c r="N210">
        <v>349</v>
      </c>
      <c r="O210">
        <v>65.599999999999994</v>
      </c>
      <c r="P210" t="str">
        <f>IF(Table13[[#This Row],[Field Goal %]]&gt;46,"Above Average FG%","Below Average FG%")</f>
        <v>Above Average FG%</v>
      </c>
      <c r="Q210">
        <v>1</v>
      </c>
      <c r="R210">
        <v>6</v>
      </c>
      <c r="S210">
        <v>16.7</v>
      </c>
      <c r="T210" t="str">
        <f>IF(Table13[[#This Row],[3P%]]&lt;30,"Regular Shooter",IF(Table13[[#This Row],[3P%]]&lt;=36,"Solid Shooter",IF(Table13[[#This Row],[3P%]]&gt;36,"Sharpshooter","Invalid")))</f>
        <v>Regular Shooter</v>
      </c>
      <c r="U210">
        <v>100</v>
      </c>
      <c r="V210">
        <v>139</v>
      </c>
      <c r="W210">
        <v>71.900000000000006</v>
      </c>
      <c r="X210" t="str">
        <f>IF(Table13[[#This Row],[Free Throw %]]&lt;70,"Subpar FT%",IF(Table13[[#This Row],[Free Throw %]]&lt;=72,"Solid FT%",IF(Table13[[#This Row],[Free Throw %]]&gt;72,"Elite FT%","Invalid")))</f>
        <v>Solid FT%</v>
      </c>
      <c r="Y210">
        <v>92</v>
      </c>
      <c r="Z210">
        <v>218</v>
      </c>
      <c r="AA210">
        <v>310</v>
      </c>
      <c r="AB210" t="str">
        <f>IF(Table13[[#This Row],[REB]]&lt;199,"Occasional Rebounder",IF(Table13[[#This Row],[REB]] &lt;= 199,"Solid Rebounder",IF(Table13[[#This Row],[REB]]&gt;=200,"Elite Rebounder","Invalid")))</f>
        <v>Elite Rebounder</v>
      </c>
      <c r="AC210">
        <v>72</v>
      </c>
      <c r="AD210" t="str">
        <f>IF(Table13[[#This Row],[AST]]&lt;100,"Occasional Passer",IF(Table13[[#This Row],[AST]] &lt;= 116,"Solid Passer",IF(Table13[[#This Row],[AST]]&gt;116,"Elite Passer","Invalid")))</f>
        <v>Occasional Passer</v>
      </c>
      <c r="AE210">
        <v>55</v>
      </c>
      <c r="AF210">
        <v>34</v>
      </c>
      <c r="AG210" t="str">
        <f>IF(Table13[[#This Row],[STL]]&lt;25,"Occasional Stealer",IF(Table13[[#This Row],[STL]] &lt;= 33,"Solid Stealer",IF(Table13[[#This Row],[STL]]&gt;33,"Elite Stealer","Invalid")))</f>
        <v>Elite Stealer</v>
      </c>
      <c r="AH210">
        <v>37</v>
      </c>
      <c r="AI210" t="str">
        <f>IF(Table13[[#This Row],[BLK]]&lt;18,"Occasional Blocker",IF(Table13[[#This Row],[BLK]] &lt;= 20,"Solid Shot Blocker",IF(Table13[[#This Row],[BLK]]&gt;=21,"Elite Shot Blocker","Invalid")))</f>
        <v>Elite Shot Blocker</v>
      </c>
      <c r="AJ210">
        <v>131</v>
      </c>
      <c r="AK210">
        <v>1197</v>
      </c>
      <c r="AL210">
        <v>6</v>
      </c>
      <c r="AM210">
        <v>0</v>
      </c>
      <c r="AN210">
        <v>-14</v>
      </c>
    </row>
    <row r="211" spans="1:40" x14ac:dyDescent="0.25">
      <c r="A211" t="s">
        <v>297</v>
      </c>
      <c r="B211" t="s">
        <v>26</v>
      </c>
      <c r="C211" t="str">
        <f>_xlfn.XLOOKUP(Table13[[#This Row],[POS]],Table4[POS],Table4[POS NAME])</f>
        <v>Power Forward</v>
      </c>
      <c r="D211" t="s">
        <v>95</v>
      </c>
      <c r="E211">
        <v>29</v>
      </c>
      <c r="F211">
        <v>66</v>
      </c>
      <c r="G211">
        <v>31</v>
      </c>
      <c r="H211">
        <v>35</v>
      </c>
      <c r="I211" t="b">
        <f>Table13[[#This Row],[W]]+Table13[[#This Row],[L]]=Table13[[#This Row],[Games Played]]</f>
        <v>1</v>
      </c>
      <c r="J211">
        <v>2009</v>
      </c>
      <c r="K211">
        <v>551</v>
      </c>
      <c r="L211" t="str">
        <f>IF(Table13[[#This Row],[PTS]]&gt;=1000,"High Scorer","Low Scorer")</f>
        <v>Low Scorer</v>
      </c>
      <c r="M211">
        <v>196</v>
      </c>
      <c r="N211">
        <v>501</v>
      </c>
      <c r="O211">
        <v>39.1</v>
      </c>
      <c r="P211" t="str">
        <f>IF(Table13[[#This Row],[Field Goal %]]&gt;46,"Above Average FG%","Below Average FG%")</f>
        <v>Below Average FG%</v>
      </c>
      <c r="Q211">
        <v>114</v>
      </c>
      <c r="R211">
        <v>338</v>
      </c>
      <c r="S211">
        <v>33.700000000000003</v>
      </c>
      <c r="T211" t="str">
        <f>IF(Table13[[#This Row],[3P%]]&lt;30,"Regular Shooter",IF(Table13[[#This Row],[3P%]]&lt;=36,"Solid Shooter",IF(Table13[[#This Row],[3P%]]&gt;36,"Sharpshooter","Invalid")))</f>
        <v>Solid Shooter</v>
      </c>
      <c r="U211">
        <v>45</v>
      </c>
      <c r="V211">
        <v>59</v>
      </c>
      <c r="W211">
        <v>76.3</v>
      </c>
      <c r="X211" t="str">
        <f>IF(Table13[[#This Row],[Free Throw %]]&lt;70,"Subpar FT%",IF(Table13[[#This Row],[Free Throw %]]&lt;=72,"Solid FT%",IF(Table13[[#This Row],[Free Throw %]]&gt;72,"Elite FT%","Invalid")))</f>
        <v>Elite FT%</v>
      </c>
      <c r="Y211">
        <v>114</v>
      </c>
      <c r="Z211">
        <v>202</v>
      </c>
      <c r="AA211">
        <v>316</v>
      </c>
      <c r="AB211" t="str">
        <f>IF(Table13[[#This Row],[REB]]&lt;199,"Occasional Rebounder",IF(Table13[[#This Row],[REB]] &lt;= 199,"Solid Rebounder",IF(Table13[[#This Row],[REB]]&gt;=200,"Elite Rebounder","Invalid")))</f>
        <v>Elite Rebounder</v>
      </c>
      <c r="AC211">
        <v>100</v>
      </c>
      <c r="AD211" t="str">
        <f>IF(Table13[[#This Row],[AST]]&lt;100,"Occasional Passer",IF(Table13[[#This Row],[AST]] &lt;= 116,"Solid Passer",IF(Table13[[#This Row],[AST]]&gt;116,"Elite Passer","Invalid")))</f>
        <v>Solid Passer</v>
      </c>
      <c r="AE211">
        <v>62</v>
      </c>
      <c r="AF211">
        <v>55</v>
      </c>
      <c r="AG211" t="str">
        <f>IF(Table13[[#This Row],[STL]]&lt;25,"Occasional Stealer",IF(Table13[[#This Row],[STL]] &lt;= 33,"Solid Stealer",IF(Table13[[#This Row],[STL]]&gt;33,"Elite Stealer","Invalid")))</f>
        <v>Elite Stealer</v>
      </c>
      <c r="AH211">
        <v>36</v>
      </c>
      <c r="AI211" t="str">
        <f>IF(Table13[[#This Row],[BLK]]&lt;18,"Occasional Blocker",IF(Table13[[#This Row],[BLK]] &lt;= 20,"Solid Shot Blocker",IF(Table13[[#This Row],[BLK]]&gt;=21,"Elite Shot Blocker","Invalid")))</f>
        <v>Elite Shot Blocker</v>
      </c>
      <c r="AJ211">
        <v>144</v>
      </c>
      <c r="AK211">
        <v>1291</v>
      </c>
      <c r="AL211">
        <v>2</v>
      </c>
      <c r="AM211">
        <v>0</v>
      </c>
      <c r="AN211">
        <v>-8</v>
      </c>
    </row>
    <row r="212" spans="1:40" x14ac:dyDescent="0.25">
      <c r="A212" t="s">
        <v>298</v>
      </c>
      <c r="B212" t="s">
        <v>40</v>
      </c>
      <c r="C212" t="str">
        <f>_xlfn.XLOOKUP(Table13[[#This Row],[POS]],Table4[POS],Table4[POS NAME])</f>
        <v>Point Guard</v>
      </c>
      <c r="D212" t="s">
        <v>104</v>
      </c>
      <c r="E212">
        <v>25</v>
      </c>
      <c r="F212">
        <v>61</v>
      </c>
      <c r="G212">
        <v>30</v>
      </c>
      <c r="H212">
        <v>31</v>
      </c>
      <c r="I212" t="b">
        <f>Table13[[#This Row],[W]]+Table13[[#This Row],[L]]=Table13[[#This Row],[Games Played]]</f>
        <v>1</v>
      </c>
      <c r="J212">
        <v>1310</v>
      </c>
      <c r="K212">
        <v>550</v>
      </c>
      <c r="L212" t="str">
        <f>IF(Table13[[#This Row],[PTS]]&gt;=1000,"High Scorer","Low Scorer")</f>
        <v>Low Scorer</v>
      </c>
      <c r="M212">
        <v>201</v>
      </c>
      <c r="N212">
        <v>489</v>
      </c>
      <c r="O212">
        <v>41.1</v>
      </c>
      <c r="P212" t="str">
        <f>IF(Table13[[#This Row],[Field Goal %]]&gt;46,"Above Average FG%","Below Average FG%")</f>
        <v>Below Average FG%</v>
      </c>
      <c r="Q212">
        <v>83</v>
      </c>
      <c r="R212">
        <v>247</v>
      </c>
      <c r="S212">
        <v>33.6</v>
      </c>
      <c r="T212" t="str">
        <f>IF(Table13[[#This Row],[3P%]]&lt;30,"Regular Shooter",IF(Table13[[#This Row],[3P%]]&lt;=36,"Solid Shooter",IF(Table13[[#This Row],[3P%]]&gt;36,"Sharpshooter","Invalid")))</f>
        <v>Solid Shooter</v>
      </c>
      <c r="U212">
        <v>65</v>
      </c>
      <c r="V212">
        <v>80</v>
      </c>
      <c r="W212">
        <v>81.3</v>
      </c>
      <c r="X212" t="str">
        <f>IF(Table13[[#This Row],[Free Throw %]]&lt;70,"Subpar FT%",IF(Table13[[#This Row],[Free Throw %]]&lt;=72,"Solid FT%",IF(Table13[[#This Row],[Free Throw %]]&gt;72,"Elite FT%","Invalid")))</f>
        <v>Elite FT%</v>
      </c>
      <c r="Y212">
        <v>28</v>
      </c>
      <c r="Z212">
        <v>113</v>
      </c>
      <c r="AA212">
        <v>141</v>
      </c>
      <c r="AB212" t="str">
        <f>IF(Table13[[#This Row],[REB]]&lt;199,"Occasional Rebounder",IF(Table13[[#This Row],[REB]] &lt;= 199,"Solid Rebounder",IF(Table13[[#This Row],[REB]]&gt;=200,"Elite Rebounder","Invalid")))</f>
        <v>Occasional Rebounder</v>
      </c>
      <c r="AC212">
        <v>186</v>
      </c>
      <c r="AD212" t="str">
        <f>IF(Table13[[#This Row],[AST]]&lt;100,"Occasional Passer",IF(Table13[[#This Row],[AST]] &lt;= 116,"Solid Passer",IF(Table13[[#This Row],[AST]]&gt;116,"Elite Passer","Invalid")))</f>
        <v>Elite Passer</v>
      </c>
      <c r="AE212">
        <v>81</v>
      </c>
      <c r="AF212">
        <v>67</v>
      </c>
      <c r="AG212" t="str">
        <f>IF(Table13[[#This Row],[STL]]&lt;25,"Occasional Stealer",IF(Table13[[#This Row],[STL]] &lt;= 33,"Solid Stealer",IF(Table13[[#This Row],[STL]]&gt;33,"Elite Stealer","Invalid")))</f>
        <v>Elite Stealer</v>
      </c>
      <c r="AH212">
        <v>10</v>
      </c>
      <c r="AI212" t="str">
        <f>IF(Table13[[#This Row],[BLK]]&lt;18,"Occasional Blocker",IF(Table13[[#This Row],[BLK]] &lt;= 20,"Solid Shot Blocker",IF(Table13[[#This Row],[BLK]]&gt;=21,"Elite Shot Blocker","Invalid")))</f>
        <v>Occasional Blocker</v>
      </c>
      <c r="AJ212">
        <v>125</v>
      </c>
      <c r="AK212">
        <v>1148</v>
      </c>
      <c r="AL212">
        <v>0</v>
      </c>
      <c r="AM212">
        <v>0</v>
      </c>
      <c r="AN212">
        <v>103</v>
      </c>
    </row>
    <row r="213" spans="1:40" x14ac:dyDescent="0.25">
      <c r="A213" t="s">
        <v>299</v>
      </c>
      <c r="B213" t="s">
        <v>52</v>
      </c>
      <c r="C213" t="str">
        <f>_xlfn.XLOOKUP(Table13[[#This Row],[POS]],Table4[POS],Table4[POS NAME])</f>
        <v>Shooting Guard</v>
      </c>
      <c r="D213" t="s">
        <v>44</v>
      </c>
      <c r="E213">
        <v>22</v>
      </c>
      <c r="F213">
        <v>60</v>
      </c>
      <c r="G213">
        <v>27</v>
      </c>
      <c r="H213">
        <v>33</v>
      </c>
      <c r="I213" t="b">
        <f>Table13[[#This Row],[W]]+Table13[[#This Row],[L]]=Table13[[#This Row],[Games Played]]</f>
        <v>1</v>
      </c>
      <c r="J213">
        <v>1539</v>
      </c>
      <c r="K213">
        <v>546</v>
      </c>
      <c r="L213" t="str">
        <f>IF(Table13[[#This Row],[PTS]]&gt;=1000,"High Scorer","Low Scorer")</f>
        <v>Low Scorer</v>
      </c>
      <c r="M213">
        <v>205</v>
      </c>
      <c r="N213">
        <v>382</v>
      </c>
      <c r="O213">
        <v>53.7</v>
      </c>
      <c r="P213" t="str">
        <f>IF(Table13[[#This Row],[Field Goal %]]&gt;46,"Above Average FG%","Below Average FG%")</f>
        <v>Above Average FG%</v>
      </c>
      <c r="Q213">
        <v>68</v>
      </c>
      <c r="R213">
        <v>169</v>
      </c>
      <c r="S213">
        <v>40.200000000000003</v>
      </c>
      <c r="T213" t="str">
        <f>IF(Table13[[#This Row],[3P%]]&lt;30,"Regular Shooter",IF(Table13[[#This Row],[3P%]]&lt;=36,"Solid Shooter",IF(Table13[[#This Row],[3P%]]&gt;36,"Sharpshooter","Invalid")))</f>
        <v>Sharpshooter</v>
      </c>
      <c r="U213">
        <v>68</v>
      </c>
      <c r="V213">
        <v>94</v>
      </c>
      <c r="W213">
        <v>72.3</v>
      </c>
      <c r="X213" t="str">
        <f>IF(Table13[[#This Row],[Free Throw %]]&lt;70,"Subpar FT%",IF(Table13[[#This Row],[Free Throw %]]&lt;=72,"Solid FT%",IF(Table13[[#This Row],[Free Throw %]]&gt;72,"Elite FT%","Invalid")))</f>
        <v>Elite FT%</v>
      </c>
      <c r="Y213">
        <v>55</v>
      </c>
      <c r="Z213">
        <v>127</v>
      </c>
      <c r="AA213">
        <v>182</v>
      </c>
      <c r="AB213" t="str">
        <f>IF(Table13[[#This Row],[REB]]&lt;199,"Occasional Rebounder",IF(Table13[[#This Row],[REB]] &lt;= 199,"Solid Rebounder",IF(Table13[[#This Row],[REB]]&gt;=200,"Elite Rebounder","Invalid")))</f>
        <v>Occasional Rebounder</v>
      </c>
      <c r="AC213">
        <v>103</v>
      </c>
      <c r="AD213" t="str">
        <f>IF(Table13[[#This Row],[AST]]&lt;100,"Occasional Passer",IF(Table13[[#This Row],[AST]] &lt;= 116,"Solid Passer",IF(Table13[[#This Row],[AST]]&gt;116,"Elite Passer","Invalid")))</f>
        <v>Solid Passer</v>
      </c>
      <c r="AE213">
        <v>72</v>
      </c>
      <c r="AF213">
        <v>42</v>
      </c>
      <c r="AG213" t="str">
        <f>IF(Table13[[#This Row],[STL]]&lt;25,"Occasional Stealer",IF(Table13[[#This Row],[STL]] &lt;= 33,"Solid Stealer",IF(Table13[[#This Row],[STL]]&gt;33,"Elite Stealer","Invalid")))</f>
        <v>Elite Stealer</v>
      </c>
      <c r="AH213">
        <v>5</v>
      </c>
      <c r="AI213" t="str">
        <f>IF(Table13[[#This Row],[BLK]]&lt;18,"Occasional Blocker",IF(Table13[[#This Row],[BLK]] &lt;= 20,"Solid Shot Blocker",IF(Table13[[#This Row],[BLK]]&gt;=21,"Elite Shot Blocker","Invalid")))</f>
        <v>Occasional Blocker</v>
      </c>
      <c r="AJ213">
        <v>156</v>
      </c>
      <c r="AK213">
        <v>988</v>
      </c>
      <c r="AL213">
        <v>1</v>
      </c>
      <c r="AM213">
        <v>0</v>
      </c>
      <c r="AN213">
        <v>77</v>
      </c>
    </row>
    <row r="214" spans="1:40" x14ac:dyDescent="0.25">
      <c r="A214" t="s">
        <v>300</v>
      </c>
      <c r="B214" t="s">
        <v>52</v>
      </c>
      <c r="C214" t="str">
        <f>_xlfn.XLOOKUP(Table13[[#This Row],[POS]],Table4[POS],Table4[POS NAME])</f>
        <v>Shooting Guard</v>
      </c>
      <c r="D214" t="s">
        <v>100</v>
      </c>
      <c r="E214">
        <v>26</v>
      </c>
      <c r="F214">
        <v>59</v>
      </c>
      <c r="G214">
        <v>37</v>
      </c>
      <c r="H214">
        <v>22</v>
      </c>
      <c r="I214" t="b">
        <f>Table13[[#This Row],[W]]+Table13[[#This Row],[L]]=Table13[[#This Row],[Games Played]]</f>
        <v>1</v>
      </c>
      <c r="J214">
        <v>1315</v>
      </c>
      <c r="K214">
        <v>546</v>
      </c>
      <c r="L214" t="str">
        <f>IF(Table13[[#This Row],[PTS]]&gt;=1000,"High Scorer","Low Scorer")</f>
        <v>Low Scorer</v>
      </c>
      <c r="M214">
        <v>188</v>
      </c>
      <c r="N214">
        <v>382</v>
      </c>
      <c r="O214">
        <v>49.2</v>
      </c>
      <c r="P214" t="str">
        <f>IF(Table13[[#This Row],[Field Goal %]]&gt;46,"Above Average FG%","Below Average FG%")</f>
        <v>Above Average FG%</v>
      </c>
      <c r="Q214">
        <v>133</v>
      </c>
      <c r="R214">
        <v>269</v>
      </c>
      <c r="S214">
        <v>49.4</v>
      </c>
      <c r="T214" t="str">
        <f>IF(Table13[[#This Row],[3P%]]&lt;30,"Regular Shooter",IF(Table13[[#This Row],[3P%]]&lt;=36,"Solid Shooter",IF(Table13[[#This Row],[3P%]]&gt;36,"Sharpshooter","Invalid")))</f>
        <v>Sharpshooter</v>
      </c>
      <c r="U214">
        <v>37</v>
      </c>
      <c r="V214">
        <v>39</v>
      </c>
      <c r="W214">
        <v>94.9</v>
      </c>
      <c r="X214" t="str">
        <f>IF(Table13[[#This Row],[Free Throw %]]&lt;70,"Subpar FT%",IF(Table13[[#This Row],[Free Throw %]]&lt;=72,"Solid FT%",IF(Table13[[#This Row],[Free Throw %]]&gt;72,"Elite FT%","Invalid")))</f>
        <v>Elite FT%</v>
      </c>
      <c r="Y214">
        <v>15</v>
      </c>
      <c r="Z214">
        <v>143</v>
      </c>
      <c r="AA214">
        <v>158</v>
      </c>
      <c r="AB214" t="str">
        <f>IF(Table13[[#This Row],[REB]]&lt;199,"Occasional Rebounder",IF(Table13[[#This Row],[REB]] &lt;= 199,"Solid Rebounder",IF(Table13[[#This Row],[REB]]&gt;=200,"Elite Rebounder","Invalid")))</f>
        <v>Occasional Rebounder</v>
      </c>
      <c r="AC214">
        <v>91</v>
      </c>
      <c r="AD214" t="str">
        <f>IF(Table13[[#This Row],[AST]]&lt;100,"Occasional Passer",IF(Table13[[#This Row],[AST]] &lt;= 116,"Solid Passer",IF(Table13[[#This Row],[AST]]&gt;116,"Elite Passer","Invalid")))</f>
        <v>Occasional Passer</v>
      </c>
      <c r="AE214">
        <v>46</v>
      </c>
      <c r="AF214">
        <v>32</v>
      </c>
      <c r="AG214" t="str">
        <f>IF(Table13[[#This Row],[STL]]&lt;25,"Occasional Stealer",IF(Table13[[#This Row],[STL]] &lt;= 33,"Solid Stealer",IF(Table13[[#This Row],[STL]]&gt;33,"Elite Stealer","Invalid")))</f>
        <v>Solid Stealer</v>
      </c>
      <c r="AH214">
        <v>5</v>
      </c>
      <c r="AI214" t="str">
        <f>IF(Table13[[#This Row],[BLK]]&lt;18,"Occasional Blocker",IF(Table13[[#This Row],[BLK]] &lt;= 20,"Solid Shot Blocker",IF(Table13[[#This Row],[BLK]]&gt;=21,"Elite Shot Blocker","Invalid")))</f>
        <v>Occasional Blocker</v>
      </c>
      <c r="AJ214">
        <v>82</v>
      </c>
      <c r="AK214">
        <v>937</v>
      </c>
      <c r="AL214">
        <v>0</v>
      </c>
      <c r="AM214">
        <v>0</v>
      </c>
      <c r="AN214">
        <v>211</v>
      </c>
    </row>
    <row r="215" spans="1:40" x14ac:dyDescent="0.25">
      <c r="A215" t="s">
        <v>301</v>
      </c>
      <c r="B215" t="s">
        <v>33</v>
      </c>
      <c r="C215" t="str">
        <f>_xlfn.XLOOKUP(Table13[[#This Row],[POS]],Table4[POS],Table4[POS NAME])</f>
        <v>Small Forward</v>
      </c>
      <c r="D215" t="s">
        <v>129</v>
      </c>
      <c r="E215">
        <v>24</v>
      </c>
      <c r="F215">
        <v>62</v>
      </c>
      <c r="G215">
        <v>36</v>
      </c>
      <c r="H215">
        <v>26</v>
      </c>
      <c r="I215" t="b">
        <f>Table13[[#This Row],[W]]+Table13[[#This Row],[L]]=Table13[[#This Row],[Games Played]]</f>
        <v>1</v>
      </c>
      <c r="J215">
        <v>1188</v>
      </c>
      <c r="K215">
        <v>542</v>
      </c>
      <c r="L215" t="str">
        <f>IF(Table13[[#This Row],[PTS]]&gt;=1000,"High Scorer","Low Scorer")</f>
        <v>Low Scorer</v>
      </c>
      <c r="M215">
        <v>194</v>
      </c>
      <c r="N215">
        <v>445</v>
      </c>
      <c r="O215">
        <v>43.6</v>
      </c>
      <c r="P215" t="str">
        <f>IF(Table13[[#This Row],[Field Goal %]]&gt;46,"Above Average FG%","Below Average FG%")</f>
        <v>Below Average FG%</v>
      </c>
      <c r="Q215">
        <v>86</v>
      </c>
      <c r="R215">
        <v>211</v>
      </c>
      <c r="S215">
        <v>40.799999999999997</v>
      </c>
      <c r="T215" t="str">
        <f>IF(Table13[[#This Row],[3P%]]&lt;30,"Regular Shooter",IF(Table13[[#This Row],[3P%]]&lt;=36,"Solid Shooter",IF(Table13[[#This Row],[3P%]]&gt;36,"Sharpshooter","Invalid")))</f>
        <v>Sharpshooter</v>
      </c>
      <c r="U215">
        <v>68</v>
      </c>
      <c r="V215">
        <v>86</v>
      </c>
      <c r="W215">
        <v>79.099999999999994</v>
      </c>
      <c r="X215" t="str">
        <f>IF(Table13[[#This Row],[Free Throw %]]&lt;70,"Subpar FT%",IF(Table13[[#This Row],[Free Throw %]]&lt;=72,"Solid FT%",IF(Table13[[#This Row],[Free Throw %]]&gt;72,"Elite FT%","Invalid")))</f>
        <v>Elite FT%</v>
      </c>
      <c r="Y215">
        <v>51</v>
      </c>
      <c r="Z215">
        <v>178</v>
      </c>
      <c r="AA215">
        <v>229</v>
      </c>
      <c r="AB215" t="str">
        <f>IF(Table13[[#This Row],[REB]]&lt;199,"Occasional Rebounder",IF(Table13[[#This Row],[REB]] &lt;= 199,"Solid Rebounder",IF(Table13[[#This Row],[REB]]&gt;=200,"Elite Rebounder","Invalid")))</f>
        <v>Elite Rebounder</v>
      </c>
      <c r="AC215">
        <v>88</v>
      </c>
      <c r="AD215" t="str">
        <f>IF(Table13[[#This Row],[AST]]&lt;100,"Occasional Passer",IF(Table13[[#This Row],[AST]] &lt;= 116,"Solid Passer",IF(Table13[[#This Row],[AST]]&gt;116,"Elite Passer","Invalid")))</f>
        <v>Occasional Passer</v>
      </c>
      <c r="AE215">
        <v>66</v>
      </c>
      <c r="AF215">
        <v>24</v>
      </c>
      <c r="AG215" t="str">
        <f>IF(Table13[[#This Row],[STL]]&lt;25,"Occasional Stealer",IF(Table13[[#This Row],[STL]] &lt;= 33,"Solid Stealer",IF(Table13[[#This Row],[STL]]&gt;33,"Elite Stealer","Invalid")))</f>
        <v>Occasional Stealer</v>
      </c>
      <c r="AH215">
        <v>14</v>
      </c>
      <c r="AI215" t="str">
        <f>IF(Table13[[#This Row],[BLK]]&lt;18,"Occasional Blocker",IF(Table13[[#This Row],[BLK]] &lt;= 20,"Solid Shot Blocker",IF(Table13[[#This Row],[BLK]]&gt;=21,"Elite Shot Blocker","Invalid")))</f>
        <v>Occasional Blocker</v>
      </c>
      <c r="AJ215">
        <v>74</v>
      </c>
      <c r="AK215">
        <v>997</v>
      </c>
      <c r="AL215">
        <v>1</v>
      </c>
      <c r="AM215">
        <v>0</v>
      </c>
      <c r="AN215">
        <v>-252</v>
      </c>
    </row>
    <row r="216" spans="1:40" x14ac:dyDescent="0.25">
      <c r="A216" t="s">
        <v>302</v>
      </c>
      <c r="B216" t="s">
        <v>33</v>
      </c>
      <c r="C216" t="str">
        <f>_xlfn.XLOOKUP(Table13[[#This Row],[POS]],Table4[POS],Table4[POS NAME])</f>
        <v>Small Forward</v>
      </c>
      <c r="D216" t="s">
        <v>102</v>
      </c>
      <c r="E216">
        <v>23</v>
      </c>
      <c r="F216">
        <v>76</v>
      </c>
      <c r="G216">
        <v>40</v>
      </c>
      <c r="H216">
        <v>36</v>
      </c>
      <c r="I216" t="b">
        <f>Table13[[#This Row],[W]]+Table13[[#This Row],[L]]=Table13[[#This Row],[Games Played]]</f>
        <v>1</v>
      </c>
      <c r="J216">
        <v>1860</v>
      </c>
      <c r="K216">
        <v>541</v>
      </c>
      <c r="L216" t="str">
        <f>IF(Table13[[#This Row],[PTS]]&gt;=1000,"High Scorer","Low Scorer")</f>
        <v>Low Scorer</v>
      </c>
      <c r="M216">
        <v>200</v>
      </c>
      <c r="N216">
        <v>465</v>
      </c>
      <c r="O216">
        <v>43</v>
      </c>
      <c r="P216" t="str">
        <f>IF(Table13[[#This Row],[Field Goal %]]&gt;46,"Above Average FG%","Below Average FG%")</f>
        <v>Below Average FG%</v>
      </c>
      <c r="Q216">
        <v>107</v>
      </c>
      <c r="R216">
        <v>281</v>
      </c>
      <c r="S216">
        <v>38.1</v>
      </c>
      <c r="T216" t="str">
        <f>IF(Table13[[#This Row],[3P%]]&lt;30,"Regular Shooter",IF(Table13[[#This Row],[3P%]]&lt;=36,"Solid Shooter",IF(Table13[[#This Row],[3P%]]&gt;36,"Sharpshooter","Invalid")))</f>
        <v>Sharpshooter</v>
      </c>
      <c r="U216">
        <v>34</v>
      </c>
      <c r="V216">
        <v>39</v>
      </c>
      <c r="W216">
        <v>87.2</v>
      </c>
      <c r="X216" t="str">
        <f>IF(Table13[[#This Row],[Free Throw %]]&lt;70,"Subpar FT%",IF(Table13[[#This Row],[Free Throw %]]&lt;=72,"Solid FT%",IF(Table13[[#This Row],[Free Throw %]]&gt;72,"Elite FT%","Invalid")))</f>
        <v>Elite FT%</v>
      </c>
      <c r="Y216">
        <v>62</v>
      </c>
      <c r="Z216">
        <v>246</v>
      </c>
      <c r="AA216">
        <v>308</v>
      </c>
      <c r="AB216" t="str">
        <f>IF(Table13[[#This Row],[REB]]&lt;199,"Occasional Rebounder",IF(Table13[[#This Row],[REB]] &lt;= 199,"Solid Rebounder",IF(Table13[[#This Row],[REB]]&gt;=200,"Elite Rebounder","Invalid")))</f>
        <v>Elite Rebounder</v>
      </c>
      <c r="AC216">
        <v>95</v>
      </c>
      <c r="AD216" t="str">
        <f>IF(Table13[[#This Row],[AST]]&lt;100,"Occasional Passer",IF(Table13[[#This Row],[AST]] &lt;= 116,"Solid Passer",IF(Table13[[#This Row],[AST]]&gt;116,"Elite Passer","Invalid")))</f>
        <v>Occasional Passer</v>
      </c>
      <c r="AE216">
        <v>49</v>
      </c>
      <c r="AF216">
        <v>59</v>
      </c>
      <c r="AG216" t="str">
        <f>IF(Table13[[#This Row],[STL]]&lt;25,"Occasional Stealer",IF(Table13[[#This Row],[STL]] &lt;= 33,"Solid Stealer",IF(Table13[[#This Row],[STL]]&gt;33,"Elite Stealer","Invalid")))</f>
        <v>Elite Stealer</v>
      </c>
      <c r="AH216">
        <v>16</v>
      </c>
      <c r="AI216" t="str">
        <f>IF(Table13[[#This Row],[BLK]]&lt;18,"Occasional Blocker",IF(Table13[[#This Row],[BLK]] &lt;= 20,"Solid Shot Blocker",IF(Table13[[#This Row],[BLK]]&gt;=21,"Elite Shot Blocker","Invalid")))</f>
        <v>Occasional Blocker</v>
      </c>
      <c r="AJ216">
        <v>120</v>
      </c>
      <c r="AK216">
        <v>1229</v>
      </c>
      <c r="AL216">
        <v>2</v>
      </c>
      <c r="AM216">
        <v>0</v>
      </c>
      <c r="AN216">
        <v>-15</v>
      </c>
    </row>
    <row r="217" spans="1:40" x14ac:dyDescent="0.25">
      <c r="A217" t="s">
        <v>303</v>
      </c>
      <c r="B217" t="s">
        <v>40</v>
      </c>
      <c r="C217" t="str">
        <f>_xlfn.XLOOKUP(Table13[[#This Row],[POS]],Table4[POS],Table4[POS NAME])</f>
        <v>Point Guard</v>
      </c>
      <c r="D217" t="s">
        <v>123</v>
      </c>
      <c r="E217">
        <v>28</v>
      </c>
      <c r="F217">
        <v>73</v>
      </c>
      <c r="G217">
        <v>31</v>
      </c>
      <c r="H217">
        <v>42</v>
      </c>
      <c r="I217" t="b">
        <f>Table13[[#This Row],[W]]+Table13[[#This Row],[L]]=Table13[[#This Row],[Games Played]]</f>
        <v>1</v>
      </c>
      <c r="J217">
        <v>1338</v>
      </c>
      <c r="K217">
        <v>539</v>
      </c>
      <c r="L217" t="str">
        <f>IF(Table13[[#This Row],[PTS]]&gt;=1000,"High Scorer","Low Scorer")</f>
        <v>Low Scorer</v>
      </c>
      <c r="M217">
        <v>161</v>
      </c>
      <c r="N217">
        <v>431</v>
      </c>
      <c r="O217">
        <v>37.4</v>
      </c>
      <c r="P217" t="str">
        <f>IF(Table13[[#This Row],[Field Goal %]]&gt;46,"Above Average FG%","Below Average FG%")</f>
        <v>Below Average FG%</v>
      </c>
      <c r="Q217">
        <v>119</v>
      </c>
      <c r="R217">
        <v>338</v>
      </c>
      <c r="S217">
        <v>35.200000000000003</v>
      </c>
      <c r="T217" t="str">
        <f>IF(Table13[[#This Row],[3P%]]&lt;30,"Regular Shooter",IF(Table13[[#This Row],[3P%]]&lt;=36,"Solid Shooter",IF(Table13[[#This Row],[3P%]]&gt;36,"Sharpshooter","Invalid")))</f>
        <v>Solid Shooter</v>
      </c>
      <c r="U217">
        <v>98</v>
      </c>
      <c r="V217">
        <v>131</v>
      </c>
      <c r="W217">
        <v>74.8</v>
      </c>
      <c r="X217" t="str">
        <f>IF(Table13[[#This Row],[Free Throw %]]&lt;70,"Subpar FT%",IF(Table13[[#This Row],[Free Throw %]]&lt;=72,"Solid FT%",IF(Table13[[#This Row],[Free Throw %]]&gt;72,"Elite FT%","Invalid")))</f>
        <v>Elite FT%</v>
      </c>
      <c r="Y217">
        <v>19</v>
      </c>
      <c r="Z217">
        <v>103</v>
      </c>
      <c r="AA217">
        <v>122</v>
      </c>
      <c r="AB217" t="str">
        <f>IF(Table13[[#This Row],[REB]]&lt;199,"Occasional Rebounder",IF(Table13[[#This Row],[REB]] &lt;= 199,"Solid Rebounder",IF(Table13[[#This Row],[REB]]&gt;=200,"Elite Rebounder","Invalid")))</f>
        <v>Occasional Rebounder</v>
      </c>
      <c r="AC217">
        <v>196</v>
      </c>
      <c r="AD217" t="str">
        <f>IF(Table13[[#This Row],[AST]]&lt;100,"Occasional Passer",IF(Table13[[#This Row],[AST]] &lt;= 116,"Solid Passer",IF(Table13[[#This Row],[AST]]&gt;116,"Elite Passer","Invalid")))</f>
        <v>Elite Passer</v>
      </c>
      <c r="AE217">
        <v>53</v>
      </c>
      <c r="AF217">
        <v>45</v>
      </c>
      <c r="AG217" t="str">
        <f>IF(Table13[[#This Row],[STL]]&lt;25,"Occasional Stealer",IF(Table13[[#This Row],[STL]] &lt;= 33,"Solid Stealer",IF(Table13[[#This Row],[STL]]&gt;33,"Elite Stealer","Invalid")))</f>
        <v>Elite Stealer</v>
      </c>
      <c r="AH217">
        <v>16</v>
      </c>
      <c r="AI217" t="str">
        <f>IF(Table13[[#This Row],[BLK]]&lt;18,"Occasional Blocker",IF(Table13[[#This Row],[BLK]] &lt;= 20,"Solid Shot Blocker",IF(Table13[[#This Row],[BLK]]&gt;=21,"Elite Shot Blocker","Invalid")))</f>
        <v>Occasional Blocker</v>
      </c>
      <c r="AJ217">
        <v>79</v>
      </c>
      <c r="AK217">
        <v>1109</v>
      </c>
      <c r="AL217">
        <v>0</v>
      </c>
      <c r="AM217">
        <v>0</v>
      </c>
      <c r="AN217">
        <v>-159</v>
      </c>
    </row>
    <row r="218" spans="1:40" x14ac:dyDescent="0.25">
      <c r="A218" t="s">
        <v>304</v>
      </c>
      <c r="B218" t="s">
        <v>37</v>
      </c>
      <c r="C218" t="str">
        <f>_xlfn.XLOOKUP(Table13[[#This Row],[POS]],Table4[POS],Table4[POS NAME])</f>
        <v>Center</v>
      </c>
      <c r="D218" t="s">
        <v>134</v>
      </c>
      <c r="E218">
        <v>25</v>
      </c>
      <c r="F218">
        <v>65</v>
      </c>
      <c r="G218">
        <v>21</v>
      </c>
      <c r="H218">
        <v>44</v>
      </c>
      <c r="I218" t="b">
        <f>Table13[[#This Row],[W]]+Table13[[#This Row],[L]]=Table13[[#This Row],[Games Played]]</f>
        <v>1</v>
      </c>
      <c r="J218">
        <v>1218</v>
      </c>
      <c r="K218">
        <v>532</v>
      </c>
      <c r="L218" t="str">
        <f>IF(Table13[[#This Row],[PTS]]&gt;=1000,"High Scorer","Low Scorer")</f>
        <v>Low Scorer</v>
      </c>
      <c r="M218">
        <v>197</v>
      </c>
      <c r="N218">
        <v>313</v>
      </c>
      <c r="O218">
        <v>62.9</v>
      </c>
      <c r="P218" t="str">
        <f>IF(Table13[[#This Row],[Field Goal %]]&gt;46,"Above Average FG%","Below Average FG%")</f>
        <v>Above Average FG%</v>
      </c>
      <c r="Q218">
        <v>1</v>
      </c>
      <c r="R218">
        <v>1</v>
      </c>
      <c r="S218">
        <v>100</v>
      </c>
      <c r="T218" t="str">
        <f>IF(Table13[[#This Row],[3P%]]&lt;30,"Regular Shooter",IF(Table13[[#This Row],[3P%]]&lt;=36,"Solid Shooter",IF(Table13[[#This Row],[3P%]]&gt;36,"Sharpshooter","Invalid")))</f>
        <v>Sharpshooter</v>
      </c>
      <c r="U218">
        <v>137</v>
      </c>
      <c r="V218">
        <v>183</v>
      </c>
      <c r="W218">
        <v>74.900000000000006</v>
      </c>
      <c r="X218" t="str">
        <f>IF(Table13[[#This Row],[Free Throw %]]&lt;70,"Subpar FT%",IF(Table13[[#This Row],[Free Throw %]]&lt;=72,"Solid FT%",IF(Table13[[#This Row],[Free Throw %]]&gt;72,"Elite FT%","Invalid")))</f>
        <v>Elite FT%</v>
      </c>
      <c r="Y218">
        <v>147</v>
      </c>
      <c r="Z218">
        <v>269</v>
      </c>
      <c r="AA218">
        <v>416</v>
      </c>
      <c r="AB218" t="str">
        <f>IF(Table13[[#This Row],[REB]]&lt;199,"Occasional Rebounder",IF(Table13[[#This Row],[REB]] &lt;= 199,"Solid Rebounder",IF(Table13[[#This Row],[REB]]&gt;=200,"Elite Rebounder","Invalid")))</f>
        <v>Elite Rebounder</v>
      </c>
      <c r="AC218">
        <v>38</v>
      </c>
      <c r="AD218" t="str">
        <f>IF(Table13[[#This Row],[AST]]&lt;100,"Occasional Passer",IF(Table13[[#This Row],[AST]] &lt;= 116,"Solid Passer",IF(Table13[[#This Row],[AST]]&gt;116,"Elite Passer","Invalid")))</f>
        <v>Occasional Passer</v>
      </c>
      <c r="AE218">
        <v>59</v>
      </c>
      <c r="AF218">
        <v>11</v>
      </c>
      <c r="AG218" t="str">
        <f>IF(Table13[[#This Row],[STL]]&lt;25,"Occasional Stealer",IF(Table13[[#This Row],[STL]] &lt;= 33,"Solid Stealer",IF(Table13[[#This Row],[STL]]&gt;33,"Elite Stealer","Invalid")))</f>
        <v>Occasional Stealer</v>
      </c>
      <c r="AH218">
        <v>71</v>
      </c>
      <c r="AI218" t="str">
        <f>IF(Table13[[#This Row],[BLK]]&lt;18,"Occasional Blocker",IF(Table13[[#This Row],[BLK]] &lt;= 20,"Solid Shot Blocker",IF(Table13[[#This Row],[BLK]]&gt;=21,"Elite Shot Blocker","Invalid")))</f>
        <v>Elite Shot Blocker</v>
      </c>
      <c r="AJ218">
        <v>154</v>
      </c>
      <c r="AK218">
        <v>1275</v>
      </c>
      <c r="AL218">
        <v>14</v>
      </c>
      <c r="AM218">
        <v>0</v>
      </c>
      <c r="AN218">
        <v>-113</v>
      </c>
    </row>
    <row r="219" spans="1:40" x14ac:dyDescent="0.25">
      <c r="A219" t="s">
        <v>305</v>
      </c>
      <c r="B219" t="s">
        <v>33</v>
      </c>
      <c r="C219" t="str">
        <f>_xlfn.XLOOKUP(Table13[[#This Row],[POS]],Table4[POS],Table4[POS NAME])</f>
        <v>Small Forward</v>
      </c>
      <c r="D219" t="s">
        <v>116</v>
      </c>
      <c r="E219">
        <v>24</v>
      </c>
      <c r="F219">
        <v>72</v>
      </c>
      <c r="G219">
        <v>38</v>
      </c>
      <c r="H219">
        <v>34</v>
      </c>
      <c r="I219" t="b">
        <f>Table13[[#This Row],[W]]+Table13[[#This Row],[L]]=Table13[[#This Row],[Games Played]]</f>
        <v>1</v>
      </c>
      <c r="J219">
        <v>1351</v>
      </c>
      <c r="K219">
        <v>529</v>
      </c>
      <c r="L219" t="str">
        <f>IF(Table13[[#This Row],[PTS]]&gt;=1000,"High Scorer","Low Scorer")</f>
        <v>Low Scorer</v>
      </c>
      <c r="M219">
        <v>162</v>
      </c>
      <c r="N219">
        <v>414</v>
      </c>
      <c r="O219">
        <v>39.1</v>
      </c>
      <c r="P219" t="str">
        <f>IF(Table13[[#This Row],[Field Goal %]]&gt;46,"Above Average FG%","Below Average FG%")</f>
        <v>Below Average FG%</v>
      </c>
      <c r="Q219">
        <v>66</v>
      </c>
      <c r="R219">
        <v>197</v>
      </c>
      <c r="S219">
        <v>33.5</v>
      </c>
      <c r="T219" t="str">
        <f>IF(Table13[[#This Row],[3P%]]&lt;30,"Regular Shooter",IF(Table13[[#This Row],[3P%]]&lt;=36,"Solid Shooter",IF(Table13[[#This Row],[3P%]]&gt;36,"Sharpshooter","Invalid")))</f>
        <v>Solid Shooter</v>
      </c>
      <c r="U219">
        <v>139</v>
      </c>
      <c r="V219">
        <v>192</v>
      </c>
      <c r="W219">
        <v>72.400000000000006</v>
      </c>
      <c r="X219" t="str">
        <f>IF(Table13[[#This Row],[Free Throw %]]&lt;70,"Subpar FT%",IF(Table13[[#This Row],[Free Throw %]]&lt;=72,"Solid FT%",IF(Table13[[#This Row],[Free Throw %]]&gt;72,"Elite FT%","Invalid")))</f>
        <v>Elite FT%</v>
      </c>
      <c r="Y219">
        <v>109</v>
      </c>
      <c r="Z219">
        <v>142</v>
      </c>
      <c r="AA219">
        <v>251</v>
      </c>
      <c r="AB219" t="str">
        <f>IF(Table13[[#This Row],[REB]]&lt;199,"Occasional Rebounder",IF(Table13[[#This Row],[REB]] &lt;= 199,"Solid Rebounder",IF(Table13[[#This Row],[REB]]&gt;=200,"Elite Rebounder","Invalid")))</f>
        <v>Elite Rebounder</v>
      </c>
      <c r="AC219">
        <v>105</v>
      </c>
      <c r="AD219" t="str">
        <f>IF(Table13[[#This Row],[AST]]&lt;100,"Occasional Passer",IF(Table13[[#This Row],[AST]] &lt;= 116,"Solid Passer",IF(Table13[[#This Row],[AST]]&gt;116,"Elite Passer","Invalid")))</f>
        <v>Solid Passer</v>
      </c>
      <c r="AE219">
        <v>63</v>
      </c>
      <c r="AF219">
        <v>56</v>
      </c>
      <c r="AG219" t="str">
        <f>IF(Table13[[#This Row],[STL]]&lt;25,"Occasional Stealer",IF(Table13[[#This Row],[STL]] &lt;= 33,"Solid Stealer",IF(Table13[[#This Row],[STL]]&gt;33,"Elite Stealer","Invalid")))</f>
        <v>Elite Stealer</v>
      </c>
      <c r="AH219">
        <v>34</v>
      </c>
      <c r="AI219" t="str">
        <f>IF(Table13[[#This Row],[BLK]]&lt;18,"Occasional Blocker",IF(Table13[[#This Row],[BLK]] &lt;= 20,"Solid Shot Blocker",IF(Table13[[#This Row],[BLK]]&gt;=21,"Elite Shot Blocker","Invalid")))</f>
        <v>Elite Shot Blocker</v>
      </c>
      <c r="AJ219">
        <v>114</v>
      </c>
      <c r="AK219">
        <v>1195</v>
      </c>
      <c r="AL219">
        <v>2</v>
      </c>
      <c r="AM219">
        <v>0</v>
      </c>
      <c r="AN219">
        <v>106</v>
      </c>
    </row>
    <row r="220" spans="1:40" x14ac:dyDescent="0.25">
      <c r="A220" t="s">
        <v>306</v>
      </c>
      <c r="B220" t="s">
        <v>52</v>
      </c>
      <c r="C220" t="str">
        <f>_xlfn.XLOOKUP(Table13[[#This Row],[POS]],Table4[POS],Table4[POS NAME])</f>
        <v>Shooting Guard</v>
      </c>
      <c r="D220" t="s">
        <v>114</v>
      </c>
      <c r="E220">
        <v>21</v>
      </c>
      <c r="F220">
        <v>53</v>
      </c>
      <c r="G220">
        <v>20</v>
      </c>
      <c r="H220">
        <v>33</v>
      </c>
      <c r="I220" t="b">
        <f>Table13[[#This Row],[W]]+Table13[[#This Row],[L]]=Table13[[#This Row],[Games Played]]</f>
        <v>1</v>
      </c>
      <c r="J220">
        <v>1246</v>
      </c>
      <c r="K220">
        <v>524</v>
      </c>
      <c r="L220" t="str">
        <f>IF(Table13[[#This Row],[PTS]]&gt;=1000,"High Scorer","Low Scorer")</f>
        <v>Low Scorer</v>
      </c>
      <c r="M220">
        <v>186</v>
      </c>
      <c r="N220">
        <v>444</v>
      </c>
      <c r="O220">
        <v>41.9</v>
      </c>
      <c r="P220" t="str">
        <f>IF(Table13[[#This Row],[Field Goal %]]&gt;46,"Above Average FG%","Below Average FG%")</f>
        <v>Below Average FG%</v>
      </c>
      <c r="Q220">
        <v>66</v>
      </c>
      <c r="R220">
        <v>202</v>
      </c>
      <c r="S220">
        <v>32.700000000000003</v>
      </c>
      <c r="T220" t="str">
        <f>IF(Table13[[#This Row],[3P%]]&lt;30,"Regular Shooter",IF(Table13[[#This Row],[3P%]]&lt;=36,"Solid Shooter",IF(Table13[[#This Row],[3P%]]&gt;36,"Sharpshooter","Invalid")))</f>
        <v>Solid Shooter</v>
      </c>
      <c r="U220">
        <v>86</v>
      </c>
      <c r="V220">
        <v>119</v>
      </c>
      <c r="W220">
        <v>72.3</v>
      </c>
      <c r="X220" t="str">
        <f>IF(Table13[[#This Row],[Free Throw %]]&lt;70,"Subpar FT%",IF(Table13[[#This Row],[Free Throw %]]&lt;=72,"Solid FT%",IF(Table13[[#This Row],[Free Throw %]]&gt;72,"Elite FT%","Invalid")))</f>
        <v>Elite FT%</v>
      </c>
      <c r="Y220">
        <v>55</v>
      </c>
      <c r="Z220">
        <v>106</v>
      </c>
      <c r="AA220">
        <v>161</v>
      </c>
      <c r="AB220" t="str">
        <f>IF(Table13[[#This Row],[REB]]&lt;199,"Occasional Rebounder",IF(Table13[[#This Row],[REB]] &lt;= 199,"Solid Rebounder",IF(Table13[[#This Row],[REB]]&gt;=200,"Elite Rebounder","Invalid")))</f>
        <v>Occasional Rebounder</v>
      </c>
      <c r="AC220">
        <v>155</v>
      </c>
      <c r="AD220" t="str">
        <f>IF(Table13[[#This Row],[AST]]&lt;100,"Occasional Passer",IF(Table13[[#This Row],[AST]] &lt;= 116,"Solid Passer",IF(Table13[[#This Row],[AST]]&gt;116,"Elite Passer","Invalid")))</f>
        <v>Elite Passer</v>
      </c>
      <c r="AE220">
        <v>94</v>
      </c>
      <c r="AF220">
        <v>67</v>
      </c>
      <c r="AG220" t="str">
        <f>IF(Table13[[#This Row],[STL]]&lt;25,"Occasional Stealer",IF(Table13[[#This Row],[STL]] &lt;= 33,"Solid Stealer",IF(Table13[[#This Row],[STL]]&gt;33,"Elite Stealer","Invalid")))</f>
        <v>Elite Stealer</v>
      </c>
      <c r="AH220">
        <v>27</v>
      </c>
      <c r="AI220" t="str">
        <f>IF(Table13[[#This Row],[BLK]]&lt;18,"Occasional Blocker",IF(Table13[[#This Row],[BLK]] &lt;= 20,"Solid Shot Blocker",IF(Table13[[#This Row],[BLK]]&gt;=21,"Elite Shot Blocker","Invalid")))</f>
        <v>Elite Shot Blocker</v>
      </c>
      <c r="AJ220">
        <v>120</v>
      </c>
      <c r="AK220">
        <v>1138</v>
      </c>
      <c r="AL220">
        <v>0</v>
      </c>
      <c r="AM220">
        <v>0</v>
      </c>
      <c r="AN220">
        <v>-40</v>
      </c>
    </row>
    <row r="221" spans="1:40" x14ac:dyDescent="0.25">
      <c r="A221" t="s">
        <v>307</v>
      </c>
      <c r="B221" t="s">
        <v>52</v>
      </c>
      <c r="C221" t="str">
        <f>_xlfn.XLOOKUP(Table13[[#This Row],[POS]],Table4[POS],Table4[POS NAME])</f>
        <v>Shooting Guard</v>
      </c>
      <c r="D221" t="s">
        <v>142</v>
      </c>
      <c r="E221">
        <v>24</v>
      </c>
      <c r="F221">
        <v>56</v>
      </c>
      <c r="G221">
        <v>12</v>
      </c>
      <c r="H221">
        <v>44</v>
      </c>
      <c r="I221" t="b">
        <f>Table13[[#This Row],[W]]+Table13[[#This Row],[L]]=Table13[[#This Row],[Games Played]]</f>
        <v>1</v>
      </c>
      <c r="J221">
        <v>996</v>
      </c>
      <c r="K221">
        <v>522</v>
      </c>
      <c r="L221" t="str">
        <f>IF(Table13[[#This Row],[PTS]]&gt;=1000,"High Scorer","Low Scorer")</f>
        <v>Low Scorer</v>
      </c>
      <c r="M221">
        <v>215</v>
      </c>
      <c r="N221">
        <v>375</v>
      </c>
      <c r="O221">
        <v>57.3</v>
      </c>
      <c r="P221" t="str">
        <f>IF(Table13[[#This Row],[Field Goal %]]&gt;46,"Above Average FG%","Below Average FG%")</f>
        <v>Above Average FG%</v>
      </c>
      <c r="Q221">
        <v>5</v>
      </c>
      <c r="R221">
        <v>21</v>
      </c>
      <c r="S221">
        <v>23.8</v>
      </c>
      <c r="T221" t="str">
        <f>IF(Table13[[#This Row],[3P%]]&lt;30,"Regular Shooter",IF(Table13[[#This Row],[3P%]]&lt;=36,"Solid Shooter",IF(Table13[[#This Row],[3P%]]&gt;36,"Sharpshooter","Invalid")))</f>
        <v>Regular Shooter</v>
      </c>
      <c r="U221">
        <v>87</v>
      </c>
      <c r="V221">
        <v>148</v>
      </c>
      <c r="W221">
        <v>58.8</v>
      </c>
      <c r="X221" t="str">
        <f>IF(Table13[[#This Row],[Free Throw %]]&lt;70,"Subpar FT%",IF(Table13[[#This Row],[Free Throw %]]&lt;=72,"Solid FT%",IF(Table13[[#This Row],[Free Throw %]]&gt;72,"Elite FT%","Invalid")))</f>
        <v>Subpar FT%</v>
      </c>
      <c r="Y221">
        <v>57</v>
      </c>
      <c r="Z221">
        <v>137</v>
      </c>
      <c r="AA221">
        <v>194</v>
      </c>
      <c r="AB221" t="str">
        <f>IF(Table13[[#This Row],[REB]]&lt;199,"Occasional Rebounder",IF(Table13[[#This Row],[REB]] &lt;= 199,"Solid Rebounder",IF(Table13[[#This Row],[REB]]&gt;=200,"Elite Rebounder","Invalid")))</f>
        <v>Occasional Rebounder</v>
      </c>
      <c r="AC221">
        <v>55</v>
      </c>
      <c r="AD221" t="str">
        <f>IF(Table13[[#This Row],[AST]]&lt;100,"Occasional Passer",IF(Table13[[#This Row],[AST]] &lt;= 116,"Solid Passer",IF(Table13[[#This Row],[AST]]&gt;116,"Elite Passer","Invalid")))</f>
        <v>Occasional Passer</v>
      </c>
      <c r="AE221">
        <v>71</v>
      </c>
      <c r="AF221">
        <v>53</v>
      </c>
      <c r="AG221" t="str">
        <f>IF(Table13[[#This Row],[STL]]&lt;25,"Occasional Stealer",IF(Table13[[#This Row],[STL]] &lt;= 33,"Solid Stealer",IF(Table13[[#This Row],[STL]]&gt;33,"Elite Stealer","Invalid")))</f>
        <v>Elite Stealer</v>
      </c>
      <c r="AH221">
        <v>16</v>
      </c>
      <c r="AI221" t="str">
        <f>IF(Table13[[#This Row],[BLK]]&lt;18,"Occasional Blocker",IF(Table13[[#This Row],[BLK]] &lt;= 20,"Solid Shot Blocker",IF(Table13[[#This Row],[BLK]]&gt;=21,"Elite Shot Blocker","Invalid")))</f>
        <v>Occasional Blocker</v>
      </c>
      <c r="AJ221">
        <v>124</v>
      </c>
      <c r="AK221">
        <v>973</v>
      </c>
      <c r="AL221">
        <v>0</v>
      </c>
      <c r="AM221">
        <v>0</v>
      </c>
      <c r="AN221">
        <v>-16</v>
      </c>
    </row>
    <row r="222" spans="1:40" x14ac:dyDescent="0.25">
      <c r="A222" t="s">
        <v>308</v>
      </c>
      <c r="B222" t="s">
        <v>62</v>
      </c>
      <c r="C222" t="str">
        <f>_xlfn.XLOOKUP(Table13[[#This Row],[POS]],Table4[POS],Table4[POS NAME])</f>
        <v>Guard</v>
      </c>
      <c r="D222" t="s">
        <v>116</v>
      </c>
      <c r="E222">
        <v>32</v>
      </c>
      <c r="F222">
        <v>63</v>
      </c>
      <c r="G222">
        <v>27</v>
      </c>
      <c r="H222">
        <v>36</v>
      </c>
      <c r="I222" t="b">
        <f>Table13[[#This Row],[W]]+Table13[[#This Row],[L]]=Table13[[#This Row],[Games Played]]</f>
        <v>1</v>
      </c>
      <c r="J222">
        <v>1331</v>
      </c>
      <c r="K222">
        <v>522</v>
      </c>
      <c r="L222" t="str">
        <f>IF(Table13[[#This Row],[PTS]]&gt;=1000,"High Scorer","Low Scorer")</f>
        <v>Low Scorer</v>
      </c>
      <c r="M222">
        <v>200</v>
      </c>
      <c r="N222">
        <v>465</v>
      </c>
      <c r="O222">
        <v>43</v>
      </c>
      <c r="P222" t="str">
        <f>IF(Table13[[#This Row],[Field Goal %]]&gt;46,"Above Average FG%","Below Average FG%")</f>
        <v>Below Average FG%</v>
      </c>
      <c r="Q222">
        <v>95</v>
      </c>
      <c r="R222">
        <v>258</v>
      </c>
      <c r="S222">
        <v>36.799999999999997</v>
      </c>
      <c r="T222" t="str">
        <f>IF(Table13[[#This Row],[3P%]]&lt;30,"Regular Shooter",IF(Table13[[#This Row],[3P%]]&lt;=36,"Solid Shooter",IF(Table13[[#This Row],[3P%]]&gt;36,"Sharpshooter","Invalid")))</f>
        <v>Sharpshooter</v>
      </c>
      <c r="U222">
        <v>27</v>
      </c>
      <c r="V222">
        <v>34</v>
      </c>
      <c r="W222">
        <v>79.400000000000006</v>
      </c>
      <c r="X222" t="str">
        <f>IF(Table13[[#This Row],[Free Throw %]]&lt;70,"Subpar FT%",IF(Table13[[#This Row],[Free Throw %]]&lt;=72,"Solid FT%",IF(Table13[[#This Row],[Free Throw %]]&gt;72,"Elite FT%","Invalid")))</f>
        <v>Elite FT%</v>
      </c>
      <c r="Y222">
        <v>22</v>
      </c>
      <c r="Z222">
        <v>132</v>
      </c>
      <c r="AA222">
        <v>154</v>
      </c>
      <c r="AB222" t="str">
        <f>IF(Table13[[#This Row],[REB]]&lt;199,"Occasional Rebounder",IF(Table13[[#This Row],[REB]] &lt;= 199,"Solid Rebounder",IF(Table13[[#This Row],[REB]]&gt;=200,"Elite Rebounder","Invalid")))</f>
        <v>Occasional Rebounder</v>
      </c>
      <c r="AC222">
        <v>95</v>
      </c>
      <c r="AD222" t="str">
        <f>IF(Table13[[#This Row],[AST]]&lt;100,"Occasional Passer",IF(Table13[[#This Row],[AST]] &lt;= 116,"Solid Passer",IF(Table13[[#This Row],[AST]]&gt;116,"Elite Passer","Invalid")))</f>
        <v>Occasional Passer</v>
      </c>
      <c r="AE222">
        <v>43</v>
      </c>
      <c r="AF222">
        <v>35</v>
      </c>
      <c r="AG222" t="str">
        <f>IF(Table13[[#This Row],[STL]]&lt;25,"Occasional Stealer",IF(Table13[[#This Row],[STL]] &lt;= 33,"Solid Stealer",IF(Table13[[#This Row],[STL]]&gt;33,"Elite Stealer","Invalid")))</f>
        <v>Elite Stealer</v>
      </c>
      <c r="AH222">
        <v>10</v>
      </c>
      <c r="AI222" t="str">
        <f>IF(Table13[[#This Row],[BLK]]&lt;18,"Occasional Blocker",IF(Table13[[#This Row],[BLK]] &lt;= 20,"Solid Shot Blocker",IF(Table13[[#This Row],[BLK]]&gt;=21,"Elite Shot Blocker","Invalid")))</f>
        <v>Occasional Blocker</v>
      </c>
      <c r="AJ222">
        <v>97</v>
      </c>
      <c r="AK222">
        <v>941</v>
      </c>
      <c r="AL222">
        <v>0</v>
      </c>
      <c r="AM222">
        <v>0</v>
      </c>
      <c r="AN222">
        <v>-76</v>
      </c>
    </row>
    <row r="223" spans="1:40" x14ac:dyDescent="0.25">
      <c r="A223" t="s">
        <v>309</v>
      </c>
      <c r="B223" t="s">
        <v>26</v>
      </c>
      <c r="C223" t="str">
        <f>_xlfn.XLOOKUP(Table13[[#This Row],[POS]],Table4[POS],Table4[POS NAME])</f>
        <v>Power Forward</v>
      </c>
      <c r="D223" t="s">
        <v>75</v>
      </c>
      <c r="E223">
        <v>26</v>
      </c>
      <c r="F223">
        <v>78</v>
      </c>
      <c r="G223">
        <v>31</v>
      </c>
      <c r="H223">
        <v>47</v>
      </c>
      <c r="I223" t="b">
        <f>Table13[[#This Row],[W]]+Table13[[#This Row],[L]]=Table13[[#This Row],[Games Played]]</f>
        <v>1</v>
      </c>
      <c r="J223">
        <v>1584</v>
      </c>
      <c r="K223">
        <v>518</v>
      </c>
      <c r="L223" t="str">
        <f>IF(Table13[[#This Row],[PTS]]&gt;=1000,"High Scorer","Low Scorer")</f>
        <v>Low Scorer</v>
      </c>
      <c r="M223">
        <v>214</v>
      </c>
      <c r="N223">
        <v>334</v>
      </c>
      <c r="O223">
        <v>64.099999999999994</v>
      </c>
      <c r="P223" t="str">
        <f>IF(Table13[[#This Row],[Field Goal %]]&gt;46,"Above Average FG%","Below Average FG%")</f>
        <v>Above Average FG%</v>
      </c>
      <c r="Q223">
        <v>7</v>
      </c>
      <c r="R223">
        <v>18</v>
      </c>
      <c r="S223">
        <v>38.9</v>
      </c>
      <c r="T223" t="str">
        <f>IF(Table13[[#This Row],[3P%]]&lt;30,"Regular Shooter",IF(Table13[[#This Row],[3P%]]&lt;=36,"Solid Shooter",IF(Table13[[#This Row],[3P%]]&gt;36,"Sharpshooter","Invalid")))</f>
        <v>Sharpshooter</v>
      </c>
      <c r="U223">
        <v>83</v>
      </c>
      <c r="V223">
        <v>125</v>
      </c>
      <c r="W223">
        <v>66.400000000000006</v>
      </c>
      <c r="X223" t="str">
        <f>IF(Table13[[#This Row],[Free Throw %]]&lt;70,"Subpar FT%",IF(Table13[[#This Row],[Free Throw %]]&lt;=72,"Solid FT%",IF(Table13[[#This Row],[Free Throw %]]&gt;72,"Elite FT%","Invalid")))</f>
        <v>Subpar FT%</v>
      </c>
      <c r="Y223">
        <v>132</v>
      </c>
      <c r="Z223">
        <v>286</v>
      </c>
      <c r="AA223">
        <v>418</v>
      </c>
      <c r="AB223" t="str">
        <f>IF(Table13[[#This Row],[REB]]&lt;199,"Occasional Rebounder",IF(Table13[[#This Row],[REB]] &lt;= 199,"Solid Rebounder",IF(Table13[[#This Row],[REB]]&gt;=200,"Elite Rebounder","Invalid")))</f>
        <v>Elite Rebounder</v>
      </c>
      <c r="AC223">
        <v>103</v>
      </c>
      <c r="AD223" t="str">
        <f>IF(Table13[[#This Row],[AST]]&lt;100,"Occasional Passer",IF(Table13[[#This Row],[AST]] &lt;= 116,"Solid Passer",IF(Table13[[#This Row],[AST]]&gt;116,"Elite Passer","Invalid")))</f>
        <v>Solid Passer</v>
      </c>
      <c r="AE223">
        <v>67</v>
      </c>
      <c r="AF223">
        <v>40</v>
      </c>
      <c r="AG223" t="str">
        <f>IF(Table13[[#This Row],[STL]]&lt;25,"Occasional Stealer",IF(Table13[[#This Row],[STL]] &lt;= 33,"Solid Stealer",IF(Table13[[#This Row],[STL]]&gt;33,"Elite Stealer","Invalid")))</f>
        <v>Elite Stealer</v>
      </c>
      <c r="AH223">
        <v>102</v>
      </c>
      <c r="AI223" t="str">
        <f>IF(Table13[[#This Row],[BLK]]&lt;18,"Occasional Blocker",IF(Table13[[#This Row],[BLK]] &lt;= 20,"Solid Shot Blocker",IF(Table13[[#This Row],[BLK]]&gt;=21,"Elite Shot Blocker","Invalid")))</f>
        <v>Elite Shot Blocker</v>
      </c>
      <c r="AJ223">
        <v>169</v>
      </c>
      <c r="AK223">
        <v>1533</v>
      </c>
      <c r="AL223">
        <v>3</v>
      </c>
      <c r="AM223">
        <v>0</v>
      </c>
      <c r="AN223">
        <v>-131</v>
      </c>
    </row>
    <row r="224" spans="1:40" x14ac:dyDescent="0.25">
      <c r="A224" t="s">
        <v>310</v>
      </c>
      <c r="B224" t="s">
        <v>40</v>
      </c>
      <c r="C224" t="str">
        <f>_xlfn.XLOOKUP(Table13[[#This Row],[POS]],Table4[POS],Table4[POS NAME])</f>
        <v>Point Guard</v>
      </c>
      <c r="D224" t="s">
        <v>48</v>
      </c>
      <c r="E224">
        <v>22</v>
      </c>
      <c r="F224">
        <v>67</v>
      </c>
      <c r="G224">
        <v>31</v>
      </c>
      <c r="H224">
        <v>36</v>
      </c>
      <c r="I224" t="b">
        <f>Table13[[#This Row],[W]]+Table13[[#This Row],[L]]=Table13[[#This Row],[Games Played]]</f>
        <v>1</v>
      </c>
      <c r="J224">
        <v>1183</v>
      </c>
      <c r="K224">
        <v>517</v>
      </c>
      <c r="L224" t="str">
        <f>IF(Table13[[#This Row],[PTS]]&gt;=1000,"High Scorer","Low Scorer")</f>
        <v>Low Scorer</v>
      </c>
      <c r="M224">
        <v>197</v>
      </c>
      <c r="N224">
        <v>501</v>
      </c>
      <c r="O224">
        <v>39.299999999999997</v>
      </c>
      <c r="P224" t="str">
        <f>IF(Table13[[#This Row],[Field Goal %]]&gt;46,"Above Average FG%","Below Average FG%")</f>
        <v>Below Average FG%</v>
      </c>
      <c r="Q224">
        <v>81</v>
      </c>
      <c r="R224">
        <v>257</v>
      </c>
      <c r="S224">
        <v>31.5</v>
      </c>
      <c r="T224" t="str">
        <f>IF(Table13[[#This Row],[3P%]]&lt;30,"Regular Shooter",IF(Table13[[#This Row],[3P%]]&lt;=36,"Solid Shooter",IF(Table13[[#This Row],[3P%]]&gt;36,"Sharpshooter","Invalid")))</f>
        <v>Solid Shooter</v>
      </c>
      <c r="U224">
        <v>42</v>
      </c>
      <c r="V224">
        <v>55</v>
      </c>
      <c r="W224">
        <v>76.400000000000006</v>
      </c>
      <c r="X224" t="str">
        <f>IF(Table13[[#This Row],[Free Throw %]]&lt;70,"Subpar FT%",IF(Table13[[#This Row],[Free Throw %]]&lt;=72,"Solid FT%",IF(Table13[[#This Row],[Free Throw %]]&gt;72,"Elite FT%","Invalid")))</f>
        <v>Elite FT%</v>
      </c>
      <c r="Y224">
        <v>27</v>
      </c>
      <c r="Z224">
        <v>128</v>
      </c>
      <c r="AA224">
        <v>155</v>
      </c>
      <c r="AB224" t="str">
        <f>IF(Table13[[#This Row],[REB]]&lt;199,"Occasional Rebounder",IF(Table13[[#This Row],[REB]] &lt;= 199,"Solid Rebounder",IF(Table13[[#This Row],[REB]]&gt;=200,"Elite Rebounder","Invalid")))</f>
        <v>Occasional Rebounder</v>
      </c>
      <c r="AC224">
        <v>120</v>
      </c>
      <c r="AD224" t="str">
        <f>IF(Table13[[#This Row],[AST]]&lt;100,"Occasional Passer",IF(Table13[[#This Row],[AST]] &lt;= 116,"Solid Passer",IF(Table13[[#This Row],[AST]]&gt;116,"Elite Passer","Invalid")))</f>
        <v>Elite Passer</v>
      </c>
      <c r="AE224">
        <v>62</v>
      </c>
      <c r="AF224">
        <v>40</v>
      </c>
      <c r="AG224" t="str">
        <f>IF(Table13[[#This Row],[STL]]&lt;25,"Occasional Stealer",IF(Table13[[#This Row],[STL]] &lt;= 33,"Solid Stealer",IF(Table13[[#This Row],[STL]]&gt;33,"Elite Stealer","Invalid")))</f>
        <v>Elite Stealer</v>
      </c>
      <c r="AH224">
        <v>11</v>
      </c>
      <c r="AI224" t="str">
        <f>IF(Table13[[#This Row],[BLK]]&lt;18,"Occasional Blocker",IF(Table13[[#This Row],[BLK]] &lt;= 20,"Solid Shot Blocker",IF(Table13[[#This Row],[BLK]]&gt;=21,"Elite Shot Blocker","Invalid")))</f>
        <v>Occasional Blocker</v>
      </c>
      <c r="AJ224">
        <v>99</v>
      </c>
      <c r="AK224">
        <v>974</v>
      </c>
      <c r="AL224">
        <v>1</v>
      </c>
      <c r="AM224">
        <v>1</v>
      </c>
      <c r="AN224">
        <v>57</v>
      </c>
    </row>
    <row r="225" spans="1:40" x14ac:dyDescent="0.25">
      <c r="A225" t="s">
        <v>311</v>
      </c>
      <c r="B225" t="s">
        <v>33</v>
      </c>
      <c r="C225" t="str">
        <f>_xlfn.XLOOKUP(Table13[[#This Row],[POS]],Table4[POS],Table4[POS NAME])</f>
        <v>Small Forward</v>
      </c>
      <c r="D225" t="s">
        <v>35</v>
      </c>
      <c r="E225">
        <v>25</v>
      </c>
      <c r="F225">
        <v>80</v>
      </c>
      <c r="G225">
        <v>55</v>
      </c>
      <c r="H225">
        <v>25</v>
      </c>
      <c r="I225" t="b">
        <f>Table13[[#This Row],[W]]+Table13[[#This Row],[L]]=Table13[[#This Row],[Games Played]]</f>
        <v>1</v>
      </c>
      <c r="J225">
        <v>1290</v>
      </c>
      <c r="K225">
        <v>512</v>
      </c>
      <c r="L225" t="str">
        <f>IF(Table13[[#This Row],[PTS]]&gt;=1000,"High Scorer","Low Scorer")</f>
        <v>Low Scorer</v>
      </c>
      <c r="M225">
        <v>180</v>
      </c>
      <c r="N225">
        <v>396</v>
      </c>
      <c r="O225">
        <v>45.5</v>
      </c>
      <c r="P225" t="str">
        <f>IF(Table13[[#This Row],[Field Goal %]]&gt;46,"Above Average FG%","Below Average FG%")</f>
        <v>Below Average FG%</v>
      </c>
      <c r="Q225">
        <v>140</v>
      </c>
      <c r="R225">
        <v>335</v>
      </c>
      <c r="S225">
        <v>41.8</v>
      </c>
      <c r="T225" t="str">
        <f>IF(Table13[[#This Row],[3P%]]&lt;30,"Regular Shooter",IF(Table13[[#This Row],[3P%]]&lt;=36,"Solid Shooter",IF(Table13[[#This Row],[3P%]]&gt;36,"Sharpshooter","Invalid")))</f>
        <v>Sharpshooter</v>
      </c>
      <c r="U225">
        <v>12</v>
      </c>
      <c r="V225">
        <v>17</v>
      </c>
      <c r="W225">
        <v>70.599999999999994</v>
      </c>
      <c r="X225" t="str">
        <f>IF(Table13[[#This Row],[Free Throw %]]&lt;70,"Subpar FT%",IF(Table13[[#This Row],[Free Throw %]]&lt;=72,"Solid FT%",IF(Table13[[#This Row],[Free Throw %]]&gt;72,"Elite FT%","Invalid")))</f>
        <v>Solid FT%</v>
      </c>
      <c r="Y225">
        <v>35</v>
      </c>
      <c r="Z225">
        <v>169</v>
      </c>
      <c r="AA225">
        <v>204</v>
      </c>
      <c r="AB225" t="str">
        <f>IF(Table13[[#This Row],[REB]]&lt;199,"Occasional Rebounder",IF(Table13[[#This Row],[REB]] &lt;= 199,"Solid Rebounder",IF(Table13[[#This Row],[REB]]&gt;=200,"Elite Rebounder","Invalid")))</f>
        <v>Elite Rebounder</v>
      </c>
      <c r="AC225">
        <v>71</v>
      </c>
      <c r="AD225" t="str">
        <f>IF(Table13[[#This Row],[AST]]&lt;100,"Occasional Passer",IF(Table13[[#This Row],[AST]] &lt;= 116,"Solid Passer",IF(Table13[[#This Row],[AST]]&gt;116,"Elite Passer","Invalid")))</f>
        <v>Occasional Passer</v>
      </c>
      <c r="AE225">
        <v>30</v>
      </c>
      <c r="AF225">
        <v>29</v>
      </c>
      <c r="AG225" t="str">
        <f>IF(Table13[[#This Row],[STL]]&lt;25,"Occasional Stealer",IF(Table13[[#This Row],[STL]] &lt;= 33,"Solid Stealer",IF(Table13[[#This Row],[STL]]&gt;33,"Elite Stealer","Invalid")))</f>
        <v>Solid Stealer</v>
      </c>
      <c r="AH225">
        <v>21</v>
      </c>
      <c r="AI225" t="str">
        <f>IF(Table13[[#This Row],[BLK]]&lt;18,"Occasional Blocker",IF(Table13[[#This Row],[BLK]] &lt;= 20,"Solid Shot Blocker",IF(Table13[[#This Row],[BLK]]&gt;=21,"Elite Shot Blocker","Invalid")))</f>
        <v>Elite Shot Blocker</v>
      </c>
      <c r="AJ225">
        <v>99</v>
      </c>
      <c r="AK225">
        <v>983</v>
      </c>
      <c r="AL225">
        <v>0</v>
      </c>
      <c r="AM225">
        <v>0</v>
      </c>
      <c r="AN225">
        <v>219</v>
      </c>
    </row>
    <row r="226" spans="1:40" x14ac:dyDescent="0.25">
      <c r="A226" t="s">
        <v>312</v>
      </c>
      <c r="B226" t="s">
        <v>26</v>
      </c>
      <c r="C226" t="str">
        <f>_xlfn.XLOOKUP(Table13[[#This Row],[POS]],Table4[POS],Table4[POS NAME])</f>
        <v>Power Forward</v>
      </c>
      <c r="D226" t="s">
        <v>106</v>
      </c>
      <c r="E226">
        <v>34</v>
      </c>
      <c r="F226">
        <v>62</v>
      </c>
      <c r="G226">
        <v>35</v>
      </c>
      <c r="H226">
        <v>27</v>
      </c>
      <c r="I226" t="b">
        <f>Table13[[#This Row],[W]]+Table13[[#This Row],[L]]=Table13[[#This Row],[Games Played]]</f>
        <v>1</v>
      </c>
      <c r="J226">
        <v>1240</v>
      </c>
      <c r="K226">
        <v>509</v>
      </c>
      <c r="L226" t="str">
        <f>IF(Table13[[#This Row],[PTS]]&gt;=1000,"High Scorer","Low Scorer")</f>
        <v>Low Scorer</v>
      </c>
      <c r="M226">
        <v>165</v>
      </c>
      <c r="N226">
        <v>424</v>
      </c>
      <c r="O226">
        <v>38.9</v>
      </c>
      <c r="P226" t="str">
        <f>IF(Table13[[#This Row],[Field Goal %]]&gt;46,"Above Average FG%","Below Average FG%")</f>
        <v>Below Average FG%</v>
      </c>
      <c r="Q226">
        <v>99</v>
      </c>
      <c r="R226">
        <v>296</v>
      </c>
      <c r="S226">
        <v>33.4</v>
      </c>
      <c r="T226" t="str">
        <f>IF(Table13[[#This Row],[3P%]]&lt;30,"Regular Shooter",IF(Table13[[#This Row],[3P%]]&lt;=36,"Solid Shooter",IF(Table13[[#This Row],[3P%]]&gt;36,"Sharpshooter","Invalid")))</f>
        <v>Solid Shooter</v>
      </c>
      <c r="U226">
        <v>80</v>
      </c>
      <c r="V226">
        <v>91</v>
      </c>
      <c r="W226">
        <v>87.9</v>
      </c>
      <c r="X226" t="str">
        <f>IF(Table13[[#This Row],[Free Throw %]]&lt;70,"Subpar FT%",IF(Table13[[#This Row],[Free Throw %]]&lt;=72,"Solid FT%",IF(Table13[[#This Row],[Free Throw %]]&gt;72,"Elite FT%","Invalid")))</f>
        <v>Elite FT%</v>
      </c>
      <c r="Y226">
        <v>59</v>
      </c>
      <c r="Z226">
        <v>340</v>
      </c>
      <c r="AA226">
        <v>399</v>
      </c>
      <c r="AB226" t="str">
        <f>IF(Table13[[#This Row],[REB]]&lt;199,"Occasional Rebounder",IF(Table13[[#This Row],[REB]] &lt;= 199,"Solid Rebounder",IF(Table13[[#This Row],[REB]]&gt;=200,"Elite Rebounder","Invalid")))</f>
        <v>Elite Rebounder</v>
      </c>
      <c r="AC226">
        <v>116</v>
      </c>
      <c r="AD226" t="str">
        <f>IF(Table13[[#This Row],[AST]]&lt;100,"Occasional Passer",IF(Table13[[#This Row],[AST]] &lt;= 116,"Solid Passer",IF(Table13[[#This Row],[AST]]&gt;116,"Elite Passer","Invalid")))</f>
        <v>Solid Passer</v>
      </c>
      <c r="AE226">
        <v>70</v>
      </c>
      <c r="AF226">
        <v>16</v>
      </c>
      <c r="AG226" t="str">
        <f>IF(Table13[[#This Row],[STL]]&lt;25,"Occasional Stealer",IF(Table13[[#This Row],[STL]] &lt;= 33,"Solid Stealer",IF(Table13[[#This Row],[STL]]&gt;33,"Elite Stealer","Invalid")))</f>
        <v>Occasional Stealer</v>
      </c>
      <c r="AH226">
        <v>12</v>
      </c>
      <c r="AI226" t="str">
        <f>IF(Table13[[#This Row],[BLK]]&lt;18,"Occasional Blocker",IF(Table13[[#This Row],[BLK]] &lt;= 20,"Solid Shot Blocker",IF(Table13[[#This Row],[BLK]]&gt;=21,"Elite Shot Blocker","Invalid")))</f>
        <v>Occasional Blocker</v>
      </c>
      <c r="AJ226">
        <v>97</v>
      </c>
      <c r="AK226">
        <v>1176</v>
      </c>
      <c r="AL226">
        <v>6</v>
      </c>
      <c r="AM226">
        <v>0</v>
      </c>
      <c r="AN226">
        <v>109</v>
      </c>
    </row>
    <row r="227" spans="1:40" x14ac:dyDescent="0.25">
      <c r="A227" t="s">
        <v>313</v>
      </c>
      <c r="B227" t="s">
        <v>26</v>
      </c>
      <c r="C227" t="str">
        <f>_xlfn.XLOOKUP(Table13[[#This Row],[POS]],Table4[POS],Table4[POS NAME])</f>
        <v>Power Forward</v>
      </c>
      <c r="D227" t="s">
        <v>85</v>
      </c>
      <c r="E227">
        <v>23</v>
      </c>
      <c r="F227">
        <v>55</v>
      </c>
      <c r="G227">
        <v>30</v>
      </c>
      <c r="H227">
        <v>25</v>
      </c>
      <c r="I227" t="b">
        <f>Table13[[#This Row],[W]]+Table13[[#This Row],[L]]=Table13[[#This Row],[Games Played]]</f>
        <v>1</v>
      </c>
      <c r="J227">
        <v>1141</v>
      </c>
      <c r="K227">
        <v>508</v>
      </c>
      <c r="L227" t="str">
        <f>IF(Table13[[#This Row],[PTS]]&gt;=1000,"High Scorer","Low Scorer")</f>
        <v>Low Scorer</v>
      </c>
      <c r="M227">
        <v>196</v>
      </c>
      <c r="N227">
        <v>404</v>
      </c>
      <c r="O227">
        <v>48.5</v>
      </c>
      <c r="P227" t="str">
        <f>IF(Table13[[#This Row],[Field Goal %]]&gt;46,"Above Average FG%","Below Average FG%")</f>
        <v>Above Average FG%</v>
      </c>
      <c r="Q227">
        <v>29</v>
      </c>
      <c r="R227">
        <v>108</v>
      </c>
      <c r="S227">
        <v>26.9</v>
      </c>
      <c r="T227" t="str">
        <f>IF(Table13[[#This Row],[3P%]]&lt;30,"Regular Shooter",IF(Table13[[#This Row],[3P%]]&lt;=36,"Solid Shooter",IF(Table13[[#This Row],[3P%]]&gt;36,"Sharpshooter","Invalid")))</f>
        <v>Regular Shooter</v>
      </c>
      <c r="U227">
        <v>87</v>
      </c>
      <c r="V227">
        <v>124</v>
      </c>
      <c r="W227">
        <v>70.2</v>
      </c>
      <c r="X227" t="str">
        <f>IF(Table13[[#This Row],[Free Throw %]]&lt;70,"Subpar FT%",IF(Table13[[#This Row],[Free Throw %]]&lt;=72,"Solid FT%",IF(Table13[[#This Row],[Free Throw %]]&gt;72,"Elite FT%","Invalid")))</f>
        <v>Solid FT%</v>
      </c>
      <c r="Y227">
        <v>100</v>
      </c>
      <c r="Z227">
        <v>228</v>
      </c>
      <c r="AA227">
        <v>328</v>
      </c>
      <c r="AB227" t="str">
        <f>IF(Table13[[#This Row],[REB]]&lt;199,"Occasional Rebounder",IF(Table13[[#This Row],[REB]] &lt;= 199,"Solid Rebounder",IF(Table13[[#This Row],[REB]]&gt;=200,"Elite Rebounder","Invalid")))</f>
        <v>Elite Rebounder</v>
      </c>
      <c r="AC227">
        <v>50</v>
      </c>
      <c r="AD227" t="str">
        <f>IF(Table13[[#This Row],[AST]]&lt;100,"Occasional Passer",IF(Table13[[#This Row],[AST]] &lt;= 116,"Solid Passer",IF(Table13[[#This Row],[AST]]&gt;116,"Elite Passer","Invalid")))</f>
        <v>Occasional Passer</v>
      </c>
      <c r="AE227">
        <v>59</v>
      </c>
      <c r="AF227">
        <v>31</v>
      </c>
      <c r="AG227" t="str">
        <f>IF(Table13[[#This Row],[STL]]&lt;25,"Occasional Stealer",IF(Table13[[#This Row],[STL]] &lt;= 33,"Solid Stealer",IF(Table13[[#This Row],[STL]]&gt;33,"Elite Stealer","Invalid")))</f>
        <v>Solid Stealer</v>
      </c>
      <c r="AH227">
        <v>30</v>
      </c>
      <c r="AI227" t="str">
        <f>IF(Table13[[#This Row],[BLK]]&lt;18,"Occasional Blocker",IF(Table13[[#This Row],[BLK]] &lt;= 20,"Solid Shot Blocker",IF(Table13[[#This Row],[BLK]]&gt;=21,"Elite Shot Blocker","Invalid")))</f>
        <v>Elite Shot Blocker</v>
      </c>
      <c r="AJ227">
        <v>102</v>
      </c>
      <c r="AK227">
        <v>1101</v>
      </c>
      <c r="AL227">
        <v>10</v>
      </c>
      <c r="AM227">
        <v>0</v>
      </c>
      <c r="AN227">
        <v>-37</v>
      </c>
    </row>
    <row r="228" spans="1:40" x14ac:dyDescent="0.25">
      <c r="A228" t="s">
        <v>314</v>
      </c>
      <c r="B228" t="s">
        <v>37</v>
      </c>
      <c r="C228" t="str">
        <f>_xlfn.XLOOKUP(Table13[[#This Row],[POS]],Table4[POS],Table4[POS NAME])</f>
        <v>Center</v>
      </c>
      <c r="D228" t="s">
        <v>44</v>
      </c>
      <c r="E228">
        <v>31</v>
      </c>
      <c r="F228">
        <v>76</v>
      </c>
      <c r="G228">
        <v>37</v>
      </c>
      <c r="H228">
        <v>39</v>
      </c>
      <c r="I228" t="b">
        <f>Table13[[#This Row],[W]]+Table13[[#This Row],[L]]=Table13[[#This Row],[Games Played]]</f>
        <v>1</v>
      </c>
      <c r="J228">
        <v>1458</v>
      </c>
      <c r="K228">
        <v>506</v>
      </c>
      <c r="L228" t="str">
        <f>IF(Table13[[#This Row],[PTS]]&gt;=1000,"High Scorer","Low Scorer")</f>
        <v>Low Scorer</v>
      </c>
      <c r="M228">
        <v>197</v>
      </c>
      <c r="N228">
        <v>269</v>
      </c>
      <c r="O228">
        <v>73.2</v>
      </c>
      <c r="P228" t="str">
        <f>IF(Table13[[#This Row],[Field Goal %]]&gt;46,"Above Average FG%","Below Average FG%")</f>
        <v>Above Average FG%</v>
      </c>
      <c r="Q228">
        <v>0</v>
      </c>
      <c r="R228">
        <v>5</v>
      </c>
      <c r="S228">
        <v>0</v>
      </c>
      <c r="T228" t="str">
        <f>IF(Table13[[#This Row],[3P%]]&lt;30,"Regular Shooter",IF(Table13[[#This Row],[3P%]]&lt;=36,"Solid Shooter",IF(Table13[[#This Row],[3P%]]&gt;36,"Sharpshooter","Invalid")))</f>
        <v>Regular Shooter</v>
      </c>
      <c r="U228">
        <v>112</v>
      </c>
      <c r="V228">
        <v>168</v>
      </c>
      <c r="W228">
        <v>66.7</v>
      </c>
      <c r="X228" t="str">
        <f>IF(Table13[[#This Row],[Free Throw %]]&lt;70,"Subpar FT%",IF(Table13[[#This Row],[Free Throw %]]&lt;=72,"Solid FT%",IF(Table13[[#This Row],[Free Throw %]]&gt;72,"Elite FT%","Invalid")))</f>
        <v>Subpar FT%</v>
      </c>
      <c r="Y228">
        <v>149</v>
      </c>
      <c r="Z228">
        <v>165</v>
      </c>
      <c r="AA228">
        <v>314</v>
      </c>
      <c r="AB228" t="str">
        <f>IF(Table13[[#This Row],[REB]]&lt;199,"Occasional Rebounder",IF(Table13[[#This Row],[REB]] &lt;= 199,"Solid Rebounder",IF(Table13[[#This Row],[REB]]&gt;=200,"Elite Rebounder","Invalid")))</f>
        <v>Elite Rebounder</v>
      </c>
      <c r="AC228">
        <v>69</v>
      </c>
      <c r="AD228" t="str">
        <f>IF(Table13[[#This Row],[AST]]&lt;100,"Occasional Passer",IF(Table13[[#This Row],[AST]] &lt;= 116,"Solid Passer",IF(Table13[[#This Row],[AST]]&gt;116,"Elite Passer","Invalid")))</f>
        <v>Occasional Passer</v>
      </c>
      <c r="AE228">
        <v>65</v>
      </c>
      <c r="AF228">
        <v>48</v>
      </c>
      <c r="AG228" t="str">
        <f>IF(Table13[[#This Row],[STL]]&lt;25,"Occasional Stealer",IF(Table13[[#This Row],[STL]] &lt;= 33,"Solid Stealer",IF(Table13[[#This Row],[STL]]&gt;33,"Elite Stealer","Invalid")))</f>
        <v>Elite Stealer</v>
      </c>
      <c r="AH228">
        <v>26</v>
      </c>
      <c r="AI228" t="str">
        <f>IF(Table13[[#This Row],[BLK]]&lt;18,"Occasional Blocker",IF(Table13[[#This Row],[BLK]] &lt;= 20,"Solid Shot Blocker",IF(Table13[[#This Row],[BLK]]&gt;=21,"Elite Shot Blocker","Invalid")))</f>
        <v>Elite Shot Blocker</v>
      </c>
      <c r="AJ228">
        <v>209</v>
      </c>
      <c r="AK228">
        <v>1143</v>
      </c>
      <c r="AL228">
        <v>1</v>
      </c>
      <c r="AM228">
        <v>0</v>
      </c>
      <c r="AN228">
        <v>166</v>
      </c>
    </row>
    <row r="229" spans="1:40" x14ac:dyDescent="0.25">
      <c r="A229" t="s">
        <v>315</v>
      </c>
      <c r="B229" t="s">
        <v>26</v>
      </c>
      <c r="C229" t="str">
        <f>_xlfn.XLOOKUP(Table13[[#This Row],[POS]],Table4[POS],Table4[POS NAME])</f>
        <v>Power Forward</v>
      </c>
      <c r="D229" t="s">
        <v>142</v>
      </c>
      <c r="E229">
        <v>24</v>
      </c>
      <c r="F229">
        <v>42</v>
      </c>
      <c r="G229">
        <v>7</v>
      </c>
      <c r="H229">
        <v>35</v>
      </c>
      <c r="I229" t="b">
        <f>Table13[[#This Row],[W]]+Table13[[#This Row],[L]]=Table13[[#This Row],[Games Played]]</f>
        <v>1</v>
      </c>
      <c r="J229">
        <v>991</v>
      </c>
      <c r="K229">
        <v>504</v>
      </c>
      <c r="L229" t="str">
        <f>IF(Table13[[#This Row],[PTS]]&gt;=1000,"High Scorer","Low Scorer")</f>
        <v>Low Scorer</v>
      </c>
      <c r="M229">
        <v>202</v>
      </c>
      <c r="N229">
        <v>382</v>
      </c>
      <c r="O229">
        <v>52.9</v>
      </c>
      <c r="P229" t="str">
        <f>IF(Table13[[#This Row],[Field Goal %]]&gt;46,"Above Average FG%","Below Average FG%")</f>
        <v>Above Average FG%</v>
      </c>
      <c r="Q229">
        <v>19</v>
      </c>
      <c r="R229">
        <v>66</v>
      </c>
      <c r="S229">
        <v>28.8</v>
      </c>
      <c r="T229" t="str">
        <f>IF(Table13[[#This Row],[3P%]]&lt;30,"Regular Shooter",IF(Table13[[#This Row],[3P%]]&lt;=36,"Solid Shooter",IF(Table13[[#This Row],[3P%]]&gt;36,"Sharpshooter","Invalid")))</f>
        <v>Regular Shooter</v>
      </c>
      <c r="U229">
        <v>81</v>
      </c>
      <c r="V229">
        <v>108</v>
      </c>
      <c r="W229">
        <v>75</v>
      </c>
      <c r="X229" t="str">
        <f>IF(Table13[[#This Row],[Free Throw %]]&lt;70,"Subpar FT%",IF(Table13[[#This Row],[Free Throw %]]&lt;=72,"Solid FT%",IF(Table13[[#This Row],[Free Throw %]]&gt;72,"Elite FT%","Invalid")))</f>
        <v>Elite FT%</v>
      </c>
      <c r="Y229">
        <v>94</v>
      </c>
      <c r="Z229">
        <v>175</v>
      </c>
      <c r="AA229">
        <v>269</v>
      </c>
      <c r="AB229" t="str">
        <f>IF(Table13[[#This Row],[REB]]&lt;199,"Occasional Rebounder",IF(Table13[[#This Row],[REB]] &lt;= 199,"Solid Rebounder",IF(Table13[[#This Row],[REB]]&gt;=200,"Elite Rebounder","Invalid")))</f>
        <v>Elite Rebounder</v>
      </c>
      <c r="AC229">
        <v>36</v>
      </c>
      <c r="AD229" t="str">
        <f>IF(Table13[[#This Row],[AST]]&lt;100,"Occasional Passer",IF(Table13[[#This Row],[AST]] &lt;= 116,"Solid Passer",IF(Table13[[#This Row],[AST]]&gt;116,"Elite Passer","Invalid")))</f>
        <v>Occasional Passer</v>
      </c>
      <c r="AE229">
        <v>46</v>
      </c>
      <c r="AF229">
        <v>19</v>
      </c>
      <c r="AG229" t="str">
        <f>IF(Table13[[#This Row],[STL]]&lt;25,"Occasional Stealer",IF(Table13[[#This Row],[STL]] &lt;= 33,"Solid Stealer",IF(Table13[[#This Row],[STL]]&gt;33,"Elite Stealer","Invalid")))</f>
        <v>Occasional Stealer</v>
      </c>
      <c r="AH229">
        <v>30</v>
      </c>
      <c r="AI229" t="str">
        <f>IF(Table13[[#This Row],[BLK]]&lt;18,"Occasional Blocker",IF(Table13[[#This Row],[BLK]] &lt;= 20,"Solid Shot Blocker",IF(Table13[[#This Row],[BLK]]&gt;=21,"Elite Shot Blocker","Invalid")))</f>
        <v>Elite Shot Blocker</v>
      </c>
      <c r="AJ229">
        <v>81</v>
      </c>
      <c r="AK229">
        <v>982</v>
      </c>
      <c r="AL229">
        <v>8</v>
      </c>
      <c r="AM229">
        <v>0</v>
      </c>
      <c r="AN229">
        <v>-229</v>
      </c>
    </row>
    <row r="230" spans="1:40" x14ac:dyDescent="0.25">
      <c r="A230" t="s">
        <v>316</v>
      </c>
      <c r="B230" t="s">
        <v>33</v>
      </c>
      <c r="C230" t="str">
        <f>_xlfn.XLOOKUP(Table13[[#This Row],[POS]],Table4[POS],Table4[POS NAME])</f>
        <v>Small Forward</v>
      </c>
      <c r="D230" t="s">
        <v>51</v>
      </c>
      <c r="E230">
        <v>31</v>
      </c>
      <c r="F230">
        <v>33</v>
      </c>
      <c r="G230">
        <v>25</v>
      </c>
      <c r="H230">
        <v>8</v>
      </c>
      <c r="I230" t="b">
        <f>Table13[[#This Row],[W]]+Table13[[#This Row],[L]]=Table13[[#This Row],[Games Played]]</f>
        <v>1</v>
      </c>
      <c r="J230">
        <v>801</v>
      </c>
      <c r="K230">
        <v>497</v>
      </c>
      <c r="L230" t="str">
        <f>IF(Table13[[#This Row],[PTS]]&gt;=1000,"High Scorer","Low Scorer")</f>
        <v>Low Scorer</v>
      </c>
      <c r="M230">
        <v>177</v>
      </c>
      <c r="N230">
        <v>406</v>
      </c>
      <c r="O230">
        <v>43.6</v>
      </c>
      <c r="P230" t="str">
        <f>IF(Table13[[#This Row],[Field Goal %]]&gt;46,"Above Average FG%","Below Average FG%")</f>
        <v>Below Average FG%</v>
      </c>
      <c r="Q230">
        <v>51</v>
      </c>
      <c r="R230">
        <v>162</v>
      </c>
      <c r="S230">
        <v>31.5</v>
      </c>
      <c r="T230" t="str">
        <f>IF(Table13[[#This Row],[3P%]]&lt;30,"Regular Shooter",IF(Table13[[#This Row],[3P%]]&lt;=36,"Solid Shooter",IF(Table13[[#This Row],[3P%]]&gt;36,"Sharpshooter","Invalid")))</f>
        <v>Solid Shooter</v>
      </c>
      <c r="U230">
        <v>92</v>
      </c>
      <c r="V230">
        <v>102</v>
      </c>
      <c r="W230">
        <v>90.2</v>
      </c>
      <c r="X230" t="str">
        <f>IF(Table13[[#This Row],[Free Throw %]]&lt;70,"Subpar FT%",IF(Table13[[#This Row],[Free Throw %]]&lt;=72,"Solid FT%",IF(Table13[[#This Row],[Free Throw %]]&gt;72,"Elite FT%","Invalid")))</f>
        <v>Elite FT%</v>
      </c>
      <c r="Y230">
        <v>28</v>
      </c>
      <c r="Z230">
        <v>112</v>
      </c>
      <c r="AA230">
        <v>140</v>
      </c>
      <c r="AB230" t="str">
        <f>IF(Table13[[#This Row],[REB]]&lt;199,"Occasional Rebounder",IF(Table13[[#This Row],[REB]] &lt;= 199,"Solid Rebounder",IF(Table13[[#This Row],[REB]]&gt;=200,"Elite Rebounder","Invalid")))</f>
        <v>Occasional Rebounder</v>
      </c>
      <c r="AC230">
        <v>163</v>
      </c>
      <c r="AD230" t="str">
        <f>IF(Table13[[#This Row],[AST]]&lt;100,"Occasional Passer",IF(Table13[[#This Row],[AST]] &lt;= 116,"Solid Passer",IF(Table13[[#This Row],[AST]]&gt;116,"Elite Passer","Invalid")))</f>
        <v>Elite Passer</v>
      </c>
      <c r="AE230">
        <v>71</v>
      </c>
      <c r="AF230">
        <v>23</v>
      </c>
      <c r="AG230" t="str">
        <f>IF(Table13[[#This Row],[STL]]&lt;25,"Occasional Stealer",IF(Table13[[#This Row],[STL]] &lt;= 33,"Solid Stealer",IF(Table13[[#This Row],[STL]]&gt;33,"Elite Stealer","Invalid")))</f>
        <v>Occasional Stealer</v>
      </c>
      <c r="AH230">
        <v>5</v>
      </c>
      <c r="AI230" t="str">
        <f>IF(Table13[[#This Row],[BLK]]&lt;18,"Occasional Blocker",IF(Table13[[#This Row],[BLK]] &lt;= 20,"Solid Shot Blocker",IF(Table13[[#This Row],[BLK]]&gt;=21,"Elite Shot Blocker","Invalid")))</f>
        <v>Occasional Blocker</v>
      </c>
      <c r="AJ230">
        <v>68</v>
      </c>
      <c r="AK230">
        <v>923</v>
      </c>
      <c r="AL230">
        <v>4</v>
      </c>
      <c r="AM230">
        <v>0</v>
      </c>
      <c r="AN230">
        <v>132</v>
      </c>
    </row>
    <row r="231" spans="1:40" x14ac:dyDescent="0.25">
      <c r="A231" t="s">
        <v>317</v>
      </c>
      <c r="B231" t="s">
        <v>26</v>
      </c>
      <c r="C231" t="str">
        <f>_xlfn.XLOOKUP(Table13[[#This Row],[POS]],Table4[POS],Table4[POS NAME])</f>
        <v>Power Forward</v>
      </c>
      <c r="D231" t="s">
        <v>61</v>
      </c>
      <c r="E231">
        <v>25</v>
      </c>
      <c r="F231">
        <v>67</v>
      </c>
      <c r="G231">
        <v>37</v>
      </c>
      <c r="H231">
        <v>30</v>
      </c>
      <c r="I231" t="b">
        <f>Table13[[#This Row],[W]]+Table13[[#This Row],[L]]=Table13[[#This Row],[Games Played]]</f>
        <v>1</v>
      </c>
      <c r="J231">
        <v>1051</v>
      </c>
      <c r="K231">
        <v>497</v>
      </c>
      <c r="L231" t="str">
        <f>IF(Table13[[#This Row],[PTS]]&gt;=1000,"High Scorer","Low Scorer")</f>
        <v>Low Scorer</v>
      </c>
      <c r="M231">
        <v>187</v>
      </c>
      <c r="N231">
        <v>419</v>
      </c>
      <c r="O231">
        <v>44.6</v>
      </c>
      <c r="P231" t="str">
        <f>IF(Table13[[#This Row],[Field Goal %]]&gt;46,"Above Average FG%","Below Average FG%")</f>
        <v>Below Average FG%</v>
      </c>
      <c r="Q231">
        <v>85</v>
      </c>
      <c r="R231">
        <v>247</v>
      </c>
      <c r="S231">
        <v>34.4</v>
      </c>
      <c r="T231" t="str">
        <f>IF(Table13[[#This Row],[3P%]]&lt;30,"Regular Shooter",IF(Table13[[#This Row],[3P%]]&lt;=36,"Solid Shooter",IF(Table13[[#This Row],[3P%]]&gt;36,"Sharpshooter","Invalid")))</f>
        <v>Solid Shooter</v>
      </c>
      <c r="U231">
        <v>38</v>
      </c>
      <c r="V231">
        <v>47</v>
      </c>
      <c r="W231">
        <v>80.900000000000006</v>
      </c>
      <c r="X231" t="str">
        <f>IF(Table13[[#This Row],[Free Throw %]]&lt;70,"Subpar FT%",IF(Table13[[#This Row],[Free Throw %]]&lt;=72,"Solid FT%",IF(Table13[[#This Row],[Free Throw %]]&gt;72,"Elite FT%","Invalid")))</f>
        <v>Elite FT%</v>
      </c>
      <c r="Y231">
        <v>29</v>
      </c>
      <c r="Z231">
        <v>158</v>
      </c>
      <c r="AA231">
        <v>187</v>
      </c>
      <c r="AB231" t="str">
        <f>IF(Table13[[#This Row],[REB]]&lt;199,"Occasional Rebounder",IF(Table13[[#This Row],[REB]] &lt;= 199,"Solid Rebounder",IF(Table13[[#This Row],[REB]]&gt;=200,"Elite Rebounder","Invalid")))</f>
        <v>Occasional Rebounder</v>
      </c>
      <c r="AC231">
        <v>66</v>
      </c>
      <c r="AD231" t="str">
        <f>IF(Table13[[#This Row],[AST]]&lt;100,"Occasional Passer",IF(Table13[[#This Row],[AST]] &lt;= 116,"Solid Passer",IF(Table13[[#This Row],[AST]]&gt;116,"Elite Passer","Invalid")))</f>
        <v>Occasional Passer</v>
      </c>
      <c r="AE231">
        <v>38</v>
      </c>
      <c r="AF231">
        <v>23</v>
      </c>
      <c r="AG231" t="str">
        <f>IF(Table13[[#This Row],[STL]]&lt;25,"Occasional Stealer",IF(Table13[[#This Row],[STL]] &lt;= 33,"Solid Stealer",IF(Table13[[#This Row],[STL]]&gt;33,"Elite Stealer","Invalid")))</f>
        <v>Occasional Stealer</v>
      </c>
      <c r="AH231">
        <v>12</v>
      </c>
      <c r="AI231" t="str">
        <f>IF(Table13[[#This Row],[BLK]]&lt;18,"Occasional Blocker",IF(Table13[[#This Row],[BLK]] &lt;= 20,"Solid Shot Blocker",IF(Table13[[#This Row],[BLK]]&gt;=21,"Elite Shot Blocker","Invalid")))</f>
        <v>Occasional Blocker</v>
      </c>
      <c r="AJ231">
        <v>68</v>
      </c>
      <c r="AK231">
        <v>887</v>
      </c>
      <c r="AL231">
        <v>0</v>
      </c>
      <c r="AM231">
        <v>0</v>
      </c>
      <c r="AN231">
        <v>57</v>
      </c>
    </row>
    <row r="232" spans="1:40" x14ac:dyDescent="0.25">
      <c r="A232" t="s">
        <v>318</v>
      </c>
      <c r="B232" t="s">
        <v>62</v>
      </c>
      <c r="C232" t="str">
        <f>_xlfn.XLOOKUP(Table13[[#This Row],[POS]],Table4[POS],Table4[POS NAME])</f>
        <v>Guard</v>
      </c>
      <c r="D232" t="s">
        <v>111</v>
      </c>
      <c r="E232">
        <v>27</v>
      </c>
      <c r="F232">
        <v>70</v>
      </c>
      <c r="G232">
        <v>30</v>
      </c>
      <c r="H232">
        <v>40</v>
      </c>
      <c r="I232" t="b">
        <f>Table13[[#This Row],[W]]+Table13[[#This Row],[L]]=Table13[[#This Row],[Games Played]]</f>
        <v>1</v>
      </c>
      <c r="J232">
        <v>963</v>
      </c>
      <c r="K232">
        <v>496</v>
      </c>
      <c r="L232" t="str">
        <f>IF(Table13[[#This Row],[PTS]]&gt;=1000,"High Scorer","Low Scorer")</f>
        <v>Low Scorer</v>
      </c>
      <c r="M232">
        <v>191</v>
      </c>
      <c r="N232">
        <v>450</v>
      </c>
      <c r="O232">
        <v>42.4</v>
      </c>
      <c r="P232" t="str">
        <f>IF(Table13[[#This Row],[Field Goal %]]&gt;46,"Above Average FG%","Below Average FG%")</f>
        <v>Below Average FG%</v>
      </c>
      <c r="Q232">
        <v>79</v>
      </c>
      <c r="R232">
        <v>223</v>
      </c>
      <c r="S232">
        <v>35.4</v>
      </c>
      <c r="T232" t="str">
        <f>IF(Table13[[#This Row],[3P%]]&lt;30,"Regular Shooter",IF(Table13[[#This Row],[3P%]]&lt;=36,"Solid Shooter",IF(Table13[[#This Row],[3P%]]&gt;36,"Sharpshooter","Invalid")))</f>
        <v>Solid Shooter</v>
      </c>
      <c r="U232">
        <v>35</v>
      </c>
      <c r="V232">
        <v>41</v>
      </c>
      <c r="W232">
        <v>85.4</v>
      </c>
      <c r="X232" t="str">
        <f>IF(Table13[[#This Row],[Free Throw %]]&lt;70,"Subpar FT%",IF(Table13[[#This Row],[Free Throw %]]&lt;=72,"Solid FT%",IF(Table13[[#This Row],[Free Throw %]]&gt;72,"Elite FT%","Invalid")))</f>
        <v>Elite FT%</v>
      </c>
      <c r="Y232">
        <v>15</v>
      </c>
      <c r="Z232">
        <v>94</v>
      </c>
      <c r="AA232">
        <v>109</v>
      </c>
      <c r="AB232" t="str">
        <f>IF(Table13[[#This Row],[REB]]&lt;199,"Occasional Rebounder",IF(Table13[[#This Row],[REB]] &lt;= 199,"Solid Rebounder",IF(Table13[[#This Row],[REB]]&gt;=200,"Elite Rebounder","Invalid")))</f>
        <v>Occasional Rebounder</v>
      </c>
      <c r="AC232">
        <v>90</v>
      </c>
      <c r="AD232" t="str">
        <f>IF(Table13[[#This Row],[AST]]&lt;100,"Occasional Passer",IF(Table13[[#This Row],[AST]] &lt;= 116,"Solid Passer",IF(Table13[[#This Row],[AST]]&gt;116,"Elite Passer","Invalid")))</f>
        <v>Occasional Passer</v>
      </c>
      <c r="AE232">
        <v>66</v>
      </c>
      <c r="AF232">
        <v>28</v>
      </c>
      <c r="AG232" t="str">
        <f>IF(Table13[[#This Row],[STL]]&lt;25,"Occasional Stealer",IF(Table13[[#This Row],[STL]] &lt;= 33,"Solid Stealer",IF(Table13[[#This Row],[STL]]&gt;33,"Elite Stealer","Invalid")))</f>
        <v>Solid Stealer</v>
      </c>
      <c r="AH232">
        <v>7</v>
      </c>
      <c r="AI232" t="str">
        <f>IF(Table13[[#This Row],[BLK]]&lt;18,"Occasional Blocker",IF(Table13[[#This Row],[BLK]] &lt;= 20,"Solid Shot Blocker",IF(Table13[[#This Row],[BLK]]&gt;=21,"Elite Shot Blocker","Invalid")))</f>
        <v>Occasional Blocker</v>
      </c>
      <c r="AJ232">
        <v>66</v>
      </c>
      <c r="AK232">
        <v>801</v>
      </c>
      <c r="AL232">
        <v>0</v>
      </c>
      <c r="AM232">
        <v>0</v>
      </c>
      <c r="AN232">
        <v>-54</v>
      </c>
    </row>
    <row r="233" spans="1:40" x14ac:dyDescent="0.25">
      <c r="A233" t="s">
        <v>319</v>
      </c>
      <c r="B233" t="s">
        <v>40</v>
      </c>
      <c r="C233" t="str">
        <f>_xlfn.XLOOKUP(Table13[[#This Row],[POS]],Table4[POS],Table4[POS NAME])</f>
        <v>Point Guard</v>
      </c>
      <c r="D233" t="s">
        <v>116</v>
      </c>
      <c r="E233">
        <v>28</v>
      </c>
      <c r="F233">
        <v>48</v>
      </c>
      <c r="G233">
        <v>27</v>
      </c>
      <c r="H233">
        <v>21</v>
      </c>
      <c r="I233" t="b">
        <f>Table13[[#This Row],[W]]+Table13[[#This Row],[L]]=Table13[[#This Row],[Games Played]]</f>
        <v>1</v>
      </c>
      <c r="J233">
        <v>968</v>
      </c>
      <c r="K233">
        <v>493</v>
      </c>
      <c r="L233" t="str">
        <f>IF(Table13[[#This Row],[PTS]]&gt;=1000,"High Scorer","Low Scorer")</f>
        <v>Low Scorer</v>
      </c>
      <c r="M233">
        <v>188</v>
      </c>
      <c r="N233">
        <v>453</v>
      </c>
      <c r="O233">
        <v>41.5</v>
      </c>
      <c r="P233" t="str">
        <f>IF(Table13[[#This Row],[Field Goal %]]&gt;46,"Above Average FG%","Below Average FG%")</f>
        <v>Below Average FG%</v>
      </c>
      <c r="Q233">
        <v>68</v>
      </c>
      <c r="R233">
        <v>185</v>
      </c>
      <c r="S233">
        <v>36.799999999999997</v>
      </c>
      <c r="T233" t="str">
        <f>IF(Table13[[#This Row],[3P%]]&lt;30,"Regular Shooter",IF(Table13[[#This Row],[3P%]]&lt;=36,"Solid Shooter",IF(Table13[[#This Row],[3P%]]&gt;36,"Sharpshooter","Invalid")))</f>
        <v>Sharpshooter</v>
      </c>
      <c r="U233">
        <v>49</v>
      </c>
      <c r="V233">
        <v>64</v>
      </c>
      <c r="W233">
        <v>76.599999999999994</v>
      </c>
      <c r="X233" t="str">
        <f>IF(Table13[[#This Row],[Free Throw %]]&lt;70,"Subpar FT%",IF(Table13[[#This Row],[Free Throw %]]&lt;=72,"Solid FT%",IF(Table13[[#This Row],[Free Throw %]]&gt;72,"Elite FT%","Invalid")))</f>
        <v>Elite FT%</v>
      </c>
      <c r="Y233">
        <v>12</v>
      </c>
      <c r="Z233">
        <v>94</v>
      </c>
      <c r="AA233">
        <v>106</v>
      </c>
      <c r="AB233" t="str">
        <f>IF(Table13[[#This Row],[REB]]&lt;199,"Occasional Rebounder",IF(Table13[[#This Row],[REB]] &lt;= 199,"Solid Rebounder",IF(Table13[[#This Row],[REB]]&gt;=200,"Elite Rebounder","Invalid")))</f>
        <v>Occasional Rebounder</v>
      </c>
      <c r="AC233">
        <v>214</v>
      </c>
      <c r="AD233" t="str">
        <f>IF(Table13[[#This Row],[AST]]&lt;100,"Occasional Passer",IF(Table13[[#This Row],[AST]] &lt;= 116,"Solid Passer",IF(Table13[[#This Row],[AST]]&gt;116,"Elite Passer","Invalid")))</f>
        <v>Elite Passer</v>
      </c>
      <c r="AE233">
        <v>81</v>
      </c>
      <c r="AF233">
        <v>33</v>
      </c>
      <c r="AG233" t="str">
        <f>IF(Table13[[#This Row],[STL]]&lt;25,"Occasional Stealer",IF(Table13[[#This Row],[STL]] &lt;= 33,"Solid Stealer",IF(Table13[[#This Row],[STL]]&gt;33,"Elite Stealer","Invalid")))</f>
        <v>Solid Stealer</v>
      </c>
      <c r="AH233">
        <v>8</v>
      </c>
      <c r="AI233" t="str">
        <f>IF(Table13[[#This Row],[BLK]]&lt;18,"Occasional Blocker",IF(Table13[[#This Row],[BLK]] &lt;= 20,"Solid Shot Blocker",IF(Table13[[#This Row],[BLK]]&gt;=21,"Elite Shot Blocker","Invalid")))</f>
        <v>Occasional Blocker</v>
      </c>
      <c r="AJ233">
        <v>88</v>
      </c>
      <c r="AK233">
        <v>983</v>
      </c>
      <c r="AL233">
        <v>3</v>
      </c>
      <c r="AM233">
        <v>0</v>
      </c>
      <c r="AN233">
        <v>77</v>
      </c>
    </row>
    <row r="234" spans="1:40" x14ac:dyDescent="0.25">
      <c r="A234" t="s">
        <v>320</v>
      </c>
      <c r="B234" t="s">
        <v>26</v>
      </c>
      <c r="C234" t="str">
        <f>_xlfn.XLOOKUP(Table13[[#This Row],[POS]],Table4[POS],Table4[POS NAME])</f>
        <v>Power Forward</v>
      </c>
      <c r="D234" t="s">
        <v>56</v>
      </c>
      <c r="E234">
        <v>29</v>
      </c>
      <c r="F234">
        <v>54</v>
      </c>
      <c r="G234">
        <v>31</v>
      </c>
      <c r="H234">
        <v>23</v>
      </c>
      <c r="I234" t="b">
        <f>Table13[[#This Row],[W]]+Table13[[#This Row],[L]]=Table13[[#This Row],[Games Played]]</f>
        <v>1</v>
      </c>
      <c r="J234">
        <v>1193</v>
      </c>
      <c r="K234">
        <v>493</v>
      </c>
      <c r="L234" t="str">
        <f>IF(Table13[[#This Row],[PTS]]&gt;=1000,"High Scorer","Low Scorer")</f>
        <v>Low Scorer</v>
      </c>
      <c r="M234">
        <v>177</v>
      </c>
      <c r="N234">
        <v>379</v>
      </c>
      <c r="O234">
        <v>46.7</v>
      </c>
      <c r="P234" t="str">
        <f>IF(Table13[[#This Row],[Field Goal %]]&gt;46,"Above Average FG%","Below Average FG%")</f>
        <v>Above Average FG%</v>
      </c>
      <c r="Q234">
        <v>74</v>
      </c>
      <c r="R234">
        <v>194</v>
      </c>
      <c r="S234">
        <v>38.1</v>
      </c>
      <c r="T234" t="str">
        <f>IF(Table13[[#This Row],[3P%]]&lt;30,"Regular Shooter",IF(Table13[[#This Row],[3P%]]&lt;=36,"Solid Shooter",IF(Table13[[#This Row],[3P%]]&gt;36,"Sharpshooter","Invalid")))</f>
        <v>Sharpshooter</v>
      </c>
      <c r="U234">
        <v>65</v>
      </c>
      <c r="V234">
        <v>77</v>
      </c>
      <c r="W234">
        <v>84.4</v>
      </c>
      <c r="X234" t="str">
        <f>IF(Table13[[#This Row],[Free Throw %]]&lt;70,"Subpar FT%",IF(Table13[[#This Row],[Free Throw %]]&lt;=72,"Solid FT%",IF(Table13[[#This Row],[Free Throw %]]&gt;72,"Elite FT%","Invalid")))</f>
        <v>Elite FT%</v>
      </c>
      <c r="Y234">
        <v>15</v>
      </c>
      <c r="Z234">
        <v>117</v>
      </c>
      <c r="AA234">
        <v>132</v>
      </c>
      <c r="AB234" t="str">
        <f>IF(Table13[[#This Row],[REB]]&lt;199,"Occasional Rebounder",IF(Table13[[#This Row],[REB]] &lt;= 199,"Solid Rebounder",IF(Table13[[#This Row],[REB]]&gt;=200,"Elite Rebounder","Invalid")))</f>
        <v>Occasional Rebounder</v>
      </c>
      <c r="AC234">
        <v>84</v>
      </c>
      <c r="AD234" t="str">
        <f>IF(Table13[[#This Row],[AST]]&lt;100,"Occasional Passer",IF(Table13[[#This Row],[AST]] &lt;= 116,"Solid Passer",IF(Table13[[#This Row],[AST]]&gt;116,"Elite Passer","Invalid")))</f>
        <v>Occasional Passer</v>
      </c>
      <c r="AE234">
        <v>69</v>
      </c>
      <c r="AF234">
        <v>28</v>
      </c>
      <c r="AG234" t="str">
        <f>IF(Table13[[#This Row],[STL]]&lt;25,"Occasional Stealer",IF(Table13[[#This Row],[STL]] &lt;= 33,"Solid Stealer",IF(Table13[[#This Row],[STL]]&gt;33,"Elite Stealer","Invalid")))</f>
        <v>Solid Stealer</v>
      </c>
      <c r="AH234">
        <v>15</v>
      </c>
      <c r="AI234" t="str">
        <f>IF(Table13[[#This Row],[BLK]]&lt;18,"Occasional Blocker",IF(Table13[[#This Row],[BLK]] &lt;= 20,"Solid Shot Blocker",IF(Table13[[#This Row],[BLK]]&gt;=21,"Elite Shot Blocker","Invalid")))</f>
        <v>Occasional Blocker</v>
      </c>
      <c r="AJ234">
        <v>123</v>
      </c>
      <c r="AK234">
        <v>837</v>
      </c>
      <c r="AL234">
        <v>0</v>
      </c>
      <c r="AM234">
        <v>0</v>
      </c>
      <c r="AN234">
        <v>0</v>
      </c>
    </row>
    <row r="235" spans="1:40" x14ac:dyDescent="0.25">
      <c r="A235" t="s">
        <v>321</v>
      </c>
      <c r="B235" t="s">
        <v>33</v>
      </c>
      <c r="C235" t="str">
        <f>_xlfn.XLOOKUP(Table13[[#This Row],[POS]],Table4[POS],Table4[POS NAME])</f>
        <v>Small Forward</v>
      </c>
      <c r="D235" t="s">
        <v>66</v>
      </c>
      <c r="E235">
        <v>22</v>
      </c>
      <c r="F235">
        <v>76</v>
      </c>
      <c r="G235">
        <v>48</v>
      </c>
      <c r="H235">
        <v>28</v>
      </c>
      <c r="I235" t="b">
        <f>Table13[[#This Row],[W]]+Table13[[#This Row],[L]]=Table13[[#This Row],[Games Played]]</f>
        <v>1</v>
      </c>
      <c r="J235">
        <v>1653</v>
      </c>
      <c r="K235">
        <v>490</v>
      </c>
      <c r="L235" t="str">
        <f>IF(Table13[[#This Row],[PTS]]&gt;=1000,"High Scorer","Low Scorer")</f>
        <v>Low Scorer</v>
      </c>
      <c r="M235">
        <v>175</v>
      </c>
      <c r="N235">
        <v>354</v>
      </c>
      <c r="O235">
        <v>49.4</v>
      </c>
      <c r="P235" t="str">
        <f>IF(Table13[[#This Row],[Field Goal %]]&gt;46,"Above Average FG%","Below Average FG%")</f>
        <v>Above Average FG%</v>
      </c>
      <c r="Q235">
        <v>62</v>
      </c>
      <c r="R235">
        <v>171</v>
      </c>
      <c r="S235">
        <v>36.299999999999997</v>
      </c>
      <c r="T235" t="str">
        <f>IF(Table13[[#This Row],[3P%]]&lt;30,"Regular Shooter",IF(Table13[[#This Row],[3P%]]&lt;=36,"Solid Shooter",IF(Table13[[#This Row],[3P%]]&gt;36,"Sharpshooter","Invalid")))</f>
        <v>Sharpshooter</v>
      </c>
      <c r="U235">
        <v>78</v>
      </c>
      <c r="V235">
        <v>103</v>
      </c>
      <c r="W235">
        <v>75.7</v>
      </c>
      <c r="X235" t="str">
        <f>IF(Table13[[#This Row],[Free Throw %]]&lt;70,"Subpar FT%",IF(Table13[[#This Row],[Free Throw %]]&lt;=72,"Solid FT%",IF(Table13[[#This Row],[Free Throw %]]&gt;72,"Elite FT%","Invalid")))</f>
        <v>Elite FT%</v>
      </c>
      <c r="Y235">
        <v>52</v>
      </c>
      <c r="Z235">
        <v>135</v>
      </c>
      <c r="AA235">
        <v>187</v>
      </c>
      <c r="AB235" t="str">
        <f>IF(Table13[[#This Row],[REB]]&lt;199,"Occasional Rebounder",IF(Table13[[#This Row],[REB]] &lt;= 199,"Solid Rebounder",IF(Table13[[#This Row],[REB]]&gt;=200,"Elite Rebounder","Invalid")))</f>
        <v>Occasional Rebounder</v>
      </c>
      <c r="AC235">
        <v>87</v>
      </c>
      <c r="AD235" t="str">
        <f>IF(Table13[[#This Row],[AST]]&lt;100,"Occasional Passer",IF(Table13[[#This Row],[AST]] &lt;= 116,"Solid Passer",IF(Table13[[#This Row],[AST]]&gt;116,"Elite Passer","Invalid")))</f>
        <v>Occasional Passer</v>
      </c>
      <c r="AE235">
        <v>42</v>
      </c>
      <c r="AF235">
        <v>56</v>
      </c>
      <c r="AG235" t="str">
        <f>IF(Table13[[#This Row],[STL]]&lt;25,"Occasional Stealer",IF(Table13[[#This Row],[STL]] &lt;= 33,"Solid Stealer",IF(Table13[[#This Row],[STL]]&gt;33,"Elite Stealer","Invalid")))</f>
        <v>Elite Stealer</v>
      </c>
      <c r="AH235">
        <v>30</v>
      </c>
      <c r="AI235" t="str">
        <f>IF(Table13[[#This Row],[BLK]]&lt;18,"Occasional Blocker",IF(Table13[[#This Row],[BLK]] &lt;= 20,"Solid Shot Blocker",IF(Table13[[#This Row],[BLK]]&gt;=21,"Elite Shot Blocker","Invalid")))</f>
        <v>Elite Shot Blocker</v>
      </c>
      <c r="AJ235">
        <v>158</v>
      </c>
      <c r="AK235">
        <v>1061</v>
      </c>
      <c r="AL235">
        <v>0</v>
      </c>
      <c r="AM235">
        <v>0</v>
      </c>
      <c r="AN235">
        <v>126</v>
      </c>
    </row>
    <row r="236" spans="1:40" x14ac:dyDescent="0.25">
      <c r="A236" t="s">
        <v>322</v>
      </c>
      <c r="B236" t="s">
        <v>52</v>
      </c>
      <c r="C236" t="str">
        <f>_xlfn.XLOOKUP(Table13[[#This Row],[POS]],Table4[POS],Table4[POS NAME])</f>
        <v>Shooting Guard</v>
      </c>
      <c r="D236" t="s">
        <v>48</v>
      </c>
      <c r="E236">
        <v>24</v>
      </c>
      <c r="F236">
        <v>70</v>
      </c>
      <c r="G236">
        <v>37</v>
      </c>
      <c r="H236">
        <v>33</v>
      </c>
      <c r="I236" t="b">
        <f>Table13[[#This Row],[W]]+Table13[[#This Row],[L]]=Table13[[#This Row],[Games Played]]</f>
        <v>1</v>
      </c>
      <c r="J236">
        <v>1297</v>
      </c>
      <c r="K236">
        <v>479</v>
      </c>
      <c r="L236" t="str">
        <f>IF(Table13[[#This Row],[PTS]]&gt;=1000,"High Scorer","Low Scorer")</f>
        <v>Low Scorer</v>
      </c>
      <c r="M236">
        <v>186</v>
      </c>
      <c r="N236">
        <v>363</v>
      </c>
      <c r="O236">
        <v>51.2</v>
      </c>
      <c r="P236" t="str">
        <f>IF(Table13[[#This Row],[Field Goal %]]&gt;46,"Above Average FG%","Below Average FG%")</f>
        <v>Above Average FG%</v>
      </c>
      <c r="Q236">
        <v>48</v>
      </c>
      <c r="R236">
        <v>122</v>
      </c>
      <c r="S236">
        <v>39.299999999999997</v>
      </c>
      <c r="T236" t="str">
        <f>IF(Table13[[#This Row],[3P%]]&lt;30,"Regular Shooter",IF(Table13[[#This Row],[3P%]]&lt;=36,"Solid Shooter",IF(Table13[[#This Row],[3P%]]&gt;36,"Sharpshooter","Invalid")))</f>
        <v>Sharpshooter</v>
      </c>
      <c r="U236">
        <v>59</v>
      </c>
      <c r="V236">
        <v>71</v>
      </c>
      <c r="W236">
        <v>83.1</v>
      </c>
      <c r="X236" t="str">
        <f>IF(Table13[[#This Row],[Free Throw %]]&lt;70,"Subpar FT%",IF(Table13[[#This Row],[Free Throw %]]&lt;=72,"Solid FT%",IF(Table13[[#This Row],[Free Throw %]]&gt;72,"Elite FT%","Invalid")))</f>
        <v>Elite FT%</v>
      </c>
      <c r="Y236">
        <v>68</v>
      </c>
      <c r="Z236">
        <v>143</v>
      </c>
      <c r="AA236">
        <v>211</v>
      </c>
      <c r="AB236" t="str">
        <f>IF(Table13[[#This Row],[REB]]&lt;199,"Occasional Rebounder",IF(Table13[[#This Row],[REB]] &lt;= 199,"Solid Rebounder",IF(Table13[[#This Row],[REB]]&gt;=200,"Elite Rebounder","Invalid")))</f>
        <v>Elite Rebounder</v>
      </c>
      <c r="AC236">
        <v>80</v>
      </c>
      <c r="AD236" t="str">
        <f>IF(Table13[[#This Row],[AST]]&lt;100,"Occasional Passer",IF(Table13[[#This Row],[AST]] &lt;= 116,"Solid Passer",IF(Table13[[#This Row],[AST]]&gt;116,"Elite Passer","Invalid")))</f>
        <v>Occasional Passer</v>
      </c>
      <c r="AE236">
        <v>56</v>
      </c>
      <c r="AF236">
        <v>39</v>
      </c>
      <c r="AG236" t="str">
        <f>IF(Table13[[#This Row],[STL]]&lt;25,"Occasional Stealer",IF(Table13[[#This Row],[STL]] &lt;= 33,"Solid Stealer",IF(Table13[[#This Row],[STL]]&gt;33,"Elite Stealer","Invalid")))</f>
        <v>Elite Stealer</v>
      </c>
      <c r="AH236">
        <v>15</v>
      </c>
      <c r="AI236" t="str">
        <f>IF(Table13[[#This Row],[BLK]]&lt;18,"Occasional Blocker",IF(Table13[[#This Row],[BLK]] &lt;= 20,"Solid Shot Blocker",IF(Table13[[#This Row],[BLK]]&gt;=21,"Elite Shot Blocker","Invalid")))</f>
        <v>Occasional Blocker</v>
      </c>
      <c r="AJ236">
        <v>110</v>
      </c>
      <c r="AK236">
        <v>958</v>
      </c>
      <c r="AL236">
        <v>1</v>
      </c>
      <c r="AM236">
        <v>0</v>
      </c>
      <c r="AN236">
        <v>9</v>
      </c>
    </row>
    <row r="237" spans="1:40" x14ac:dyDescent="0.25">
      <c r="A237" t="s">
        <v>323</v>
      </c>
      <c r="B237" t="s">
        <v>26</v>
      </c>
      <c r="C237" t="str">
        <f>_xlfn.XLOOKUP(Table13[[#This Row],[POS]],Table4[POS],Table4[POS NAME])</f>
        <v>Power Forward</v>
      </c>
      <c r="D237" t="s">
        <v>132</v>
      </c>
      <c r="E237">
        <v>34</v>
      </c>
      <c r="F237">
        <v>78</v>
      </c>
      <c r="G237">
        <v>44</v>
      </c>
      <c r="H237">
        <v>34</v>
      </c>
      <c r="I237" t="b">
        <f>Table13[[#This Row],[W]]+Table13[[#This Row],[L]]=Table13[[#This Row],[Games Played]]</f>
        <v>1</v>
      </c>
      <c r="J237">
        <v>1710</v>
      </c>
      <c r="K237">
        <v>478</v>
      </c>
      <c r="L237" t="str">
        <f>IF(Table13[[#This Row],[PTS]]&gt;=1000,"High Scorer","Low Scorer")</f>
        <v>Low Scorer</v>
      </c>
      <c r="M237">
        <v>160</v>
      </c>
      <c r="N237">
        <v>381</v>
      </c>
      <c r="O237">
        <v>42</v>
      </c>
      <c r="P237" t="str">
        <f>IF(Table13[[#This Row],[Field Goal %]]&gt;46,"Above Average FG%","Below Average FG%")</f>
        <v>Below Average FG%</v>
      </c>
      <c r="Q237">
        <v>124</v>
      </c>
      <c r="R237">
        <v>317</v>
      </c>
      <c r="S237">
        <v>39.1</v>
      </c>
      <c r="T237" t="str">
        <f>IF(Table13[[#This Row],[3P%]]&lt;30,"Regular Shooter",IF(Table13[[#This Row],[3P%]]&lt;=36,"Solid Shooter",IF(Table13[[#This Row],[3P%]]&gt;36,"Sharpshooter","Invalid")))</f>
        <v>Sharpshooter</v>
      </c>
      <c r="U237">
        <v>34</v>
      </c>
      <c r="V237">
        <v>48</v>
      </c>
      <c r="W237">
        <v>70.8</v>
      </c>
      <c r="X237" t="str">
        <f>IF(Table13[[#This Row],[Free Throw %]]&lt;70,"Subpar FT%",IF(Table13[[#This Row],[Free Throw %]]&lt;=72,"Solid FT%",IF(Table13[[#This Row],[Free Throw %]]&gt;72,"Elite FT%","Invalid")))</f>
        <v>Solid FT%</v>
      </c>
      <c r="Y237">
        <v>62</v>
      </c>
      <c r="Z237">
        <v>237</v>
      </c>
      <c r="AA237">
        <v>299</v>
      </c>
      <c r="AB237" t="str">
        <f>IF(Table13[[#This Row],[REB]]&lt;199,"Occasional Rebounder",IF(Table13[[#This Row],[REB]] &lt;= 199,"Solid Rebounder",IF(Table13[[#This Row],[REB]]&gt;=200,"Elite Rebounder","Invalid")))</f>
        <v>Elite Rebounder</v>
      </c>
      <c r="AC237">
        <v>121</v>
      </c>
      <c r="AD237" t="str">
        <f>IF(Table13[[#This Row],[AST]]&lt;100,"Occasional Passer",IF(Table13[[#This Row],[AST]] &lt;= 116,"Solid Passer",IF(Table13[[#This Row],[AST]]&gt;116,"Elite Passer","Invalid")))</f>
        <v>Elite Passer</v>
      </c>
      <c r="AE237">
        <v>50</v>
      </c>
      <c r="AF237">
        <v>54</v>
      </c>
      <c r="AG237" t="str">
        <f>IF(Table13[[#This Row],[STL]]&lt;25,"Occasional Stealer",IF(Table13[[#This Row],[STL]] &lt;= 33,"Solid Stealer",IF(Table13[[#This Row],[STL]]&gt;33,"Elite Stealer","Invalid")))</f>
        <v>Elite Stealer</v>
      </c>
      <c r="AH237">
        <v>44</v>
      </c>
      <c r="AI237" t="str">
        <f>IF(Table13[[#This Row],[BLK]]&lt;18,"Occasional Blocker",IF(Table13[[#This Row],[BLK]] &lt;= 20,"Solid Shot Blocker",IF(Table13[[#This Row],[BLK]]&gt;=21,"Elite Shot Blocker","Invalid")))</f>
        <v>Elite Shot Blocker</v>
      </c>
      <c r="AJ237">
        <v>149</v>
      </c>
      <c r="AK237">
        <v>1262</v>
      </c>
      <c r="AL237">
        <v>0</v>
      </c>
      <c r="AM237">
        <v>0</v>
      </c>
      <c r="AN237">
        <v>165</v>
      </c>
    </row>
    <row r="238" spans="1:40" x14ac:dyDescent="0.25">
      <c r="A238" t="s">
        <v>324</v>
      </c>
      <c r="B238" t="s">
        <v>40</v>
      </c>
      <c r="C238" t="str">
        <f>_xlfn.XLOOKUP(Table13[[#This Row],[POS]],Table4[POS],Table4[POS NAME])</f>
        <v>Point Guard</v>
      </c>
      <c r="D238" t="s">
        <v>134</v>
      </c>
      <c r="E238">
        <v>25</v>
      </c>
      <c r="F238">
        <v>54</v>
      </c>
      <c r="G238">
        <v>19</v>
      </c>
      <c r="H238">
        <v>35</v>
      </c>
      <c r="I238" t="b">
        <f>Table13[[#This Row],[W]]+Table13[[#This Row],[L]]=Table13[[#This Row],[Games Played]]</f>
        <v>1</v>
      </c>
      <c r="J238">
        <v>1390</v>
      </c>
      <c r="K238">
        <v>474</v>
      </c>
      <c r="L238" t="str">
        <f>IF(Table13[[#This Row],[PTS]]&gt;=1000,"High Scorer","Low Scorer")</f>
        <v>Low Scorer</v>
      </c>
      <c r="M238">
        <v>186</v>
      </c>
      <c r="N238">
        <v>452</v>
      </c>
      <c r="O238">
        <v>41.2</v>
      </c>
      <c r="P238" t="str">
        <f>IF(Table13[[#This Row],[Field Goal %]]&gt;46,"Above Average FG%","Below Average FG%")</f>
        <v>Below Average FG%</v>
      </c>
      <c r="Q238">
        <v>24</v>
      </c>
      <c r="R238">
        <v>111</v>
      </c>
      <c r="S238">
        <v>21.6</v>
      </c>
      <c r="T238" t="str">
        <f>IF(Table13[[#This Row],[3P%]]&lt;30,"Regular Shooter",IF(Table13[[#This Row],[3P%]]&lt;=36,"Solid Shooter",IF(Table13[[#This Row],[3P%]]&gt;36,"Sharpshooter","Invalid")))</f>
        <v>Regular Shooter</v>
      </c>
      <c r="U238">
        <v>78</v>
      </c>
      <c r="V238">
        <v>106</v>
      </c>
      <c r="W238">
        <v>73.599999999999994</v>
      </c>
      <c r="X238" t="str">
        <f>IF(Table13[[#This Row],[Free Throw %]]&lt;70,"Subpar FT%",IF(Table13[[#This Row],[Free Throw %]]&lt;=72,"Solid FT%",IF(Table13[[#This Row],[Free Throw %]]&gt;72,"Elite FT%","Invalid")))</f>
        <v>Elite FT%</v>
      </c>
      <c r="Y238">
        <v>27</v>
      </c>
      <c r="Z238">
        <v>140</v>
      </c>
      <c r="AA238">
        <v>167</v>
      </c>
      <c r="AB238" t="str">
        <f>IF(Table13[[#This Row],[REB]]&lt;199,"Occasional Rebounder",IF(Table13[[#This Row],[REB]] &lt;= 199,"Solid Rebounder",IF(Table13[[#This Row],[REB]]&gt;=200,"Elite Rebounder","Invalid")))</f>
        <v>Occasional Rebounder</v>
      </c>
      <c r="AC238">
        <v>261</v>
      </c>
      <c r="AD238" t="str">
        <f>IF(Table13[[#This Row],[AST]]&lt;100,"Occasional Passer",IF(Table13[[#This Row],[AST]] &lt;= 116,"Solid Passer",IF(Table13[[#This Row],[AST]]&gt;116,"Elite Passer","Invalid")))</f>
        <v>Elite Passer</v>
      </c>
      <c r="AE238">
        <v>82</v>
      </c>
      <c r="AF238">
        <v>75</v>
      </c>
      <c r="AG238" t="str">
        <f>IF(Table13[[#This Row],[STL]]&lt;25,"Occasional Stealer",IF(Table13[[#This Row],[STL]] &lt;= 33,"Solid Stealer",IF(Table13[[#This Row],[STL]]&gt;33,"Elite Stealer","Invalid")))</f>
        <v>Elite Stealer</v>
      </c>
      <c r="AH238">
        <v>25</v>
      </c>
      <c r="AI238" t="str">
        <f>IF(Table13[[#This Row],[BLK]]&lt;18,"Occasional Blocker",IF(Table13[[#This Row],[BLK]] &lt;= 20,"Solid Shot Blocker",IF(Table13[[#This Row],[BLK]]&gt;=21,"Elite Shot Blocker","Invalid")))</f>
        <v>Elite Shot Blocker</v>
      </c>
      <c r="AJ238">
        <v>122</v>
      </c>
      <c r="AK238">
        <v>1284</v>
      </c>
      <c r="AL238">
        <v>1</v>
      </c>
      <c r="AM238">
        <v>0</v>
      </c>
      <c r="AN238">
        <v>-70</v>
      </c>
    </row>
    <row r="239" spans="1:40" x14ac:dyDescent="0.25">
      <c r="A239" t="s">
        <v>325</v>
      </c>
      <c r="B239" t="s">
        <v>62</v>
      </c>
      <c r="C239" t="str">
        <f>_xlfn.XLOOKUP(Table13[[#This Row],[POS]],Table4[POS],Table4[POS NAME])</f>
        <v>Guard</v>
      </c>
      <c r="D239" t="s">
        <v>87</v>
      </c>
      <c r="E239">
        <v>23</v>
      </c>
      <c r="F239">
        <v>59</v>
      </c>
      <c r="G239">
        <v>29</v>
      </c>
      <c r="H239">
        <v>30</v>
      </c>
      <c r="I239" t="b">
        <f>Table13[[#This Row],[W]]+Table13[[#This Row],[L]]=Table13[[#This Row],[Games Played]]</f>
        <v>1</v>
      </c>
      <c r="J239">
        <v>1209</v>
      </c>
      <c r="K239">
        <v>467</v>
      </c>
      <c r="L239" t="str">
        <f>IF(Table13[[#This Row],[PTS]]&gt;=1000,"High Scorer","Low Scorer")</f>
        <v>Low Scorer</v>
      </c>
      <c r="M239">
        <v>165</v>
      </c>
      <c r="N239">
        <v>386</v>
      </c>
      <c r="O239">
        <v>42.7</v>
      </c>
      <c r="P239" t="str">
        <f>IF(Table13[[#This Row],[Field Goal %]]&gt;46,"Above Average FG%","Below Average FG%")</f>
        <v>Below Average FG%</v>
      </c>
      <c r="Q239">
        <v>81</v>
      </c>
      <c r="R239">
        <v>228</v>
      </c>
      <c r="S239">
        <v>35.5</v>
      </c>
      <c r="T239" t="str">
        <f>IF(Table13[[#This Row],[3P%]]&lt;30,"Regular Shooter",IF(Table13[[#This Row],[3P%]]&lt;=36,"Solid Shooter",IF(Table13[[#This Row],[3P%]]&gt;36,"Sharpshooter","Invalid")))</f>
        <v>Solid Shooter</v>
      </c>
      <c r="U239">
        <v>56</v>
      </c>
      <c r="V239">
        <v>69</v>
      </c>
      <c r="W239">
        <v>81.2</v>
      </c>
      <c r="X239" t="str">
        <f>IF(Table13[[#This Row],[Free Throw %]]&lt;70,"Subpar FT%",IF(Table13[[#This Row],[Free Throw %]]&lt;=72,"Solid FT%",IF(Table13[[#This Row],[Free Throw %]]&gt;72,"Elite FT%","Invalid")))</f>
        <v>Elite FT%</v>
      </c>
      <c r="Y239">
        <v>43</v>
      </c>
      <c r="Z239">
        <v>78</v>
      </c>
      <c r="AA239">
        <v>121</v>
      </c>
      <c r="AB239" t="str">
        <f>IF(Table13[[#This Row],[REB]]&lt;199,"Occasional Rebounder",IF(Table13[[#This Row],[REB]] &lt;= 199,"Solid Rebounder",IF(Table13[[#This Row],[REB]]&gt;=200,"Elite Rebounder","Invalid")))</f>
        <v>Occasional Rebounder</v>
      </c>
      <c r="AC239">
        <v>67</v>
      </c>
      <c r="AD239" t="str">
        <f>IF(Table13[[#This Row],[AST]]&lt;100,"Occasional Passer",IF(Table13[[#This Row],[AST]] &lt;= 116,"Solid Passer",IF(Table13[[#This Row],[AST]]&gt;116,"Elite Passer","Invalid")))</f>
        <v>Occasional Passer</v>
      </c>
      <c r="AE239">
        <v>41</v>
      </c>
      <c r="AF239">
        <v>16</v>
      </c>
      <c r="AG239" t="str">
        <f>IF(Table13[[#This Row],[STL]]&lt;25,"Occasional Stealer",IF(Table13[[#This Row],[STL]] &lt;= 33,"Solid Stealer",IF(Table13[[#This Row],[STL]]&gt;33,"Elite Stealer","Invalid")))</f>
        <v>Occasional Stealer</v>
      </c>
      <c r="AH239">
        <v>15</v>
      </c>
      <c r="AI239" t="str">
        <f>IF(Table13[[#This Row],[BLK]]&lt;18,"Occasional Blocker",IF(Table13[[#This Row],[BLK]] &lt;= 20,"Solid Shot Blocker",IF(Table13[[#This Row],[BLK]]&gt;=21,"Elite Shot Blocker","Invalid")))</f>
        <v>Occasional Blocker</v>
      </c>
      <c r="AJ239">
        <v>99</v>
      </c>
      <c r="AK239">
        <v>765</v>
      </c>
      <c r="AL239">
        <v>0</v>
      </c>
      <c r="AM239">
        <v>0</v>
      </c>
      <c r="AN239">
        <v>-19</v>
      </c>
    </row>
    <row r="240" spans="1:40" x14ac:dyDescent="0.25">
      <c r="A240" t="s">
        <v>326</v>
      </c>
      <c r="B240" t="s">
        <v>57</v>
      </c>
      <c r="C240" t="str">
        <f>_xlfn.XLOOKUP(Table13[[#This Row],[POS]],Table4[POS],Table4[POS NAME])</f>
        <v>Forward</v>
      </c>
      <c r="D240" t="s">
        <v>100</v>
      </c>
      <c r="E240">
        <v>22</v>
      </c>
      <c r="F240">
        <v>70</v>
      </c>
      <c r="G240">
        <v>44</v>
      </c>
      <c r="H240">
        <v>26</v>
      </c>
      <c r="I240" t="b">
        <f>Table13[[#This Row],[W]]+Table13[[#This Row],[L]]=Table13[[#This Row],[Games Played]]</f>
        <v>1</v>
      </c>
      <c r="J240">
        <v>1259</v>
      </c>
      <c r="K240">
        <v>466</v>
      </c>
      <c r="L240" t="str">
        <f>IF(Table13[[#This Row],[PTS]]&gt;=1000,"High Scorer","Low Scorer")</f>
        <v>Low Scorer</v>
      </c>
      <c r="M240">
        <v>180</v>
      </c>
      <c r="N240">
        <v>420</v>
      </c>
      <c r="O240">
        <v>42.9</v>
      </c>
      <c r="P240" t="str">
        <f>IF(Table13[[#This Row],[Field Goal %]]&gt;46,"Above Average FG%","Below Average FG%")</f>
        <v>Below Average FG%</v>
      </c>
      <c r="Q240">
        <v>65</v>
      </c>
      <c r="R240">
        <v>212</v>
      </c>
      <c r="S240">
        <v>30.7</v>
      </c>
      <c r="T240" t="str">
        <f>IF(Table13[[#This Row],[3P%]]&lt;30,"Regular Shooter",IF(Table13[[#This Row],[3P%]]&lt;=36,"Solid Shooter",IF(Table13[[#This Row],[3P%]]&gt;36,"Sharpshooter","Invalid")))</f>
        <v>Solid Shooter</v>
      </c>
      <c r="U240">
        <v>41</v>
      </c>
      <c r="V240">
        <v>65</v>
      </c>
      <c r="W240">
        <v>63.1</v>
      </c>
      <c r="X240" t="str">
        <f>IF(Table13[[#This Row],[Free Throw %]]&lt;70,"Subpar FT%",IF(Table13[[#This Row],[Free Throw %]]&lt;=72,"Solid FT%",IF(Table13[[#This Row],[Free Throw %]]&gt;72,"Elite FT%","Invalid")))</f>
        <v>Subpar FT%</v>
      </c>
      <c r="Y240">
        <v>50</v>
      </c>
      <c r="Z240">
        <v>143</v>
      </c>
      <c r="AA240">
        <v>193</v>
      </c>
      <c r="AB240" t="str">
        <f>IF(Table13[[#This Row],[REB]]&lt;199,"Occasional Rebounder",IF(Table13[[#This Row],[REB]] &lt;= 199,"Solid Rebounder",IF(Table13[[#This Row],[REB]]&gt;=200,"Elite Rebounder","Invalid")))</f>
        <v>Occasional Rebounder</v>
      </c>
      <c r="AC240">
        <v>59</v>
      </c>
      <c r="AD240" t="str">
        <f>IF(Table13[[#This Row],[AST]]&lt;100,"Occasional Passer",IF(Table13[[#This Row],[AST]] &lt;= 116,"Solid Passer",IF(Table13[[#This Row],[AST]]&gt;116,"Elite Passer","Invalid")))</f>
        <v>Occasional Passer</v>
      </c>
      <c r="AE240">
        <v>57</v>
      </c>
      <c r="AF240">
        <v>29</v>
      </c>
      <c r="AG240" t="str">
        <f>IF(Table13[[#This Row],[STL]]&lt;25,"Occasional Stealer",IF(Table13[[#This Row],[STL]] &lt;= 33,"Solid Stealer",IF(Table13[[#This Row],[STL]]&gt;33,"Elite Stealer","Invalid")))</f>
        <v>Solid Stealer</v>
      </c>
      <c r="AH240">
        <v>19</v>
      </c>
      <c r="AI240" t="str">
        <f>IF(Table13[[#This Row],[BLK]]&lt;18,"Occasional Blocker",IF(Table13[[#This Row],[BLK]] &lt;= 20,"Solid Shot Blocker",IF(Table13[[#This Row],[BLK]]&gt;=21,"Elite Shot Blocker","Invalid")))</f>
        <v>Solid Shot Blocker</v>
      </c>
      <c r="AJ240">
        <v>107</v>
      </c>
      <c r="AK240">
        <v>873</v>
      </c>
      <c r="AL240">
        <v>0</v>
      </c>
      <c r="AM240">
        <v>0</v>
      </c>
      <c r="AN240">
        <v>-61</v>
      </c>
    </row>
    <row r="241" spans="1:40" x14ac:dyDescent="0.25">
      <c r="A241" t="s">
        <v>327</v>
      </c>
      <c r="B241" t="s">
        <v>52</v>
      </c>
      <c r="C241" t="str">
        <f>_xlfn.XLOOKUP(Table13[[#This Row],[POS]],Table4[POS],Table4[POS NAME])</f>
        <v>Shooting Guard</v>
      </c>
      <c r="D241" t="s">
        <v>51</v>
      </c>
      <c r="E241">
        <v>30</v>
      </c>
      <c r="F241">
        <v>61</v>
      </c>
      <c r="G241">
        <v>43</v>
      </c>
      <c r="H241">
        <v>18</v>
      </c>
      <c r="I241" t="b">
        <f>Table13[[#This Row],[W]]+Table13[[#This Row],[L]]=Table13[[#This Row],[Games Played]]</f>
        <v>1</v>
      </c>
      <c r="J241">
        <v>1443</v>
      </c>
      <c r="K241">
        <v>466</v>
      </c>
      <c r="L241" t="str">
        <f>IF(Table13[[#This Row],[PTS]]&gt;=1000,"High Scorer","Low Scorer")</f>
        <v>Low Scorer</v>
      </c>
      <c r="M241">
        <v>165</v>
      </c>
      <c r="N241">
        <v>421</v>
      </c>
      <c r="O241">
        <v>39.200000000000003</v>
      </c>
      <c r="P241" t="str">
        <f>IF(Table13[[#This Row],[Field Goal %]]&gt;46,"Above Average FG%","Below Average FG%")</f>
        <v>Below Average FG%</v>
      </c>
      <c r="Q241">
        <v>109</v>
      </c>
      <c r="R241">
        <v>322</v>
      </c>
      <c r="S241">
        <v>33.9</v>
      </c>
      <c r="T241" t="str">
        <f>IF(Table13[[#This Row],[3P%]]&lt;30,"Regular Shooter",IF(Table13[[#This Row],[3P%]]&lt;=36,"Solid Shooter",IF(Table13[[#This Row],[3P%]]&gt;36,"Sharpshooter","Invalid")))</f>
        <v>Solid Shooter</v>
      </c>
      <c r="U241">
        <v>27</v>
      </c>
      <c r="V241">
        <v>41</v>
      </c>
      <c r="W241">
        <v>65.900000000000006</v>
      </c>
      <c r="X241" t="str">
        <f>IF(Table13[[#This Row],[Free Throw %]]&lt;70,"Subpar FT%",IF(Table13[[#This Row],[Free Throw %]]&lt;=72,"Solid FT%",IF(Table13[[#This Row],[Free Throw %]]&gt;72,"Elite FT%","Invalid")))</f>
        <v>Subpar FT%</v>
      </c>
      <c r="Y241">
        <v>50</v>
      </c>
      <c r="Z241">
        <v>233</v>
      </c>
      <c r="AA241">
        <v>283</v>
      </c>
      <c r="AB241" t="str">
        <f>IF(Table13[[#This Row],[REB]]&lt;199,"Occasional Rebounder",IF(Table13[[#This Row],[REB]] &lt;= 199,"Solid Rebounder",IF(Table13[[#This Row],[REB]]&gt;=200,"Elite Rebounder","Invalid")))</f>
        <v>Elite Rebounder</v>
      </c>
      <c r="AC241">
        <v>77</v>
      </c>
      <c r="AD241" t="str">
        <f>IF(Table13[[#This Row],[AST]]&lt;100,"Occasional Passer",IF(Table13[[#This Row],[AST]] &lt;= 116,"Solid Passer",IF(Table13[[#This Row],[AST]]&gt;116,"Elite Passer","Invalid")))</f>
        <v>Occasional Passer</v>
      </c>
      <c r="AE241">
        <v>33</v>
      </c>
      <c r="AF241">
        <v>37</v>
      </c>
      <c r="AG241" t="str">
        <f>IF(Table13[[#This Row],[STL]]&lt;25,"Occasional Stealer",IF(Table13[[#This Row],[STL]] &lt;= 33,"Solid Stealer",IF(Table13[[#This Row],[STL]]&gt;33,"Elite Stealer","Invalid")))</f>
        <v>Elite Stealer</v>
      </c>
      <c r="AH241">
        <v>11</v>
      </c>
      <c r="AI241" t="str">
        <f>IF(Table13[[#This Row],[BLK]]&lt;18,"Occasional Blocker",IF(Table13[[#This Row],[BLK]] &lt;= 20,"Solid Shot Blocker",IF(Table13[[#This Row],[BLK]]&gt;=21,"Elite Shot Blocker","Invalid")))</f>
        <v>Occasional Blocker</v>
      </c>
      <c r="AJ241">
        <v>69</v>
      </c>
      <c r="AK241">
        <v>1032</v>
      </c>
      <c r="AL241">
        <v>2</v>
      </c>
      <c r="AM241">
        <v>0</v>
      </c>
      <c r="AN241">
        <v>134</v>
      </c>
    </row>
    <row r="242" spans="1:40" x14ac:dyDescent="0.25">
      <c r="A242" t="s">
        <v>328</v>
      </c>
      <c r="B242" t="s">
        <v>26</v>
      </c>
      <c r="C242" t="str">
        <f>_xlfn.XLOOKUP(Table13[[#This Row],[POS]],Table4[POS],Table4[POS NAME])</f>
        <v>Power Forward</v>
      </c>
      <c r="D242" t="s">
        <v>75</v>
      </c>
      <c r="E242">
        <v>22</v>
      </c>
      <c r="F242">
        <v>62</v>
      </c>
      <c r="G242">
        <v>26</v>
      </c>
      <c r="H242">
        <v>36</v>
      </c>
      <c r="I242" t="b">
        <f>Table13[[#This Row],[W]]+Table13[[#This Row],[L]]=Table13[[#This Row],[Games Played]]</f>
        <v>1</v>
      </c>
      <c r="J242">
        <v>1182</v>
      </c>
      <c r="K242">
        <v>459</v>
      </c>
      <c r="L242" t="str">
        <f>IF(Table13[[#This Row],[PTS]]&gt;=1000,"High Scorer","Low Scorer")</f>
        <v>Low Scorer</v>
      </c>
      <c r="M242">
        <v>181</v>
      </c>
      <c r="N242">
        <v>323</v>
      </c>
      <c r="O242">
        <v>56</v>
      </c>
      <c r="P242" t="str">
        <f>IF(Table13[[#This Row],[Field Goal %]]&gt;46,"Above Average FG%","Below Average FG%")</f>
        <v>Above Average FG%</v>
      </c>
      <c r="Q242">
        <v>25</v>
      </c>
      <c r="R242">
        <v>64</v>
      </c>
      <c r="S242">
        <v>39.1</v>
      </c>
      <c r="T242" t="str">
        <f>IF(Table13[[#This Row],[3P%]]&lt;30,"Regular Shooter",IF(Table13[[#This Row],[3P%]]&lt;=36,"Solid Shooter",IF(Table13[[#This Row],[3P%]]&gt;36,"Sharpshooter","Invalid")))</f>
        <v>Sharpshooter</v>
      </c>
      <c r="U242">
        <v>72</v>
      </c>
      <c r="V242">
        <v>100</v>
      </c>
      <c r="W242">
        <v>72</v>
      </c>
      <c r="X242" t="str">
        <f>IF(Table13[[#This Row],[Free Throw %]]&lt;70,"Subpar FT%",IF(Table13[[#This Row],[Free Throw %]]&lt;=72,"Solid FT%",IF(Table13[[#This Row],[Free Throw %]]&gt;72,"Elite FT%","Invalid")))</f>
        <v>Solid FT%</v>
      </c>
      <c r="Y242">
        <v>42</v>
      </c>
      <c r="Z242">
        <v>196</v>
      </c>
      <c r="AA242">
        <v>238</v>
      </c>
      <c r="AB242" t="str">
        <f>IF(Table13[[#This Row],[REB]]&lt;199,"Occasional Rebounder",IF(Table13[[#This Row],[REB]] &lt;= 199,"Solid Rebounder",IF(Table13[[#This Row],[REB]]&gt;=200,"Elite Rebounder","Invalid")))</f>
        <v>Elite Rebounder</v>
      </c>
      <c r="AC242">
        <v>130</v>
      </c>
      <c r="AD242" t="str">
        <f>IF(Table13[[#This Row],[AST]]&lt;100,"Occasional Passer",IF(Table13[[#This Row],[AST]] &lt;= 116,"Solid Passer",IF(Table13[[#This Row],[AST]]&gt;116,"Elite Passer","Invalid")))</f>
        <v>Elite Passer</v>
      </c>
      <c r="AE242">
        <v>71</v>
      </c>
      <c r="AF242">
        <v>32</v>
      </c>
      <c r="AG242" t="str">
        <f>IF(Table13[[#This Row],[STL]]&lt;25,"Occasional Stealer",IF(Table13[[#This Row],[STL]] &lt;= 33,"Solid Stealer",IF(Table13[[#This Row],[STL]]&gt;33,"Elite Stealer","Invalid")))</f>
        <v>Solid Stealer</v>
      </c>
      <c r="AH242">
        <v>12</v>
      </c>
      <c r="AI242" t="str">
        <f>IF(Table13[[#This Row],[BLK]]&lt;18,"Occasional Blocker",IF(Table13[[#This Row],[BLK]] &lt;= 20,"Solid Shot Blocker",IF(Table13[[#This Row],[BLK]]&gt;=21,"Elite Shot Blocker","Invalid")))</f>
        <v>Occasional Blocker</v>
      </c>
      <c r="AJ242">
        <v>118</v>
      </c>
      <c r="AK242">
        <v>1001</v>
      </c>
      <c r="AL242">
        <v>3</v>
      </c>
      <c r="AM242">
        <v>0</v>
      </c>
      <c r="AN242">
        <v>-181</v>
      </c>
    </row>
    <row r="243" spans="1:40" x14ac:dyDescent="0.25">
      <c r="A243" t="s">
        <v>329</v>
      </c>
      <c r="B243" t="s">
        <v>37</v>
      </c>
      <c r="C243" t="str">
        <f>_xlfn.XLOOKUP(Table13[[#This Row],[POS]],Table4[POS],Table4[POS NAME])</f>
        <v>Center</v>
      </c>
      <c r="D243" t="s">
        <v>116</v>
      </c>
      <c r="E243">
        <v>27</v>
      </c>
      <c r="F243">
        <v>69</v>
      </c>
      <c r="G243">
        <v>35</v>
      </c>
      <c r="H243">
        <v>34</v>
      </c>
      <c r="I243" t="b">
        <f>Table13[[#This Row],[W]]+Table13[[#This Row],[L]]=Table13[[#This Row],[Games Played]]</f>
        <v>1</v>
      </c>
      <c r="J243">
        <v>979</v>
      </c>
      <c r="K243">
        <v>456</v>
      </c>
      <c r="L243" t="str">
        <f>IF(Table13[[#This Row],[PTS]]&gt;=1000,"High Scorer","Low Scorer")</f>
        <v>Low Scorer</v>
      </c>
      <c r="M243">
        <v>178</v>
      </c>
      <c r="N243">
        <v>337</v>
      </c>
      <c r="O243">
        <v>52.8</v>
      </c>
      <c r="P243" t="str">
        <f>IF(Table13[[#This Row],[Field Goal %]]&gt;46,"Above Average FG%","Below Average FG%")</f>
        <v>Above Average FG%</v>
      </c>
      <c r="Q243">
        <v>21</v>
      </c>
      <c r="R243">
        <v>84</v>
      </c>
      <c r="S243">
        <v>25</v>
      </c>
      <c r="T243" t="str">
        <f>IF(Table13[[#This Row],[3P%]]&lt;30,"Regular Shooter",IF(Table13[[#This Row],[3P%]]&lt;=36,"Solid Shooter",IF(Table13[[#This Row],[3P%]]&gt;36,"Sharpshooter","Invalid")))</f>
        <v>Regular Shooter</v>
      </c>
      <c r="U243">
        <v>79</v>
      </c>
      <c r="V243">
        <v>105</v>
      </c>
      <c r="W243">
        <v>75.2</v>
      </c>
      <c r="X243" t="str">
        <f>IF(Table13[[#This Row],[Free Throw %]]&lt;70,"Subpar FT%",IF(Table13[[#This Row],[Free Throw %]]&lt;=72,"Solid FT%",IF(Table13[[#This Row],[Free Throw %]]&gt;72,"Elite FT%","Invalid")))</f>
        <v>Elite FT%</v>
      </c>
      <c r="Y243">
        <v>119</v>
      </c>
      <c r="Z243">
        <v>161</v>
      </c>
      <c r="AA243">
        <v>280</v>
      </c>
      <c r="AB243" t="str">
        <f>IF(Table13[[#This Row],[REB]]&lt;199,"Occasional Rebounder",IF(Table13[[#This Row],[REB]] &lt;= 199,"Solid Rebounder",IF(Table13[[#This Row],[REB]]&gt;=200,"Elite Rebounder","Invalid")))</f>
        <v>Elite Rebounder</v>
      </c>
      <c r="AC243">
        <v>68</v>
      </c>
      <c r="AD243" t="str">
        <f>IF(Table13[[#This Row],[AST]]&lt;100,"Occasional Passer",IF(Table13[[#This Row],[AST]] &lt;= 116,"Solid Passer",IF(Table13[[#This Row],[AST]]&gt;116,"Elite Passer","Invalid")))</f>
        <v>Occasional Passer</v>
      </c>
      <c r="AE243">
        <v>59</v>
      </c>
      <c r="AF243">
        <v>16</v>
      </c>
      <c r="AG243" t="str">
        <f>IF(Table13[[#This Row],[STL]]&lt;25,"Occasional Stealer",IF(Table13[[#This Row],[STL]] &lt;= 33,"Solid Stealer",IF(Table13[[#This Row],[STL]]&gt;33,"Elite Stealer","Invalid")))</f>
        <v>Occasional Stealer</v>
      </c>
      <c r="AH243">
        <v>30</v>
      </c>
      <c r="AI243" t="str">
        <f>IF(Table13[[#This Row],[BLK]]&lt;18,"Occasional Blocker",IF(Table13[[#This Row],[BLK]] &lt;= 20,"Solid Shot Blocker",IF(Table13[[#This Row],[BLK]]&gt;=21,"Elite Shot Blocker","Invalid")))</f>
        <v>Elite Shot Blocker</v>
      </c>
      <c r="AJ243">
        <v>126</v>
      </c>
      <c r="AK243">
        <v>973</v>
      </c>
      <c r="AL243">
        <v>3</v>
      </c>
      <c r="AM243">
        <v>0</v>
      </c>
      <c r="AN243">
        <v>141</v>
      </c>
    </row>
    <row r="244" spans="1:40" x14ac:dyDescent="0.25">
      <c r="A244" t="s">
        <v>330</v>
      </c>
      <c r="B244" t="s">
        <v>33</v>
      </c>
      <c r="C244" t="str">
        <f>_xlfn.XLOOKUP(Table13[[#This Row],[POS]],Table4[POS],Table4[POS NAME])</f>
        <v>Small Forward</v>
      </c>
      <c r="D244" t="s">
        <v>129</v>
      </c>
      <c r="E244">
        <v>21</v>
      </c>
      <c r="F244">
        <v>63</v>
      </c>
      <c r="G244">
        <v>24</v>
      </c>
      <c r="H244">
        <v>39</v>
      </c>
      <c r="I244" t="b">
        <f>Table13[[#This Row],[W]]+Table13[[#This Row],[L]]=Table13[[#This Row],[Games Played]]</f>
        <v>1</v>
      </c>
      <c r="J244">
        <v>1042</v>
      </c>
      <c r="K244">
        <v>455</v>
      </c>
      <c r="L244" t="str">
        <f>IF(Table13[[#This Row],[PTS]]&gt;=1000,"High Scorer","Low Scorer")</f>
        <v>Low Scorer</v>
      </c>
      <c r="M244">
        <v>179</v>
      </c>
      <c r="N244">
        <v>318</v>
      </c>
      <c r="O244">
        <v>56.3</v>
      </c>
      <c r="P244" t="str">
        <f>IF(Table13[[#This Row],[Field Goal %]]&gt;46,"Above Average FG%","Below Average FG%")</f>
        <v>Above Average FG%</v>
      </c>
      <c r="Q244">
        <v>2</v>
      </c>
      <c r="R244">
        <v>14</v>
      </c>
      <c r="S244">
        <v>14.3</v>
      </c>
      <c r="T244" t="str">
        <f>IF(Table13[[#This Row],[3P%]]&lt;30,"Regular Shooter",IF(Table13[[#This Row],[3P%]]&lt;=36,"Solid Shooter",IF(Table13[[#This Row],[3P%]]&gt;36,"Sharpshooter","Invalid")))</f>
        <v>Regular Shooter</v>
      </c>
      <c r="U244">
        <v>95</v>
      </c>
      <c r="V244">
        <v>146</v>
      </c>
      <c r="W244">
        <v>65.099999999999994</v>
      </c>
      <c r="X244" t="str">
        <f>IF(Table13[[#This Row],[Free Throw %]]&lt;70,"Subpar FT%",IF(Table13[[#This Row],[Free Throw %]]&lt;=72,"Solid FT%",IF(Table13[[#This Row],[Free Throw %]]&gt;72,"Elite FT%","Invalid")))</f>
        <v>Subpar FT%</v>
      </c>
      <c r="Y244">
        <v>113</v>
      </c>
      <c r="Z244">
        <v>169</v>
      </c>
      <c r="AA244">
        <v>282</v>
      </c>
      <c r="AB244" t="str">
        <f>IF(Table13[[#This Row],[REB]]&lt;199,"Occasional Rebounder",IF(Table13[[#This Row],[REB]] &lt;= 199,"Solid Rebounder",IF(Table13[[#This Row],[REB]]&gt;=200,"Elite Rebounder","Invalid")))</f>
        <v>Elite Rebounder</v>
      </c>
      <c r="AC244">
        <v>51</v>
      </c>
      <c r="AD244" t="str">
        <f>IF(Table13[[#This Row],[AST]]&lt;100,"Occasional Passer",IF(Table13[[#This Row],[AST]] &lt;= 116,"Solid Passer",IF(Table13[[#This Row],[AST]]&gt;116,"Elite Passer","Invalid")))</f>
        <v>Occasional Passer</v>
      </c>
      <c r="AE244">
        <v>51</v>
      </c>
      <c r="AF244">
        <v>31</v>
      </c>
      <c r="AG244" t="str">
        <f>IF(Table13[[#This Row],[STL]]&lt;25,"Occasional Stealer",IF(Table13[[#This Row],[STL]] &lt;= 33,"Solid Stealer",IF(Table13[[#This Row],[STL]]&gt;33,"Elite Stealer","Invalid")))</f>
        <v>Solid Stealer</v>
      </c>
      <c r="AH244">
        <v>93</v>
      </c>
      <c r="AI244" t="str">
        <f>IF(Table13[[#This Row],[BLK]]&lt;18,"Occasional Blocker",IF(Table13[[#This Row],[BLK]] &lt;= 20,"Solid Shot Blocker",IF(Table13[[#This Row],[BLK]]&gt;=21,"Elite Shot Blocker","Invalid")))</f>
        <v>Elite Shot Blocker</v>
      </c>
      <c r="AJ244">
        <v>154</v>
      </c>
      <c r="AK244">
        <v>1191</v>
      </c>
      <c r="AL244">
        <v>5</v>
      </c>
      <c r="AM244">
        <v>0</v>
      </c>
      <c r="AN244">
        <v>-124</v>
      </c>
    </row>
    <row r="245" spans="1:40" x14ac:dyDescent="0.25">
      <c r="A245" t="s">
        <v>331</v>
      </c>
      <c r="B245" t="s">
        <v>40</v>
      </c>
      <c r="C245" t="str">
        <f>_xlfn.XLOOKUP(Table13[[#This Row],[POS]],Table4[POS],Table4[POS NAME])</f>
        <v>Point Guard</v>
      </c>
      <c r="D245" t="s">
        <v>78</v>
      </c>
      <c r="E245">
        <v>24</v>
      </c>
      <c r="F245">
        <v>80</v>
      </c>
      <c r="G245">
        <v>47</v>
      </c>
      <c r="H245">
        <v>33</v>
      </c>
      <c r="I245" t="b">
        <f>Table13[[#This Row],[W]]+Table13[[#This Row],[L]]=Table13[[#This Row],[Games Played]]</f>
        <v>1</v>
      </c>
      <c r="J245">
        <v>1447</v>
      </c>
      <c r="K245">
        <v>450</v>
      </c>
      <c r="L245" t="str">
        <f>IF(Table13[[#This Row],[PTS]]&gt;=1000,"High Scorer","Low Scorer")</f>
        <v>Low Scorer</v>
      </c>
      <c r="M245">
        <v>181</v>
      </c>
      <c r="N245">
        <v>399</v>
      </c>
      <c r="O245">
        <v>45.4</v>
      </c>
      <c r="P245" t="str">
        <f>IF(Table13[[#This Row],[Field Goal %]]&gt;46,"Above Average FG%","Below Average FG%")</f>
        <v>Below Average FG%</v>
      </c>
      <c r="Q245">
        <v>63</v>
      </c>
      <c r="R245">
        <v>197</v>
      </c>
      <c r="S245">
        <v>32</v>
      </c>
      <c r="T245" t="str">
        <f>IF(Table13[[#This Row],[3P%]]&lt;30,"Regular Shooter",IF(Table13[[#This Row],[3P%]]&lt;=36,"Solid Shooter",IF(Table13[[#This Row],[3P%]]&gt;36,"Sharpshooter","Invalid")))</f>
        <v>Solid Shooter</v>
      </c>
      <c r="U245">
        <v>25</v>
      </c>
      <c r="V245">
        <v>31</v>
      </c>
      <c r="W245">
        <v>80.599999999999994</v>
      </c>
      <c r="X245" t="str">
        <f>IF(Table13[[#This Row],[Free Throw %]]&lt;70,"Subpar FT%",IF(Table13[[#This Row],[Free Throw %]]&lt;=72,"Solid FT%",IF(Table13[[#This Row],[Free Throw %]]&gt;72,"Elite FT%","Invalid")))</f>
        <v>Elite FT%</v>
      </c>
      <c r="Y245">
        <v>16</v>
      </c>
      <c r="Z245">
        <v>89</v>
      </c>
      <c r="AA245">
        <v>105</v>
      </c>
      <c r="AB245" t="str">
        <f>IF(Table13[[#This Row],[REB]]&lt;199,"Occasional Rebounder",IF(Table13[[#This Row],[REB]] &lt;= 199,"Solid Rebounder",IF(Table13[[#This Row],[REB]]&gt;=200,"Elite Rebounder","Invalid")))</f>
        <v>Occasional Rebounder</v>
      </c>
      <c r="AC245">
        <v>185</v>
      </c>
      <c r="AD245" t="str">
        <f>IF(Table13[[#This Row],[AST]]&lt;100,"Occasional Passer",IF(Table13[[#This Row],[AST]] &lt;= 116,"Solid Passer",IF(Table13[[#This Row],[AST]]&gt;116,"Elite Passer","Invalid")))</f>
        <v>Elite Passer</v>
      </c>
      <c r="AE245">
        <v>62</v>
      </c>
      <c r="AF245">
        <v>44</v>
      </c>
      <c r="AG245" t="str">
        <f>IF(Table13[[#This Row],[STL]]&lt;25,"Occasional Stealer",IF(Table13[[#This Row],[STL]] &lt;= 33,"Solid Stealer",IF(Table13[[#This Row],[STL]]&gt;33,"Elite Stealer","Invalid")))</f>
        <v>Elite Stealer</v>
      </c>
      <c r="AH245">
        <v>15</v>
      </c>
      <c r="AI245" t="str">
        <f>IF(Table13[[#This Row],[BLK]]&lt;18,"Occasional Blocker",IF(Table13[[#This Row],[BLK]] &lt;= 20,"Solid Shot Blocker",IF(Table13[[#This Row],[BLK]]&gt;=21,"Elite Shot Blocker","Invalid")))</f>
        <v>Occasional Blocker</v>
      </c>
      <c r="AJ245">
        <v>112</v>
      </c>
      <c r="AK245">
        <v>969</v>
      </c>
      <c r="AL245">
        <v>0</v>
      </c>
      <c r="AM245">
        <v>0</v>
      </c>
      <c r="AN245">
        <v>1</v>
      </c>
    </row>
    <row r="246" spans="1:40" x14ac:dyDescent="0.25">
      <c r="A246" t="s">
        <v>332</v>
      </c>
      <c r="B246" t="s">
        <v>37</v>
      </c>
      <c r="C246" t="str">
        <f>_xlfn.XLOOKUP(Table13[[#This Row],[POS]],Table4[POS],Table4[POS NAME])</f>
        <v>Center</v>
      </c>
      <c r="D246" t="s">
        <v>142</v>
      </c>
      <c r="E246">
        <v>22</v>
      </c>
      <c r="F246">
        <v>45</v>
      </c>
      <c r="G246">
        <v>11</v>
      </c>
      <c r="H246">
        <v>34</v>
      </c>
      <c r="I246" t="b">
        <f>Table13[[#This Row],[W]]+Table13[[#This Row],[L]]=Table13[[#This Row],[Games Played]]</f>
        <v>1</v>
      </c>
      <c r="J246">
        <v>867</v>
      </c>
      <c r="K246">
        <v>450</v>
      </c>
      <c r="L246" t="str">
        <f>IF(Table13[[#This Row],[PTS]]&gt;=1000,"High Scorer","Low Scorer")</f>
        <v>Low Scorer</v>
      </c>
      <c r="M246">
        <v>189</v>
      </c>
      <c r="N246">
        <v>339</v>
      </c>
      <c r="O246">
        <v>55.8</v>
      </c>
      <c r="P246" t="str">
        <f>IF(Table13[[#This Row],[Field Goal %]]&gt;46,"Above Average FG%","Below Average FG%")</f>
        <v>Above Average FG%</v>
      </c>
      <c r="Q246">
        <v>4</v>
      </c>
      <c r="R246">
        <v>20</v>
      </c>
      <c r="S246">
        <v>20</v>
      </c>
      <c r="T246" t="str">
        <f>IF(Table13[[#This Row],[3P%]]&lt;30,"Regular Shooter",IF(Table13[[#This Row],[3P%]]&lt;=36,"Solid Shooter",IF(Table13[[#This Row],[3P%]]&gt;36,"Sharpshooter","Invalid")))</f>
        <v>Regular Shooter</v>
      </c>
      <c r="U246">
        <v>68</v>
      </c>
      <c r="V246">
        <v>97</v>
      </c>
      <c r="W246">
        <v>70.099999999999994</v>
      </c>
      <c r="X246" t="str">
        <f>IF(Table13[[#This Row],[Free Throw %]]&lt;70,"Subpar FT%",IF(Table13[[#This Row],[Free Throw %]]&lt;=72,"Solid FT%",IF(Table13[[#This Row],[Free Throw %]]&gt;72,"Elite FT%","Invalid")))</f>
        <v>Solid FT%</v>
      </c>
      <c r="Y246">
        <v>73</v>
      </c>
      <c r="Z246">
        <v>194</v>
      </c>
      <c r="AA246">
        <v>267</v>
      </c>
      <c r="AB246" t="str">
        <f>IF(Table13[[#This Row],[REB]]&lt;199,"Occasional Rebounder",IF(Table13[[#This Row],[REB]] &lt;= 199,"Solid Rebounder",IF(Table13[[#This Row],[REB]]&gt;=200,"Elite Rebounder","Invalid")))</f>
        <v>Elite Rebounder</v>
      </c>
      <c r="AC246">
        <v>30</v>
      </c>
      <c r="AD246" t="str">
        <f>IF(Table13[[#This Row],[AST]]&lt;100,"Occasional Passer",IF(Table13[[#This Row],[AST]] &lt;= 116,"Solid Passer",IF(Table13[[#This Row],[AST]]&gt;116,"Elite Passer","Invalid")))</f>
        <v>Occasional Passer</v>
      </c>
      <c r="AE246">
        <v>51</v>
      </c>
      <c r="AF246">
        <v>7</v>
      </c>
      <c r="AG246" t="str">
        <f>IF(Table13[[#This Row],[STL]]&lt;25,"Occasional Stealer",IF(Table13[[#This Row],[STL]] &lt;= 33,"Solid Stealer",IF(Table13[[#This Row],[STL]]&gt;33,"Elite Stealer","Invalid")))</f>
        <v>Occasional Stealer</v>
      </c>
      <c r="AH246">
        <v>27</v>
      </c>
      <c r="AI246" t="str">
        <f>IF(Table13[[#This Row],[BLK]]&lt;18,"Occasional Blocker",IF(Table13[[#This Row],[BLK]] &lt;= 20,"Solid Shot Blocker",IF(Table13[[#This Row],[BLK]]&gt;=21,"Elite Shot Blocker","Invalid")))</f>
        <v>Elite Shot Blocker</v>
      </c>
      <c r="AJ246">
        <v>108</v>
      </c>
      <c r="AK246">
        <v>866</v>
      </c>
      <c r="AL246">
        <v>8</v>
      </c>
      <c r="AM246">
        <v>0</v>
      </c>
      <c r="AN246">
        <v>-327</v>
      </c>
    </row>
    <row r="247" spans="1:40" x14ac:dyDescent="0.25">
      <c r="A247" t="s">
        <v>333</v>
      </c>
      <c r="B247" t="s">
        <v>52</v>
      </c>
      <c r="C247" t="str">
        <f>_xlfn.XLOOKUP(Table13[[#This Row],[POS]],Table4[POS],Table4[POS NAME])</f>
        <v>Shooting Guard</v>
      </c>
      <c r="D247" t="s">
        <v>106</v>
      </c>
      <c r="E247">
        <v>30</v>
      </c>
      <c r="F247">
        <v>42</v>
      </c>
      <c r="G247">
        <v>23</v>
      </c>
      <c r="H247">
        <v>19</v>
      </c>
      <c r="I247" t="b">
        <f>Table13[[#This Row],[W]]+Table13[[#This Row],[L]]=Table13[[#This Row],[Games Played]]</f>
        <v>1</v>
      </c>
      <c r="J247">
        <v>1106</v>
      </c>
      <c r="K247">
        <v>449</v>
      </c>
      <c r="L247" t="str">
        <f>IF(Table13[[#This Row],[PTS]]&gt;=1000,"High Scorer","Low Scorer")</f>
        <v>Low Scorer</v>
      </c>
      <c r="M247">
        <v>160</v>
      </c>
      <c r="N247">
        <v>403</v>
      </c>
      <c r="O247">
        <v>39.700000000000003</v>
      </c>
      <c r="P247" t="str">
        <f>IF(Table13[[#This Row],[Field Goal %]]&gt;46,"Above Average FG%","Below Average FG%")</f>
        <v>Below Average FG%</v>
      </c>
      <c r="Q247">
        <v>70</v>
      </c>
      <c r="R247">
        <v>212</v>
      </c>
      <c r="S247">
        <v>33</v>
      </c>
      <c r="T247" t="str">
        <f>IF(Table13[[#This Row],[3P%]]&lt;30,"Regular Shooter",IF(Table13[[#This Row],[3P%]]&lt;=36,"Solid Shooter",IF(Table13[[#This Row],[3P%]]&gt;36,"Sharpshooter","Invalid")))</f>
        <v>Solid Shooter</v>
      </c>
      <c r="U247">
        <v>59</v>
      </c>
      <c r="V247">
        <v>79</v>
      </c>
      <c r="W247">
        <v>74.7</v>
      </c>
      <c r="X247" t="str">
        <f>IF(Table13[[#This Row],[Free Throw %]]&lt;70,"Subpar FT%",IF(Table13[[#This Row],[Free Throw %]]&lt;=72,"Solid FT%",IF(Table13[[#This Row],[Free Throw %]]&gt;72,"Elite FT%","Invalid")))</f>
        <v>Elite FT%</v>
      </c>
      <c r="Y247">
        <v>16</v>
      </c>
      <c r="Z247">
        <v>112</v>
      </c>
      <c r="AA247">
        <v>128</v>
      </c>
      <c r="AB247" t="str">
        <f>IF(Table13[[#This Row],[REB]]&lt;199,"Occasional Rebounder",IF(Table13[[#This Row],[REB]] &lt;= 199,"Solid Rebounder",IF(Table13[[#This Row],[REB]]&gt;=200,"Elite Rebounder","Invalid")))</f>
        <v>Occasional Rebounder</v>
      </c>
      <c r="AC247">
        <v>146</v>
      </c>
      <c r="AD247" t="str">
        <f>IF(Table13[[#This Row],[AST]]&lt;100,"Occasional Passer",IF(Table13[[#This Row],[AST]] &lt;= 116,"Solid Passer",IF(Table13[[#This Row],[AST]]&gt;116,"Elite Passer","Invalid")))</f>
        <v>Elite Passer</v>
      </c>
      <c r="AE247">
        <v>87</v>
      </c>
      <c r="AF247">
        <v>57</v>
      </c>
      <c r="AG247" t="str">
        <f>IF(Table13[[#This Row],[STL]]&lt;25,"Occasional Stealer",IF(Table13[[#This Row],[STL]] &lt;= 33,"Solid Stealer",IF(Table13[[#This Row],[STL]]&gt;33,"Elite Stealer","Invalid")))</f>
        <v>Elite Stealer</v>
      </c>
      <c r="AH247">
        <v>12</v>
      </c>
      <c r="AI247" t="str">
        <f>IF(Table13[[#This Row],[BLK]]&lt;18,"Occasional Blocker",IF(Table13[[#This Row],[BLK]] &lt;= 20,"Solid Shot Blocker",IF(Table13[[#This Row],[BLK]]&gt;=21,"Elite Shot Blocker","Invalid")))</f>
        <v>Occasional Blocker</v>
      </c>
      <c r="AJ247">
        <v>99</v>
      </c>
      <c r="AK247">
        <v>942</v>
      </c>
      <c r="AL247">
        <v>0</v>
      </c>
      <c r="AM247">
        <v>0</v>
      </c>
      <c r="AN247">
        <v>-35</v>
      </c>
    </row>
    <row r="248" spans="1:40" x14ac:dyDescent="0.25">
      <c r="A248" t="s">
        <v>334</v>
      </c>
      <c r="B248" t="s">
        <v>26</v>
      </c>
      <c r="C248" t="str">
        <f>_xlfn.XLOOKUP(Table13[[#This Row],[POS]],Table4[POS],Table4[POS NAME])</f>
        <v>Power Forward</v>
      </c>
      <c r="D248" t="s">
        <v>104</v>
      </c>
      <c r="E248">
        <v>30</v>
      </c>
      <c r="F248">
        <v>65</v>
      </c>
      <c r="G248">
        <v>34</v>
      </c>
      <c r="H248">
        <v>31</v>
      </c>
      <c r="I248" t="b">
        <f>Table13[[#This Row],[W]]+Table13[[#This Row],[L]]=Table13[[#This Row],[Games Played]]</f>
        <v>1</v>
      </c>
      <c r="J248">
        <v>1381</v>
      </c>
      <c r="K248">
        <v>441</v>
      </c>
      <c r="L248" t="str">
        <f>IF(Table13[[#This Row],[PTS]]&gt;=1000,"High Scorer","Low Scorer")</f>
        <v>Low Scorer</v>
      </c>
      <c r="M248">
        <v>186</v>
      </c>
      <c r="N248">
        <v>305</v>
      </c>
      <c r="O248">
        <v>61</v>
      </c>
      <c r="P248" t="str">
        <f>IF(Table13[[#This Row],[Field Goal %]]&gt;46,"Above Average FG%","Below Average FG%")</f>
        <v>Above Average FG%</v>
      </c>
      <c r="Q248">
        <v>14</v>
      </c>
      <c r="R248">
        <v>42</v>
      </c>
      <c r="S248">
        <v>33.299999999999997</v>
      </c>
      <c r="T248" t="str">
        <f>IF(Table13[[#This Row],[3P%]]&lt;30,"Regular Shooter",IF(Table13[[#This Row],[3P%]]&lt;=36,"Solid Shooter",IF(Table13[[#This Row],[3P%]]&gt;36,"Sharpshooter","Invalid")))</f>
        <v>Solid Shooter</v>
      </c>
      <c r="U248">
        <v>55</v>
      </c>
      <c r="V248">
        <v>79</v>
      </c>
      <c r="W248">
        <v>69.599999999999994</v>
      </c>
      <c r="X248" t="str">
        <f>IF(Table13[[#This Row],[Free Throw %]]&lt;70,"Subpar FT%",IF(Table13[[#This Row],[Free Throw %]]&lt;=72,"Solid FT%",IF(Table13[[#This Row],[Free Throw %]]&gt;72,"Elite FT%","Invalid")))</f>
        <v>Subpar FT%</v>
      </c>
      <c r="Y248">
        <v>106</v>
      </c>
      <c r="Z248">
        <v>248</v>
      </c>
      <c r="AA248">
        <v>354</v>
      </c>
      <c r="AB248" t="str">
        <f>IF(Table13[[#This Row],[REB]]&lt;199,"Occasional Rebounder",IF(Table13[[#This Row],[REB]] &lt;= 199,"Solid Rebounder",IF(Table13[[#This Row],[REB]]&gt;=200,"Elite Rebounder","Invalid")))</f>
        <v>Elite Rebounder</v>
      </c>
      <c r="AC248">
        <v>119</v>
      </c>
      <c r="AD248" t="str">
        <f>IF(Table13[[#This Row],[AST]]&lt;100,"Occasional Passer",IF(Table13[[#This Row],[AST]] &lt;= 116,"Solid Passer",IF(Table13[[#This Row],[AST]]&gt;116,"Elite Passer","Invalid")))</f>
        <v>Elite Passer</v>
      </c>
      <c r="AE248">
        <v>42</v>
      </c>
      <c r="AF248">
        <v>56</v>
      </c>
      <c r="AG248" t="str">
        <f>IF(Table13[[#This Row],[STL]]&lt;25,"Occasional Stealer",IF(Table13[[#This Row],[STL]] &lt;= 33,"Solid Stealer",IF(Table13[[#This Row],[STL]]&gt;33,"Elite Stealer","Invalid")))</f>
        <v>Elite Stealer</v>
      </c>
      <c r="AH248">
        <v>37</v>
      </c>
      <c r="AI248" t="str">
        <f>IF(Table13[[#This Row],[BLK]]&lt;18,"Occasional Blocker",IF(Table13[[#This Row],[BLK]] &lt;= 20,"Solid Shot Blocker",IF(Table13[[#This Row],[BLK]]&gt;=21,"Elite Shot Blocker","Invalid")))</f>
        <v>Elite Shot Blocker</v>
      </c>
      <c r="AJ248">
        <v>133</v>
      </c>
      <c r="AK248">
        <v>1281</v>
      </c>
      <c r="AL248">
        <v>3</v>
      </c>
      <c r="AM248">
        <v>0</v>
      </c>
      <c r="AN248">
        <v>185</v>
      </c>
    </row>
    <row r="249" spans="1:40" x14ac:dyDescent="0.25">
      <c r="A249" t="s">
        <v>335</v>
      </c>
      <c r="B249" t="s">
        <v>26</v>
      </c>
      <c r="C249" t="str">
        <f>_xlfn.XLOOKUP(Table13[[#This Row],[POS]],Table4[POS],Table4[POS NAME])</f>
        <v>Power Forward</v>
      </c>
      <c r="D249" t="s">
        <v>89</v>
      </c>
      <c r="E249">
        <v>36</v>
      </c>
      <c r="F249">
        <v>56</v>
      </c>
      <c r="G249">
        <v>33</v>
      </c>
      <c r="H249">
        <v>23</v>
      </c>
      <c r="I249" t="b">
        <f>Table13[[#This Row],[W]]+Table13[[#This Row],[L]]=Table13[[#This Row],[Games Played]]</f>
        <v>1</v>
      </c>
      <c r="J249">
        <v>1091</v>
      </c>
      <c r="K249">
        <v>437</v>
      </c>
      <c r="L249" t="str">
        <f>IF(Table13[[#This Row],[PTS]]&gt;=1000,"High Scorer","Low Scorer")</f>
        <v>Low Scorer</v>
      </c>
      <c r="M249">
        <v>160</v>
      </c>
      <c r="N249">
        <v>328</v>
      </c>
      <c r="O249">
        <v>48.8</v>
      </c>
      <c r="P249" t="str">
        <f>IF(Table13[[#This Row],[Field Goal %]]&gt;46,"Above Average FG%","Below Average FG%")</f>
        <v>Above Average FG%</v>
      </c>
      <c r="Q249">
        <v>30</v>
      </c>
      <c r="R249">
        <v>104</v>
      </c>
      <c r="S249">
        <v>28.8</v>
      </c>
      <c r="T249" t="str">
        <f>IF(Table13[[#This Row],[3P%]]&lt;30,"Regular Shooter",IF(Table13[[#This Row],[3P%]]&lt;=36,"Solid Shooter",IF(Table13[[#This Row],[3P%]]&gt;36,"Sharpshooter","Invalid")))</f>
        <v>Regular Shooter</v>
      </c>
      <c r="U249">
        <v>87</v>
      </c>
      <c r="V249">
        <v>117</v>
      </c>
      <c r="W249">
        <v>74.400000000000006</v>
      </c>
      <c r="X249" t="str">
        <f>IF(Table13[[#This Row],[Free Throw %]]&lt;70,"Subpar FT%",IF(Table13[[#This Row],[Free Throw %]]&lt;=72,"Solid FT%",IF(Table13[[#This Row],[Free Throw %]]&gt;72,"Elite FT%","Invalid")))</f>
        <v>Elite FT%</v>
      </c>
      <c r="Y249">
        <v>38</v>
      </c>
      <c r="Z249">
        <v>106</v>
      </c>
      <c r="AA249">
        <v>144</v>
      </c>
      <c r="AB249" t="str">
        <f>IF(Table13[[#This Row],[REB]]&lt;199,"Occasional Rebounder",IF(Table13[[#This Row],[REB]] &lt;= 199,"Solid Rebounder",IF(Table13[[#This Row],[REB]]&gt;=200,"Elite Rebounder","Invalid")))</f>
        <v>Occasional Rebounder</v>
      </c>
      <c r="AC249">
        <v>69</v>
      </c>
      <c r="AD249" t="str">
        <f>IF(Table13[[#This Row],[AST]]&lt;100,"Occasional Passer",IF(Table13[[#This Row],[AST]] &lt;= 116,"Solid Passer",IF(Table13[[#This Row],[AST]]&gt;116,"Elite Passer","Invalid")))</f>
        <v>Occasional Passer</v>
      </c>
      <c r="AE249">
        <v>46</v>
      </c>
      <c r="AF249">
        <v>18</v>
      </c>
      <c r="AG249" t="str">
        <f>IF(Table13[[#This Row],[STL]]&lt;25,"Occasional Stealer",IF(Table13[[#This Row],[STL]] &lt;= 33,"Solid Stealer",IF(Table13[[#This Row],[STL]]&gt;33,"Elite Stealer","Invalid")))</f>
        <v>Occasional Stealer</v>
      </c>
      <c r="AH249">
        <v>17</v>
      </c>
      <c r="AI249" t="str">
        <f>IF(Table13[[#This Row],[BLK]]&lt;18,"Occasional Blocker",IF(Table13[[#This Row],[BLK]] &lt;= 20,"Solid Shot Blocker",IF(Table13[[#This Row],[BLK]]&gt;=21,"Elite Shot Blocker","Invalid")))</f>
        <v>Occasional Blocker</v>
      </c>
      <c r="AJ249">
        <v>99</v>
      </c>
      <c r="AK249">
        <v>772</v>
      </c>
      <c r="AL249">
        <v>0</v>
      </c>
      <c r="AM249">
        <v>0</v>
      </c>
      <c r="AN249">
        <v>-193</v>
      </c>
    </row>
    <row r="250" spans="1:40" x14ac:dyDescent="0.25">
      <c r="A250" t="s">
        <v>336</v>
      </c>
      <c r="B250" t="s">
        <v>37</v>
      </c>
      <c r="C250" t="str">
        <f>_xlfn.XLOOKUP(Table13[[#This Row],[POS]],Table4[POS],Table4[POS NAME])</f>
        <v>Center</v>
      </c>
      <c r="D250" t="s">
        <v>61</v>
      </c>
      <c r="E250">
        <v>25</v>
      </c>
      <c r="F250">
        <v>59</v>
      </c>
      <c r="G250">
        <v>35</v>
      </c>
      <c r="H250">
        <v>24</v>
      </c>
      <c r="I250" t="b">
        <f>Table13[[#This Row],[W]]+Table13[[#This Row],[L]]=Table13[[#This Row],[Games Played]]</f>
        <v>1</v>
      </c>
      <c r="J250">
        <v>1589</v>
      </c>
      <c r="K250">
        <v>435</v>
      </c>
      <c r="L250" t="str">
        <f>IF(Table13[[#This Row],[PTS]]&gt;=1000,"High Scorer","Low Scorer")</f>
        <v>Low Scorer</v>
      </c>
      <c r="M250">
        <v>188</v>
      </c>
      <c r="N250">
        <v>280</v>
      </c>
      <c r="O250">
        <v>67.099999999999994</v>
      </c>
      <c r="P250" t="str">
        <f>IF(Table13[[#This Row],[Field Goal %]]&gt;46,"Above Average FG%","Below Average FG%")</f>
        <v>Above Average FG%</v>
      </c>
      <c r="Q250">
        <v>0</v>
      </c>
      <c r="R250">
        <v>0</v>
      </c>
      <c r="S250">
        <v>0</v>
      </c>
      <c r="T250" t="str">
        <f>IF(Table13[[#This Row],[3P%]]&lt;30,"Regular Shooter",IF(Table13[[#This Row],[3P%]]&lt;=36,"Solid Shooter",IF(Table13[[#This Row],[3P%]]&gt;36,"Sharpshooter","Invalid")))</f>
        <v>Regular Shooter</v>
      </c>
      <c r="U250">
        <v>59</v>
      </c>
      <c r="V250">
        <v>122</v>
      </c>
      <c r="W250">
        <v>48.4</v>
      </c>
      <c r="X250" t="str">
        <f>IF(Table13[[#This Row],[Free Throw %]]&lt;70,"Subpar FT%",IF(Table13[[#This Row],[Free Throw %]]&lt;=72,"Solid FT%",IF(Table13[[#This Row],[Free Throw %]]&gt;72,"Elite FT%","Invalid")))</f>
        <v>Subpar FT%</v>
      </c>
      <c r="Y250">
        <v>267</v>
      </c>
      <c r="Z250">
        <v>288</v>
      </c>
      <c r="AA250">
        <v>555</v>
      </c>
      <c r="AB250" t="str">
        <f>IF(Table13[[#This Row],[REB]]&lt;199,"Occasional Rebounder",IF(Table13[[#This Row],[REB]] &lt;= 199,"Solid Rebounder",IF(Table13[[#This Row],[REB]]&gt;=200,"Elite Rebounder","Invalid")))</f>
        <v>Elite Rebounder</v>
      </c>
      <c r="AC250">
        <v>53</v>
      </c>
      <c r="AD250" t="str">
        <f>IF(Table13[[#This Row],[AST]]&lt;100,"Occasional Passer",IF(Table13[[#This Row],[AST]] &lt;= 116,"Solid Passer",IF(Table13[[#This Row],[AST]]&gt;116,"Elite Passer","Invalid")))</f>
        <v>Occasional Passer</v>
      </c>
      <c r="AE250">
        <v>41</v>
      </c>
      <c r="AF250">
        <v>56</v>
      </c>
      <c r="AG250" t="str">
        <f>IF(Table13[[#This Row],[STL]]&lt;25,"Occasional Stealer",IF(Table13[[#This Row],[STL]] &lt;= 33,"Solid Stealer",IF(Table13[[#This Row],[STL]]&gt;33,"Elite Stealer","Invalid")))</f>
        <v>Elite Stealer</v>
      </c>
      <c r="AH250">
        <v>109</v>
      </c>
      <c r="AI250" t="str">
        <f>IF(Table13[[#This Row],[BLK]]&lt;18,"Occasional Blocker",IF(Table13[[#This Row],[BLK]] &lt;= 20,"Solid Shot Blocker",IF(Table13[[#This Row],[BLK]]&gt;=21,"Elite Shot Blocker","Invalid")))</f>
        <v>Elite Shot Blocker</v>
      </c>
      <c r="AJ250">
        <v>160</v>
      </c>
      <c r="AK250">
        <v>1635</v>
      </c>
      <c r="AL250">
        <v>13</v>
      </c>
      <c r="AM250">
        <v>0</v>
      </c>
      <c r="AN250">
        <v>185</v>
      </c>
    </row>
    <row r="251" spans="1:40" x14ac:dyDescent="0.25">
      <c r="A251" t="s">
        <v>337</v>
      </c>
      <c r="B251" t="s">
        <v>52</v>
      </c>
      <c r="C251" t="str">
        <f>_xlfn.XLOOKUP(Table13[[#This Row],[POS]],Table4[POS],Table4[POS NAME])</f>
        <v>Shooting Guard</v>
      </c>
      <c r="D251" t="s">
        <v>78</v>
      </c>
      <c r="E251">
        <v>25</v>
      </c>
      <c r="F251">
        <v>64</v>
      </c>
      <c r="G251">
        <v>38</v>
      </c>
      <c r="H251">
        <v>26</v>
      </c>
      <c r="I251" t="b">
        <f>Table13[[#This Row],[W]]+Table13[[#This Row],[L]]=Table13[[#This Row],[Games Played]]</f>
        <v>1</v>
      </c>
      <c r="J251">
        <v>841</v>
      </c>
      <c r="K251">
        <v>431</v>
      </c>
      <c r="L251" t="str">
        <f>IF(Table13[[#This Row],[PTS]]&gt;=1000,"High Scorer","Low Scorer")</f>
        <v>Low Scorer</v>
      </c>
      <c r="M251">
        <v>154</v>
      </c>
      <c r="N251">
        <v>364</v>
      </c>
      <c r="O251">
        <v>42.3</v>
      </c>
      <c r="P251" t="str">
        <f>IF(Table13[[#This Row],[Field Goal %]]&gt;46,"Above Average FG%","Below Average FG%")</f>
        <v>Below Average FG%</v>
      </c>
      <c r="Q251">
        <v>89</v>
      </c>
      <c r="R251">
        <v>243</v>
      </c>
      <c r="S251">
        <v>36.6</v>
      </c>
      <c r="T251" t="str">
        <f>IF(Table13[[#This Row],[3P%]]&lt;30,"Regular Shooter",IF(Table13[[#This Row],[3P%]]&lt;=36,"Solid Shooter",IF(Table13[[#This Row],[3P%]]&gt;36,"Sharpshooter","Invalid")))</f>
        <v>Sharpshooter</v>
      </c>
      <c r="U251">
        <v>34</v>
      </c>
      <c r="V251">
        <v>43</v>
      </c>
      <c r="W251">
        <v>79.099999999999994</v>
      </c>
      <c r="X251" t="str">
        <f>IF(Table13[[#This Row],[Free Throw %]]&lt;70,"Subpar FT%",IF(Table13[[#This Row],[Free Throw %]]&lt;=72,"Solid FT%",IF(Table13[[#This Row],[Free Throw %]]&gt;72,"Elite FT%","Invalid")))</f>
        <v>Elite FT%</v>
      </c>
      <c r="Y251">
        <v>20</v>
      </c>
      <c r="Z251">
        <v>119</v>
      </c>
      <c r="AA251">
        <v>139</v>
      </c>
      <c r="AB251" t="str">
        <f>IF(Table13[[#This Row],[REB]]&lt;199,"Occasional Rebounder",IF(Table13[[#This Row],[REB]] &lt;= 199,"Solid Rebounder",IF(Table13[[#This Row],[REB]]&gt;=200,"Elite Rebounder","Invalid")))</f>
        <v>Occasional Rebounder</v>
      </c>
      <c r="AC251">
        <v>67</v>
      </c>
      <c r="AD251" t="str">
        <f>IF(Table13[[#This Row],[AST]]&lt;100,"Occasional Passer",IF(Table13[[#This Row],[AST]] &lt;= 116,"Solid Passer",IF(Table13[[#This Row],[AST]]&gt;116,"Elite Passer","Invalid")))</f>
        <v>Occasional Passer</v>
      </c>
      <c r="AE251">
        <v>53</v>
      </c>
      <c r="AF251">
        <v>43</v>
      </c>
      <c r="AG251" t="str">
        <f>IF(Table13[[#This Row],[STL]]&lt;25,"Occasional Stealer",IF(Table13[[#This Row],[STL]] &lt;= 33,"Solid Stealer",IF(Table13[[#This Row],[STL]]&gt;33,"Elite Stealer","Invalid")))</f>
        <v>Elite Stealer</v>
      </c>
      <c r="AH251">
        <v>12</v>
      </c>
      <c r="AI251" t="str">
        <f>IF(Table13[[#This Row],[BLK]]&lt;18,"Occasional Blocker",IF(Table13[[#This Row],[BLK]] &lt;= 20,"Solid Shot Blocker",IF(Table13[[#This Row],[BLK]]&gt;=21,"Elite Shot Blocker","Invalid")))</f>
        <v>Occasional Blocker</v>
      </c>
      <c r="AJ251">
        <v>104</v>
      </c>
      <c r="AK251">
        <v>810</v>
      </c>
      <c r="AL251">
        <v>0</v>
      </c>
      <c r="AM251">
        <v>0</v>
      </c>
      <c r="AN251">
        <v>47</v>
      </c>
    </row>
    <row r="252" spans="1:40" x14ac:dyDescent="0.25">
      <c r="A252" t="s">
        <v>338</v>
      </c>
      <c r="B252" t="s">
        <v>57</v>
      </c>
      <c r="C252" t="str">
        <f>_xlfn.XLOOKUP(Table13[[#This Row],[POS]],Table4[POS],Table4[POS NAME])</f>
        <v>Forward</v>
      </c>
      <c r="D252" t="s">
        <v>100</v>
      </c>
      <c r="E252">
        <v>24</v>
      </c>
      <c r="F252">
        <v>61</v>
      </c>
      <c r="G252">
        <v>40</v>
      </c>
      <c r="H252">
        <v>21</v>
      </c>
      <c r="I252" t="b">
        <f>Table13[[#This Row],[W]]+Table13[[#This Row],[L]]=Table13[[#This Row],[Games Played]]</f>
        <v>1</v>
      </c>
      <c r="J252">
        <v>1180</v>
      </c>
      <c r="K252">
        <v>429</v>
      </c>
      <c r="L252" t="str">
        <f>IF(Table13[[#This Row],[PTS]]&gt;=1000,"High Scorer","Low Scorer")</f>
        <v>Low Scorer</v>
      </c>
      <c r="M252">
        <v>188</v>
      </c>
      <c r="N252">
        <v>306</v>
      </c>
      <c r="O252">
        <v>61.4</v>
      </c>
      <c r="P252" t="str">
        <f>IF(Table13[[#This Row],[Field Goal %]]&gt;46,"Above Average FG%","Below Average FG%")</f>
        <v>Above Average FG%</v>
      </c>
      <c r="Q252">
        <v>4</v>
      </c>
      <c r="R252">
        <v>15</v>
      </c>
      <c r="S252">
        <v>26.7</v>
      </c>
      <c r="T252" t="str">
        <f>IF(Table13[[#This Row],[3P%]]&lt;30,"Regular Shooter",IF(Table13[[#This Row],[3P%]]&lt;=36,"Solid Shooter",IF(Table13[[#This Row],[3P%]]&gt;36,"Sharpshooter","Invalid")))</f>
        <v>Regular Shooter</v>
      </c>
      <c r="U252">
        <v>49</v>
      </c>
      <c r="V252">
        <v>89</v>
      </c>
      <c r="W252">
        <v>55.1</v>
      </c>
      <c r="X252" t="str">
        <f>IF(Table13[[#This Row],[Free Throw %]]&lt;70,"Subpar FT%",IF(Table13[[#This Row],[Free Throw %]]&lt;=72,"Solid FT%",IF(Table13[[#This Row],[Free Throw %]]&gt;72,"Elite FT%","Invalid")))</f>
        <v>Subpar FT%</v>
      </c>
      <c r="Y252">
        <v>121</v>
      </c>
      <c r="Z252">
        <v>186</v>
      </c>
      <c r="AA252">
        <v>307</v>
      </c>
      <c r="AB252" t="str">
        <f>IF(Table13[[#This Row],[REB]]&lt;199,"Occasional Rebounder",IF(Table13[[#This Row],[REB]] &lt;= 199,"Solid Rebounder",IF(Table13[[#This Row],[REB]]&gt;=200,"Elite Rebounder","Invalid")))</f>
        <v>Elite Rebounder</v>
      </c>
      <c r="AC252">
        <v>96</v>
      </c>
      <c r="AD252" t="str">
        <f>IF(Table13[[#This Row],[AST]]&lt;100,"Occasional Passer",IF(Table13[[#This Row],[AST]] &lt;= 116,"Solid Passer",IF(Table13[[#This Row],[AST]]&gt;116,"Elite Passer","Invalid")))</f>
        <v>Occasional Passer</v>
      </c>
      <c r="AE252">
        <v>44</v>
      </c>
      <c r="AF252">
        <v>58</v>
      </c>
      <c r="AG252" t="str">
        <f>IF(Table13[[#This Row],[STL]]&lt;25,"Occasional Stealer",IF(Table13[[#This Row],[STL]] &lt;= 33,"Solid Stealer",IF(Table13[[#This Row],[STL]]&gt;33,"Elite Stealer","Invalid")))</f>
        <v>Elite Stealer</v>
      </c>
      <c r="AH252">
        <v>29</v>
      </c>
      <c r="AI252" t="str">
        <f>IF(Table13[[#This Row],[BLK]]&lt;18,"Occasional Blocker",IF(Table13[[#This Row],[BLK]] &lt;= 20,"Solid Shot Blocker",IF(Table13[[#This Row],[BLK]]&gt;=21,"Elite Shot Blocker","Invalid")))</f>
        <v>Elite Shot Blocker</v>
      </c>
      <c r="AJ252">
        <v>97</v>
      </c>
      <c r="AK252">
        <v>1158</v>
      </c>
      <c r="AL252">
        <v>4</v>
      </c>
      <c r="AM252">
        <v>0</v>
      </c>
      <c r="AN252">
        <v>-1</v>
      </c>
    </row>
    <row r="253" spans="1:40" x14ac:dyDescent="0.25">
      <c r="A253" t="s">
        <v>339</v>
      </c>
      <c r="B253" t="s">
        <v>40</v>
      </c>
      <c r="C253" t="str">
        <f>_xlfn.XLOOKUP(Table13[[#This Row],[POS]],Table4[POS],Table4[POS NAME])</f>
        <v>Point Guard</v>
      </c>
      <c r="D253" t="s">
        <v>142</v>
      </c>
      <c r="E253">
        <v>31</v>
      </c>
      <c r="F253">
        <v>62</v>
      </c>
      <c r="G253">
        <v>12</v>
      </c>
      <c r="H253">
        <v>50</v>
      </c>
      <c r="I253" t="b">
        <f>Table13[[#This Row],[W]]+Table13[[#This Row],[L]]=Table13[[#This Row],[Games Played]]</f>
        <v>1</v>
      </c>
      <c r="J253">
        <v>1227</v>
      </c>
      <c r="K253">
        <v>427</v>
      </c>
      <c r="L253" t="str">
        <f>IF(Table13[[#This Row],[PTS]]&gt;=1000,"High Scorer","Low Scorer")</f>
        <v>Low Scorer</v>
      </c>
      <c r="M253">
        <v>150</v>
      </c>
      <c r="N253">
        <v>351</v>
      </c>
      <c r="O253">
        <v>42.7</v>
      </c>
      <c r="P253" t="str">
        <f>IF(Table13[[#This Row],[Field Goal %]]&gt;46,"Above Average FG%","Below Average FG%")</f>
        <v>Below Average FG%</v>
      </c>
      <c r="Q253">
        <v>70</v>
      </c>
      <c r="R253">
        <v>180</v>
      </c>
      <c r="S253">
        <v>38.9</v>
      </c>
      <c r="T253" t="str">
        <f>IF(Table13[[#This Row],[3P%]]&lt;30,"Regular Shooter",IF(Table13[[#This Row],[3P%]]&lt;=36,"Solid Shooter",IF(Table13[[#This Row],[3P%]]&gt;36,"Sharpshooter","Invalid")))</f>
        <v>Sharpshooter</v>
      </c>
      <c r="U253">
        <v>57</v>
      </c>
      <c r="V253">
        <v>72</v>
      </c>
      <c r="W253">
        <v>79.2</v>
      </c>
      <c r="X253" t="str">
        <f>IF(Table13[[#This Row],[Free Throw %]]&lt;70,"Subpar FT%",IF(Table13[[#This Row],[Free Throw %]]&lt;=72,"Solid FT%",IF(Table13[[#This Row],[Free Throw %]]&gt;72,"Elite FT%","Invalid")))</f>
        <v>Elite FT%</v>
      </c>
      <c r="Y253">
        <v>21</v>
      </c>
      <c r="Z253">
        <v>85</v>
      </c>
      <c r="AA253">
        <v>106</v>
      </c>
      <c r="AB253" t="str">
        <f>IF(Table13[[#This Row],[REB]]&lt;199,"Occasional Rebounder",IF(Table13[[#This Row],[REB]] &lt;= 199,"Solid Rebounder",IF(Table13[[#This Row],[REB]]&gt;=200,"Elite Rebounder","Invalid")))</f>
        <v>Occasional Rebounder</v>
      </c>
      <c r="AC253">
        <v>217</v>
      </c>
      <c r="AD253" t="str">
        <f>IF(Table13[[#This Row],[AST]]&lt;100,"Occasional Passer",IF(Table13[[#This Row],[AST]] &lt;= 116,"Solid Passer",IF(Table13[[#This Row],[AST]]&gt;116,"Elite Passer","Invalid")))</f>
        <v>Elite Passer</v>
      </c>
      <c r="AE253">
        <v>56</v>
      </c>
      <c r="AF253">
        <v>34</v>
      </c>
      <c r="AG253" t="str">
        <f>IF(Table13[[#This Row],[STL]]&lt;25,"Occasional Stealer",IF(Table13[[#This Row],[STL]] &lt;= 33,"Solid Stealer",IF(Table13[[#This Row],[STL]]&gt;33,"Elite Stealer","Invalid")))</f>
        <v>Elite Stealer</v>
      </c>
      <c r="AH253">
        <v>9</v>
      </c>
      <c r="AI253" t="str">
        <f>IF(Table13[[#This Row],[BLK]]&lt;18,"Occasional Blocker",IF(Table13[[#This Row],[BLK]] &lt;= 20,"Solid Shot Blocker",IF(Table13[[#This Row],[BLK]]&gt;=21,"Elite Shot Blocker","Invalid")))</f>
        <v>Occasional Blocker</v>
      </c>
      <c r="AJ253">
        <v>88</v>
      </c>
      <c r="AK253">
        <v>953</v>
      </c>
      <c r="AL253">
        <v>0</v>
      </c>
      <c r="AM253">
        <v>0</v>
      </c>
      <c r="AN253">
        <v>-110</v>
      </c>
    </row>
    <row r="254" spans="1:40" x14ac:dyDescent="0.25">
      <c r="A254" t="s">
        <v>340</v>
      </c>
      <c r="B254" t="s">
        <v>33</v>
      </c>
      <c r="C254" t="str">
        <f>_xlfn.XLOOKUP(Table13[[#This Row],[POS]],Table4[POS],Table4[POS NAME])</f>
        <v>Small Forward</v>
      </c>
      <c r="D254" t="s">
        <v>48</v>
      </c>
      <c r="E254">
        <v>28</v>
      </c>
      <c r="F254">
        <v>53</v>
      </c>
      <c r="G254">
        <v>26</v>
      </c>
      <c r="H254">
        <v>27</v>
      </c>
      <c r="I254" t="b">
        <f>Table13[[#This Row],[W]]+Table13[[#This Row],[L]]=Table13[[#This Row],[Games Played]]</f>
        <v>1</v>
      </c>
      <c r="J254">
        <v>1206</v>
      </c>
      <c r="K254">
        <v>425</v>
      </c>
      <c r="L254" t="str">
        <f>IF(Table13[[#This Row],[PTS]]&gt;=1000,"High Scorer","Low Scorer")</f>
        <v>Low Scorer</v>
      </c>
      <c r="M254">
        <v>179</v>
      </c>
      <c r="N254">
        <v>346</v>
      </c>
      <c r="O254">
        <v>51.7</v>
      </c>
      <c r="P254" t="str">
        <f>IF(Table13[[#This Row],[Field Goal %]]&gt;46,"Above Average FG%","Below Average FG%")</f>
        <v>Above Average FG%</v>
      </c>
      <c r="Q254">
        <v>50</v>
      </c>
      <c r="R254">
        <v>134</v>
      </c>
      <c r="S254">
        <v>37.299999999999997</v>
      </c>
      <c r="T254" t="str">
        <f>IF(Table13[[#This Row],[3P%]]&lt;30,"Regular Shooter",IF(Table13[[#This Row],[3P%]]&lt;=36,"Solid Shooter",IF(Table13[[#This Row],[3P%]]&gt;36,"Sharpshooter","Invalid")))</f>
        <v>Sharpshooter</v>
      </c>
      <c r="U254">
        <v>17</v>
      </c>
      <c r="V254">
        <v>39</v>
      </c>
      <c r="W254">
        <v>43.6</v>
      </c>
      <c r="X254" t="str">
        <f>IF(Table13[[#This Row],[Free Throw %]]&lt;70,"Subpar FT%",IF(Table13[[#This Row],[Free Throw %]]&lt;=72,"Solid FT%",IF(Table13[[#This Row],[Free Throw %]]&gt;72,"Elite FT%","Invalid")))</f>
        <v>Subpar FT%</v>
      </c>
      <c r="Y254">
        <v>97</v>
      </c>
      <c r="Z254">
        <v>164</v>
      </c>
      <c r="AA254">
        <v>261</v>
      </c>
      <c r="AB254" t="str">
        <f>IF(Table13[[#This Row],[REB]]&lt;199,"Occasional Rebounder",IF(Table13[[#This Row],[REB]] &lt;= 199,"Solid Rebounder",IF(Table13[[#This Row],[REB]]&gt;=200,"Elite Rebounder","Invalid")))</f>
        <v>Elite Rebounder</v>
      </c>
      <c r="AC254">
        <v>105</v>
      </c>
      <c r="AD254" t="str">
        <f>IF(Table13[[#This Row],[AST]]&lt;100,"Occasional Passer",IF(Table13[[#This Row],[AST]] &lt;= 116,"Solid Passer",IF(Table13[[#This Row],[AST]]&gt;116,"Elite Passer","Invalid")))</f>
        <v>Solid Passer</v>
      </c>
      <c r="AE254">
        <v>32</v>
      </c>
      <c r="AF254">
        <v>45</v>
      </c>
      <c r="AG254" t="str">
        <f>IF(Table13[[#This Row],[STL]]&lt;25,"Occasional Stealer",IF(Table13[[#This Row],[STL]] &lt;= 33,"Solid Stealer",IF(Table13[[#This Row],[STL]]&gt;33,"Elite Stealer","Invalid")))</f>
        <v>Elite Stealer</v>
      </c>
      <c r="AH254">
        <v>14</v>
      </c>
      <c r="AI254" t="str">
        <f>IF(Table13[[#This Row],[BLK]]&lt;18,"Occasional Blocker",IF(Table13[[#This Row],[BLK]] &lt;= 20,"Solid Shot Blocker",IF(Table13[[#This Row],[BLK]]&gt;=21,"Elite Shot Blocker","Invalid")))</f>
        <v>Occasional Blocker</v>
      </c>
      <c r="AJ254">
        <v>112</v>
      </c>
      <c r="AK254">
        <v>1041</v>
      </c>
      <c r="AL254">
        <v>2</v>
      </c>
      <c r="AM254">
        <v>0</v>
      </c>
      <c r="AN254">
        <v>75</v>
      </c>
    </row>
    <row r="255" spans="1:40" x14ac:dyDescent="0.25">
      <c r="A255" t="s">
        <v>341</v>
      </c>
      <c r="B255" t="s">
        <v>62</v>
      </c>
      <c r="C255" t="str">
        <f>_xlfn.XLOOKUP(Table13[[#This Row],[POS]],Table4[POS],Table4[POS NAME])</f>
        <v>Guard</v>
      </c>
      <c r="D255" t="s">
        <v>44</v>
      </c>
      <c r="E255">
        <v>20</v>
      </c>
      <c r="F255">
        <v>48</v>
      </c>
      <c r="G255">
        <v>20</v>
      </c>
      <c r="H255">
        <v>28</v>
      </c>
      <c r="I255" t="b">
        <f>Table13[[#This Row],[W]]+Table13[[#This Row],[L]]=Table13[[#This Row],[Games Played]]</f>
        <v>1</v>
      </c>
      <c r="J255">
        <v>708</v>
      </c>
      <c r="K255">
        <v>420</v>
      </c>
      <c r="L255" t="str">
        <f>IF(Table13[[#This Row],[PTS]]&gt;=1000,"High Scorer","Low Scorer")</f>
        <v>Low Scorer</v>
      </c>
      <c r="M255">
        <v>146</v>
      </c>
      <c r="N255">
        <v>333</v>
      </c>
      <c r="O255">
        <v>43.8</v>
      </c>
      <c r="P255" t="str">
        <f>IF(Table13[[#This Row],[Field Goal %]]&gt;46,"Above Average FG%","Below Average FG%")</f>
        <v>Below Average FG%</v>
      </c>
      <c r="Q255">
        <v>63</v>
      </c>
      <c r="R255">
        <v>156</v>
      </c>
      <c r="S255">
        <v>40.4</v>
      </c>
      <c r="T255" t="str">
        <f>IF(Table13[[#This Row],[3P%]]&lt;30,"Regular Shooter",IF(Table13[[#This Row],[3P%]]&lt;=36,"Solid Shooter",IF(Table13[[#This Row],[3P%]]&gt;36,"Sharpshooter","Invalid")))</f>
        <v>Sharpshooter</v>
      </c>
      <c r="U255">
        <v>65</v>
      </c>
      <c r="V255">
        <v>79</v>
      </c>
      <c r="W255">
        <v>82.3</v>
      </c>
      <c r="X255" t="str">
        <f>IF(Table13[[#This Row],[Free Throw %]]&lt;70,"Subpar FT%",IF(Table13[[#This Row],[Free Throw %]]&lt;=72,"Solid FT%",IF(Table13[[#This Row],[Free Throw %]]&gt;72,"Elite FT%","Invalid")))</f>
        <v>Elite FT%</v>
      </c>
      <c r="Y255">
        <v>11</v>
      </c>
      <c r="Z255">
        <v>78</v>
      </c>
      <c r="AA255">
        <v>89</v>
      </c>
      <c r="AB255" t="str">
        <f>IF(Table13[[#This Row],[REB]]&lt;199,"Occasional Rebounder",IF(Table13[[#This Row],[REB]] &lt;= 199,"Solid Rebounder",IF(Table13[[#This Row],[REB]]&gt;=200,"Elite Rebounder","Invalid")))</f>
        <v>Occasional Rebounder</v>
      </c>
      <c r="AC255">
        <v>65</v>
      </c>
      <c r="AD255" t="str">
        <f>IF(Table13[[#This Row],[AST]]&lt;100,"Occasional Passer",IF(Table13[[#This Row],[AST]] &lt;= 116,"Solid Passer",IF(Table13[[#This Row],[AST]]&gt;116,"Elite Passer","Invalid")))</f>
        <v>Occasional Passer</v>
      </c>
      <c r="AE255">
        <v>46</v>
      </c>
      <c r="AF255">
        <v>17</v>
      </c>
      <c r="AG255" t="str">
        <f>IF(Table13[[#This Row],[STL]]&lt;25,"Occasional Stealer",IF(Table13[[#This Row],[STL]] &lt;= 33,"Solid Stealer",IF(Table13[[#This Row],[STL]]&gt;33,"Elite Stealer","Invalid")))</f>
        <v>Occasional Stealer</v>
      </c>
      <c r="AH255">
        <v>7</v>
      </c>
      <c r="AI255" t="str">
        <f>IF(Table13[[#This Row],[BLK]]&lt;18,"Occasional Blocker",IF(Table13[[#This Row],[BLK]] &lt;= 20,"Solid Shot Blocker",IF(Table13[[#This Row],[BLK]]&gt;=21,"Elite Shot Blocker","Invalid")))</f>
        <v>Occasional Blocker</v>
      </c>
      <c r="AJ255">
        <v>64</v>
      </c>
      <c r="AK255">
        <v>650</v>
      </c>
      <c r="AL255">
        <v>0</v>
      </c>
      <c r="AM255">
        <v>0</v>
      </c>
      <c r="AN255">
        <v>-32</v>
      </c>
    </row>
    <row r="256" spans="1:40" x14ac:dyDescent="0.25">
      <c r="A256" t="s">
        <v>342</v>
      </c>
      <c r="B256" t="s">
        <v>57</v>
      </c>
      <c r="C256" t="str">
        <f>_xlfn.XLOOKUP(Table13[[#This Row],[POS]],Table4[POS],Table4[POS NAME])</f>
        <v>Forward</v>
      </c>
      <c r="D256" t="s">
        <v>93</v>
      </c>
      <c r="E256">
        <v>25</v>
      </c>
      <c r="F256">
        <v>62</v>
      </c>
      <c r="G256">
        <v>36</v>
      </c>
      <c r="H256">
        <v>26</v>
      </c>
      <c r="I256" t="b">
        <f>Table13[[#This Row],[W]]+Table13[[#This Row],[L]]=Table13[[#This Row],[Games Played]]</f>
        <v>1</v>
      </c>
      <c r="J256">
        <v>1195</v>
      </c>
      <c r="K256">
        <v>415</v>
      </c>
      <c r="L256" t="str">
        <f>IF(Table13[[#This Row],[PTS]]&gt;=1000,"High Scorer","Low Scorer")</f>
        <v>Low Scorer</v>
      </c>
      <c r="M256">
        <v>148</v>
      </c>
      <c r="N256">
        <v>314</v>
      </c>
      <c r="O256">
        <v>47.1</v>
      </c>
      <c r="P256" t="str">
        <f>IF(Table13[[#This Row],[Field Goal %]]&gt;46,"Above Average FG%","Below Average FG%")</f>
        <v>Above Average FG%</v>
      </c>
      <c r="Q256">
        <v>73</v>
      </c>
      <c r="R256">
        <v>199</v>
      </c>
      <c r="S256">
        <v>36.700000000000003</v>
      </c>
      <c r="T256" t="str">
        <f>IF(Table13[[#This Row],[3P%]]&lt;30,"Regular Shooter",IF(Table13[[#This Row],[3P%]]&lt;=36,"Solid Shooter",IF(Table13[[#This Row],[3P%]]&gt;36,"Sharpshooter","Invalid")))</f>
        <v>Sharpshooter</v>
      </c>
      <c r="U256">
        <v>46</v>
      </c>
      <c r="V256">
        <v>60</v>
      </c>
      <c r="W256">
        <v>76.7</v>
      </c>
      <c r="X256" t="str">
        <f>IF(Table13[[#This Row],[Free Throw %]]&lt;70,"Subpar FT%",IF(Table13[[#This Row],[Free Throw %]]&lt;=72,"Solid FT%",IF(Table13[[#This Row],[Free Throw %]]&gt;72,"Elite FT%","Invalid")))</f>
        <v>Elite FT%</v>
      </c>
      <c r="Y256">
        <v>56</v>
      </c>
      <c r="Z256">
        <v>159</v>
      </c>
      <c r="AA256">
        <v>215</v>
      </c>
      <c r="AB256" t="str">
        <f>IF(Table13[[#This Row],[REB]]&lt;199,"Occasional Rebounder",IF(Table13[[#This Row],[REB]] &lt;= 199,"Solid Rebounder",IF(Table13[[#This Row],[REB]]&gt;=200,"Elite Rebounder","Invalid")))</f>
        <v>Elite Rebounder</v>
      </c>
      <c r="AC256">
        <v>96</v>
      </c>
      <c r="AD256" t="str">
        <f>IF(Table13[[#This Row],[AST]]&lt;100,"Occasional Passer",IF(Table13[[#This Row],[AST]] &lt;= 116,"Solid Passer",IF(Table13[[#This Row],[AST]]&gt;116,"Elite Passer","Invalid")))</f>
        <v>Occasional Passer</v>
      </c>
      <c r="AE256">
        <v>54</v>
      </c>
      <c r="AF256">
        <v>28</v>
      </c>
      <c r="AG256" t="str">
        <f>IF(Table13[[#This Row],[STL]]&lt;25,"Occasional Stealer",IF(Table13[[#This Row],[STL]] &lt;= 33,"Solid Stealer",IF(Table13[[#This Row],[STL]]&gt;33,"Elite Stealer","Invalid")))</f>
        <v>Solid Stealer</v>
      </c>
      <c r="AH256">
        <v>20</v>
      </c>
      <c r="AI256" t="str">
        <f>IF(Table13[[#This Row],[BLK]]&lt;18,"Occasional Blocker",IF(Table13[[#This Row],[BLK]] &lt;= 20,"Solid Shot Blocker",IF(Table13[[#This Row],[BLK]]&gt;=21,"Elite Shot Blocker","Invalid")))</f>
        <v>Solid Shot Blocker</v>
      </c>
      <c r="AJ256">
        <v>134</v>
      </c>
      <c r="AK256">
        <v>907</v>
      </c>
      <c r="AL256">
        <v>0</v>
      </c>
      <c r="AM256">
        <v>0</v>
      </c>
      <c r="AN256">
        <v>32</v>
      </c>
    </row>
    <row r="257" spans="1:40" x14ac:dyDescent="0.25">
      <c r="A257" t="s">
        <v>343</v>
      </c>
      <c r="B257" t="s">
        <v>33</v>
      </c>
      <c r="C257" t="str">
        <f>_xlfn.XLOOKUP(Table13[[#This Row],[POS]],Table4[POS],Table4[POS NAME])</f>
        <v>Small Forward</v>
      </c>
      <c r="D257" t="s">
        <v>75</v>
      </c>
      <c r="E257">
        <v>23</v>
      </c>
      <c r="F257">
        <v>63</v>
      </c>
      <c r="G257">
        <v>12</v>
      </c>
      <c r="H257">
        <v>51</v>
      </c>
      <c r="I257" t="b">
        <f>Table13[[#This Row],[W]]+Table13[[#This Row],[L]]=Table13[[#This Row],[Games Played]]</f>
        <v>1</v>
      </c>
      <c r="J257">
        <v>952</v>
      </c>
      <c r="K257">
        <v>415</v>
      </c>
      <c r="L257" t="str">
        <f>IF(Table13[[#This Row],[PTS]]&gt;=1000,"High Scorer","Low Scorer")</f>
        <v>Low Scorer</v>
      </c>
      <c r="M257">
        <v>152</v>
      </c>
      <c r="N257">
        <v>332</v>
      </c>
      <c r="O257">
        <v>45.8</v>
      </c>
      <c r="P257" t="str">
        <f>IF(Table13[[#This Row],[Field Goal %]]&gt;46,"Above Average FG%","Below Average FG%")</f>
        <v>Below Average FG%</v>
      </c>
      <c r="Q257">
        <v>65</v>
      </c>
      <c r="R257">
        <v>186</v>
      </c>
      <c r="S257">
        <v>34.9</v>
      </c>
      <c r="T257" t="str">
        <f>IF(Table13[[#This Row],[3P%]]&lt;30,"Regular Shooter",IF(Table13[[#This Row],[3P%]]&lt;=36,"Solid Shooter",IF(Table13[[#This Row],[3P%]]&gt;36,"Sharpshooter","Invalid")))</f>
        <v>Solid Shooter</v>
      </c>
      <c r="U257">
        <v>46</v>
      </c>
      <c r="V257">
        <v>60</v>
      </c>
      <c r="W257">
        <v>76.7</v>
      </c>
      <c r="X257" t="str">
        <f>IF(Table13[[#This Row],[Free Throw %]]&lt;70,"Subpar FT%",IF(Table13[[#This Row],[Free Throw %]]&lt;=72,"Solid FT%",IF(Table13[[#This Row],[Free Throw %]]&gt;72,"Elite FT%","Invalid")))</f>
        <v>Elite FT%</v>
      </c>
      <c r="Y257">
        <v>34</v>
      </c>
      <c r="Z257">
        <v>143</v>
      </c>
      <c r="AA257">
        <v>177</v>
      </c>
      <c r="AB257" t="str">
        <f>IF(Table13[[#This Row],[REB]]&lt;199,"Occasional Rebounder",IF(Table13[[#This Row],[REB]] &lt;= 199,"Solid Rebounder",IF(Table13[[#This Row],[REB]]&gt;=200,"Elite Rebounder","Invalid")))</f>
        <v>Occasional Rebounder</v>
      </c>
      <c r="AC257">
        <v>33</v>
      </c>
      <c r="AD257" t="str">
        <f>IF(Table13[[#This Row],[AST]]&lt;100,"Occasional Passer",IF(Table13[[#This Row],[AST]] &lt;= 116,"Solid Passer",IF(Table13[[#This Row],[AST]]&gt;116,"Elite Passer","Invalid")))</f>
        <v>Occasional Passer</v>
      </c>
      <c r="AE257">
        <v>50</v>
      </c>
      <c r="AF257">
        <v>24</v>
      </c>
      <c r="AG257" t="str">
        <f>IF(Table13[[#This Row],[STL]]&lt;25,"Occasional Stealer",IF(Table13[[#This Row],[STL]] &lt;= 33,"Solid Stealer",IF(Table13[[#This Row],[STL]]&gt;33,"Elite Stealer","Invalid")))</f>
        <v>Occasional Stealer</v>
      </c>
      <c r="AH257">
        <v>12</v>
      </c>
      <c r="AI257" t="str">
        <f>IF(Table13[[#This Row],[BLK]]&lt;18,"Occasional Blocker",IF(Table13[[#This Row],[BLK]] &lt;= 20,"Solid Shot Blocker",IF(Table13[[#This Row],[BLK]]&gt;=21,"Elite Shot Blocker","Invalid")))</f>
        <v>Occasional Blocker</v>
      </c>
      <c r="AJ257">
        <v>95</v>
      </c>
      <c r="AK257">
        <v>735</v>
      </c>
      <c r="AL257">
        <v>2</v>
      </c>
      <c r="AM257">
        <v>0</v>
      </c>
      <c r="AN257">
        <v>-226</v>
      </c>
    </row>
    <row r="258" spans="1:40" x14ac:dyDescent="0.25">
      <c r="A258" t="s">
        <v>344</v>
      </c>
      <c r="B258" t="s">
        <v>40</v>
      </c>
      <c r="C258" t="str">
        <f>_xlfn.XLOOKUP(Table13[[#This Row],[POS]],Table4[POS],Table4[POS NAME])</f>
        <v>Point Guard</v>
      </c>
      <c r="D258" t="s">
        <v>72</v>
      </c>
      <c r="E258">
        <v>34</v>
      </c>
      <c r="F258">
        <v>67</v>
      </c>
      <c r="G258">
        <v>34</v>
      </c>
      <c r="H258">
        <v>33</v>
      </c>
      <c r="I258" t="b">
        <f>Table13[[#This Row],[W]]+Table13[[#This Row],[L]]=Table13[[#This Row],[Games Played]]</f>
        <v>1</v>
      </c>
      <c r="J258">
        <v>1817</v>
      </c>
      <c r="K258">
        <v>415</v>
      </c>
      <c r="L258" t="str">
        <f>IF(Table13[[#This Row],[PTS]]&gt;=1000,"High Scorer","Low Scorer")</f>
        <v>Low Scorer</v>
      </c>
      <c r="M258">
        <v>144</v>
      </c>
      <c r="N258">
        <v>360</v>
      </c>
      <c r="O258">
        <v>40</v>
      </c>
      <c r="P258" t="str">
        <f>IF(Table13[[#This Row],[Field Goal %]]&gt;46,"Above Average FG%","Below Average FG%")</f>
        <v>Below Average FG%</v>
      </c>
      <c r="Q258">
        <v>80</v>
      </c>
      <c r="R258">
        <v>239</v>
      </c>
      <c r="S258">
        <v>33.5</v>
      </c>
      <c r="T258" t="str">
        <f>IF(Table13[[#This Row],[3P%]]&lt;30,"Regular Shooter",IF(Table13[[#This Row],[3P%]]&lt;=36,"Solid Shooter",IF(Table13[[#This Row],[3P%]]&gt;36,"Sharpshooter","Invalid")))</f>
        <v>Solid Shooter</v>
      </c>
      <c r="U258">
        <v>47</v>
      </c>
      <c r="V258">
        <v>65</v>
      </c>
      <c r="W258">
        <v>72.3</v>
      </c>
      <c r="X258" t="str">
        <f>IF(Table13[[#This Row],[Free Throw %]]&lt;70,"Subpar FT%",IF(Table13[[#This Row],[Free Throw %]]&lt;=72,"Solid FT%",IF(Table13[[#This Row],[Free Throw %]]&gt;72,"Elite FT%","Invalid")))</f>
        <v>Elite FT%</v>
      </c>
      <c r="Y258">
        <v>44</v>
      </c>
      <c r="Z258">
        <v>203</v>
      </c>
      <c r="AA258">
        <v>247</v>
      </c>
      <c r="AB258" t="str">
        <f>IF(Table13[[#This Row],[REB]]&lt;199,"Occasional Rebounder",IF(Table13[[#This Row],[REB]] &lt;= 199,"Solid Rebounder",IF(Table13[[#This Row],[REB]]&gt;=200,"Elite Rebounder","Invalid")))</f>
        <v>Elite Rebounder</v>
      </c>
      <c r="AC258">
        <v>194</v>
      </c>
      <c r="AD258" t="str">
        <f>IF(Table13[[#This Row],[AST]]&lt;100,"Occasional Passer",IF(Table13[[#This Row],[AST]] &lt;= 116,"Solid Passer",IF(Table13[[#This Row],[AST]]&gt;116,"Elite Passer","Invalid")))</f>
        <v>Elite Passer</v>
      </c>
      <c r="AE258">
        <v>60</v>
      </c>
      <c r="AF258">
        <v>63</v>
      </c>
      <c r="AG258" t="str">
        <f>IF(Table13[[#This Row],[STL]]&lt;25,"Occasional Stealer",IF(Table13[[#This Row],[STL]] &lt;= 33,"Solid Stealer",IF(Table13[[#This Row],[STL]]&gt;33,"Elite Stealer","Invalid")))</f>
        <v>Elite Stealer</v>
      </c>
      <c r="AH258">
        <v>41</v>
      </c>
      <c r="AI258" t="str">
        <f>IF(Table13[[#This Row],[BLK]]&lt;18,"Occasional Blocker",IF(Table13[[#This Row],[BLK]] &lt;= 20,"Solid Shot Blocker",IF(Table13[[#This Row],[BLK]]&gt;=21,"Elite Shot Blocker","Invalid")))</f>
        <v>Elite Shot Blocker</v>
      </c>
      <c r="AJ258">
        <v>187</v>
      </c>
      <c r="AK258">
        <v>1254</v>
      </c>
      <c r="AL258">
        <v>2</v>
      </c>
      <c r="AM258">
        <v>0</v>
      </c>
      <c r="AN258">
        <v>-80</v>
      </c>
    </row>
    <row r="259" spans="1:40" x14ac:dyDescent="0.25">
      <c r="A259" t="s">
        <v>345</v>
      </c>
      <c r="B259" t="s">
        <v>62</v>
      </c>
      <c r="C259" t="str">
        <f>_xlfn.XLOOKUP(Table13[[#This Row],[POS]],Table4[POS],Table4[POS NAME])</f>
        <v>Guard</v>
      </c>
      <c r="D259" t="s">
        <v>111</v>
      </c>
      <c r="E259">
        <v>24</v>
      </c>
      <c r="F259">
        <v>62</v>
      </c>
      <c r="G259">
        <v>22</v>
      </c>
      <c r="H259">
        <v>40</v>
      </c>
      <c r="I259" t="b">
        <f>Table13[[#This Row],[W]]+Table13[[#This Row],[L]]=Table13[[#This Row],[Games Played]]</f>
        <v>1</v>
      </c>
      <c r="J259">
        <v>1105</v>
      </c>
      <c r="K259">
        <v>407</v>
      </c>
      <c r="L259" t="str">
        <f>IF(Table13[[#This Row],[PTS]]&gt;=1000,"High Scorer","Low Scorer")</f>
        <v>Low Scorer</v>
      </c>
      <c r="M259">
        <v>158</v>
      </c>
      <c r="N259">
        <v>353</v>
      </c>
      <c r="O259">
        <v>44.8</v>
      </c>
      <c r="P259" t="str">
        <f>IF(Table13[[#This Row],[Field Goal %]]&gt;46,"Above Average FG%","Below Average FG%")</f>
        <v>Below Average FG%</v>
      </c>
      <c r="Q259">
        <v>38</v>
      </c>
      <c r="R259">
        <v>118</v>
      </c>
      <c r="S259">
        <v>32.200000000000003</v>
      </c>
      <c r="T259" t="str">
        <f>IF(Table13[[#This Row],[3P%]]&lt;30,"Regular Shooter",IF(Table13[[#This Row],[3P%]]&lt;=36,"Solid Shooter",IF(Table13[[#This Row],[3P%]]&gt;36,"Sharpshooter","Invalid")))</f>
        <v>Solid Shooter</v>
      </c>
      <c r="U259">
        <v>53</v>
      </c>
      <c r="V259">
        <v>69</v>
      </c>
      <c r="W259">
        <v>76.8</v>
      </c>
      <c r="X259" t="str">
        <f>IF(Table13[[#This Row],[Free Throw %]]&lt;70,"Subpar FT%",IF(Table13[[#This Row],[Free Throw %]]&lt;=72,"Solid FT%",IF(Table13[[#This Row],[Free Throw %]]&gt;72,"Elite FT%","Invalid")))</f>
        <v>Elite FT%</v>
      </c>
      <c r="Y259">
        <v>57</v>
      </c>
      <c r="Z259">
        <v>148</v>
      </c>
      <c r="AA259">
        <v>205</v>
      </c>
      <c r="AB259" t="str">
        <f>IF(Table13[[#This Row],[REB]]&lt;199,"Occasional Rebounder",IF(Table13[[#This Row],[REB]] &lt;= 199,"Solid Rebounder",IF(Table13[[#This Row],[REB]]&gt;=200,"Elite Rebounder","Invalid")))</f>
        <v>Elite Rebounder</v>
      </c>
      <c r="AC259">
        <v>168</v>
      </c>
      <c r="AD259" t="str">
        <f>IF(Table13[[#This Row],[AST]]&lt;100,"Occasional Passer",IF(Table13[[#This Row],[AST]] &lt;= 116,"Solid Passer",IF(Table13[[#This Row],[AST]]&gt;116,"Elite Passer","Invalid")))</f>
        <v>Elite Passer</v>
      </c>
      <c r="AE259">
        <v>57</v>
      </c>
      <c r="AF259">
        <v>58</v>
      </c>
      <c r="AG259" t="str">
        <f>IF(Table13[[#This Row],[STL]]&lt;25,"Occasional Stealer",IF(Table13[[#This Row],[STL]] &lt;= 33,"Solid Stealer",IF(Table13[[#This Row],[STL]]&gt;33,"Elite Stealer","Invalid")))</f>
        <v>Elite Stealer</v>
      </c>
      <c r="AH259">
        <v>26</v>
      </c>
      <c r="AI259" t="str">
        <f>IF(Table13[[#This Row],[BLK]]&lt;18,"Occasional Blocker",IF(Table13[[#This Row],[BLK]] &lt;= 20,"Solid Shot Blocker",IF(Table13[[#This Row],[BLK]]&gt;=21,"Elite Shot Blocker","Invalid")))</f>
        <v>Elite Shot Blocker</v>
      </c>
      <c r="AJ259">
        <v>95</v>
      </c>
      <c r="AK259">
        <v>1100</v>
      </c>
      <c r="AL259">
        <v>0</v>
      </c>
      <c r="AM259">
        <v>0</v>
      </c>
      <c r="AN259">
        <v>-117</v>
      </c>
    </row>
    <row r="260" spans="1:40" x14ac:dyDescent="0.25">
      <c r="A260" t="s">
        <v>346</v>
      </c>
      <c r="B260" t="s">
        <v>37</v>
      </c>
      <c r="C260" t="str">
        <f>_xlfn.XLOOKUP(Table13[[#This Row],[POS]],Table4[POS],Table4[POS NAME])</f>
        <v>Center</v>
      </c>
      <c r="D260" t="s">
        <v>61</v>
      </c>
      <c r="E260">
        <v>24</v>
      </c>
      <c r="F260">
        <v>82</v>
      </c>
      <c r="G260">
        <v>47</v>
      </c>
      <c r="H260">
        <v>35</v>
      </c>
      <c r="I260" t="b">
        <f>Table13[[#This Row],[W]]+Table13[[#This Row],[L]]=Table13[[#This Row],[Games Played]]</f>
        <v>1</v>
      </c>
      <c r="J260">
        <v>1628</v>
      </c>
      <c r="K260">
        <v>406</v>
      </c>
      <c r="L260" t="str">
        <f>IF(Table13[[#This Row],[PTS]]&gt;=1000,"High Scorer","Low Scorer")</f>
        <v>Low Scorer</v>
      </c>
      <c r="M260">
        <v>175</v>
      </c>
      <c r="N260">
        <v>327</v>
      </c>
      <c r="O260">
        <v>53.5</v>
      </c>
      <c r="P260" t="str">
        <f>IF(Table13[[#This Row],[Field Goal %]]&gt;46,"Above Average FG%","Below Average FG%")</f>
        <v>Above Average FG%</v>
      </c>
      <c r="Q260">
        <v>8</v>
      </c>
      <c r="R260">
        <v>37</v>
      </c>
      <c r="S260">
        <v>21.6</v>
      </c>
      <c r="T260" t="str">
        <f>IF(Table13[[#This Row],[3P%]]&lt;30,"Regular Shooter",IF(Table13[[#This Row],[3P%]]&lt;=36,"Solid Shooter",IF(Table13[[#This Row],[3P%]]&gt;36,"Sharpshooter","Invalid")))</f>
        <v>Regular Shooter</v>
      </c>
      <c r="U260">
        <v>48</v>
      </c>
      <c r="V260">
        <v>71</v>
      </c>
      <c r="W260">
        <v>67.599999999999994</v>
      </c>
      <c r="X260" t="str">
        <f>IF(Table13[[#This Row],[Free Throw %]]&lt;70,"Subpar FT%",IF(Table13[[#This Row],[Free Throw %]]&lt;=72,"Solid FT%",IF(Table13[[#This Row],[Free Throw %]]&gt;72,"Elite FT%","Invalid")))</f>
        <v>Subpar FT%</v>
      </c>
      <c r="Y260">
        <v>209</v>
      </c>
      <c r="Z260">
        <v>327</v>
      </c>
      <c r="AA260">
        <v>536</v>
      </c>
      <c r="AB260" t="str">
        <f>IF(Table13[[#This Row],[REB]]&lt;199,"Occasional Rebounder",IF(Table13[[#This Row],[REB]] &lt;= 199,"Solid Rebounder",IF(Table13[[#This Row],[REB]]&gt;=200,"Elite Rebounder","Invalid")))</f>
        <v>Elite Rebounder</v>
      </c>
      <c r="AC260">
        <v>102</v>
      </c>
      <c r="AD260" t="str">
        <f>IF(Table13[[#This Row],[AST]]&lt;100,"Occasional Passer",IF(Table13[[#This Row],[AST]] &lt;= 116,"Solid Passer",IF(Table13[[#This Row],[AST]]&gt;116,"Elite Passer","Invalid")))</f>
        <v>Solid Passer</v>
      </c>
      <c r="AE260">
        <v>66</v>
      </c>
      <c r="AF260">
        <v>53</v>
      </c>
      <c r="AG260" t="str">
        <f>IF(Table13[[#This Row],[STL]]&lt;25,"Occasional Stealer",IF(Table13[[#This Row],[STL]] &lt;= 33,"Solid Stealer",IF(Table13[[#This Row],[STL]]&gt;33,"Elite Stealer","Invalid")))</f>
        <v>Elite Stealer</v>
      </c>
      <c r="AH260">
        <v>64</v>
      </c>
      <c r="AI260" t="str">
        <f>IF(Table13[[#This Row],[BLK]]&lt;18,"Occasional Blocker",IF(Table13[[#This Row],[BLK]] &lt;= 20,"Solid Shot Blocker",IF(Table13[[#This Row],[BLK]]&gt;=21,"Elite Shot Blocker","Invalid")))</f>
        <v>Elite Shot Blocker</v>
      </c>
      <c r="AJ260">
        <v>213</v>
      </c>
      <c r="AK260">
        <v>1487</v>
      </c>
      <c r="AL260">
        <v>2</v>
      </c>
      <c r="AM260">
        <v>0</v>
      </c>
      <c r="AN260">
        <v>151</v>
      </c>
    </row>
    <row r="261" spans="1:40" x14ac:dyDescent="0.25">
      <c r="A261" t="s">
        <v>347</v>
      </c>
      <c r="B261" t="s">
        <v>37</v>
      </c>
      <c r="C261" t="str">
        <f>_xlfn.XLOOKUP(Table13[[#This Row],[POS]],Table4[POS],Table4[POS NAME])</f>
        <v>Center</v>
      </c>
      <c r="D261" t="s">
        <v>72</v>
      </c>
      <c r="E261">
        <v>29</v>
      </c>
      <c r="F261">
        <v>67</v>
      </c>
      <c r="G261">
        <v>32</v>
      </c>
      <c r="H261">
        <v>35</v>
      </c>
      <c r="I261" t="b">
        <f>Table13[[#This Row],[W]]+Table13[[#This Row],[L]]=Table13[[#This Row],[Games Played]]</f>
        <v>1</v>
      </c>
      <c r="J261">
        <v>849</v>
      </c>
      <c r="K261">
        <v>399</v>
      </c>
      <c r="L261" t="str">
        <f>IF(Table13[[#This Row],[PTS]]&gt;=1000,"High Scorer","Low Scorer")</f>
        <v>Low Scorer</v>
      </c>
      <c r="M261">
        <v>166</v>
      </c>
      <c r="N261">
        <v>274</v>
      </c>
      <c r="O261">
        <v>60.6</v>
      </c>
      <c r="P261" t="str">
        <f>IF(Table13[[#This Row],[Field Goal %]]&gt;46,"Above Average FG%","Below Average FG%")</f>
        <v>Above Average FG%</v>
      </c>
      <c r="Q261">
        <v>0</v>
      </c>
      <c r="R261">
        <v>3</v>
      </c>
      <c r="S261">
        <v>0</v>
      </c>
      <c r="T261" t="str">
        <f>IF(Table13[[#This Row],[3P%]]&lt;30,"Regular Shooter",IF(Table13[[#This Row],[3P%]]&lt;=36,"Solid Shooter",IF(Table13[[#This Row],[3P%]]&gt;36,"Sharpshooter","Invalid")))</f>
        <v>Regular Shooter</v>
      </c>
      <c r="U261">
        <v>67</v>
      </c>
      <c r="V261">
        <v>125</v>
      </c>
      <c r="W261">
        <v>53.6</v>
      </c>
      <c r="X261" t="str">
        <f>IF(Table13[[#This Row],[Free Throw %]]&lt;70,"Subpar FT%",IF(Table13[[#This Row],[Free Throw %]]&lt;=72,"Solid FT%",IF(Table13[[#This Row],[Free Throw %]]&gt;72,"Elite FT%","Invalid")))</f>
        <v>Subpar FT%</v>
      </c>
      <c r="Y261">
        <v>138</v>
      </c>
      <c r="Z261">
        <v>306</v>
      </c>
      <c r="AA261">
        <v>444</v>
      </c>
      <c r="AB261" t="str">
        <f>IF(Table13[[#This Row],[REB]]&lt;199,"Occasional Rebounder",IF(Table13[[#This Row],[REB]] &lt;= 199,"Solid Rebounder",IF(Table13[[#This Row],[REB]]&gt;=200,"Elite Rebounder","Invalid")))</f>
        <v>Elite Rebounder</v>
      </c>
      <c r="AC261">
        <v>33</v>
      </c>
      <c r="AD261" t="str">
        <f>IF(Table13[[#This Row],[AST]]&lt;100,"Occasional Passer",IF(Table13[[#This Row],[AST]] &lt;= 116,"Solid Passer",IF(Table13[[#This Row],[AST]]&gt;116,"Elite Passer","Invalid")))</f>
        <v>Occasional Passer</v>
      </c>
      <c r="AE261">
        <v>75</v>
      </c>
      <c r="AF261">
        <v>45</v>
      </c>
      <c r="AG261" t="str">
        <f>IF(Table13[[#This Row],[STL]]&lt;25,"Occasional Stealer",IF(Table13[[#This Row],[STL]] &lt;= 33,"Solid Stealer",IF(Table13[[#This Row],[STL]]&gt;33,"Elite Stealer","Invalid")))</f>
        <v>Elite Stealer</v>
      </c>
      <c r="AH261">
        <v>27</v>
      </c>
      <c r="AI261" t="str">
        <f>IF(Table13[[#This Row],[BLK]]&lt;18,"Occasional Blocker",IF(Table13[[#This Row],[BLK]] &lt;= 20,"Solid Shot Blocker",IF(Table13[[#This Row],[BLK]]&gt;=21,"Elite Shot Blocker","Invalid")))</f>
        <v>Elite Shot Blocker</v>
      </c>
      <c r="AJ261">
        <v>117</v>
      </c>
      <c r="AK261">
        <v>1122</v>
      </c>
      <c r="AL261">
        <v>8</v>
      </c>
      <c r="AM261">
        <v>0</v>
      </c>
      <c r="AN261">
        <v>25</v>
      </c>
    </row>
    <row r="262" spans="1:40" x14ac:dyDescent="0.25">
      <c r="A262" t="s">
        <v>348</v>
      </c>
      <c r="B262" t="s">
        <v>33</v>
      </c>
      <c r="C262" t="str">
        <f>_xlfn.XLOOKUP(Table13[[#This Row],[POS]],Table4[POS],Table4[POS NAME])</f>
        <v>Small Forward</v>
      </c>
      <c r="D262" t="s">
        <v>129</v>
      </c>
      <c r="E262">
        <v>24</v>
      </c>
      <c r="F262">
        <v>65</v>
      </c>
      <c r="G262">
        <v>27</v>
      </c>
      <c r="H262">
        <v>38</v>
      </c>
      <c r="I262" t="b">
        <f>Table13[[#This Row],[W]]+Table13[[#This Row],[L]]=Table13[[#This Row],[Games Played]]</f>
        <v>1</v>
      </c>
      <c r="J262">
        <v>1083</v>
      </c>
      <c r="K262">
        <v>398</v>
      </c>
      <c r="L262" t="str">
        <f>IF(Table13[[#This Row],[PTS]]&gt;=1000,"High Scorer","Low Scorer")</f>
        <v>Low Scorer</v>
      </c>
      <c r="M262">
        <v>123</v>
      </c>
      <c r="N262">
        <v>319</v>
      </c>
      <c r="O262">
        <v>38.6</v>
      </c>
      <c r="P262" t="str">
        <f>IF(Table13[[#This Row],[Field Goal %]]&gt;46,"Above Average FG%","Below Average FG%")</f>
        <v>Below Average FG%</v>
      </c>
      <c r="Q262">
        <v>48</v>
      </c>
      <c r="R262">
        <v>155</v>
      </c>
      <c r="S262">
        <v>31</v>
      </c>
      <c r="T262" t="str">
        <f>IF(Table13[[#This Row],[3P%]]&lt;30,"Regular Shooter",IF(Table13[[#This Row],[3P%]]&lt;=36,"Solid Shooter",IF(Table13[[#This Row],[3P%]]&gt;36,"Sharpshooter","Invalid")))</f>
        <v>Solid Shooter</v>
      </c>
      <c r="U262">
        <v>104</v>
      </c>
      <c r="V262">
        <v>145</v>
      </c>
      <c r="W262">
        <v>71.7</v>
      </c>
      <c r="X262" t="str">
        <f>IF(Table13[[#This Row],[Free Throw %]]&lt;70,"Subpar FT%",IF(Table13[[#This Row],[Free Throw %]]&lt;=72,"Solid FT%",IF(Table13[[#This Row],[Free Throw %]]&gt;72,"Elite FT%","Invalid")))</f>
        <v>Solid FT%</v>
      </c>
      <c r="Y262">
        <v>62</v>
      </c>
      <c r="Z262">
        <v>156</v>
      </c>
      <c r="AA262">
        <v>218</v>
      </c>
      <c r="AB262" t="str">
        <f>IF(Table13[[#This Row],[REB]]&lt;199,"Occasional Rebounder",IF(Table13[[#This Row],[REB]] &lt;= 199,"Solid Rebounder",IF(Table13[[#This Row],[REB]]&gt;=200,"Elite Rebounder","Invalid")))</f>
        <v>Elite Rebounder</v>
      </c>
      <c r="AC262">
        <v>44</v>
      </c>
      <c r="AD262" t="str">
        <f>IF(Table13[[#This Row],[AST]]&lt;100,"Occasional Passer",IF(Table13[[#This Row],[AST]] &lt;= 116,"Solid Passer",IF(Table13[[#This Row],[AST]]&gt;116,"Elite Passer","Invalid")))</f>
        <v>Occasional Passer</v>
      </c>
      <c r="AE262">
        <v>34</v>
      </c>
      <c r="AF262">
        <v>33</v>
      </c>
      <c r="AG262" t="str">
        <f>IF(Table13[[#This Row],[STL]]&lt;25,"Occasional Stealer",IF(Table13[[#This Row],[STL]] &lt;= 33,"Solid Stealer",IF(Table13[[#This Row],[STL]]&gt;33,"Elite Stealer","Invalid")))</f>
        <v>Solid Stealer</v>
      </c>
      <c r="AH262">
        <v>13</v>
      </c>
      <c r="AI262" t="str">
        <f>IF(Table13[[#This Row],[BLK]]&lt;18,"Occasional Blocker",IF(Table13[[#This Row],[BLK]] &lt;= 20,"Solid Shot Blocker",IF(Table13[[#This Row],[BLK]]&gt;=21,"Elite Shot Blocker","Invalid")))</f>
        <v>Occasional Blocker</v>
      </c>
      <c r="AJ262">
        <v>79</v>
      </c>
      <c r="AK262">
        <v>830</v>
      </c>
      <c r="AL262">
        <v>1</v>
      </c>
      <c r="AM262">
        <v>0</v>
      </c>
      <c r="AN262">
        <v>22</v>
      </c>
    </row>
    <row r="263" spans="1:40" x14ac:dyDescent="0.25">
      <c r="A263" t="s">
        <v>349</v>
      </c>
      <c r="B263" t="s">
        <v>52</v>
      </c>
      <c r="C263" t="str">
        <f>_xlfn.XLOOKUP(Table13[[#This Row],[POS]],Table4[POS],Table4[POS NAME])</f>
        <v>Shooting Guard</v>
      </c>
      <c r="D263" t="s">
        <v>114</v>
      </c>
      <c r="E263">
        <v>28</v>
      </c>
      <c r="F263">
        <v>48</v>
      </c>
      <c r="G263">
        <v>22</v>
      </c>
      <c r="H263">
        <v>26</v>
      </c>
      <c r="I263" t="b">
        <f>Table13[[#This Row],[W]]+Table13[[#This Row],[L]]=Table13[[#This Row],[Games Played]]</f>
        <v>1</v>
      </c>
      <c r="J263">
        <v>1184</v>
      </c>
      <c r="K263">
        <v>397</v>
      </c>
      <c r="L263" t="str">
        <f>IF(Table13[[#This Row],[PTS]]&gt;=1000,"High Scorer","Low Scorer")</f>
        <v>Low Scorer</v>
      </c>
      <c r="M263">
        <v>138</v>
      </c>
      <c r="N263">
        <v>307</v>
      </c>
      <c r="O263">
        <v>45</v>
      </c>
      <c r="P263" t="str">
        <f>IF(Table13[[#This Row],[Field Goal %]]&gt;46,"Above Average FG%","Below Average FG%")</f>
        <v>Below Average FG%</v>
      </c>
      <c r="Q263">
        <v>94</v>
      </c>
      <c r="R263">
        <v>218</v>
      </c>
      <c r="S263">
        <v>43.1</v>
      </c>
      <c r="T263" t="str">
        <f>IF(Table13[[#This Row],[3P%]]&lt;30,"Regular Shooter",IF(Table13[[#This Row],[3P%]]&lt;=36,"Solid Shooter",IF(Table13[[#This Row],[3P%]]&gt;36,"Sharpshooter","Invalid")))</f>
        <v>Sharpshooter</v>
      </c>
      <c r="U263">
        <v>27</v>
      </c>
      <c r="V263">
        <v>30</v>
      </c>
      <c r="W263">
        <v>90</v>
      </c>
      <c r="X263" t="str">
        <f>IF(Table13[[#This Row],[Free Throw %]]&lt;70,"Subpar FT%",IF(Table13[[#This Row],[Free Throw %]]&lt;=72,"Solid FT%",IF(Table13[[#This Row],[Free Throw %]]&gt;72,"Elite FT%","Invalid")))</f>
        <v>Elite FT%</v>
      </c>
      <c r="Y263">
        <v>21</v>
      </c>
      <c r="Z263">
        <v>77</v>
      </c>
      <c r="AA263">
        <v>98</v>
      </c>
      <c r="AB263" t="str">
        <f>IF(Table13[[#This Row],[REB]]&lt;199,"Occasional Rebounder",IF(Table13[[#This Row],[REB]] &lt;= 199,"Solid Rebounder",IF(Table13[[#This Row],[REB]]&gt;=200,"Elite Rebounder","Invalid")))</f>
        <v>Occasional Rebounder</v>
      </c>
      <c r="AC263">
        <v>59</v>
      </c>
      <c r="AD263" t="str">
        <f>IF(Table13[[#This Row],[AST]]&lt;100,"Occasional Passer",IF(Table13[[#This Row],[AST]] &lt;= 116,"Solid Passer",IF(Table13[[#This Row],[AST]]&gt;116,"Elite Passer","Invalid")))</f>
        <v>Occasional Passer</v>
      </c>
      <c r="AE263">
        <v>28</v>
      </c>
      <c r="AF263">
        <v>45</v>
      </c>
      <c r="AG263" t="str">
        <f>IF(Table13[[#This Row],[STL]]&lt;25,"Occasional Stealer",IF(Table13[[#This Row],[STL]] &lt;= 33,"Solid Stealer",IF(Table13[[#This Row],[STL]]&gt;33,"Elite Stealer","Invalid")))</f>
        <v>Elite Stealer</v>
      </c>
      <c r="AH263">
        <v>12</v>
      </c>
      <c r="AI263" t="str">
        <f>IF(Table13[[#This Row],[BLK]]&lt;18,"Occasional Blocker",IF(Table13[[#This Row],[BLK]] &lt;= 20,"Solid Shot Blocker",IF(Table13[[#This Row],[BLK]]&gt;=21,"Elite Shot Blocker","Invalid")))</f>
        <v>Occasional Blocker</v>
      </c>
      <c r="AJ263">
        <v>93</v>
      </c>
      <c r="AK263">
        <v>746</v>
      </c>
      <c r="AL263">
        <v>0</v>
      </c>
      <c r="AM263">
        <v>0</v>
      </c>
      <c r="AN263">
        <v>-84</v>
      </c>
    </row>
    <row r="264" spans="1:40" x14ac:dyDescent="0.25">
      <c r="A264" t="s">
        <v>350</v>
      </c>
      <c r="B264" t="s">
        <v>33</v>
      </c>
      <c r="C264" t="str">
        <f>_xlfn.XLOOKUP(Table13[[#This Row],[POS]],Table4[POS],Table4[POS NAME])</f>
        <v>Small Forward</v>
      </c>
      <c r="D264" t="s">
        <v>69</v>
      </c>
      <c r="E264">
        <v>21</v>
      </c>
      <c r="F264">
        <v>70</v>
      </c>
      <c r="G264">
        <v>35</v>
      </c>
      <c r="H264">
        <v>35</v>
      </c>
      <c r="I264" t="b">
        <f>Table13[[#This Row],[W]]+Table13[[#This Row],[L]]=Table13[[#This Row],[Games Played]]</f>
        <v>1</v>
      </c>
      <c r="J264">
        <v>1042</v>
      </c>
      <c r="K264">
        <v>395</v>
      </c>
      <c r="L264" t="str">
        <f>IF(Table13[[#This Row],[PTS]]&gt;=1000,"High Scorer","Low Scorer")</f>
        <v>Low Scorer</v>
      </c>
      <c r="M264">
        <v>158</v>
      </c>
      <c r="N264">
        <v>322</v>
      </c>
      <c r="O264">
        <v>49.1</v>
      </c>
      <c r="P264" t="str">
        <f>IF(Table13[[#This Row],[Field Goal %]]&gt;46,"Above Average FG%","Below Average FG%")</f>
        <v>Above Average FG%</v>
      </c>
      <c r="Q264">
        <v>30</v>
      </c>
      <c r="R264">
        <v>104</v>
      </c>
      <c r="S264">
        <v>28.8</v>
      </c>
      <c r="T264" t="str">
        <f>IF(Table13[[#This Row],[3P%]]&lt;30,"Regular Shooter",IF(Table13[[#This Row],[3P%]]&lt;=36,"Solid Shooter",IF(Table13[[#This Row],[3P%]]&gt;36,"Sharpshooter","Invalid")))</f>
        <v>Regular Shooter</v>
      </c>
      <c r="U264">
        <v>49</v>
      </c>
      <c r="V264">
        <v>78</v>
      </c>
      <c r="W264">
        <v>62.8</v>
      </c>
      <c r="X264" t="str">
        <f>IF(Table13[[#This Row],[Free Throw %]]&lt;70,"Subpar FT%",IF(Table13[[#This Row],[Free Throw %]]&lt;=72,"Solid FT%",IF(Table13[[#This Row],[Free Throw %]]&gt;72,"Elite FT%","Invalid")))</f>
        <v>Subpar FT%</v>
      </c>
      <c r="Y264">
        <v>51</v>
      </c>
      <c r="Z264">
        <v>231</v>
      </c>
      <c r="AA264">
        <v>282</v>
      </c>
      <c r="AB264" t="str">
        <f>IF(Table13[[#This Row],[REB]]&lt;199,"Occasional Rebounder",IF(Table13[[#This Row],[REB]] &lt;= 199,"Solid Rebounder",IF(Table13[[#This Row],[REB]]&gt;=200,"Elite Rebounder","Invalid")))</f>
        <v>Elite Rebounder</v>
      </c>
      <c r="AC264">
        <v>83</v>
      </c>
      <c r="AD264" t="str">
        <f>IF(Table13[[#This Row],[AST]]&lt;100,"Occasional Passer",IF(Table13[[#This Row],[AST]] &lt;= 116,"Solid Passer",IF(Table13[[#This Row],[AST]]&gt;116,"Elite Passer","Invalid")))</f>
        <v>Occasional Passer</v>
      </c>
      <c r="AE264">
        <v>41</v>
      </c>
      <c r="AF264">
        <v>38</v>
      </c>
      <c r="AG264" t="str">
        <f>IF(Table13[[#This Row],[STL]]&lt;25,"Occasional Stealer",IF(Table13[[#This Row],[STL]] &lt;= 33,"Solid Stealer",IF(Table13[[#This Row],[STL]]&gt;33,"Elite Stealer","Invalid")))</f>
        <v>Elite Stealer</v>
      </c>
      <c r="AH264">
        <v>34</v>
      </c>
      <c r="AI264" t="str">
        <f>IF(Table13[[#This Row],[BLK]]&lt;18,"Occasional Blocker",IF(Table13[[#This Row],[BLK]] &lt;= 20,"Solid Shot Blocker",IF(Table13[[#This Row],[BLK]]&gt;=21,"Elite Shot Blocker","Invalid")))</f>
        <v>Elite Shot Blocker</v>
      </c>
      <c r="AJ264">
        <v>113</v>
      </c>
      <c r="AK264">
        <v>1033</v>
      </c>
      <c r="AL264">
        <v>1</v>
      </c>
      <c r="AM264">
        <v>0</v>
      </c>
      <c r="AN264">
        <v>-10</v>
      </c>
    </row>
    <row r="265" spans="1:40" x14ac:dyDescent="0.25">
      <c r="A265" t="s">
        <v>351</v>
      </c>
      <c r="B265" t="s">
        <v>33</v>
      </c>
      <c r="C265" t="str">
        <f>_xlfn.XLOOKUP(Table13[[#This Row],[POS]],Table4[POS],Table4[POS NAME])</f>
        <v>Small Forward</v>
      </c>
      <c r="D265" t="s">
        <v>75</v>
      </c>
      <c r="E265">
        <v>23</v>
      </c>
      <c r="F265">
        <v>40</v>
      </c>
      <c r="G265">
        <v>14</v>
      </c>
      <c r="H265">
        <v>26</v>
      </c>
      <c r="I265" t="b">
        <f>Table13[[#This Row],[W]]+Table13[[#This Row],[L]]=Table13[[#This Row],[Games Played]]</f>
        <v>1</v>
      </c>
      <c r="J265">
        <v>990</v>
      </c>
      <c r="K265">
        <v>387</v>
      </c>
      <c r="L265" t="str">
        <f>IF(Table13[[#This Row],[PTS]]&gt;=1000,"High Scorer","Low Scorer")</f>
        <v>Low Scorer</v>
      </c>
      <c r="M265">
        <v>139</v>
      </c>
      <c r="N265">
        <v>312</v>
      </c>
      <c r="O265">
        <v>44.6</v>
      </c>
      <c r="P265" t="str">
        <f>IF(Table13[[#This Row],[Field Goal %]]&gt;46,"Above Average FG%","Below Average FG%")</f>
        <v>Below Average FG%</v>
      </c>
      <c r="Q265">
        <v>45</v>
      </c>
      <c r="R265">
        <v>144</v>
      </c>
      <c r="S265">
        <v>31.3</v>
      </c>
      <c r="T265" t="str">
        <f>IF(Table13[[#This Row],[3P%]]&lt;30,"Regular Shooter",IF(Table13[[#This Row],[3P%]]&lt;=36,"Solid Shooter",IF(Table13[[#This Row],[3P%]]&gt;36,"Sharpshooter","Invalid")))</f>
        <v>Solid Shooter</v>
      </c>
      <c r="U265">
        <v>64</v>
      </c>
      <c r="V265">
        <v>75</v>
      </c>
      <c r="W265">
        <v>85.3</v>
      </c>
      <c r="X265" t="str">
        <f>IF(Table13[[#This Row],[Free Throw %]]&lt;70,"Subpar FT%",IF(Table13[[#This Row],[Free Throw %]]&lt;=72,"Solid FT%",IF(Table13[[#This Row],[Free Throw %]]&gt;72,"Elite FT%","Invalid")))</f>
        <v>Elite FT%</v>
      </c>
      <c r="Y265">
        <v>18</v>
      </c>
      <c r="Z265">
        <v>70</v>
      </c>
      <c r="AA265">
        <v>88</v>
      </c>
      <c r="AB265" t="str">
        <f>IF(Table13[[#This Row],[REB]]&lt;199,"Occasional Rebounder",IF(Table13[[#This Row],[REB]] &lt;= 199,"Solid Rebounder",IF(Table13[[#This Row],[REB]]&gt;=200,"Elite Rebounder","Invalid")))</f>
        <v>Occasional Rebounder</v>
      </c>
      <c r="AC265">
        <v>57</v>
      </c>
      <c r="AD265" t="str">
        <f>IF(Table13[[#This Row],[AST]]&lt;100,"Occasional Passer",IF(Table13[[#This Row],[AST]] &lt;= 116,"Solid Passer",IF(Table13[[#This Row],[AST]]&gt;116,"Elite Passer","Invalid")))</f>
        <v>Occasional Passer</v>
      </c>
      <c r="AE265">
        <v>47</v>
      </c>
      <c r="AF265">
        <v>39</v>
      </c>
      <c r="AG265" t="str">
        <f>IF(Table13[[#This Row],[STL]]&lt;25,"Occasional Stealer",IF(Table13[[#This Row],[STL]] &lt;= 33,"Solid Stealer",IF(Table13[[#This Row],[STL]]&gt;33,"Elite Stealer","Invalid")))</f>
        <v>Elite Stealer</v>
      </c>
      <c r="AH265">
        <v>14</v>
      </c>
      <c r="AI265" t="str">
        <f>IF(Table13[[#This Row],[BLK]]&lt;18,"Occasional Blocker",IF(Table13[[#This Row],[BLK]] &lt;= 20,"Solid Shot Blocker",IF(Table13[[#This Row],[BLK]]&gt;=21,"Elite Shot Blocker","Invalid")))</f>
        <v>Occasional Blocker</v>
      </c>
      <c r="AJ265">
        <v>72</v>
      </c>
      <c r="AK265">
        <v>690</v>
      </c>
      <c r="AL265">
        <v>0</v>
      </c>
      <c r="AM265">
        <v>0</v>
      </c>
      <c r="AN265">
        <v>-193</v>
      </c>
    </row>
    <row r="266" spans="1:40" x14ac:dyDescent="0.25">
      <c r="A266" t="s">
        <v>352</v>
      </c>
      <c r="B266" t="s">
        <v>37</v>
      </c>
      <c r="C266" t="str">
        <f>_xlfn.XLOOKUP(Table13[[#This Row],[POS]],Table4[POS],Table4[POS NAME])</f>
        <v>Center</v>
      </c>
      <c r="D266" t="s">
        <v>134</v>
      </c>
      <c r="E266">
        <v>21</v>
      </c>
      <c r="F266">
        <v>43</v>
      </c>
      <c r="G266">
        <v>18</v>
      </c>
      <c r="H266">
        <v>25</v>
      </c>
      <c r="I266" t="b">
        <f>Table13[[#This Row],[W]]+Table13[[#This Row],[L]]=Table13[[#This Row],[Games Played]]</f>
        <v>1</v>
      </c>
      <c r="J266">
        <v>828</v>
      </c>
      <c r="K266">
        <v>387</v>
      </c>
      <c r="L266" t="str">
        <f>IF(Table13[[#This Row],[PTS]]&gt;=1000,"High Scorer","Low Scorer")</f>
        <v>Low Scorer</v>
      </c>
      <c r="M266">
        <v>160</v>
      </c>
      <c r="N266">
        <v>251</v>
      </c>
      <c r="O266">
        <v>63.7</v>
      </c>
      <c r="P266" t="str">
        <f>IF(Table13[[#This Row],[Field Goal %]]&gt;46,"Above Average FG%","Below Average FG%")</f>
        <v>Above Average FG%</v>
      </c>
      <c r="Q266">
        <v>0</v>
      </c>
      <c r="R266">
        <v>0</v>
      </c>
      <c r="S266">
        <v>0</v>
      </c>
      <c r="T266" t="str">
        <f>IF(Table13[[#This Row],[3P%]]&lt;30,"Regular Shooter",IF(Table13[[#This Row],[3P%]]&lt;=36,"Solid Shooter",IF(Table13[[#This Row],[3P%]]&gt;36,"Sharpshooter","Invalid")))</f>
        <v>Regular Shooter</v>
      </c>
      <c r="U266">
        <v>67</v>
      </c>
      <c r="V266">
        <v>97</v>
      </c>
      <c r="W266">
        <v>69.099999999999994</v>
      </c>
      <c r="X266" t="str">
        <f>IF(Table13[[#This Row],[Free Throw %]]&lt;70,"Subpar FT%",IF(Table13[[#This Row],[Free Throw %]]&lt;=72,"Solid FT%",IF(Table13[[#This Row],[Free Throw %]]&gt;72,"Elite FT%","Invalid")))</f>
        <v>Subpar FT%</v>
      </c>
      <c r="Y266">
        <v>93</v>
      </c>
      <c r="Z266">
        <v>211</v>
      </c>
      <c r="AA266">
        <v>304</v>
      </c>
      <c r="AB266" t="str">
        <f>IF(Table13[[#This Row],[REB]]&lt;199,"Occasional Rebounder",IF(Table13[[#This Row],[REB]] &lt;= 199,"Solid Rebounder",IF(Table13[[#This Row],[REB]]&gt;=200,"Elite Rebounder","Invalid")))</f>
        <v>Elite Rebounder</v>
      </c>
      <c r="AC266">
        <v>18</v>
      </c>
      <c r="AD266" t="str">
        <f>IF(Table13[[#This Row],[AST]]&lt;100,"Occasional Passer",IF(Table13[[#This Row],[AST]] &lt;= 116,"Solid Passer",IF(Table13[[#This Row],[AST]]&gt;116,"Elite Passer","Invalid")))</f>
        <v>Occasional Passer</v>
      </c>
      <c r="AE266">
        <v>40</v>
      </c>
      <c r="AF266">
        <v>28</v>
      </c>
      <c r="AG266" t="str">
        <f>IF(Table13[[#This Row],[STL]]&lt;25,"Occasional Stealer",IF(Table13[[#This Row],[STL]] &lt;= 33,"Solid Stealer",IF(Table13[[#This Row],[STL]]&gt;33,"Elite Stealer","Invalid")))</f>
        <v>Solid Stealer</v>
      </c>
      <c r="AH266">
        <v>45</v>
      </c>
      <c r="AI266" t="str">
        <f>IF(Table13[[#This Row],[BLK]]&lt;18,"Occasional Blocker",IF(Table13[[#This Row],[BLK]] &lt;= 20,"Solid Shot Blocker",IF(Table13[[#This Row],[BLK]]&gt;=21,"Elite Shot Blocker","Invalid")))</f>
        <v>Elite Shot Blocker</v>
      </c>
      <c r="AJ266">
        <v>94</v>
      </c>
      <c r="AK266">
        <v>958</v>
      </c>
      <c r="AL266">
        <v>11</v>
      </c>
      <c r="AM266">
        <v>0</v>
      </c>
      <c r="AN266">
        <v>-79</v>
      </c>
    </row>
    <row r="267" spans="1:40" x14ac:dyDescent="0.25">
      <c r="A267" t="s">
        <v>353</v>
      </c>
      <c r="B267" t="s">
        <v>40</v>
      </c>
      <c r="C267" t="str">
        <f>_xlfn.XLOOKUP(Table13[[#This Row],[POS]],Table4[POS],Table4[POS NAME])</f>
        <v>Point Guard</v>
      </c>
      <c r="D267" t="s">
        <v>132</v>
      </c>
      <c r="E267">
        <v>32</v>
      </c>
      <c r="F267">
        <v>34</v>
      </c>
      <c r="G267">
        <v>15</v>
      </c>
      <c r="H267">
        <v>19</v>
      </c>
      <c r="I267" t="b">
        <f>Table13[[#This Row],[W]]+Table13[[#This Row],[L]]=Table13[[#This Row],[Games Played]]</f>
        <v>1</v>
      </c>
      <c r="J267">
        <v>755</v>
      </c>
      <c r="K267">
        <v>386</v>
      </c>
      <c r="L267" t="str">
        <f>IF(Table13[[#This Row],[PTS]]&gt;=1000,"High Scorer","Low Scorer")</f>
        <v>Low Scorer</v>
      </c>
      <c r="M267">
        <v>138</v>
      </c>
      <c r="N267">
        <v>339</v>
      </c>
      <c r="O267">
        <v>40.700000000000003</v>
      </c>
      <c r="P267" t="str">
        <f>IF(Table13[[#This Row],[Field Goal %]]&gt;46,"Above Average FG%","Below Average FG%")</f>
        <v>Below Average FG%</v>
      </c>
      <c r="Q267">
        <v>33</v>
      </c>
      <c r="R267">
        <v>109</v>
      </c>
      <c r="S267">
        <v>30.3</v>
      </c>
      <c r="T267" t="str">
        <f>IF(Table13[[#This Row],[3P%]]&lt;30,"Regular Shooter",IF(Table13[[#This Row],[3P%]]&lt;=36,"Solid Shooter",IF(Table13[[#This Row],[3P%]]&gt;36,"Sharpshooter","Invalid")))</f>
        <v>Solid Shooter</v>
      </c>
      <c r="U267">
        <v>77</v>
      </c>
      <c r="V267">
        <v>113</v>
      </c>
      <c r="W267">
        <v>68.099999999999994</v>
      </c>
      <c r="X267" t="str">
        <f>IF(Table13[[#This Row],[Free Throw %]]&lt;70,"Subpar FT%",IF(Table13[[#This Row],[Free Throw %]]&lt;=72,"Solid FT%",IF(Table13[[#This Row],[Free Throw %]]&gt;72,"Elite FT%","Invalid")))</f>
        <v>Subpar FT%</v>
      </c>
      <c r="Y267">
        <v>14</v>
      </c>
      <c r="Z267">
        <v>78</v>
      </c>
      <c r="AA267">
        <v>92</v>
      </c>
      <c r="AB267" t="str">
        <f>IF(Table13[[#This Row],[REB]]&lt;199,"Occasional Rebounder",IF(Table13[[#This Row],[REB]] &lt;= 199,"Solid Rebounder",IF(Table13[[#This Row],[REB]]&gt;=200,"Elite Rebounder","Invalid")))</f>
        <v>Occasional Rebounder</v>
      </c>
      <c r="AC267">
        <v>178</v>
      </c>
      <c r="AD267" t="str">
        <f>IF(Table13[[#This Row],[AST]]&lt;100,"Occasional Passer",IF(Table13[[#This Row],[AST]] &lt;= 116,"Solid Passer",IF(Table13[[#This Row],[AST]]&gt;116,"Elite Passer","Invalid")))</f>
        <v>Elite Passer</v>
      </c>
      <c r="AE267">
        <v>80</v>
      </c>
      <c r="AF267">
        <v>27</v>
      </c>
      <c r="AG267" t="str">
        <f>IF(Table13[[#This Row],[STL]]&lt;25,"Occasional Stealer",IF(Table13[[#This Row],[STL]] &lt;= 33,"Solid Stealer",IF(Table13[[#This Row],[STL]]&gt;33,"Elite Stealer","Invalid")))</f>
        <v>Solid Stealer</v>
      </c>
      <c r="AH267">
        <v>12</v>
      </c>
      <c r="AI267" t="str">
        <f>IF(Table13[[#This Row],[BLK]]&lt;18,"Occasional Blocker",IF(Table13[[#This Row],[BLK]] &lt;= 20,"Solid Shot Blocker",IF(Table13[[#This Row],[BLK]]&gt;=21,"Elite Shot Blocker","Invalid")))</f>
        <v>Occasional Blocker</v>
      </c>
      <c r="AJ267">
        <v>59</v>
      </c>
      <c r="AK267">
        <v>800</v>
      </c>
      <c r="AL267">
        <v>1</v>
      </c>
      <c r="AM267">
        <v>0</v>
      </c>
      <c r="AN267">
        <v>-106</v>
      </c>
    </row>
    <row r="268" spans="1:40" x14ac:dyDescent="0.25">
      <c r="A268" t="s">
        <v>354</v>
      </c>
      <c r="B268" t="s">
        <v>37</v>
      </c>
      <c r="C268" t="str">
        <f>_xlfn.XLOOKUP(Table13[[#This Row],[POS]],Table4[POS],Table4[POS NAME])</f>
        <v>Center</v>
      </c>
      <c r="D268" t="s">
        <v>35</v>
      </c>
      <c r="E268">
        <v>31</v>
      </c>
      <c r="F268">
        <v>63</v>
      </c>
      <c r="G268">
        <v>32</v>
      </c>
      <c r="H268">
        <v>31</v>
      </c>
      <c r="I268" t="b">
        <f>Table13[[#This Row],[W]]+Table13[[#This Row],[L]]=Table13[[#This Row],[Games Played]]</f>
        <v>1</v>
      </c>
      <c r="J268">
        <v>945</v>
      </c>
      <c r="K268">
        <v>383</v>
      </c>
      <c r="L268" t="str">
        <f>IF(Table13[[#This Row],[PTS]]&gt;=1000,"High Scorer","Low Scorer")</f>
        <v>Low Scorer</v>
      </c>
      <c r="M268">
        <v>131</v>
      </c>
      <c r="N268">
        <v>292</v>
      </c>
      <c r="O268">
        <v>44.9</v>
      </c>
      <c r="P268" t="str">
        <f>IF(Table13[[#This Row],[Field Goal %]]&gt;46,"Above Average FG%","Below Average FG%")</f>
        <v>Below Average FG%</v>
      </c>
      <c r="Q268">
        <v>81</v>
      </c>
      <c r="R268">
        <v>207</v>
      </c>
      <c r="S268">
        <v>39.1</v>
      </c>
      <c r="T268" t="str">
        <f>IF(Table13[[#This Row],[3P%]]&lt;30,"Regular Shooter",IF(Table13[[#This Row],[3P%]]&lt;=36,"Solid Shooter",IF(Table13[[#This Row],[3P%]]&gt;36,"Sharpshooter","Invalid")))</f>
        <v>Sharpshooter</v>
      </c>
      <c r="U268">
        <v>40</v>
      </c>
      <c r="V268">
        <v>52</v>
      </c>
      <c r="W268">
        <v>76.900000000000006</v>
      </c>
      <c r="X268" t="str">
        <f>IF(Table13[[#This Row],[Free Throw %]]&lt;70,"Subpar FT%",IF(Table13[[#This Row],[Free Throw %]]&lt;=72,"Solid FT%",IF(Table13[[#This Row],[Free Throw %]]&gt;72,"Elite FT%","Invalid")))</f>
        <v>Elite FT%</v>
      </c>
      <c r="Y268">
        <v>37</v>
      </c>
      <c r="Z268">
        <v>166</v>
      </c>
      <c r="AA268">
        <v>203</v>
      </c>
      <c r="AB268" t="str">
        <f>IF(Table13[[#This Row],[REB]]&lt;199,"Occasional Rebounder",IF(Table13[[#This Row],[REB]] &lt;= 199,"Solid Rebounder",IF(Table13[[#This Row],[REB]]&gt;=200,"Elite Rebounder","Invalid")))</f>
        <v>Elite Rebounder</v>
      </c>
      <c r="AC268">
        <v>50</v>
      </c>
      <c r="AD268" t="str">
        <f>IF(Table13[[#This Row],[AST]]&lt;100,"Occasional Passer",IF(Table13[[#This Row],[AST]] &lt;= 116,"Solid Passer",IF(Table13[[#This Row],[AST]]&gt;116,"Elite Passer","Invalid")))</f>
        <v>Occasional Passer</v>
      </c>
      <c r="AE268">
        <v>23</v>
      </c>
      <c r="AF268">
        <v>15</v>
      </c>
      <c r="AG268" t="str">
        <f>IF(Table13[[#This Row],[STL]]&lt;25,"Occasional Stealer",IF(Table13[[#This Row],[STL]] &lt;= 33,"Solid Stealer",IF(Table13[[#This Row],[STL]]&gt;33,"Elite Stealer","Invalid")))</f>
        <v>Occasional Stealer</v>
      </c>
      <c r="AH268">
        <v>24</v>
      </c>
      <c r="AI268" t="str">
        <f>IF(Table13[[#This Row],[BLK]]&lt;18,"Occasional Blocker",IF(Table13[[#This Row],[BLK]] &lt;= 20,"Solid Shot Blocker",IF(Table13[[#This Row],[BLK]]&gt;=21,"Elite Shot Blocker","Invalid")))</f>
        <v>Elite Shot Blocker</v>
      </c>
      <c r="AJ268">
        <v>98</v>
      </c>
      <c r="AK268">
        <v>796</v>
      </c>
      <c r="AL268">
        <v>0</v>
      </c>
      <c r="AM268">
        <v>0</v>
      </c>
      <c r="AN268">
        <v>204</v>
      </c>
    </row>
    <row r="269" spans="1:40" x14ac:dyDescent="0.25">
      <c r="A269" t="s">
        <v>355</v>
      </c>
      <c r="B269" t="s">
        <v>62</v>
      </c>
      <c r="C269" t="str">
        <f>_xlfn.XLOOKUP(Table13[[#This Row],[POS]],Table4[POS],Table4[POS NAME])</f>
        <v>Guard</v>
      </c>
      <c r="D269" t="s">
        <v>85</v>
      </c>
      <c r="E269">
        <v>32</v>
      </c>
      <c r="F269">
        <v>56</v>
      </c>
      <c r="G269">
        <v>27</v>
      </c>
      <c r="H269">
        <v>29</v>
      </c>
      <c r="I269" t="b">
        <f>Table13[[#This Row],[W]]+Table13[[#This Row],[L]]=Table13[[#This Row],[Games Played]]</f>
        <v>1</v>
      </c>
      <c r="J269">
        <v>993</v>
      </c>
      <c r="K269">
        <v>379</v>
      </c>
      <c r="L269" t="str">
        <f>IF(Table13[[#This Row],[PTS]]&gt;=1000,"High Scorer","Low Scorer")</f>
        <v>Low Scorer</v>
      </c>
      <c r="M269">
        <v>138</v>
      </c>
      <c r="N269">
        <v>364</v>
      </c>
      <c r="O269">
        <v>37.9</v>
      </c>
      <c r="P269" t="str">
        <f>IF(Table13[[#This Row],[Field Goal %]]&gt;46,"Above Average FG%","Below Average FG%")</f>
        <v>Below Average FG%</v>
      </c>
      <c r="Q269">
        <v>66</v>
      </c>
      <c r="R269">
        <v>180</v>
      </c>
      <c r="S269">
        <v>36.700000000000003</v>
      </c>
      <c r="T269" t="str">
        <f>IF(Table13[[#This Row],[3P%]]&lt;30,"Regular Shooter",IF(Table13[[#This Row],[3P%]]&lt;=36,"Solid Shooter",IF(Table13[[#This Row],[3P%]]&gt;36,"Sharpshooter","Invalid")))</f>
        <v>Sharpshooter</v>
      </c>
      <c r="U269">
        <v>37</v>
      </c>
      <c r="V269">
        <v>47</v>
      </c>
      <c r="W269">
        <v>78.7</v>
      </c>
      <c r="X269" t="str">
        <f>IF(Table13[[#This Row],[Free Throw %]]&lt;70,"Subpar FT%",IF(Table13[[#This Row],[Free Throw %]]&lt;=72,"Solid FT%",IF(Table13[[#This Row],[Free Throw %]]&gt;72,"Elite FT%","Invalid")))</f>
        <v>Elite FT%</v>
      </c>
      <c r="Y269">
        <v>15</v>
      </c>
      <c r="Z269">
        <v>122</v>
      </c>
      <c r="AA269">
        <v>137</v>
      </c>
      <c r="AB269" t="str">
        <f>IF(Table13[[#This Row],[REB]]&lt;199,"Occasional Rebounder",IF(Table13[[#This Row],[REB]] &lt;= 199,"Solid Rebounder",IF(Table13[[#This Row],[REB]]&gt;=200,"Elite Rebounder","Invalid")))</f>
        <v>Occasional Rebounder</v>
      </c>
      <c r="AC269">
        <v>112</v>
      </c>
      <c r="AD269" t="str">
        <f>IF(Table13[[#This Row],[AST]]&lt;100,"Occasional Passer",IF(Table13[[#This Row],[AST]] &lt;= 116,"Solid Passer",IF(Table13[[#This Row],[AST]]&gt;116,"Elite Passer","Invalid")))</f>
        <v>Solid Passer</v>
      </c>
      <c r="AE269">
        <v>48</v>
      </c>
      <c r="AF269">
        <v>28</v>
      </c>
      <c r="AG269" t="str">
        <f>IF(Table13[[#This Row],[STL]]&lt;25,"Occasional Stealer",IF(Table13[[#This Row],[STL]] &lt;= 33,"Solid Stealer",IF(Table13[[#This Row],[STL]]&gt;33,"Elite Stealer","Invalid")))</f>
        <v>Solid Stealer</v>
      </c>
      <c r="AH269">
        <v>13</v>
      </c>
      <c r="AI269" t="str">
        <f>IF(Table13[[#This Row],[BLK]]&lt;18,"Occasional Blocker",IF(Table13[[#This Row],[BLK]] &lt;= 20,"Solid Shot Blocker",IF(Table13[[#This Row],[BLK]]&gt;=21,"Elite Shot Blocker","Invalid")))</f>
        <v>Occasional Blocker</v>
      </c>
      <c r="AJ269">
        <v>56</v>
      </c>
      <c r="AK269">
        <v>786</v>
      </c>
      <c r="AL269">
        <v>0</v>
      </c>
      <c r="AM269">
        <v>0</v>
      </c>
      <c r="AN269">
        <v>-168</v>
      </c>
    </row>
    <row r="270" spans="1:40" x14ac:dyDescent="0.25">
      <c r="A270" t="s">
        <v>356</v>
      </c>
      <c r="B270" t="s">
        <v>40</v>
      </c>
      <c r="C270" t="str">
        <f>_xlfn.XLOOKUP(Table13[[#This Row],[POS]],Table4[POS],Table4[POS NAME])</f>
        <v>Point Guard</v>
      </c>
      <c r="D270" t="s">
        <v>95</v>
      </c>
      <c r="E270">
        <v>27</v>
      </c>
      <c r="F270">
        <v>53</v>
      </c>
      <c r="G270">
        <v>33</v>
      </c>
      <c r="H270">
        <v>20</v>
      </c>
      <c r="I270" t="b">
        <f>Table13[[#This Row],[W]]+Table13[[#This Row],[L]]=Table13[[#This Row],[Games Played]]</f>
        <v>1</v>
      </c>
      <c r="J270">
        <v>736</v>
      </c>
      <c r="K270">
        <v>378</v>
      </c>
      <c r="L270" t="str">
        <f>IF(Table13[[#This Row],[PTS]]&gt;=1000,"High Scorer","Low Scorer")</f>
        <v>Low Scorer</v>
      </c>
      <c r="M270">
        <v>124</v>
      </c>
      <c r="N270">
        <v>269</v>
      </c>
      <c r="O270">
        <v>46.1</v>
      </c>
      <c r="P270" t="str">
        <f>IF(Table13[[#This Row],[Field Goal %]]&gt;46,"Above Average FG%","Below Average FG%")</f>
        <v>Above Average FG%</v>
      </c>
      <c r="Q270">
        <v>31</v>
      </c>
      <c r="R270">
        <v>87</v>
      </c>
      <c r="S270">
        <v>35.6</v>
      </c>
      <c r="T270" t="str">
        <f>IF(Table13[[#This Row],[3P%]]&lt;30,"Regular Shooter",IF(Table13[[#This Row],[3P%]]&lt;=36,"Solid Shooter",IF(Table13[[#This Row],[3P%]]&gt;36,"Sharpshooter","Invalid")))</f>
        <v>Solid Shooter</v>
      </c>
      <c r="U270">
        <v>99</v>
      </c>
      <c r="V270">
        <v>108</v>
      </c>
      <c r="W270">
        <v>91.7</v>
      </c>
      <c r="X270" t="str">
        <f>IF(Table13[[#This Row],[Free Throw %]]&lt;70,"Subpar FT%",IF(Table13[[#This Row],[Free Throw %]]&lt;=72,"Solid FT%",IF(Table13[[#This Row],[Free Throw %]]&gt;72,"Elite FT%","Invalid")))</f>
        <v>Elite FT%</v>
      </c>
      <c r="Y270">
        <v>13</v>
      </c>
      <c r="Z270">
        <v>66</v>
      </c>
      <c r="AA270">
        <v>79</v>
      </c>
      <c r="AB270" t="str">
        <f>IF(Table13[[#This Row],[REB]]&lt;199,"Occasional Rebounder",IF(Table13[[#This Row],[REB]] &lt;= 199,"Solid Rebounder",IF(Table13[[#This Row],[REB]]&gt;=200,"Elite Rebounder","Invalid")))</f>
        <v>Occasional Rebounder</v>
      </c>
      <c r="AC270">
        <v>68</v>
      </c>
      <c r="AD270" t="str">
        <f>IF(Table13[[#This Row],[AST]]&lt;100,"Occasional Passer",IF(Table13[[#This Row],[AST]] &lt;= 116,"Solid Passer",IF(Table13[[#This Row],[AST]]&gt;116,"Elite Passer","Invalid")))</f>
        <v>Occasional Passer</v>
      </c>
      <c r="AE270">
        <v>50</v>
      </c>
      <c r="AF270">
        <v>31</v>
      </c>
      <c r="AG270" t="str">
        <f>IF(Table13[[#This Row],[STL]]&lt;25,"Occasional Stealer",IF(Table13[[#This Row],[STL]] &lt;= 33,"Solid Stealer",IF(Table13[[#This Row],[STL]]&gt;33,"Elite Stealer","Invalid")))</f>
        <v>Solid Stealer</v>
      </c>
      <c r="AH270">
        <v>10</v>
      </c>
      <c r="AI270" t="str">
        <f>IF(Table13[[#This Row],[BLK]]&lt;18,"Occasional Blocker",IF(Table13[[#This Row],[BLK]] &lt;= 20,"Solid Shot Blocker",IF(Table13[[#This Row],[BLK]]&gt;=21,"Elite Shot Blocker","Invalid")))</f>
        <v>Occasional Blocker</v>
      </c>
      <c r="AJ270">
        <v>83</v>
      </c>
      <c r="AK270">
        <v>648</v>
      </c>
      <c r="AL270">
        <v>0</v>
      </c>
      <c r="AM270">
        <v>0</v>
      </c>
      <c r="AN270">
        <v>25</v>
      </c>
    </row>
    <row r="271" spans="1:40" x14ac:dyDescent="0.25">
      <c r="A271" t="s">
        <v>357</v>
      </c>
      <c r="B271" t="s">
        <v>52</v>
      </c>
      <c r="C271" t="str">
        <f>_xlfn.XLOOKUP(Table13[[#This Row],[POS]],Table4[POS],Table4[POS NAME])</f>
        <v>Shooting Guard</v>
      </c>
      <c r="D271" t="s">
        <v>72</v>
      </c>
      <c r="E271">
        <v>29</v>
      </c>
      <c r="F271">
        <v>67</v>
      </c>
      <c r="G271">
        <v>33</v>
      </c>
      <c r="H271">
        <v>34</v>
      </c>
      <c r="I271" t="b">
        <f>Table13[[#This Row],[W]]+Table13[[#This Row],[L]]=Table13[[#This Row],[Games Played]]</f>
        <v>1</v>
      </c>
      <c r="J271">
        <v>1575</v>
      </c>
      <c r="K271">
        <v>374</v>
      </c>
      <c r="L271" t="str">
        <f>IF(Table13[[#This Row],[PTS]]&gt;=1000,"High Scorer","Low Scorer")</f>
        <v>Low Scorer</v>
      </c>
      <c r="M271">
        <v>130</v>
      </c>
      <c r="N271">
        <v>286</v>
      </c>
      <c r="O271">
        <v>45.5</v>
      </c>
      <c r="P271" t="str">
        <f>IF(Table13[[#This Row],[Field Goal %]]&gt;46,"Above Average FG%","Below Average FG%")</f>
        <v>Below Average FG%</v>
      </c>
      <c r="Q271">
        <v>55</v>
      </c>
      <c r="R271">
        <v>151</v>
      </c>
      <c r="S271">
        <v>36.4</v>
      </c>
      <c r="T271" t="str">
        <f>IF(Table13[[#This Row],[3P%]]&lt;30,"Regular Shooter",IF(Table13[[#This Row],[3P%]]&lt;=36,"Solid Shooter",IF(Table13[[#This Row],[3P%]]&gt;36,"Sharpshooter","Invalid")))</f>
        <v>Sharpshooter</v>
      </c>
      <c r="U271">
        <v>59</v>
      </c>
      <c r="V271">
        <v>73</v>
      </c>
      <c r="W271">
        <v>80.8</v>
      </c>
      <c r="X271" t="str">
        <f>IF(Table13[[#This Row],[Free Throw %]]&lt;70,"Subpar FT%",IF(Table13[[#This Row],[Free Throw %]]&lt;=72,"Solid FT%",IF(Table13[[#This Row],[Free Throw %]]&gt;72,"Elite FT%","Invalid")))</f>
        <v>Elite FT%</v>
      </c>
      <c r="Y271">
        <v>42</v>
      </c>
      <c r="Z271">
        <v>154</v>
      </c>
      <c r="AA271">
        <v>196</v>
      </c>
      <c r="AB271" t="str">
        <f>IF(Table13[[#This Row],[REB]]&lt;199,"Occasional Rebounder",IF(Table13[[#This Row],[REB]] &lt;= 199,"Solid Rebounder",IF(Table13[[#This Row],[REB]]&gt;=200,"Elite Rebounder","Invalid")))</f>
        <v>Occasional Rebounder</v>
      </c>
      <c r="AC271">
        <v>193</v>
      </c>
      <c r="AD271" t="str">
        <f>IF(Table13[[#This Row],[AST]]&lt;100,"Occasional Passer",IF(Table13[[#This Row],[AST]] &lt;= 116,"Solid Passer",IF(Table13[[#This Row],[AST]]&gt;116,"Elite Passer","Invalid")))</f>
        <v>Elite Passer</v>
      </c>
      <c r="AE271">
        <v>77</v>
      </c>
      <c r="AF271">
        <v>98</v>
      </c>
      <c r="AG271" t="str">
        <f>IF(Table13[[#This Row],[STL]]&lt;25,"Occasional Stealer",IF(Table13[[#This Row],[STL]] &lt;= 33,"Solid Stealer",IF(Table13[[#This Row],[STL]]&gt;33,"Elite Stealer","Invalid")))</f>
        <v>Elite Stealer</v>
      </c>
      <c r="AH271">
        <v>46</v>
      </c>
      <c r="AI271" t="str">
        <f>IF(Table13[[#This Row],[BLK]]&lt;18,"Occasional Blocker",IF(Table13[[#This Row],[BLK]] &lt;= 20,"Solid Shot Blocker",IF(Table13[[#This Row],[BLK]]&gt;=21,"Elite Shot Blocker","Invalid")))</f>
        <v>Elite Shot Blocker</v>
      </c>
      <c r="AJ271">
        <v>159</v>
      </c>
      <c r="AK271">
        <v>1254</v>
      </c>
      <c r="AL271">
        <v>1</v>
      </c>
      <c r="AM271">
        <v>0</v>
      </c>
      <c r="AN271">
        <v>199</v>
      </c>
    </row>
    <row r="272" spans="1:40" x14ac:dyDescent="0.25">
      <c r="A272" t="s">
        <v>358</v>
      </c>
      <c r="B272" t="s">
        <v>52</v>
      </c>
      <c r="C272" t="str">
        <f>_xlfn.XLOOKUP(Table13[[#This Row],[POS]],Table4[POS],Table4[POS NAME])</f>
        <v>Shooting Guard</v>
      </c>
      <c r="D272" t="s">
        <v>91</v>
      </c>
      <c r="E272">
        <v>21</v>
      </c>
      <c r="F272">
        <v>64</v>
      </c>
      <c r="G272">
        <v>16</v>
      </c>
      <c r="H272">
        <v>48</v>
      </c>
      <c r="I272" t="b">
        <f>Table13[[#This Row],[W]]+Table13[[#This Row],[L]]=Table13[[#This Row],[Games Played]]</f>
        <v>1</v>
      </c>
      <c r="J272">
        <v>786</v>
      </c>
      <c r="K272">
        <v>372</v>
      </c>
      <c r="L272" t="str">
        <f>IF(Table13[[#This Row],[PTS]]&gt;=1000,"High Scorer","Low Scorer")</f>
        <v>Low Scorer</v>
      </c>
      <c r="M272">
        <v>153</v>
      </c>
      <c r="N272">
        <v>329</v>
      </c>
      <c r="O272">
        <v>46.5</v>
      </c>
      <c r="P272" t="str">
        <f>IF(Table13[[#This Row],[Field Goal %]]&gt;46,"Above Average FG%","Below Average FG%")</f>
        <v>Above Average FG%</v>
      </c>
      <c r="Q272">
        <v>21</v>
      </c>
      <c r="R272">
        <v>89</v>
      </c>
      <c r="S272">
        <v>23.6</v>
      </c>
      <c r="T272" t="str">
        <f>IF(Table13[[#This Row],[3P%]]&lt;30,"Regular Shooter",IF(Table13[[#This Row],[3P%]]&lt;=36,"Solid Shooter",IF(Table13[[#This Row],[3P%]]&gt;36,"Sharpshooter","Invalid")))</f>
        <v>Regular Shooter</v>
      </c>
      <c r="U272">
        <v>45</v>
      </c>
      <c r="V272">
        <v>60</v>
      </c>
      <c r="W272">
        <v>75</v>
      </c>
      <c r="X272" t="str">
        <f>IF(Table13[[#This Row],[Free Throw %]]&lt;70,"Subpar FT%",IF(Table13[[#This Row],[Free Throw %]]&lt;=72,"Solid FT%",IF(Table13[[#This Row],[Free Throw %]]&gt;72,"Elite FT%","Invalid")))</f>
        <v>Elite FT%</v>
      </c>
      <c r="Y272">
        <v>20</v>
      </c>
      <c r="Z272">
        <v>51</v>
      </c>
      <c r="AA272">
        <v>71</v>
      </c>
      <c r="AB272" t="str">
        <f>IF(Table13[[#This Row],[REB]]&lt;199,"Occasional Rebounder",IF(Table13[[#This Row],[REB]] &lt;= 199,"Solid Rebounder",IF(Table13[[#This Row],[REB]]&gt;=200,"Elite Rebounder","Invalid")))</f>
        <v>Occasional Rebounder</v>
      </c>
      <c r="AC272">
        <v>73</v>
      </c>
      <c r="AD272" t="str">
        <f>IF(Table13[[#This Row],[AST]]&lt;100,"Occasional Passer",IF(Table13[[#This Row],[AST]] &lt;= 116,"Solid Passer",IF(Table13[[#This Row],[AST]]&gt;116,"Elite Passer","Invalid")))</f>
        <v>Occasional Passer</v>
      </c>
      <c r="AE272">
        <v>60</v>
      </c>
      <c r="AF272">
        <v>33</v>
      </c>
      <c r="AG272" t="str">
        <f>IF(Table13[[#This Row],[STL]]&lt;25,"Occasional Stealer",IF(Table13[[#This Row],[STL]] &lt;= 33,"Solid Stealer",IF(Table13[[#This Row],[STL]]&gt;33,"Elite Stealer","Invalid")))</f>
        <v>Solid Stealer</v>
      </c>
      <c r="AH272">
        <v>15</v>
      </c>
      <c r="AI272" t="str">
        <f>IF(Table13[[#This Row],[BLK]]&lt;18,"Occasional Blocker",IF(Table13[[#This Row],[BLK]] &lt;= 20,"Solid Shot Blocker",IF(Table13[[#This Row],[BLK]]&gt;=21,"Elite Shot Blocker","Invalid")))</f>
        <v>Occasional Blocker</v>
      </c>
      <c r="AJ272">
        <v>59</v>
      </c>
      <c r="AK272">
        <v>651</v>
      </c>
      <c r="AL272">
        <v>0</v>
      </c>
      <c r="AM272">
        <v>0</v>
      </c>
      <c r="AN272">
        <v>-225</v>
      </c>
    </row>
    <row r="273" spans="1:40" x14ac:dyDescent="0.25">
      <c r="A273" t="s">
        <v>359</v>
      </c>
      <c r="B273" t="s">
        <v>57</v>
      </c>
      <c r="C273" t="str">
        <f>_xlfn.XLOOKUP(Table13[[#This Row],[POS]],Table4[POS],Table4[POS NAME])</f>
        <v>Forward</v>
      </c>
      <c r="D273" t="s">
        <v>102</v>
      </c>
      <c r="E273">
        <v>26</v>
      </c>
      <c r="F273">
        <v>68</v>
      </c>
      <c r="G273">
        <v>37</v>
      </c>
      <c r="H273">
        <v>31</v>
      </c>
      <c r="I273" t="b">
        <f>Table13[[#This Row],[W]]+Table13[[#This Row],[L]]=Table13[[#This Row],[Games Played]]</f>
        <v>1</v>
      </c>
      <c r="J273">
        <v>1024</v>
      </c>
      <c r="K273">
        <v>372</v>
      </c>
      <c r="L273" t="str">
        <f>IF(Table13[[#This Row],[PTS]]&gt;=1000,"High Scorer","Low Scorer")</f>
        <v>Low Scorer</v>
      </c>
      <c r="M273">
        <v>155</v>
      </c>
      <c r="N273">
        <v>260</v>
      </c>
      <c r="O273">
        <v>59.6</v>
      </c>
      <c r="P273" t="str">
        <f>IF(Table13[[#This Row],[Field Goal %]]&gt;46,"Above Average FG%","Below Average FG%")</f>
        <v>Above Average FG%</v>
      </c>
      <c r="Q273">
        <v>10</v>
      </c>
      <c r="R273">
        <v>36</v>
      </c>
      <c r="S273">
        <v>27.8</v>
      </c>
      <c r="T273" t="str">
        <f>IF(Table13[[#This Row],[3P%]]&lt;30,"Regular Shooter",IF(Table13[[#This Row],[3P%]]&lt;=36,"Solid Shooter",IF(Table13[[#This Row],[3P%]]&gt;36,"Sharpshooter","Invalid")))</f>
        <v>Regular Shooter</v>
      </c>
      <c r="U273">
        <v>52</v>
      </c>
      <c r="V273">
        <v>84</v>
      </c>
      <c r="W273">
        <v>61.9</v>
      </c>
      <c r="X273" t="str">
        <f>IF(Table13[[#This Row],[Free Throw %]]&lt;70,"Subpar FT%",IF(Table13[[#This Row],[Free Throw %]]&lt;=72,"Solid FT%",IF(Table13[[#This Row],[Free Throw %]]&gt;72,"Elite FT%","Invalid")))</f>
        <v>Subpar FT%</v>
      </c>
      <c r="Y273">
        <v>116</v>
      </c>
      <c r="Z273">
        <v>170</v>
      </c>
      <c r="AA273">
        <v>286</v>
      </c>
      <c r="AB273" t="str">
        <f>IF(Table13[[#This Row],[REB]]&lt;199,"Occasional Rebounder",IF(Table13[[#This Row],[REB]] &lt;= 199,"Solid Rebounder",IF(Table13[[#This Row],[REB]]&gt;=200,"Elite Rebounder","Invalid")))</f>
        <v>Elite Rebounder</v>
      </c>
      <c r="AC273">
        <v>36</v>
      </c>
      <c r="AD273" t="str">
        <f>IF(Table13[[#This Row],[AST]]&lt;100,"Occasional Passer",IF(Table13[[#This Row],[AST]] &lt;= 116,"Solid Passer",IF(Table13[[#This Row],[AST]]&gt;116,"Elite Passer","Invalid")))</f>
        <v>Occasional Passer</v>
      </c>
      <c r="AE273">
        <v>46</v>
      </c>
      <c r="AF273">
        <v>26</v>
      </c>
      <c r="AG273" t="str">
        <f>IF(Table13[[#This Row],[STL]]&lt;25,"Occasional Stealer",IF(Table13[[#This Row],[STL]] &lt;= 33,"Solid Stealer",IF(Table13[[#This Row],[STL]]&gt;33,"Elite Stealer","Invalid")))</f>
        <v>Solid Stealer</v>
      </c>
      <c r="AH273">
        <v>35</v>
      </c>
      <c r="AI273" t="str">
        <f>IF(Table13[[#This Row],[BLK]]&lt;18,"Occasional Blocker",IF(Table13[[#This Row],[BLK]] &lt;= 20,"Solid Shot Blocker",IF(Table13[[#This Row],[BLK]]&gt;=21,"Elite Shot Blocker","Invalid")))</f>
        <v>Elite Shot Blocker</v>
      </c>
      <c r="AJ273">
        <v>144</v>
      </c>
      <c r="AK273">
        <v>906</v>
      </c>
      <c r="AL273">
        <v>0</v>
      </c>
      <c r="AM273">
        <v>0</v>
      </c>
      <c r="AN273">
        <v>-32</v>
      </c>
    </row>
    <row r="274" spans="1:40" x14ac:dyDescent="0.25">
      <c r="A274" t="s">
        <v>360</v>
      </c>
      <c r="B274" t="s">
        <v>52</v>
      </c>
      <c r="C274" t="str">
        <f>_xlfn.XLOOKUP(Table13[[#This Row],[POS]],Table4[POS],Table4[POS NAME])</f>
        <v>Shooting Guard</v>
      </c>
      <c r="D274" t="s">
        <v>111</v>
      </c>
      <c r="E274">
        <v>31</v>
      </c>
      <c r="F274">
        <v>50</v>
      </c>
      <c r="G274">
        <v>26</v>
      </c>
      <c r="H274">
        <v>24</v>
      </c>
      <c r="I274" t="b">
        <f>Table13[[#This Row],[W]]+Table13[[#This Row],[L]]=Table13[[#This Row],[Games Played]]</f>
        <v>1</v>
      </c>
      <c r="J274">
        <v>1221</v>
      </c>
      <c r="K274">
        <v>369</v>
      </c>
      <c r="L274" t="str">
        <f>IF(Table13[[#This Row],[PTS]]&gt;=1000,"High Scorer","Low Scorer")</f>
        <v>Low Scorer</v>
      </c>
      <c r="M274">
        <v>138</v>
      </c>
      <c r="N274">
        <v>291</v>
      </c>
      <c r="O274">
        <v>47.4</v>
      </c>
      <c r="P274" t="str">
        <f>IF(Table13[[#This Row],[Field Goal %]]&gt;46,"Above Average FG%","Below Average FG%")</f>
        <v>Above Average FG%</v>
      </c>
      <c r="Q274">
        <v>41</v>
      </c>
      <c r="R274">
        <v>119</v>
      </c>
      <c r="S274">
        <v>34.5</v>
      </c>
      <c r="T274" t="str">
        <f>IF(Table13[[#This Row],[3P%]]&lt;30,"Regular Shooter",IF(Table13[[#This Row],[3P%]]&lt;=36,"Solid Shooter",IF(Table13[[#This Row],[3P%]]&gt;36,"Sharpshooter","Invalid")))</f>
        <v>Solid Shooter</v>
      </c>
      <c r="U274">
        <v>52</v>
      </c>
      <c r="V274">
        <v>60</v>
      </c>
      <c r="W274">
        <v>86.7</v>
      </c>
      <c r="X274" t="str">
        <f>IF(Table13[[#This Row],[Free Throw %]]&lt;70,"Subpar FT%",IF(Table13[[#This Row],[Free Throw %]]&lt;=72,"Solid FT%",IF(Table13[[#This Row],[Free Throw %]]&gt;72,"Elite FT%","Invalid")))</f>
        <v>Elite FT%</v>
      </c>
      <c r="Y274">
        <v>58</v>
      </c>
      <c r="Z274">
        <v>122</v>
      </c>
      <c r="AA274">
        <v>180</v>
      </c>
      <c r="AB274" t="str">
        <f>IF(Table13[[#This Row],[REB]]&lt;199,"Occasional Rebounder",IF(Table13[[#This Row],[REB]] &lt;= 199,"Solid Rebounder",IF(Table13[[#This Row],[REB]]&gt;=200,"Elite Rebounder","Invalid")))</f>
        <v>Occasional Rebounder</v>
      </c>
      <c r="AC274">
        <v>194</v>
      </c>
      <c r="AD274" t="str">
        <f>IF(Table13[[#This Row],[AST]]&lt;100,"Occasional Passer",IF(Table13[[#This Row],[AST]] &lt;= 116,"Solid Passer",IF(Table13[[#This Row],[AST]]&gt;116,"Elite Passer","Invalid")))</f>
        <v>Elite Passer</v>
      </c>
      <c r="AE274">
        <v>44</v>
      </c>
      <c r="AF274">
        <v>92</v>
      </c>
      <c r="AG274" t="str">
        <f>IF(Table13[[#This Row],[STL]]&lt;25,"Occasional Stealer",IF(Table13[[#This Row],[STL]] &lt;= 33,"Solid Stealer",IF(Table13[[#This Row],[STL]]&gt;33,"Elite Stealer","Invalid")))</f>
        <v>Elite Stealer</v>
      </c>
      <c r="AH274">
        <v>17</v>
      </c>
      <c r="AI274" t="str">
        <f>IF(Table13[[#This Row],[BLK]]&lt;18,"Occasional Blocker",IF(Table13[[#This Row],[BLK]] &lt;= 20,"Solid Shot Blocker",IF(Table13[[#This Row],[BLK]]&gt;=21,"Elite Shot Blocker","Invalid")))</f>
        <v>Occasional Blocker</v>
      </c>
      <c r="AJ274">
        <v>59</v>
      </c>
      <c r="AK274">
        <v>1159</v>
      </c>
      <c r="AL274">
        <v>0</v>
      </c>
      <c r="AM274">
        <v>0</v>
      </c>
      <c r="AN274">
        <v>69</v>
      </c>
    </row>
    <row r="275" spans="1:40" x14ac:dyDescent="0.25">
      <c r="A275" t="s">
        <v>361</v>
      </c>
      <c r="B275" t="s">
        <v>57</v>
      </c>
      <c r="C275" t="str">
        <f>_xlfn.XLOOKUP(Table13[[#This Row],[POS]],Table4[POS],Table4[POS NAME])</f>
        <v>Forward</v>
      </c>
      <c r="D275" t="s">
        <v>93</v>
      </c>
      <c r="E275">
        <v>32</v>
      </c>
      <c r="F275">
        <v>57</v>
      </c>
      <c r="G275">
        <v>30</v>
      </c>
      <c r="H275">
        <v>27</v>
      </c>
      <c r="I275" t="b">
        <f>Table13[[#This Row],[W]]+Table13[[#This Row],[L]]=Table13[[#This Row],[Games Played]]</f>
        <v>1</v>
      </c>
      <c r="J275">
        <v>797</v>
      </c>
      <c r="K275">
        <v>366</v>
      </c>
      <c r="L275" t="str">
        <f>IF(Table13[[#This Row],[PTS]]&gt;=1000,"High Scorer","Low Scorer")</f>
        <v>Low Scorer</v>
      </c>
      <c r="M275">
        <v>136</v>
      </c>
      <c r="N275">
        <v>252</v>
      </c>
      <c r="O275">
        <v>54</v>
      </c>
      <c r="P275" t="str">
        <f>IF(Table13[[#This Row],[Field Goal %]]&gt;46,"Above Average FG%","Below Average FG%")</f>
        <v>Above Average FG%</v>
      </c>
      <c r="Q275">
        <v>42</v>
      </c>
      <c r="R275">
        <v>111</v>
      </c>
      <c r="S275">
        <v>37.799999999999997</v>
      </c>
      <c r="T275" t="str">
        <f>IF(Table13[[#This Row],[3P%]]&lt;30,"Regular Shooter",IF(Table13[[#This Row],[3P%]]&lt;=36,"Solid Shooter",IF(Table13[[#This Row],[3P%]]&gt;36,"Sharpshooter","Invalid")))</f>
        <v>Sharpshooter</v>
      </c>
      <c r="U275">
        <v>52</v>
      </c>
      <c r="V275">
        <v>67</v>
      </c>
      <c r="W275">
        <v>77.599999999999994</v>
      </c>
      <c r="X275" t="str">
        <f>IF(Table13[[#This Row],[Free Throw %]]&lt;70,"Subpar FT%",IF(Table13[[#This Row],[Free Throw %]]&lt;=72,"Solid FT%",IF(Table13[[#This Row],[Free Throw %]]&gt;72,"Elite FT%","Invalid")))</f>
        <v>Elite FT%</v>
      </c>
      <c r="Y275">
        <v>72</v>
      </c>
      <c r="Z275">
        <v>133</v>
      </c>
      <c r="AA275">
        <v>205</v>
      </c>
      <c r="AB275" t="str">
        <f>IF(Table13[[#This Row],[REB]]&lt;199,"Occasional Rebounder",IF(Table13[[#This Row],[REB]] &lt;= 199,"Solid Rebounder",IF(Table13[[#This Row],[REB]]&gt;=200,"Elite Rebounder","Invalid")))</f>
        <v>Elite Rebounder</v>
      </c>
      <c r="AC275">
        <v>51</v>
      </c>
      <c r="AD275" t="str">
        <f>IF(Table13[[#This Row],[AST]]&lt;100,"Occasional Passer",IF(Table13[[#This Row],[AST]] &lt;= 116,"Solid Passer",IF(Table13[[#This Row],[AST]]&gt;116,"Elite Passer","Invalid")))</f>
        <v>Occasional Passer</v>
      </c>
      <c r="AE275">
        <v>52</v>
      </c>
      <c r="AF275">
        <v>25</v>
      </c>
      <c r="AG275" t="str">
        <f>IF(Table13[[#This Row],[STL]]&lt;25,"Occasional Stealer",IF(Table13[[#This Row],[STL]] &lt;= 33,"Solid Stealer",IF(Table13[[#This Row],[STL]]&gt;33,"Elite Stealer","Invalid")))</f>
        <v>Solid Stealer</v>
      </c>
      <c r="AH275">
        <v>23</v>
      </c>
      <c r="AI275" t="str">
        <f>IF(Table13[[#This Row],[BLK]]&lt;18,"Occasional Blocker",IF(Table13[[#This Row],[BLK]] &lt;= 20,"Solid Shot Blocker",IF(Table13[[#This Row],[BLK]]&gt;=21,"Elite Shot Blocker","Invalid")))</f>
        <v>Elite Shot Blocker</v>
      </c>
      <c r="AJ275">
        <v>105</v>
      </c>
      <c r="AK275">
        <v>781</v>
      </c>
      <c r="AL275">
        <v>0</v>
      </c>
      <c r="AM275">
        <v>0</v>
      </c>
      <c r="AN275">
        <v>-156</v>
      </c>
    </row>
    <row r="276" spans="1:40" x14ac:dyDescent="0.25">
      <c r="A276" t="s">
        <v>362</v>
      </c>
      <c r="B276" t="s">
        <v>40</v>
      </c>
      <c r="C276" t="str">
        <f>_xlfn.XLOOKUP(Table13[[#This Row],[POS]],Table4[POS],Table4[POS NAME])</f>
        <v>Point Guard</v>
      </c>
      <c r="D276" t="s">
        <v>51</v>
      </c>
      <c r="E276">
        <v>36</v>
      </c>
      <c r="F276">
        <v>58</v>
      </c>
      <c r="G276">
        <v>27</v>
      </c>
      <c r="H276">
        <v>31</v>
      </c>
      <c r="I276" t="b">
        <f>Table13[[#This Row],[W]]+Table13[[#This Row],[L]]=Table13[[#This Row],[Games Played]]</f>
        <v>1</v>
      </c>
      <c r="J276">
        <v>870</v>
      </c>
      <c r="K276">
        <v>365</v>
      </c>
      <c r="L276" t="str">
        <f>IF(Table13[[#This Row],[PTS]]&gt;=1000,"High Scorer","Low Scorer")</f>
        <v>Low Scorer</v>
      </c>
      <c r="M276">
        <v>141</v>
      </c>
      <c r="N276">
        <v>335</v>
      </c>
      <c r="O276">
        <v>42.1</v>
      </c>
      <c r="P276" t="str">
        <f>IF(Table13[[#This Row],[Field Goal %]]&gt;46,"Above Average FG%","Below Average FG%")</f>
        <v>Below Average FG%</v>
      </c>
      <c r="Q276">
        <v>52</v>
      </c>
      <c r="R276">
        <v>145</v>
      </c>
      <c r="S276">
        <v>35.9</v>
      </c>
      <c r="T276" t="str">
        <f>IF(Table13[[#This Row],[3P%]]&lt;30,"Regular Shooter",IF(Table13[[#This Row],[3P%]]&lt;=36,"Solid Shooter",IF(Table13[[#This Row],[3P%]]&gt;36,"Sharpshooter","Invalid")))</f>
        <v>Solid Shooter</v>
      </c>
      <c r="U276">
        <v>31</v>
      </c>
      <c r="V276">
        <v>45</v>
      </c>
      <c r="W276">
        <v>68.900000000000006</v>
      </c>
      <c r="X276" t="str">
        <f>IF(Table13[[#This Row],[Free Throw %]]&lt;70,"Subpar FT%",IF(Table13[[#This Row],[Free Throw %]]&lt;=72,"Solid FT%",IF(Table13[[#This Row],[Free Throw %]]&gt;72,"Elite FT%","Invalid")))</f>
        <v>Subpar FT%</v>
      </c>
      <c r="Y276">
        <v>16</v>
      </c>
      <c r="Z276">
        <v>65</v>
      </c>
      <c r="AA276">
        <v>81</v>
      </c>
      <c r="AB276" t="str">
        <f>IF(Table13[[#This Row],[REB]]&lt;199,"Occasional Rebounder",IF(Table13[[#This Row],[REB]] &lt;= 199,"Solid Rebounder",IF(Table13[[#This Row],[REB]]&gt;=200,"Elite Rebounder","Invalid")))</f>
        <v>Occasional Rebounder</v>
      </c>
      <c r="AC276">
        <v>151</v>
      </c>
      <c r="AD276" t="str">
        <f>IF(Table13[[#This Row],[AST]]&lt;100,"Occasional Passer",IF(Table13[[#This Row],[AST]] &lt;= 116,"Solid Passer",IF(Table13[[#This Row],[AST]]&gt;116,"Elite Passer","Invalid")))</f>
        <v>Elite Passer</v>
      </c>
      <c r="AE276">
        <v>63</v>
      </c>
      <c r="AF276">
        <v>13</v>
      </c>
      <c r="AG276" t="str">
        <f>IF(Table13[[#This Row],[STL]]&lt;25,"Occasional Stealer",IF(Table13[[#This Row],[STL]] &lt;= 33,"Solid Stealer",IF(Table13[[#This Row],[STL]]&gt;33,"Elite Stealer","Invalid")))</f>
        <v>Occasional Stealer</v>
      </c>
      <c r="AH276">
        <v>4</v>
      </c>
      <c r="AI276" t="str">
        <f>IF(Table13[[#This Row],[BLK]]&lt;18,"Occasional Blocker",IF(Table13[[#This Row],[BLK]] &lt;= 20,"Solid Shot Blocker",IF(Table13[[#This Row],[BLK]]&gt;=21,"Elite Shot Blocker","Invalid")))</f>
        <v>Occasional Blocker</v>
      </c>
      <c r="AJ276">
        <v>65</v>
      </c>
      <c r="AK276">
        <v>677</v>
      </c>
      <c r="AL276">
        <v>0</v>
      </c>
      <c r="AM276">
        <v>0</v>
      </c>
      <c r="AN276">
        <v>5</v>
      </c>
    </row>
    <row r="277" spans="1:40" x14ac:dyDescent="0.25">
      <c r="A277" t="s">
        <v>363</v>
      </c>
      <c r="B277" t="s">
        <v>52</v>
      </c>
      <c r="C277" t="str">
        <f>_xlfn.XLOOKUP(Table13[[#This Row],[POS]],Table4[POS],Table4[POS NAME])</f>
        <v>Shooting Guard</v>
      </c>
      <c r="D277" t="s">
        <v>100</v>
      </c>
      <c r="E277">
        <v>27</v>
      </c>
      <c r="F277">
        <v>72</v>
      </c>
      <c r="G277">
        <v>45</v>
      </c>
      <c r="H277">
        <v>27</v>
      </c>
      <c r="I277" t="b">
        <f>Table13[[#This Row],[W]]+Table13[[#This Row],[L]]=Table13[[#This Row],[Games Played]]</f>
        <v>1</v>
      </c>
      <c r="J277">
        <v>1494</v>
      </c>
      <c r="K277">
        <v>364</v>
      </c>
      <c r="L277" t="str">
        <f>IF(Table13[[#This Row],[PTS]]&gt;=1000,"High Scorer","Low Scorer")</f>
        <v>Low Scorer</v>
      </c>
      <c r="M277">
        <v>138</v>
      </c>
      <c r="N277">
        <v>320</v>
      </c>
      <c r="O277">
        <v>43.1</v>
      </c>
      <c r="P277" t="str">
        <f>IF(Table13[[#This Row],[Field Goal %]]&gt;46,"Above Average FG%","Below Average FG%")</f>
        <v>Below Average FG%</v>
      </c>
      <c r="Q277">
        <v>60</v>
      </c>
      <c r="R277">
        <v>177</v>
      </c>
      <c r="S277">
        <v>33.9</v>
      </c>
      <c r="T277" t="str">
        <f>IF(Table13[[#This Row],[3P%]]&lt;30,"Regular Shooter",IF(Table13[[#This Row],[3P%]]&lt;=36,"Solid Shooter",IF(Table13[[#This Row],[3P%]]&gt;36,"Sharpshooter","Invalid")))</f>
        <v>Solid Shooter</v>
      </c>
      <c r="U277">
        <v>28</v>
      </c>
      <c r="V277">
        <v>36</v>
      </c>
      <c r="W277">
        <v>77.8</v>
      </c>
      <c r="X277" t="str">
        <f>IF(Table13[[#This Row],[Free Throw %]]&lt;70,"Subpar FT%",IF(Table13[[#This Row],[Free Throw %]]&lt;=72,"Solid FT%",IF(Table13[[#This Row],[Free Throw %]]&gt;72,"Elite FT%","Invalid")))</f>
        <v>Elite FT%</v>
      </c>
      <c r="Y277">
        <v>64</v>
      </c>
      <c r="Z277">
        <v>246</v>
      </c>
      <c r="AA277">
        <v>310</v>
      </c>
      <c r="AB277" t="str">
        <f>IF(Table13[[#This Row],[REB]]&lt;199,"Occasional Rebounder",IF(Table13[[#This Row],[REB]] &lt;= 199,"Solid Rebounder",IF(Table13[[#This Row],[REB]]&gt;=200,"Elite Rebounder","Invalid")))</f>
        <v>Elite Rebounder</v>
      </c>
      <c r="AC277">
        <v>100</v>
      </c>
      <c r="AD277" t="str">
        <f>IF(Table13[[#This Row],[AST]]&lt;100,"Occasional Passer",IF(Table13[[#This Row],[AST]] &lt;= 116,"Solid Passer",IF(Table13[[#This Row],[AST]]&gt;116,"Elite Passer","Invalid")))</f>
        <v>Solid Passer</v>
      </c>
      <c r="AE277">
        <v>37</v>
      </c>
      <c r="AF277">
        <v>77</v>
      </c>
      <c r="AG277" t="str">
        <f>IF(Table13[[#This Row],[STL]]&lt;25,"Occasional Stealer",IF(Table13[[#This Row],[STL]] &lt;= 33,"Solid Stealer",IF(Table13[[#This Row],[STL]]&gt;33,"Elite Stealer","Invalid")))</f>
        <v>Elite Stealer</v>
      </c>
      <c r="AH277">
        <v>25</v>
      </c>
      <c r="AI277" t="str">
        <f>IF(Table13[[#This Row],[BLK]]&lt;18,"Occasional Blocker",IF(Table13[[#This Row],[BLK]] &lt;= 20,"Solid Shot Blocker",IF(Table13[[#This Row],[BLK]]&gt;=21,"Elite Shot Blocker","Invalid")))</f>
        <v>Elite Shot Blocker</v>
      </c>
      <c r="AJ277">
        <v>112</v>
      </c>
      <c r="AK277">
        <v>1155</v>
      </c>
      <c r="AL277">
        <v>2</v>
      </c>
      <c r="AM277">
        <v>0</v>
      </c>
      <c r="AN277">
        <v>209</v>
      </c>
    </row>
    <row r="278" spans="1:40" x14ac:dyDescent="0.25">
      <c r="A278" t="s">
        <v>364</v>
      </c>
      <c r="B278" t="s">
        <v>52</v>
      </c>
      <c r="C278" t="str">
        <f>_xlfn.XLOOKUP(Table13[[#This Row],[POS]],Table4[POS],Table4[POS NAME])</f>
        <v>Shooting Guard</v>
      </c>
      <c r="D278" t="s">
        <v>56</v>
      </c>
      <c r="E278">
        <v>24</v>
      </c>
      <c r="F278">
        <v>59</v>
      </c>
      <c r="G278">
        <v>29</v>
      </c>
      <c r="H278">
        <v>30</v>
      </c>
      <c r="I278" t="b">
        <f>Table13[[#This Row],[W]]+Table13[[#This Row],[L]]=Table13[[#This Row],[Games Played]]</f>
        <v>1</v>
      </c>
      <c r="J278">
        <v>884</v>
      </c>
      <c r="K278">
        <v>363</v>
      </c>
      <c r="L278" t="str">
        <f>IF(Table13[[#This Row],[PTS]]&gt;=1000,"High Scorer","Low Scorer")</f>
        <v>Low Scorer</v>
      </c>
      <c r="M278">
        <v>131</v>
      </c>
      <c r="N278">
        <v>295</v>
      </c>
      <c r="O278">
        <v>44.4</v>
      </c>
      <c r="P278" t="str">
        <f>IF(Table13[[#This Row],[Field Goal %]]&gt;46,"Above Average FG%","Below Average FG%")</f>
        <v>Below Average FG%</v>
      </c>
      <c r="Q278">
        <v>61</v>
      </c>
      <c r="R278">
        <v>159</v>
      </c>
      <c r="S278">
        <v>38.4</v>
      </c>
      <c r="T278" t="str">
        <f>IF(Table13[[#This Row],[3P%]]&lt;30,"Regular Shooter",IF(Table13[[#This Row],[3P%]]&lt;=36,"Solid Shooter",IF(Table13[[#This Row],[3P%]]&gt;36,"Sharpshooter","Invalid")))</f>
        <v>Sharpshooter</v>
      </c>
      <c r="U278">
        <v>40</v>
      </c>
      <c r="V278">
        <v>60</v>
      </c>
      <c r="W278">
        <v>66.7</v>
      </c>
      <c r="X278" t="str">
        <f>IF(Table13[[#This Row],[Free Throw %]]&lt;70,"Subpar FT%",IF(Table13[[#This Row],[Free Throw %]]&lt;=72,"Solid FT%",IF(Table13[[#This Row],[Free Throw %]]&gt;72,"Elite FT%","Invalid")))</f>
        <v>Subpar FT%</v>
      </c>
      <c r="Y278">
        <v>15</v>
      </c>
      <c r="Z278">
        <v>86</v>
      </c>
      <c r="AA278">
        <v>101</v>
      </c>
      <c r="AB278" t="str">
        <f>IF(Table13[[#This Row],[REB]]&lt;199,"Occasional Rebounder",IF(Table13[[#This Row],[REB]] &lt;= 199,"Solid Rebounder",IF(Table13[[#This Row],[REB]]&gt;=200,"Elite Rebounder","Invalid")))</f>
        <v>Occasional Rebounder</v>
      </c>
      <c r="AC278">
        <v>108</v>
      </c>
      <c r="AD278" t="str">
        <f>IF(Table13[[#This Row],[AST]]&lt;100,"Occasional Passer",IF(Table13[[#This Row],[AST]] &lt;= 116,"Solid Passer",IF(Table13[[#This Row],[AST]]&gt;116,"Elite Passer","Invalid")))</f>
        <v>Solid Passer</v>
      </c>
      <c r="AE278">
        <v>55</v>
      </c>
      <c r="AF278">
        <v>32</v>
      </c>
      <c r="AG278" t="str">
        <f>IF(Table13[[#This Row],[STL]]&lt;25,"Occasional Stealer",IF(Table13[[#This Row],[STL]] &lt;= 33,"Solid Stealer",IF(Table13[[#This Row],[STL]]&gt;33,"Elite Stealer","Invalid")))</f>
        <v>Solid Stealer</v>
      </c>
      <c r="AH278">
        <v>21</v>
      </c>
      <c r="AI278" t="str">
        <f>IF(Table13[[#This Row],[BLK]]&lt;18,"Occasional Blocker",IF(Table13[[#This Row],[BLK]] &lt;= 20,"Solid Shot Blocker",IF(Table13[[#This Row],[BLK]]&gt;=21,"Elite Shot Blocker","Invalid")))</f>
        <v>Elite Shot Blocker</v>
      </c>
      <c r="AJ278">
        <v>88</v>
      </c>
      <c r="AK278">
        <v>750</v>
      </c>
      <c r="AL278">
        <v>0</v>
      </c>
      <c r="AM278">
        <v>0</v>
      </c>
      <c r="AN278">
        <v>-51</v>
      </c>
    </row>
    <row r="279" spans="1:40" x14ac:dyDescent="0.25">
      <c r="A279" t="s">
        <v>365</v>
      </c>
      <c r="B279" t="s">
        <v>52</v>
      </c>
      <c r="C279" t="str">
        <f>_xlfn.XLOOKUP(Table13[[#This Row],[POS]],Table4[POS],Table4[POS NAME])</f>
        <v>Shooting Guard</v>
      </c>
      <c r="D279" t="s">
        <v>129</v>
      </c>
      <c r="E279">
        <v>25</v>
      </c>
      <c r="F279">
        <v>46</v>
      </c>
      <c r="G279">
        <v>19</v>
      </c>
      <c r="H279">
        <v>27</v>
      </c>
      <c r="I279" t="b">
        <f>Table13[[#This Row],[W]]+Table13[[#This Row],[L]]=Table13[[#This Row],[Games Played]]</f>
        <v>1</v>
      </c>
      <c r="J279">
        <v>897</v>
      </c>
      <c r="K279">
        <v>362</v>
      </c>
      <c r="L279" t="str">
        <f>IF(Table13[[#This Row],[PTS]]&gt;=1000,"High Scorer","Low Scorer")</f>
        <v>Low Scorer</v>
      </c>
      <c r="M279">
        <v>123</v>
      </c>
      <c r="N279">
        <v>333</v>
      </c>
      <c r="O279">
        <v>36.9</v>
      </c>
      <c r="P279" t="str">
        <f>IF(Table13[[#This Row],[Field Goal %]]&gt;46,"Above Average FG%","Below Average FG%")</f>
        <v>Below Average FG%</v>
      </c>
      <c r="Q279">
        <v>55</v>
      </c>
      <c r="R279">
        <v>174</v>
      </c>
      <c r="S279">
        <v>31.6</v>
      </c>
      <c r="T279" t="str">
        <f>IF(Table13[[#This Row],[3P%]]&lt;30,"Regular Shooter",IF(Table13[[#This Row],[3P%]]&lt;=36,"Solid Shooter",IF(Table13[[#This Row],[3P%]]&gt;36,"Sharpshooter","Invalid")))</f>
        <v>Solid Shooter</v>
      </c>
      <c r="U279">
        <v>61</v>
      </c>
      <c r="V279">
        <v>72</v>
      </c>
      <c r="W279">
        <v>84.7</v>
      </c>
      <c r="X279" t="str">
        <f>IF(Table13[[#This Row],[Free Throw %]]&lt;70,"Subpar FT%",IF(Table13[[#This Row],[Free Throw %]]&lt;=72,"Solid FT%",IF(Table13[[#This Row],[Free Throw %]]&gt;72,"Elite FT%","Invalid")))</f>
        <v>Elite FT%</v>
      </c>
      <c r="Y279">
        <v>19</v>
      </c>
      <c r="Z279">
        <v>96</v>
      </c>
      <c r="AA279">
        <v>115</v>
      </c>
      <c r="AB279" t="str">
        <f>IF(Table13[[#This Row],[REB]]&lt;199,"Occasional Rebounder",IF(Table13[[#This Row],[REB]] &lt;= 199,"Solid Rebounder",IF(Table13[[#This Row],[REB]]&gt;=200,"Elite Rebounder","Invalid")))</f>
        <v>Occasional Rebounder</v>
      </c>
      <c r="AC279">
        <v>64</v>
      </c>
      <c r="AD279" t="str">
        <f>IF(Table13[[#This Row],[AST]]&lt;100,"Occasional Passer",IF(Table13[[#This Row],[AST]] &lt;= 116,"Solid Passer",IF(Table13[[#This Row],[AST]]&gt;116,"Elite Passer","Invalid")))</f>
        <v>Occasional Passer</v>
      </c>
      <c r="AE279">
        <v>41</v>
      </c>
      <c r="AF279">
        <v>25</v>
      </c>
      <c r="AG279" t="str">
        <f>IF(Table13[[#This Row],[STL]]&lt;25,"Occasional Stealer",IF(Table13[[#This Row],[STL]] &lt;= 33,"Solid Stealer",IF(Table13[[#This Row],[STL]]&gt;33,"Elite Stealer","Invalid")))</f>
        <v>Solid Stealer</v>
      </c>
      <c r="AH279">
        <v>9</v>
      </c>
      <c r="AI279" t="str">
        <f>IF(Table13[[#This Row],[BLK]]&lt;18,"Occasional Blocker",IF(Table13[[#This Row],[BLK]] &lt;= 20,"Solid Shot Blocker",IF(Table13[[#This Row],[BLK]]&gt;=21,"Elite Shot Blocker","Invalid")))</f>
        <v>Occasional Blocker</v>
      </c>
      <c r="AJ279">
        <v>65</v>
      </c>
      <c r="AK279">
        <v>657</v>
      </c>
      <c r="AL279">
        <v>0</v>
      </c>
      <c r="AM279">
        <v>0</v>
      </c>
      <c r="AN279">
        <v>-114</v>
      </c>
    </row>
    <row r="280" spans="1:40" x14ac:dyDescent="0.25">
      <c r="A280" t="s">
        <v>366</v>
      </c>
      <c r="B280" t="s">
        <v>26</v>
      </c>
      <c r="C280" t="str">
        <f>_xlfn.XLOOKUP(Table13[[#This Row],[POS]],Table4[POS],Table4[POS NAME])</f>
        <v>Power Forward</v>
      </c>
      <c r="D280" t="s">
        <v>48</v>
      </c>
      <c r="E280">
        <v>29</v>
      </c>
      <c r="F280">
        <v>57</v>
      </c>
      <c r="G280">
        <v>26</v>
      </c>
      <c r="H280">
        <v>31</v>
      </c>
      <c r="I280" t="b">
        <f>Table13[[#This Row],[W]]+Table13[[#This Row],[L]]=Table13[[#This Row],[Games Played]]</f>
        <v>1</v>
      </c>
      <c r="J280">
        <v>806</v>
      </c>
      <c r="K280">
        <v>362</v>
      </c>
      <c r="L280" t="str">
        <f>IF(Table13[[#This Row],[PTS]]&gt;=1000,"High Scorer","Low Scorer")</f>
        <v>Low Scorer</v>
      </c>
      <c r="M280">
        <v>127</v>
      </c>
      <c r="N280">
        <v>277</v>
      </c>
      <c r="O280">
        <v>45.8</v>
      </c>
      <c r="P280" t="str">
        <f>IF(Table13[[#This Row],[Field Goal %]]&gt;46,"Above Average FG%","Below Average FG%")</f>
        <v>Below Average FG%</v>
      </c>
      <c r="Q280">
        <v>45</v>
      </c>
      <c r="R280">
        <v>115</v>
      </c>
      <c r="S280">
        <v>39.1</v>
      </c>
      <c r="T280" t="str">
        <f>IF(Table13[[#This Row],[3P%]]&lt;30,"Regular Shooter",IF(Table13[[#This Row],[3P%]]&lt;=36,"Solid Shooter",IF(Table13[[#This Row],[3P%]]&gt;36,"Sharpshooter","Invalid")))</f>
        <v>Sharpshooter</v>
      </c>
      <c r="U280">
        <v>63</v>
      </c>
      <c r="V280">
        <v>76</v>
      </c>
      <c r="W280">
        <v>82.9</v>
      </c>
      <c r="X280" t="str">
        <f>IF(Table13[[#This Row],[Free Throw %]]&lt;70,"Subpar FT%",IF(Table13[[#This Row],[Free Throw %]]&lt;=72,"Solid FT%",IF(Table13[[#This Row],[Free Throw %]]&gt;72,"Elite FT%","Invalid")))</f>
        <v>Elite FT%</v>
      </c>
      <c r="Y280">
        <v>53</v>
      </c>
      <c r="Z280">
        <v>154</v>
      </c>
      <c r="AA280">
        <v>207</v>
      </c>
      <c r="AB280" t="str">
        <f>IF(Table13[[#This Row],[REB]]&lt;199,"Occasional Rebounder",IF(Table13[[#This Row],[REB]] &lt;= 199,"Solid Rebounder",IF(Table13[[#This Row],[REB]]&gt;=200,"Elite Rebounder","Invalid")))</f>
        <v>Elite Rebounder</v>
      </c>
      <c r="AC280">
        <v>74</v>
      </c>
      <c r="AD280" t="str">
        <f>IF(Table13[[#This Row],[AST]]&lt;100,"Occasional Passer",IF(Table13[[#This Row],[AST]] &lt;= 116,"Solid Passer",IF(Table13[[#This Row],[AST]]&gt;116,"Elite Passer","Invalid")))</f>
        <v>Occasional Passer</v>
      </c>
      <c r="AE280">
        <v>55</v>
      </c>
      <c r="AF280">
        <v>20</v>
      </c>
      <c r="AG280" t="str">
        <f>IF(Table13[[#This Row],[STL]]&lt;25,"Occasional Stealer",IF(Table13[[#This Row],[STL]] &lt;= 33,"Solid Stealer",IF(Table13[[#This Row],[STL]]&gt;33,"Elite Stealer","Invalid")))</f>
        <v>Occasional Stealer</v>
      </c>
      <c r="AH280">
        <v>7</v>
      </c>
      <c r="AI280" t="str">
        <f>IF(Table13[[#This Row],[BLK]]&lt;18,"Occasional Blocker",IF(Table13[[#This Row],[BLK]] &lt;= 20,"Solid Shot Blocker",IF(Table13[[#This Row],[BLK]]&gt;=21,"Elite Shot Blocker","Invalid")))</f>
        <v>Occasional Blocker</v>
      </c>
      <c r="AJ280">
        <v>99</v>
      </c>
      <c r="AK280">
        <v>747</v>
      </c>
      <c r="AL280">
        <v>2</v>
      </c>
      <c r="AM280">
        <v>0</v>
      </c>
      <c r="AN280">
        <v>37</v>
      </c>
    </row>
    <row r="281" spans="1:40" x14ac:dyDescent="0.25">
      <c r="A281" t="s">
        <v>367</v>
      </c>
      <c r="B281" t="s">
        <v>37</v>
      </c>
      <c r="C281" t="str">
        <f>_xlfn.XLOOKUP(Table13[[#This Row],[POS]],Table4[POS],Table4[POS NAME])</f>
        <v>Center</v>
      </c>
      <c r="D281" t="s">
        <v>100</v>
      </c>
      <c r="E281">
        <v>29</v>
      </c>
      <c r="F281">
        <v>42</v>
      </c>
      <c r="G281">
        <v>28</v>
      </c>
      <c r="H281">
        <v>14</v>
      </c>
      <c r="I281" t="b">
        <f>Table13[[#This Row],[W]]+Table13[[#This Row],[L]]=Table13[[#This Row],[Games Played]]</f>
        <v>1</v>
      </c>
      <c r="J281">
        <v>1133</v>
      </c>
      <c r="K281">
        <v>361</v>
      </c>
      <c r="L281" t="str">
        <f>IF(Table13[[#This Row],[PTS]]&gt;=1000,"High Scorer","Low Scorer")</f>
        <v>Low Scorer</v>
      </c>
      <c r="M281">
        <v>157</v>
      </c>
      <c r="N281">
        <v>263</v>
      </c>
      <c r="O281">
        <v>59.7</v>
      </c>
      <c r="P281" t="str">
        <f>IF(Table13[[#This Row],[Field Goal %]]&gt;46,"Above Average FG%","Below Average FG%")</f>
        <v>Above Average FG%</v>
      </c>
      <c r="Q281">
        <v>0</v>
      </c>
      <c r="R281">
        <v>1</v>
      </c>
      <c r="S281">
        <v>0</v>
      </c>
      <c r="T281" t="str">
        <f>IF(Table13[[#This Row],[3P%]]&lt;30,"Regular Shooter",IF(Table13[[#This Row],[3P%]]&lt;=36,"Solid Shooter",IF(Table13[[#This Row],[3P%]]&gt;36,"Sharpshooter","Invalid")))</f>
        <v>Regular Shooter</v>
      </c>
      <c r="U281">
        <v>47</v>
      </c>
      <c r="V281">
        <v>129</v>
      </c>
      <c r="W281">
        <v>36.4</v>
      </c>
      <c r="X281" t="str">
        <f>IF(Table13[[#This Row],[Free Throw %]]&lt;70,"Subpar FT%",IF(Table13[[#This Row],[Free Throw %]]&lt;=72,"Solid FT%",IF(Table13[[#This Row],[Free Throw %]]&gt;72,"Elite FT%","Invalid")))</f>
        <v>Subpar FT%</v>
      </c>
      <c r="Y281">
        <v>214</v>
      </c>
      <c r="Z281">
        <v>271</v>
      </c>
      <c r="AA281">
        <v>485</v>
      </c>
      <c r="AB281" t="str">
        <f>IF(Table13[[#This Row],[REB]]&lt;199,"Occasional Rebounder",IF(Table13[[#This Row],[REB]] &lt;= 199,"Solid Rebounder",IF(Table13[[#This Row],[REB]]&gt;=200,"Elite Rebounder","Invalid")))</f>
        <v>Elite Rebounder</v>
      </c>
      <c r="AC281">
        <v>97</v>
      </c>
      <c r="AD281" t="str">
        <f>IF(Table13[[#This Row],[AST]]&lt;100,"Occasional Passer",IF(Table13[[#This Row],[AST]] &lt;= 116,"Solid Passer",IF(Table13[[#This Row],[AST]]&gt;116,"Elite Passer","Invalid")))</f>
        <v>Occasional Passer</v>
      </c>
      <c r="AE281">
        <v>79</v>
      </c>
      <c r="AF281">
        <v>36</v>
      </c>
      <c r="AG281" t="str">
        <f>IF(Table13[[#This Row],[STL]]&lt;25,"Occasional Stealer",IF(Table13[[#This Row],[STL]] &lt;= 33,"Solid Stealer",IF(Table13[[#This Row],[STL]]&gt;33,"Elite Stealer","Invalid")))</f>
        <v>Elite Stealer</v>
      </c>
      <c r="AH281">
        <v>46</v>
      </c>
      <c r="AI281" t="str">
        <f>IF(Table13[[#This Row],[BLK]]&lt;18,"Occasional Blocker",IF(Table13[[#This Row],[BLK]] &lt;= 20,"Solid Shot Blocker",IF(Table13[[#This Row],[BLK]]&gt;=21,"Elite Shot Blocker","Invalid")))</f>
        <v>Elite Shot Blocker</v>
      </c>
      <c r="AJ281">
        <v>98</v>
      </c>
      <c r="AK281">
        <v>1256</v>
      </c>
      <c r="AL281">
        <v>15</v>
      </c>
      <c r="AM281">
        <v>0</v>
      </c>
      <c r="AN281">
        <v>243</v>
      </c>
    </row>
    <row r="282" spans="1:40" x14ac:dyDescent="0.25">
      <c r="A282" t="s">
        <v>368</v>
      </c>
      <c r="B282" t="s">
        <v>62</v>
      </c>
      <c r="C282" t="str">
        <f>_xlfn.XLOOKUP(Table13[[#This Row],[POS]],Table4[POS],Table4[POS NAME])</f>
        <v>Guard</v>
      </c>
      <c r="D282" t="s">
        <v>89</v>
      </c>
      <c r="E282">
        <v>22</v>
      </c>
      <c r="F282">
        <v>76</v>
      </c>
      <c r="G282">
        <v>49</v>
      </c>
      <c r="H282">
        <v>27</v>
      </c>
      <c r="I282" t="b">
        <f>Table13[[#This Row],[W]]+Table13[[#This Row],[L]]=Table13[[#This Row],[Games Played]]</f>
        <v>1</v>
      </c>
      <c r="J282">
        <v>1181</v>
      </c>
      <c r="K282">
        <v>360</v>
      </c>
      <c r="L282" t="str">
        <f>IF(Table13[[#This Row],[PTS]]&gt;=1000,"High Scorer","Low Scorer")</f>
        <v>Low Scorer</v>
      </c>
      <c r="M282">
        <v>143</v>
      </c>
      <c r="N282">
        <v>289</v>
      </c>
      <c r="O282">
        <v>49.5</v>
      </c>
      <c r="P282" t="str">
        <f>IF(Table13[[#This Row],[Field Goal %]]&gt;46,"Above Average FG%","Below Average FG%")</f>
        <v>Above Average FG%</v>
      </c>
      <c r="Q282">
        <v>34</v>
      </c>
      <c r="R282">
        <v>96</v>
      </c>
      <c r="S282">
        <v>35.4</v>
      </c>
      <c r="T282" t="str">
        <f>IF(Table13[[#This Row],[3P%]]&lt;30,"Regular Shooter",IF(Table13[[#This Row],[3P%]]&lt;=36,"Solid Shooter",IF(Table13[[#This Row],[3P%]]&gt;36,"Sharpshooter","Invalid")))</f>
        <v>Solid Shooter</v>
      </c>
      <c r="U282">
        <v>40</v>
      </c>
      <c r="V282">
        <v>64</v>
      </c>
      <c r="W282">
        <v>62.5</v>
      </c>
      <c r="X282" t="str">
        <f>IF(Table13[[#This Row],[Free Throw %]]&lt;70,"Subpar FT%",IF(Table13[[#This Row],[Free Throw %]]&lt;=72,"Solid FT%",IF(Table13[[#This Row],[Free Throw %]]&gt;72,"Elite FT%","Invalid")))</f>
        <v>Subpar FT%</v>
      </c>
      <c r="Y282">
        <v>48</v>
      </c>
      <c r="Z282">
        <v>133</v>
      </c>
      <c r="AA282">
        <v>181</v>
      </c>
      <c r="AB282" t="str">
        <f>IF(Table13[[#This Row],[REB]]&lt;199,"Occasional Rebounder",IF(Table13[[#This Row],[REB]] &lt;= 199,"Solid Rebounder",IF(Table13[[#This Row],[REB]]&gt;=200,"Elite Rebounder","Invalid")))</f>
        <v>Occasional Rebounder</v>
      </c>
      <c r="AC282">
        <v>59</v>
      </c>
      <c r="AD282" t="str">
        <f>IF(Table13[[#This Row],[AST]]&lt;100,"Occasional Passer",IF(Table13[[#This Row],[AST]] &lt;= 116,"Solid Passer",IF(Table13[[#This Row],[AST]]&gt;116,"Elite Passer","Invalid")))</f>
        <v>Occasional Passer</v>
      </c>
      <c r="AE282">
        <v>35</v>
      </c>
      <c r="AF282">
        <v>41</v>
      </c>
      <c r="AG282" t="str">
        <f>IF(Table13[[#This Row],[STL]]&lt;25,"Occasional Stealer",IF(Table13[[#This Row],[STL]] &lt;= 33,"Solid Stealer",IF(Table13[[#This Row],[STL]]&gt;33,"Elite Stealer","Invalid")))</f>
        <v>Elite Stealer</v>
      </c>
      <c r="AH282">
        <v>17</v>
      </c>
      <c r="AI282" t="str">
        <f>IF(Table13[[#This Row],[BLK]]&lt;18,"Occasional Blocker",IF(Table13[[#This Row],[BLK]] &lt;= 20,"Solid Shot Blocker",IF(Table13[[#This Row],[BLK]]&gt;=21,"Elite Shot Blocker","Invalid")))</f>
        <v>Occasional Blocker</v>
      </c>
      <c r="AJ282">
        <v>101</v>
      </c>
      <c r="AK282">
        <v>805</v>
      </c>
      <c r="AL282">
        <v>0</v>
      </c>
      <c r="AM282">
        <v>0</v>
      </c>
      <c r="AN282">
        <v>-114</v>
      </c>
    </row>
    <row r="283" spans="1:40" x14ac:dyDescent="0.25">
      <c r="A283" t="s">
        <v>369</v>
      </c>
      <c r="B283" t="s">
        <v>33</v>
      </c>
      <c r="C283" t="str">
        <f>_xlfn.XLOOKUP(Table13[[#This Row],[POS]],Table4[POS],Table4[POS NAME])</f>
        <v>Small Forward</v>
      </c>
      <c r="D283" t="s">
        <v>75</v>
      </c>
      <c r="E283">
        <v>23</v>
      </c>
      <c r="F283">
        <v>54</v>
      </c>
      <c r="G283">
        <v>22</v>
      </c>
      <c r="H283">
        <v>32</v>
      </c>
      <c r="I283" t="b">
        <f>Table13[[#This Row],[W]]+Table13[[#This Row],[L]]=Table13[[#This Row],[Games Played]]</f>
        <v>1</v>
      </c>
      <c r="J283">
        <v>976</v>
      </c>
      <c r="K283">
        <v>359</v>
      </c>
      <c r="L283" t="str">
        <f>IF(Table13[[#This Row],[PTS]]&gt;=1000,"High Scorer","Low Scorer")</f>
        <v>Low Scorer</v>
      </c>
      <c r="M283">
        <v>134</v>
      </c>
      <c r="N283">
        <v>303</v>
      </c>
      <c r="O283">
        <v>44.2</v>
      </c>
      <c r="P283" t="str">
        <f>IF(Table13[[#This Row],[Field Goal %]]&gt;46,"Above Average FG%","Below Average FG%")</f>
        <v>Below Average FG%</v>
      </c>
      <c r="Q283">
        <v>58</v>
      </c>
      <c r="R283">
        <v>158</v>
      </c>
      <c r="S283">
        <v>36.700000000000003</v>
      </c>
      <c r="T283" t="str">
        <f>IF(Table13[[#This Row],[3P%]]&lt;30,"Regular Shooter",IF(Table13[[#This Row],[3P%]]&lt;=36,"Solid Shooter",IF(Table13[[#This Row],[3P%]]&gt;36,"Sharpshooter","Invalid")))</f>
        <v>Sharpshooter</v>
      </c>
      <c r="U283">
        <v>33</v>
      </c>
      <c r="V283">
        <v>46</v>
      </c>
      <c r="W283">
        <v>71.7</v>
      </c>
      <c r="X283" t="str">
        <f>IF(Table13[[#This Row],[Free Throw %]]&lt;70,"Subpar FT%",IF(Table13[[#This Row],[Free Throw %]]&lt;=72,"Solid FT%",IF(Table13[[#This Row],[Free Throw %]]&gt;72,"Elite FT%","Invalid")))</f>
        <v>Solid FT%</v>
      </c>
      <c r="Y283">
        <v>27</v>
      </c>
      <c r="Z283">
        <v>114</v>
      </c>
      <c r="AA283">
        <v>141</v>
      </c>
      <c r="AB283" t="str">
        <f>IF(Table13[[#This Row],[REB]]&lt;199,"Occasional Rebounder",IF(Table13[[#This Row],[REB]] &lt;= 199,"Solid Rebounder",IF(Table13[[#This Row],[REB]]&gt;=200,"Elite Rebounder","Invalid")))</f>
        <v>Occasional Rebounder</v>
      </c>
      <c r="AC283">
        <v>50</v>
      </c>
      <c r="AD283" t="str">
        <f>IF(Table13[[#This Row],[AST]]&lt;100,"Occasional Passer",IF(Table13[[#This Row],[AST]] &lt;= 116,"Solid Passer",IF(Table13[[#This Row],[AST]]&gt;116,"Elite Passer","Invalid")))</f>
        <v>Occasional Passer</v>
      </c>
      <c r="AE283">
        <v>36</v>
      </c>
      <c r="AF283">
        <v>20</v>
      </c>
      <c r="AG283" t="str">
        <f>IF(Table13[[#This Row],[STL]]&lt;25,"Occasional Stealer",IF(Table13[[#This Row],[STL]] &lt;= 33,"Solid Stealer",IF(Table13[[#This Row],[STL]]&gt;33,"Elite Stealer","Invalid")))</f>
        <v>Occasional Stealer</v>
      </c>
      <c r="AH283">
        <v>20</v>
      </c>
      <c r="AI283" t="str">
        <f>IF(Table13[[#This Row],[BLK]]&lt;18,"Occasional Blocker",IF(Table13[[#This Row],[BLK]] &lt;= 20,"Solid Shot Blocker",IF(Table13[[#This Row],[BLK]]&gt;=21,"Elite Shot Blocker","Invalid")))</f>
        <v>Solid Shot Blocker</v>
      </c>
      <c r="AJ283">
        <v>66</v>
      </c>
      <c r="AK283">
        <v>687</v>
      </c>
      <c r="AL283">
        <v>0</v>
      </c>
      <c r="AM283">
        <v>0</v>
      </c>
      <c r="AN283">
        <v>-190</v>
      </c>
    </row>
    <row r="284" spans="1:40" x14ac:dyDescent="0.25">
      <c r="A284" t="s">
        <v>370</v>
      </c>
      <c r="B284" t="s">
        <v>26</v>
      </c>
      <c r="C284" t="str">
        <f>_xlfn.XLOOKUP(Table13[[#This Row],[POS]],Table4[POS],Table4[POS NAME])</f>
        <v>Power Forward</v>
      </c>
      <c r="D284" t="s">
        <v>142</v>
      </c>
      <c r="E284">
        <v>24</v>
      </c>
      <c r="F284">
        <v>52</v>
      </c>
      <c r="G284">
        <v>10</v>
      </c>
      <c r="H284">
        <v>42</v>
      </c>
      <c r="I284" t="b">
        <f>Table13[[#This Row],[W]]+Table13[[#This Row],[L]]=Table13[[#This Row],[Games Played]]</f>
        <v>1</v>
      </c>
      <c r="J284">
        <v>1199</v>
      </c>
      <c r="K284">
        <v>346</v>
      </c>
      <c r="L284" t="str">
        <f>IF(Table13[[#This Row],[PTS]]&gt;=1000,"High Scorer","Low Scorer")</f>
        <v>Low Scorer</v>
      </c>
      <c r="M284">
        <v>120</v>
      </c>
      <c r="N284">
        <v>288</v>
      </c>
      <c r="O284">
        <v>41.7</v>
      </c>
      <c r="P284" t="str">
        <f>IF(Table13[[#This Row],[Field Goal %]]&gt;46,"Above Average FG%","Below Average FG%")</f>
        <v>Below Average FG%</v>
      </c>
      <c r="Q284">
        <v>74</v>
      </c>
      <c r="R284">
        <v>203</v>
      </c>
      <c r="S284">
        <v>36.5</v>
      </c>
      <c r="T284" t="str">
        <f>IF(Table13[[#This Row],[3P%]]&lt;30,"Regular Shooter",IF(Table13[[#This Row],[3P%]]&lt;=36,"Solid Shooter",IF(Table13[[#This Row],[3P%]]&gt;36,"Sharpshooter","Invalid")))</f>
        <v>Sharpshooter</v>
      </c>
      <c r="U284">
        <v>32</v>
      </c>
      <c r="V284">
        <v>39</v>
      </c>
      <c r="W284">
        <v>82.1</v>
      </c>
      <c r="X284" t="str">
        <f>IF(Table13[[#This Row],[Free Throw %]]&lt;70,"Subpar FT%",IF(Table13[[#This Row],[Free Throw %]]&lt;=72,"Solid FT%",IF(Table13[[#This Row],[Free Throw %]]&gt;72,"Elite FT%","Invalid")))</f>
        <v>Elite FT%</v>
      </c>
      <c r="Y284">
        <v>28</v>
      </c>
      <c r="Z284">
        <v>115</v>
      </c>
      <c r="AA284">
        <v>143</v>
      </c>
      <c r="AB284" t="str">
        <f>IF(Table13[[#This Row],[REB]]&lt;199,"Occasional Rebounder",IF(Table13[[#This Row],[REB]] &lt;= 199,"Solid Rebounder",IF(Table13[[#This Row],[REB]]&gt;=200,"Elite Rebounder","Invalid")))</f>
        <v>Occasional Rebounder</v>
      </c>
      <c r="AC284">
        <v>41</v>
      </c>
      <c r="AD284" t="str">
        <f>IF(Table13[[#This Row],[AST]]&lt;100,"Occasional Passer",IF(Table13[[#This Row],[AST]] &lt;= 116,"Solid Passer",IF(Table13[[#This Row],[AST]]&gt;116,"Elite Passer","Invalid")))</f>
        <v>Occasional Passer</v>
      </c>
      <c r="AE284">
        <v>30</v>
      </c>
      <c r="AF284">
        <v>28</v>
      </c>
      <c r="AG284" t="str">
        <f>IF(Table13[[#This Row],[STL]]&lt;25,"Occasional Stealer",IF(Table13[[#This Row],[STL]] &lt;= 33,"Solid Stealer",IF(Table13[[#This Row],[STL]]&gt;33,"Elite Stealer","Invalid")))</f>
        <v>Solid Stealer</v>
      </c>
      <c r="AH284">
        <v>28</v>
      </c>
      <c r="AI284" t="str">
        <f>IF(Table13[[#This Row],[BLK]]&lt;18,"Occasional Blocker",IF(Table13[[#This Row],[BLK]] &lt;= 20,"Solid Shot Blocker",IF(Table13[[#This Row],[BLK]]&gt;=21,"Elite Shot Blocker","Invalid")))</f>
        <v>Elite Shot Blocker</v>
      </c>
      <c r="AJ284">
        <v>103</v>
      </c>
      <c r="AK284">
        <v>717</v>
      </c>
      <c r="AL284">
        <v>1</v>
      </c>
      <c r="AM284">
        <v>0</v>
      </c>
      <c r="AN284">
        <v>-202</v>
      </c>
    </row>
    <row r="285" spans="1:40" x14ac:dyDescent="0.25">
      <c r="A285" t="s">
        <v>371</v>
      </c>
      <c r="B285" t="s">
        <v>52</v>
      </c>
      <c r="C285" t="str">
        <f>_xlfn.XLOOKUP(Table13[[#This Row],[POS]],Table4[POS],Table4[POS NAME])</f>
        <v>Shooting Guard</v>
      </c>
      <c r="D285" t="s">
        <v>116</v>
      </c>
      <c r="E285">
        <v>26</v>
      </c>
      <c r="F285">
        <v>40</v>
      </c>
      <c r="G285">
        <v>19</v>
      </c>
      <c r="H285">
        <v>21</v>
      </c>
      <c r="I285" t="b">
        <f>Table13[[#This Row],[W]]+Table13[[#This Row],[L]]=Table13[[#This Row],[Games Played]]</f>
        <v>1</v>
      </c>
      <c r="J285">
        <v>807</v>
      </c>
      <c r="K285">
        <v>346</v>
      </c>
      <c r="L285" t="str">
        <f>IF(Table13[[#This Row],[PTS]]&gt;=1000,"High Scorer","Low Scorer")</f>
        <v>Low Scorer</v>
      </c>
      <c r="M285">
        <v>113</v>
      </c>
      <c r="N285">
        <v>300</v>
      </c>
      <c r="O285">
        <v>37.700000000000003</v>
      </c>
      <c r="P285" t="str">
        <f>IF(Table13[[#This Row],[Field Goal %]]&gt;46,"Above Average FG%","Below Average FG%")</f>
        <v>Below Average FG%</v>
      </c>
      <c r="Q285">
        <v>75</v>
      </c>
      <c r="R285">
        <v>199</v>
      </c>
      <c r="S285">
        <v>37.700000000000003</v>
      </c>
      <c r="T285" t="str">
        <f>IF(Table13[[#This Row],[3P%]]&lt;30,"Regular Shooter",IF(Table13[[#This Row],[3P%]]&lt;=36,"Solid Shooter",IF(Table13[[#This Row],[3P%]]&gt;36,"Sharpshooter","Invalid")))</f>
        <v>Sharpshooter</v>
      </c>
      <c r="U285">
        <v>45</v>
      </c>
      <c r="V285">
        <v>51</v>
      </c>
      <c r="W285">
        <v>88.2</v>
      </c>
      <c r="X285" t="str">
        <f>IF(Table13[[#This Row],[Free Throw %]]&lt;70,"Subpar FT%",IF(Table13[[#This Row],[Free Throw %]]&lt;=72,"Solid FT%",IF(Table13[[#This Row],[Free Throw %]]&gt;72,"Elite FT%","Invalid")))</f>
        <v>Elite FT%</v>
      </c>
      <c r="Y285">
        <v>11</v>
      </c>
      <c r="Z285">
        <v>56</v>
      </c>
      <c r="AA285">
        <v>67</v>
      </c>
      <c r="AB285" t="str">
        <f>IF(Table13[[#This Row],[REB]]&lt;199,"Occasional Rebounder",IF(Table13[[#This Row],[REB]] &lt;= 199,"Solid Rebounder",IF(Table13[[#This Row],[REB]]&gt;=200,"Elite Rebounder","Invalid")))</f>
        <v>Occasional Rebounder</v>
      </c>
      <c r="AC285">
        <v>93</v>
      </c>
      <c r="AD285" t="str">
        <f>IF(Table13[[#This Row],[AST]]&lt;100,"Occasional Passer",IF(Table13[[#This Row],[AST]] &lt;= 116,"Solid Passer",IF(Table13[[#This Row],[AST]]&gt;116,"Elite Passer","Invalid")))</f>
        <v>Occasional Passer</v>
      </c>
      <c r="AE285">
        <v>36</v>
      </c>
      <c r="AF285">
        <v>26</v>
      </c>
      <c r="AG285" t="str">
        <f>IF(Table13[[#This Row],[STL]]&lt;25,"Occasional Stealer",IF(Table13[[#This Row],[STL]] &lt;= 33,"Solid Stealer",IF(Table13[[#This Row],[STL]]&gt;33,"Elite Stealer","Invalid")))</f>
        <v>Solid Stealer</v>
      </c>
      <c r="AH285">
        <v>5</v>
      </c>
      <c r="AI285" t="str">
        <f>IF(Table13[[#This Row],[BLK]]&lt;18,"Occasional Blocker",IF(Table13[[#This Row],[BLK]] &lt;= 20,"Solid Shot Blocker",IF(Table13[[#This Row],[BLK]]&gt;=21,"Elite Shot Blocker","Invalid")))</f>
        <v>Occasional Blocker</v>
      </c>
      <c r="AJ285">
        <v>61</v>
      </c>
      <c r="AK285">
        <v>623</v>
      </c>
      <c r="AL285">
        <v>0</v>
      </c>
      <c r="AM285">
        <v>0</v>
      </c>
      <c r="AN285">
        <v>38</v>
      </c>
    </row>
    <row r="286" spans="1:40" x14ac:dyDescent="0.25">
      <c r="A286" t="s">
        <v>372</v>
      </c>
      <c r="B286" t="s">
        <v>57</v>
      </c>
      <c r="C286" t="str">
        <f>_xlfn.XLOOKUP(Table13[[#This Row],[POS]],Table4[POS],Table4[POS NAME])</f>
        <v>Forward</v>
      </c>
      <c r="D286" t="s">
        <v>66</v>
      </c>
      <c r="E286">
        <v>25</v>
      </c>
      <c r="F286">
        <v>62</v>
      </c>
      <c r="G286">
        <v>39</v>
      </c>
      <c r="H286">
        <v>23</v>
      </c>
      <c r="I286" t="b">
        <f>Table13[[#This Row],[W]]+Table13[[#This Row],[L]]=Table13[[#This Row],[Games Played]]</f>
        <v>1</v>
      </c>
      <c r="J286">
        <v>1121</v>
      </c>
      <c r="K286">
        <v>328</v>
      </c>
      <c r="L286" t="str">
        <f>IF(Table13[[#This Row],[PTS]]&gt;=1000,"High Scorer","Low Scorer")</f>
        <v>Low Scorer</v>
      </c>
      <c r="M286">
        <v>129</v>
      </c>
      <c r="N286">
        <v>288</v>
      </c>
      <c r="O286">
        <v>44.8</v>
      </c>
      <c r="P286" t="str">
        <f>IF(Table13[[#This Row],[Field Goal %]]&gt;46,"Above Average FG%","Below Average FG%")</f>
        <v>Below Average FG%</v>
      </c>
      <c r="Q286">
        <v>30</v>
      </c>
      <c r="R286">
        <v>95</v>
      </c>
      <c r="S286">
        <v>31.6</v>
      </c>
      <c r="T286" t="str">
        <f>IF(Table13[[#This Row],[3P%]]&lt;30,"Regular Shooter",IF(Table13[[#This Row],[3P%]]&lt;=36,"Solid Shooter",IF(Table13[[#This Row],[3P%]]&gt;36,"Sharpshooter","Invalid")))</f>
        <v>Solid Shooter</v>
      </c>
      <c r="U286">
        <v>40</v>
      </c>
      <c r="V286">
        <v>57</v>
      </c>
      <c r="W286">
        <v>70.2</v>
      </c>
      <c r="X286" t="str">
        <f>IF(Table13[[#This Row],[Free Throw %]]&lt;70,"Subpar FT%",IF(Table13[[#This Row],[Free Throw %]]&lt;=72,"Solid FT%",IF(Table13[[#This Row],[Free Throw %]]&gt;72,"Elite FT%","Invalid")))</f>
        <v>Solid FT%</v>
      </c>
      <c r="Y286">
        <v>48</v>
      </c>
      <c r="Z286">
        <v>159</v>
      </c>
      <c r="AA286">
        <v>207</v>
      </c>
      <c r="AB286" t="str">
        <f>IF(Table13[[#This Row],[REB]]&lt;199,"Occasional Rebounder",IF(Table13[[#This Row],[REB]] &lt;= 199,"Solid Rebounder",IF(Table13[[#This Row],[REB]]&gt;=200,"Elite Rebounder","Invalid")))</f>
        <v>Elite Rebounder</v>
      </c>
      <c r="AC286">
        <v>33</v>
      </c>
      <c r="AD286" t="str">
        <f>IF(Table13[[#This Row],[AST]]&lt;100,"Occasional Passer",IF(Table13[[#This Row],[AST]] &lt;= 116,"Solid Passer",IF(Table13[[#This Row],[AST]]&gt;116,"Elite Passer","Invalid")))</f>
        <v>Occasional Passer</v>
      </c>
      <c r="AE286">
        <v>27</v>
      </c>
      <c r="AF286">
        <v>27</v>
      </c>
      <c r="AG286" t="str">
        <f>IF(Table13[[#This Row],[STL]]&lt;25,"Occasional Stealer",IF(Table13[[#This Row],[STL]] &lt;= 33,"Solid Stealer",IF(Table13[[#This Row],[STL]]&gt;33,"Elite Stealer","Invalid")))</f>
        <v>Solid Stealer</v>
      </c>
      <c r="AH286">
        <v>19</v>
      </c>
      <c r="AI286" t="str">
        <f>IF(Table13[[#This Row],[BLK]]&lt;18,"Occasional Blocker",IF(Table13[[#This Row],[BLK]] &lt;= 20,"Solid Shot Blocker",IF(Table13[[#This Row],[BLK]]&gt;=21,"Elite Shot Blocker","Invalid")))</f>
        <v>Solid Shot Blocker</v>
      </c>
      <c r="AJ286">
        <v>79</v>
      </c>
      <c r="AK286">
        <v>737</v>
      </c>
      <c r="AL286">
        <v>1</v>
      </c>
      <c r="AM286">
        <v>0</v>
      </c>
      <c r="AN286">
        <v>6</v>
      </c>
    </row>
    <row r="287" spans="1:40" x14ac:dyDescent="0.25">
      <c r="A287" t="s">
        <v>373</v>
      </c>
      <c r="B287" t="s">
        <v>57</v>
      </c>
      <c r="C287" t="str">
        <f>_xlfn.XLOOKUP(Table13[[#This Row],[POS]],Table4[POS],Table4[POS NAME])</f>
        <v>Forward</v>
      </c>
      <c r="D287" t="s">
        <v>87</v>
      </c>
      <c r="E287">
        <v>27</v>
      </c>
      <c r="F287">
        <v>52</v>
      </c>
      <c r="G287">
        <v>25</v>
      </c>
      <c r="H287">
        <v>27</v>
      </c>
      <c r="I287" t="b">
        <f>Table13[[#This Row],[W]]+Table13[[#This Row],[L]]=Table13[[#This Row],[Games Played]]</f>
        <v>1</v>
      </c>
      <c r="J287">
        <v>766</v>
      </c>
      <c r="K287">
        <v>328</v>
      </c>
      <c r="L287" t="str">
        <f>IF(Table13[[#This Row],[PTS]]&gt;=1000,"High Scorer","Low Scorer")</f>
        <v>Low Scorer</v>
      </c>
      <c r="M287">
        <v>115</v>
      </c>
      <c r="N287">
        <v>312</v>
      </c>
      <c r="O287">
        <v>36.9</v>
      </c>
      <c r="P287" t="str">
        <f>IF(Table13[[#This Row],[Field Goal %]]&gt;46,"Above Average FG%","Below Average FG%")</f>
        <v>Below Average FG%</v>
      </c>
      <c r="Q287">
        <v>63</v>
      </c>
      <c r="R287">
        <v>191</v>
      </c>
      <c r="S287">
        <v>33</v>
      </c>
      <c r="T287" t="str">
        <f>IF(Table13[[#This Row],[3P%]]&lt;30,"Regular Shooter",IF(Table13[[#This Row],[3P%]]&lt;=36,"Solid Shooter",IF(Table13[[#This Row],[3P%]]&gt;36,"Sharpshooter","Invalid")))</f>
        <v>Solid Shooter</v>
      </c>
      <c r="U287">
        <v>35</v>
      </c>
      <c r="V287">
        <v>44</v>
      </c>
      <c r="W287">
        <v>79.5</v>
      </c>
      <c r="X287" t="str">
        <f>IF(Table13[[#This Row],[Free Throw %]]&lt;70,"Subpar FT%",IF(Table13[[#This Row],[Free Throw %]]&lt;=72,"Solid FT%",IF(Table13[[#This Row],[Free Throw %]]&gt;72,"Elite FT%","Invalid")))</f>
        <v>Elite FT%</v>
      </c>
      <c r="Y287">
        <v>31</v>
      </c>
      <c r="Z287">
        <v>55</v>
      </c>
      <c r="AA287">
        <v>86</v>
      </c>
      <c r="AB287" t="str">
        <f>IF(Table13[[#This Row],[REB]]&lt;199,"Occasional Rebounder",IF(Table13[[#This Row],[REB]] &lt;= 199,"Solid Rebounder",IF(Table13[[#This Row],[REB]]&gt;=200,"Elite Rebounder","Invalid")))</f>
        <v>Occasional Rebounder</v>
      </c>
      <c r="AC287">
        <v>42</v>
      </c>
      <c r="AD287" t="str">
        <f>IF(Table13[[#This Row],[AST]]&lt;100,"Occasional Passer",IF(Table13[[#This Row],[AST]] &lt;= 116,"Solid Passer",IF(Table13[[#This Row],[AST]]&gt;116,"Elite Passer","Invalid")))</f>
        <v>Occasional Passer</v>
      </c>
      <c r="AE287">
        <v>39</v>
      </c>
      <c r="AF287">
        <v>15</v>
      </c>
      <c r="AG287" t="str">
        <f>IF(Table13[[#This Row],[STL]]&lt;25,"Occasional Stealer",IF(Table13[[#This Row],[STL]] &lt;= 33,"Solid Stealer",IF(Table13[[#This Row],[STL]]&gt;33,"Elite Stealer","Invalid")))</f>
        <v>Occasional Stealer</v>
      </c>
      <c r="AH287">
        <v>8</v>
      </c>
      <c r="AI287" t="str">
        <f>IF(Table13[[#This Row],[BLK]]&lt;18,"Occasional Blocker",IF(Table13[[#This Row],[BLK]] &lt;= 20,"Solid Shot Blocker",IF(Table13[[#This Row],[BLK]]&gt;=21,"Elite Shot Blocker","Invalid")))</f>
        <v>Occasional Blocker</v>
      </c>
      <c r="AJ287">
        <v>62</v>
      </c>
      <c r="AK287">
        <v>524</v>
      </c>
      <c r="AL287">
        <v>0</v>
      </c>
      <c r="AM287">
        <v>0</v>
      </c>
      <c r="AN287">
        <v>-205</v>
      </c>
    </row>
    <row r="288" spans="1:40" x14ac:dyDescent="0.25">
      <c r="A288" t="s">
        <v>374</v>
      </c>
      <c r="B288" t="s">
        <v>37</v>
      </c>
      <c r="C288" t="str">
        <f>_xlfn.XLOOKUP(Table13[[#This Row],[POS]],Table4[POS],Table4[POS NAME])</f>
        <v>Center</v>
      </c>
      <c r="D288" t="s">
        <v>102</v>
      </c>
      <c r="E288">
        <v>24</v>
      </c>
      <c r="F288">
        <v>49</v>
      </c>
      <c r="G288">
        <v>25</v>
      </c>
      <c r="H288">
        <v>24</v>
      </c>
      <c r="I288" t="b">
        <f>Table13[[#This Row],[W]]+Table13[[#This Row],[L]]=Table13[[#This Row],[Games Played]]</f>
        <v>1</v>
      </c>
      <c r="J288">
        <v>768</v>
      </c>
      <c r="K288">
        <v>323</v>
      </c>
      <c r="L288" t="str">
        <f>IF(Table13[[#This Row],[PTS]]&gt;=1000,"High Scorer","Low Scorer")</f>
        <v>Low Scorer</v>
      </c>
      <c r="M288">
        <v>117</v>
      </c>
      <c r="N288">
        <v>241</v>
      </c>
      <c r="O288">
        <v>48.5</v>
      </c>
      <c r="P288" t="str">
        <f>IF(Table13[[#This Row],[Field Goal %]]&gt;46,"Above Average FG%","Below Average FG%")</f>
        <v>Above Average FG%</v>
      </c>
      <c r="Q288">
        <v>48</v>
      </c>
      <c r="R288">
        <v>124</v>
      </c>
      <c r="S288">
        <v>38.700000000000003</v>
      </c>
      <c r="T288" t="str">
        <f>IF(Table13[[#This Row],[3P%]]&lt;30,"Regular Shooter",IF(Table13[[#This Row],[3P%]]&lt;=36,"Solid Shooter",IF(Table13[[#This Row],[3P%]]&gt;36,"Sharpshooter","Invalid")))</f>
        <v>Sharpshooter</v>
      </c>
      <c r="U288">
        <v>41</v>
      </c>
      <c r="V288">
        <v>62</v>
      </c>
      <c r="W288">
        <v>66.099999999999994</v>
      </c>
      <c r="X288" t="str">
        <f>IF(Table13[[#This Row],[Free Throw %]]&lt;70,"Subpar FT%",IF(Table13[[#This Row],[Free Throw %]]&lt;=72,"Solid FT%",IF(Table13[[#This Row],[Free Throw %]]&gt;72,"Elite FT%","Invalid")))</f>
        <v>Subpar FT%</v>
      </c>
      <c r="Y288">
        <v>58</v>
      </c>
      <c r="Z288">
        <v>167</v>
      </c>
      <c r="AA288">
        <v>225</v>
      </c>
      <c r="AB288" t="str">
        <f>IF(Table13[[#This Row],[REB]]&lt;199,"Occasional Rebounder",IF(Table13[[#This Row],[REB]] &lt;= 199,"Solid Rebounder",IF(Table13[[#This Row],[REB]]&gt;=200,"Elite Rebounder","Invalid")))</f>
        <v>Elite Rebounder</v>
      </c>
      <c r="AC288">
        <v>46</v>
      </c>
      <c r="AD288" t="str">
        <f>IF(Table13[[#This Row],[AST]]&lt;100,"Occasional Passer",IF(Table13[[#This Row],[AST]] &lt;= 116,"Solid Passer",IF(Table13[[#This Row],[AST]]&gt;116,"Elite Passer","Invalid")))</f>
        <v>Occasional Passer</v>
      </c>
      <c r="AE288">
        <v>30</v>
      </c>
      <c r="AF288">
        <v>13</v>
      </c>
      <c r="AG288" t="str">
        <f>IF(Table13[[#This Row],[STL]]&lt;25,"Occasional Stealer",IF(Table13[[#This Row],[STL]] &lt;= 33,"Solid Stealer",IF(Table13[[#This Row],[STL]]&gt;33,"Elite Stealer","Invalid")))</f>
        <v>Occasional Stealer</v>
      </c>
      <c r="AH288">
        <v>43</v>
      </c>
      <c r="AI288" t="str">
        <f>IF(Table13[[#This Row],[BLK]]&lt;18,"Occasional Blocker",IF(Table13[[#This Row],[BLK]] &lt;= 20,"Solid Shot Blocker",IF(Table13[[#This Row],[BLK]]&gt;=21,"Elite Shot Blocker","Invalid")))</f>
        <v>Elite Shot Blocker</v>
      </c>
      <c r="AJ288">
        <v>105</v>
      </c>
      <c r="AK288">
        <v>800</v>
      </c>
      <c r="AL288">
        <v>2</v>
      </c>
      <c r="AM288">
        <v>0</v>
      </c>
      <c r="AN288">
        <v>8</v>
      </c>
    </row>
    <row r="289" spans="1:40" x14ac:dyDescent="0.25">
      <c r="A289" t="s">
        <v>375</v>
      </c>
      <c r="B289" t="s">
        <v>33</v>
      </c>
      <c r="C289" t="str">
        <f>_xlfn.XLOOKUP(Table13[[#This Row],[POS]],Table4[POS],Table4[POS NAME])</f>
        <v>Small Forward</v>
      </c>
      <c r="D289" t="s">
        <v>95</v>
      </c>
      <c r="E289">
        <v>28</v>
      </c>
      <c r="F289">
        <v>58</v>
      </c>
      <c r="G289">
        <v>30</v>
      </c>
      <c r="H289">
        <v>28</v>
      </c>
      <c r="I289" t="b">
        <f>Table13[[#This Row],[W]]+Table13[[#This Row],[L]]=Table13[[#This Row],[Games Played]]</f>
        <v>1</v>
      </c>
      <c r="J289">
        <v>928</v>
      </c>
      <c r="K289">
        <v>322</v>
      </c>
      <c r="L289" t="str">
        <f>IF(Table13[[#This Row],[PTS]]&gt;=1000,"High Scorer","Low Scorer")</f>
        <v>Low Scorer</v>
      </c>
      <c r="M289">
        <v>114</v>
      </c>
      <c r="N289">
        <v>232</v>
      </c>
      <c r="O289">
        <v>49.1</v>
      </c>
      <c r="P289" t="str">
        <f>IF(Table13[[#This Row],[Field Goal %]]&gt;46,"Above Average FG%","Below Average FG%")</f>
        <v>Above Average FG%</v>
      </c>
      <c r="Q289">
        <v>60</v>
      </c>
      <c r="R289">
        <v>135</v>
      </c>
      <c r="S289">
        <v>44.4</v>
      </c>
      <c r="T289" t="str">
        <f>IF(Table13[[#This Row],[3P%]]&lt;30,"Regular Shooter",IF(Table13[[#This Row],[3P%]]&lt;=36,"Solid Shooter",IF(Table13[[#This Row],[3P%]]&gt;36,"Sharpshooter","Invalid")))</f>
        <v>Sharpshooter</v>
      </c>
      <c r="U289">
        <v>34</v>
      </c>
      <c r="V289">
        <v>47</v>
      </c>
      <c r="W289">
        <v>72.3</v>
      </c>
      <c r="X289" t="str">
        <f>IF(Table13[[#This Row],[Free Throw %]]&lt;70,"Subpar FT%",IF(Table13[[#This Row],[Free Throw %]]&lt;=72,"Solid FT%",IF(Table13[[#This Row],[Free Throw %]]&gt;72,"Elite FT%","Invalid")))</f>
        <v>Elite FT%</v>
      </c>
      <c r="Y289">
        <v>30</v>
      </c>
      <c r="Z289">
        <v>111</v>
      </c>
      <c r="AA289">
        <v>141</v>
      </c>
      <c r="AB289" t="str">
        <f>IF(Table13[[#This Row],[REB]]&lt;199,"Occasional Rebounder",IF(Table13[[#This Row],[REB]] &lt;= 199,"Solid Rebounder",IF(Table13[[#This Row],[REB]]&gt;=200,"Elite Rebounder","Invalid")))</f>
        <v>Occasional Rebounder</v>
      </c>
      <c r="AC289">
        <v>48</v>
      </c>
      <c r="AD289" t="str">
        <f>IF(Table13[[#This Row],[AST]]&lt;100,"Occasional Passer",IF(Table13[[#This Row],[AST]] &lt;= 116,"Solid Passer",IF(Table13[[#This Row],[AST]]&gt;116,"Elite Passer","Invalid")))</f>
        <v>Occasional Passer</v>
      </c>
      <c r="AE289">
        <v>22</v>
      </c>
      <c r="AF289">
        <v>25</v>
      </c>
      <c r="AG289" t="str">
        <f>IF(Table13[[#This Row],[STL]]&lt;25,"Occasional Stealer",IF(Table13[[#This Row],[STL]] &lt;= 33,"Solid Stealer",IF(Table13[[#This Row],[STL]]&gt;33,"Elite Stealer","Invalid")))</f>
        <v>Solid Stealer</v>
      </c>
      <c r="AH289">
        <v>17</v>
      </c>
      <c r="AI289" t="str">
        <f>IF(Table13[[#This Row],[BLK]]&lt;18,"Occasional Blocker",IF(Table13[[#This Row],[BLK]] &lt;= 20,"Solid Shot Blocker",IF(Table13[[#This Row],[BLK]]&gt;=21,"Elite Shot Blocker","Invalid")))</f>
        <v>Occasional Blocker</v>
      </c>
      <c r="AJ289">
        <v>80</v>
      </c>
      <c r="AK289">
        <v>667</v>
      </c>
      <c r="AL289">
        <v>0</v>
      </c>
      <c r="AM289">
        <v>0</v>
      </c>
      <c r="AN289">
        <v>-7</v>
      </c>
    </row>
    <row r="290" spans="1:40" x14ac:dyDescent="0.25">
      <c r="A290" t="s">
        <v>376</v>
      </c>
      <c r="B290" t="s">
        <v>26</v>
      </c>
      <c r="C290" t="str">
        <f>_xlfn.XLOOKUP(Table13[[#This Row],[POS]],Table4[POS],Table4[POS NAME])</f>
        <v>Power Forward</v>
      </c>
      <c r="D290" t="s">
        <v>78</v>
      </c>
      <c r="E290">
        <v>26</v>
      </c>
      <c r="F290">
        <v>66</v>
      </c>
      <c r="G290">
        <v>41</v>
      </c>
      <c r="H290">
        <v>25</v>
      </c>
      <c r="I290" t="b">
        <f>Table13[[#This Row],[W]]+Table13[[#This Row],[L]]=Table13[[#This Row],[Games Played]]</f>
        <v>1</v>
      </c>
      <c r="J290">
        <v>689</v>
      </c>
      <c r="K290">
        <v>321</v>
      </c>
      <c r="L290" t="str">
        <f>IF(Table13[[#This Row],[PTS]]&gt;=1000,"High Scorer","Low Scorer")</f>
        <v>Low Scorer</v>
      </c>
      <c r="M290">
        <v>129</v>
      </c>
      <c r="N290">
        <v>219</v>
      </c>
      <c r="O290">
        <v>58.9</v>
      </c>
      <c r="P290" t="str">
        <f>IF(Table13[[#This Row],[Field Goal %]]&gt;46,"Above Average FG%","Below Average FG%")</f>
        <v>Above Average FG%</v>
      </c>
      <c r="Q290">
        <v>9</v>
      </c>
      <c r="R290">
        <v>38</v>
      </c>
      <c r="S290">
        <v>23.7</v>
      </c>
      <c r="T290" t="str">
        <f>IF(Table13[[#This Row],[3P%]]&lt;30,"Regular Shooter",IF(Table13[[#This Row],[3P%]]&lt;=36,"Solid Shooter",IF(Table13[[#This Row],[3P%]]&gt;36,"Sharpshooter","Invalid")))</f>
        <v>Regular Shooter</v>
      </c>
      <c r="U290">
        <v>54</v>
      </c>
      <c r="V290">
        <v>73</v>
      </c>
      <c r="W290">
        <v>74</v>
      </c>
      <c r="X290" t="str">
        <f>IF(Table13[[#This Row],[Free Throw %]]&lt;70,"Subpar FT%",IF(Table13[[#This Row],[Free Throw %]]&lt;=72,"Solid FT%",IF(Table13[[#This Row],[Free Throw %]]&gt;72,"Elite FT%","Invalid")))</f>
        <v>Elite FT%</v>
      </c>
      <c r="Y290">
        <v>47</v>
      </c>
      <c r="Z290">
        <v>151</v>
      </c>
      <c r="AA290">
        <v>198</v>
      </c>
      <c r="AB290" t="str">
        <f>IF(Table13[[#This Row],[REB]]&lt;199,"Occasional Rebounder",IF(Table13[[#This Row],[REB]] &lt;= 199,"Solid Rebounder",IF(Table13[[#This Row],[REB]]&gt;=200,"Elite Rebounder","Invalid")))</f>
        <v>Occasional Rebounder</v>
      </c>
      <c r="AC290">
        <v>40</v>
      </c>
      <c r="AD290" t="str">
        <f>IF(Table13[[#This Row],[AST]]&lt;100,"Occasional Passer",IF(Table13[[#This Row],[AST]] &lt;= 116,"Solid Passer",IF(Table13[[#This Row],[AST]]&gt;116,"Elite Passer","Invalid")))</f>
        <v>Occasional Passer</v>
      </c>
      <c r="AE290">
        <v>32</v>
      </c>
      <c r="AF290">
        <v>22</v>
      </c>
      <c r="AG290" t="str">
        <f>IF(Table13[[#This Row],[STL]]&lt;25,"Occasional Stealer",IF(Table13[[#This Row],[STL]] &lt;= 33,"Solid Stealer",IF(Table13[[#This Row],[STL]]&gt;33,"Elite Stealer","Invalid")))</f>
        <v>Occasional Stealer</v>
      </c>
      <c r="AH290">
        <v>21</v>
      </c>
      <c r="AI290" t="str">
        <f>IF(Table13[[#This Row],[BLK]]&lt;18,"Occasional Blocker",IF(Table13[[#This Row],[BLK]] &lt;= 20,"Solid Shot Blocker",IF(Table13[[#This Row],[BLK]]&gt;=21,"Elite Shot Blocker","Invalid")))</f>
        <v>Elite Shot Blocker</v>
      </c>
      <c r="AJ290">
        <v>81</v>
      </c>
      <c r="AK290">
        <v>716</v>
      </c>
      <c r="AL290">
        <v>0</v>
      </c>
      <c r="AM290">
        <v>0</v>
      </c>
      <c r="AN290">
        <v>88</v>
      </c>
    </row>
    <row r="291" spans="1:40" x14ac:dyDescent="0.25">
      <c r="A291" t="s">
        <v>377</v>
      </c>
      <c r="B291" t="s">
        <v>37</v>
      </c>
      <c r="C291" t="str">
        <f>_xlfn.XLOOKUP(Table13[[#This Row],[POS]],Table4[POS],Table4[POS NAME])</f>
        <v>Center</v>
      </c>
      <c r="D291" t="s">
        <v>39</v>
      </c>
      <c r="E291">
        <v>29</v>
      </c>
      <c r="F291">
        <v>57</v>
      </c>
      <c r="G291">
        <v>35</v>
      </c>
      <c r="H291">
        <v>22</v>
      </c>
      <c r="I291" t="b">
        <f>Table13[[#This Row],[W]]+Table13[[#This Row],[L]]=Table13[[#This Row],[Games Played]]</f>
        <v>1</v>
      </c>
      <c r="J291">
        <v>681</v>
      </c>
      <c r="K291">
        <v>320</v>
      </c>
      <c r="L291" t="str">
        <f>IF(Table13[[#This Row],[PTS]]&gt;=1000,"High Scorer","Low Scorer")</f>
        <v>Low Scorer</v>
      </c>
      <c r="M291">
        <v>125</v>
      </c>
      <c r="N291">
        <v>209</v>
      </c>
      <c r="O291">
        <v>59.8</v>
      </c>
      <c r="P291" t="str">
        <f>IF(Table13[[#This Row],[Field Goal %]]&gt;46,"Above Average FG%","Below Average FG%")</f>
        <v>Above Average FG%</v>
      </c>
      <c r="Q291">
        <v>0</v>
      </c>
      <c r="R291">
        <v>6</v>
      </c>
      <c r="S291">
        <v>0</v>
      </c>
      <c r="T291" t="str">
        <f>IF(Table13[[#This Row],[3P%]]&lt;30,"Regular Shooter",IF(Table13[[#This Row],[3P%]]&lt;=36,"Solid Shooter",IF(Table13[[#This Row],[3P%]]&gt;36,"Sharpshooter","Invalid")))</f>
        <v>Regular Shooter</v>
      </c>
      <c r="U291">
        <v>70</v>
      </c>
      <c r="V291">
        <v>101</v>
      </c>
      <c r="W291">
        <v>69.3</v>
      </c>
      <c r="X291" t="str">
        <f>IF(Table13[[#This Row],[Free Throw %]]&lt;70,"Subpar FT%",IF(Table13[[#This Row],[Free Throw %]]&lt;=72,"Solid FT%",IF(Table13[[#This Row],[Free Throw %]]&gt;72,"Elite FT%","Invalid")))</f>
        <v>Subpar FT%</v>
      </c>
      <c r="Y291">
        <v>67</v>
      </c>
      <c r="Z291">
        <v>92</v>
      </c>
      <c r="AA291">
        <v>159</v>
      </c>
      <c r="AB291" t="str">
        <f>IF(Table13[[#This Row],[REB]]&lt;199,"Occasional Rebounder",IF(Table13[[#This Row],[REB]] &lt;= 199,"Solid Rebounder",IF(Table13[[#This Row],[REB]]&gt;=200,"Elite Rebounder","Invalid")))</f>
        <v>Occasional Rebounder</v>
      </c>
      <c r="AC291">
        <v>33</v>
      </c>
      <c r="AD291" t="str">
        <f>IF(Table13[[#This Row],[AST]]&lt;100,"Occasional Passer",IF(Table13[[#This Row],[AST]] &lt;= 116,"Solid Passer",IF(Table13[[#This Row],[AST]]&gt;116,"Elite Passer","Invalid")))</f>
        <v>Occasional Passer</v>
      </c>
      <c r="AE291">
        <v>35</v>
      </c>
      <c r="AF291">
        <v>17</v>
      </c>
      <c r="AG291" t="str">
        <f>IF(Table13[[#This Row],[STL]]&lt;25,"Occasional Stealer",IF(Table13[[#This Row],[STL]] &lt;= 33,"Solid Stealer",IF(Table13[[#This Row],[STL]]&gt;33,"Elite Stealer","Invalid")))</f>
        <v>Occasional Stealer</v>
      </c>
      <c r="AH291">
        <v>25</v>
      </c>
      <c r="AI291" t="str">
        <f>IF(Table13[[#This Row],[BLK]]&lt;18,"Occasional Blocker",IF(Table13[[#This Row],[BLK]] &lt;= 20,"Solid Shot Blocker",IF(Table13[[#This Row],[BLK]]&gt;=21,"Elite Shot Blocker","Invalid")))</f>
        <v>Elite Shot Blocker</v>
      </c>
      <c r="AJ291">
        <v>75</v>
      </c>
      <c r="AK291">
        <v>651</v>
      </c>
      <c r="AL291">
        <v>1</v>
      </c>
      <c r="AM291">
        <v>0</v>
      </c>
      <c r="AN291">
        <v>19</v>
      </c>
    </row>
    <row r="292" spans="1:40" x14ac:dyDescent="0.25">
      <c r="A292" t="s">
        <v>378</v>
      </c>
      <c r="B292" t="s">
        <v>33</v>
      </c>
      <c r="C292" t="str">
        <f>_xlfn.XLOOKUP(Table13[[#This Row],[POS]],Table4[POS],Table4[POS NAME])</f>
        <v>Small Forward</v>
      </c>
      <c r="D292" t="s">
        <v>72</v>
      </c>
      <c r="E292">
        <v>26</v>
      </c>
      <c r="F292">
        <v>64</v>
      </c>
      <c r="G292">
        <v>29</v>
      </c>
      <c r="H292">
        <v>35</v>
      </c>
      <c r="I292" t="b">
        <f>Table13[[#This Row],[W]]+Table13[[#This Row],[L]]=Table13[[#This Row],[Games Played]]</f>
        <v>1</v>
      </c>
      <c r="J292">
        <v>893</v>
      </c>
      <c r="K292">
        <v>319</v>
      </c>
      <c r="L292" t="str">
        <f>IF(Table13[[#This Row],[PTS]]&gt;=1000,"High Scorer","Low Scorer")</f>
        <v>Low Scorer</v>
      </c>
      <c r="M292">
        <v>115</v>
      </c>
      <c r="N292">
        <v>230</v>
      </c>
      <c r="O292">
        <v>50</v>
      </c>
      <c r="P292" t="str">
        <f>IF(Table13[[#This Row],[Field Goal %]]&gt;46,"Above Average FG%","Below Average FG%")</f>
        <v>Above Average FG%</v>
      </c>
      <c r="Q292">
        <v>27</v>
      </c>
      <c r="R292">
        <v>80</v>
      </c>
      <c r="S292">
        <v>33.799999999999997</v>
      </c>
      <c r="T292" t="str">
        <f>IF(Table13[[#This Row],[3P%]]&lt;30,"Regular Shooter",IF(Table13[[#This Row],[3P%]]&lt;=36,"Solid Shooter",IF(Table13[[#This Row],[3P%]]&gt;36,"Sharpshooter","Invalid")))</f>
        <v>Solid Shooter</v>
      </c>
      <c r="U292">
        <v>62</v>
      </c>
      <c r="V292">
        <v>84</v>
      </c>
      <c r="W292">
        <v>73.8</v>
      </c>
      <c r="X292" t="str">
        <f>IF(Table13[[#This Row],[Free Throw %]]&lt;70,"Subpar FT%",IF(Table13[[#This Row],[Free Throw %]]&lt;=72,"Solid FT%",IF(Table13[[#This Row],[Free Throw %]]&gt;72,"Elite FT%","Invalid")))</f>
        <v>Elite FT%</v>
      </c>
      <c r="Y292">
        <v>60</v>
      </c>
      <c r="Z292">
        <v>93</v>
      </c>
      <c r="AA292">
        <v>153</v>
      </c>
      <c r="AB292" t="str">
        <f>IF(Table13[[#This Row],[REB]]&lt;199,"Occasional Rebounder",IF(Table13[[#This Row],[REB]] &lt;= 199,"Solid Rebounder",IF(Table13[[#This Row],[REB]]&gt;=200,"Elite Rebounder","Invalid")))</f>
        <v>Occasional Rebounder</v>
      </c>
      <c r="AC292">
        <v>34</v>
      </c>
      <c r="AD292" t="str">
        <f>IF(Table13[[#This Row],[AST]]&lt;100,"Occasional Passer",IF(Table13[[#This Row],[AST]] &lt;= 116,"Solid Passer",IF(Table13[[#This Row],[AST]]&gt;116,"Elite Passer","Invalid")))</f>
        <v>Occasional Passer</v>
      </c>
      <c r="AE292">
        <v>25</v>
      </c>
      <c r="AF292">
        <v>29</v>
      </c>
      <c r="AG292" t="str">
        <f>IF(Table13[[#This Row],[STL]]&lt;25,"Occasional Stealer",IF(Table13[[#This Row],[STL]] &lt;= 33,"Solid Stealer",IF(Table13[[#This Row],[STL]]&gt;33,"Elite Stealer","Invalid")))</f>
        <v>Solid Stealer</v>
      </c>
      <c r="AH292">
        <v>37</v>
      </c>
      <c r="AI292" t="str">
        <f>IF(Table13[[#This Row],[BLK]]&lt;18,"Occasional Blocker",IF(Table13[[#This Row],[BLK]] &lt;= 20,"Solid Shot Blocker",IF(Table13[[#This Row],[BLK]]&gt;=21,"Elite Shot Blocker","Invalid")))</f>
        <v>Elite Shot Blocker</v>
      </c>
      <c r="AJ292">
        <v>86</v>
      </c>
      <c r="AK292">
        <v>727</v>
      </c>
      <c r="AL292">
        <v>0</v>
      </c>
      <c r="AM292">
        <v>0</v>
      </c>
      <c r="AN292">
        <v>122</v>
      </c>
    </row>
    <row r="293" spans="1:40" x14ac:dyDescent="0.25">
      <c r="A293" t="s">
        <v>379</v>
      </c>
      <c r="B293" t="s">
        <v>52</v>
      </c>
      <c r="C293" t="str">
        <f>_xlfn.XLOOKUP(Table13[[#This Row],[POS]],Table4[POS],Table4[POS NAME])</f>
        <v>Shooting Guard</v>
      </c>
      <c r="D293" t="s">
        <v>51</v>
      </c>
      <c r="E293">
        <v>35</v>
      </c>
      <c r="F293">
        <v>46</v>
      </c>
      <c r="G293">
        <v>32</v>
      </c>
      <c r="H293">
        <v>14</v>
      </c>
      <c r="I293" t="b">
        <f>Table13[[#This Row],[W]]+Table13[[#This Row],[L]]=Table13[[#This Row],[Games Played]]</f>
        <v>1</v>
      </c>
      <c r="J293">
        <v>1044</v>
      </c>
      <c r="K293">
        <v>317</v>
      </c>
      <c r="L293" t="str">
        <f>IF(Table13[[#This Row],[PTS]]&gt;=1000,"High Scorer","Low Scorer")</f>
        <v>Low Scorer</v>
      </c>
      <c r="M293">
        <v>108</v>
      </c>
      <c r="N293">
        <v>248</v>
      </c>
      <c r="O293">
        <v>43.5</v>
      </c>
      <c r="P293" t="str">
        <f>IF(Table13[[#This Row],[Field Goal %]]&gt;46,"Above Average FG%","Below Average FG%")</f>
        <v>Below Average FG%</v>
      </c>
      <c r="Q293">
        <v>83</v>
      </c>
      <c r="R293">
        <v>203</v>
      </c>
      <c r="S293">
        <v>40.9</v>
      </c>
      <c r="T293" t="str">
        <f>IF(Table13[[#This Row],[3P%]]&lt;30,"Regular Shooter",IF(Table13[[#This Row],[3P%]]&lt;=36,"Solid Shooter",IF(Table13[[#This Row],[3P%]]&gt;36,"Sharpshooter","Invalid")))</f>
        <v>Sharpshooter</v>
      </c>
      <c r="U293">
        <v>18</v>
      </c>
      <c r="V293">
        <v>21</v>
      </c>
      <c r="W293">
        <v>85.7</v>
      </c>
      <c r="X293" t="str">
        <f>IF(Table13[[#This Row],[Free Throw %]]&lt;70,"Subpar FT%",IF(Table13[[#This Row],[Free Throw %]]&lt;=72,"Solid FT%",IF(Table13[[#This Row],[Free Throw %]]&gt;72,"Elite FT%","Invalid")))</f>
        <v>Elite FT%</v>
      </c>
      <c r="Y293">
        <v>13</v>
      </c>
      <c r="Z293">
        <v>115</v>
      </c>
      <c r="AA293">
        <v>128</v>
      </c>
      <c r="AB293" t="str">
        <f>IF(Table13[[#This Row],[REB]]&lt;199,"Occasional Rebounder",IF(Table13[[#This Row],[REB]] &lt;= 199,"Solid Rebounder",IF(Table13[[#This Row],[REB]]&gt;=200,"Elite Rebounder","Invalid")))</f>
        <v>Occasional Rebounder</v>
      </c>
      <c r="AC293">
        <v>150</v>
      </c>
      <c r="AD293" t="str">
        <f>IF(Table13[[#This Row],[AST]]&lt;100,"Occasional Passer",IF(Table13[[#This Row],[AST]] &lt;= 116,"Solid Passer",IF(Table13[[#This Row],[AST]]&gt;116,"Elite Passer","Invalid")))</f>
        <v>Elite Passer</v>
      </c>
      <c r="AE293">
        <v>55</v>
      </c>
      <c r="AF293">
        <v>33</v>
      </c>
      <c r="AG293" t="str">
        <f>IF(Table13[[#This Row],[STL]]&lt;25,"Occasional Stealer",IF(Table13[[#This Row],[STL]] &lt;= 33,"Solid Stealer",IF(Table13[[#This Row],[STL]]&gt;33,"Elite Stealer","Invalid")))</f>
        <v>Solid Stealer</v>
      </c>
      <c r="AH293">
        <v>6</v>
      </c>
      <c r="AI293" t="str">
        <f>IF(Table13[[#This Row],[BLK]]&lt;18,"Occasional Blocker",IF(Table13[[#This Row],[BLK]] &lt;= 20,"Solid Shot Blocker",IF(Table13[[#This Row],[BLK]]&gt;=21,"Elite Shot Blocker","Invalid")))</f>
        <v>Occasional Blocker</v>
      </c>
      <c r="AJ293">
        <v>74</v>
      </c>
      <c r="AK293">
        <v>758</v>
      </c>
      <c r="AL293">
        <v>1</v>
      </c>
      <c r="AM293">
        <v>0</v>
      </c>
      <c r="AN293">
        <v>80</v>
      </c>
    </row>
    <row r="294" spans="1:40" x14ac:dyDescent="0.25">
      <c r="A294" t="s">
        <v>380</v>
      </c>
      <c r="B294" t="s">
        <v>33</v>
      </c>
      <c r="C294" t="str">
        <f>_xlfn.XLOOKUP(Table13[[#This Row],[POS]],Table4[POS],Table4[POS NAME])</f>
        <v>Small Forward</v>
      </c>
      <c r="D294" t="s">
        <v>116</v>
      </c>
      <c r="E294">
        <v>29</v>
      </c>
      <c r="F294">
        <v>42</v>
      </c>
      <c r="G294">
        <v>26</v>
      </c>
      <c r="H294">
        <v>16</v>
      </c>
      <c r="I294" t="b">
        <f>Table13[[#This Row],[W]]+Table13[[#This Row],[L]]=Table13[[#This Row],[Games Played]]</f>
        <v>1</v>
      </c>
      <c r="J294">
        <v>687</v>
      </c>
      <c r="K294">
        <v>314</v>
      </c>
      <c r="L294" t="str">
        <f>IF(Table13[[#This Row],[PTS]]&gt;=1000,"High Scorer","Low Scorer")</f>
        <v>Low Scorer</v>
      </c>
      <c r="M294">
        <v>132</v>
      </c>
      <c r="N294">
        <v>270</v>
      </c>
      <c r="O294">
        <v>48.9</v>
      </c>
      <c r="P294" t="str">
        <f>IF(Table13[[#This Row],[Field Goal %]]&gt;46,"Above Average FG%","Below Average FG%")</f>
        <v>Above Average FG%</v>
      </c>
      <c r="Q294">
        <v>22</v>
      </c>
      <c r="R294">
        <v>67</v>
      </c>
      <c r="S294">
        <v>32.799999999999997</v>
      </c>
      <c r="T294" t="str">
        <f>IF(Table13[[#This Row],[3P%]]&lt;30,"Regular Shooter",IF(Table13[[#This Row],[3P%]]&lt;=36,"Solid Shooter",IF(Table13[[#This Row],[3P%]]&gt;36,"Sharpshooter","Invalid")))</f>
        <v>Solid Shooter</v>
      </c>
      <c r="U294">
        <v>28</v>
      </c>
      <c r="V294">
        <v>35</v>
      </c>
      <c r="W294">
        <v>80</v>
      </c>
      <c r="X294" t="str">
        <f>IF(Table13[[#This Row],[Free Throw %]]&lt;70,"Subpar FT%",IF(Table13[[#This Row],[Free Throw %]]&lt;=72,"Solid FT%",IF(Table13[[#This Row],[Free Throw %]]&gt;72,"Elite FT%","Invalid")))</f>
        <v>Elite FT%</v>
      </c>
      <c r="Y294">
        <v>26</v>
      </c>
      <c r="Z294">
        <v>95</v>
      </c>
      <c r="AA294">
        <v>121</v>
      </c>
      <c r="AB294" t="str">
        <f>IF(Table13[[#This Row],[REB]]&lt;199,"Occasional Rebounder",IF(Table13[[#This Row],[REB]] &lt;= 199,"Solid Rebounder",IF(Table13[[#This Row],[REB]]&gt;=200,"Elite Rebounder","Invalid")))</f>
        <v>Occasional Rebounder</v>
      </c>
      <c r="AC294">
        <v>40</v>
      </c>
      <c r="AD294" t="str">
        <f>IF(Table13[[#This Row],[AST]]&lt;100,"Occasional Passer",IF(Table13[[#This Row],[AST]] &lt;= 116,"Solid Passer",IF(Table13[[#This Row],[AST]]&gt;116,"Elite Passer","Invalid")))</f>
        <v>Occasional Passer</v>
      </c>
      <c r="AE294">
        <v>20</v>
      </c>
      <c r="AF294">
        <v>22</v>
      </c>
      <c r="AG294" t="str">
        <f>IF(Table13[[#This Row],[STL]]&lt;25,"Occasional Stealer",IF(Table13[[#This Row],[STL]] &lt;= 33,"Solid Stealer",IF(Table13[[#This Row],[STL]]&gt;33,"Elite Stealer","Invalid")))</f>
        <v>Occasional Stealer</v>
      </c>
      <c r="AH294">
        <v>12</v>
      </c>
      <c r="AI294" t="str">
        <f>IF(Table13[[#This Row],[BLK]]&lt;18,"Occasional Blocker",IF(Table13[[#This Row],[BLK]] &lt;= 20,"Solid Shot Blocker",IF(Table13[[#This Row],[BLK]]&gt;=21,"Elite Shot Blocker","Invalid")))</f>
        <v>Occasional Blocker</v>
      </c>
      <c r="AJ294">
        <v>65</v>
      </c>
      <c r="AK294">
        <v>601</v>
      </c>
      <c r="AL294">
        <v>0</v>
      </c>
      <c r="AM294">
        <v>0</v>
      </c>
      <c r="AN294">
        <v>55</v>
      </c>
    </row>
    <row r="295" spans="1:40" x14ac:dyDescent="0.25">
      <c r="A295" t="s">
        <v>381</v>
      </c>
      <c r="B295" t="s">
        <v>52</v>
      </c>
      <c r="C295" t="str">
        <f>_xlfn.XLOOKUP(Table13[[#This Row],[POS]],Table4[POS],Table4[POS NAME])</f>
        <v>Shooting Guard</v>
      </c>
      <c r="D295" t="s">
        <v>93</v>
      </c>
      <c r="E295">
        <v>25</v>
      </c>
      <c r="F295">
        <v>45</v>
      </c>
      <c r="G295">
        <v>22</v>
      </c>
      <c r="H295">
        <v>23</v>
      </c>
      <c r="I295" t="b">
        <f>Table13[[#This Row],[W]]+Table13[[#This Row],[L]]=Table13[[#This Row],[Games Played]]</f>
        <v>1</v>
      </c>
      <c r="J295">
        <v>816</v>
      </c>
      <c r="K295">
        <v>309</v>
      </c>
      <c r="L295" t="str">
        <f>IF(Table13[[#This Row],[PTS]]&gt;=1000,"High Scorer","Low Scorer")</f>
        <v>Low Scorer</v>
      </c>
      <c r="M295">
        <v>118</v>
      </c>
      <c r="N295">
        <v>242</v>
      </c>
      <c r="O295">
        <v>48.8</v>
      </c>
      <c r="P295" t="str">
        <f>IF(Table13[[#This Row],[Field Goal %]]&gt;46,"Above Average FG%","Below Average FG%")</f>
        <v>Above Average FG%</v>
      </c>
      <c r="Q295">
        <v>35</v>
      </c>
      <c r="R295">
        <v>90</v>
      </c>
      <c r="S295">
        <v>38.9</v>
      </c>
      <c r="T295" t="str">
        <f>IF(Table13[[#This Row],[3P%]]&lt;30,"Regular Shooter",IF(Table13[[#This Row],[3P%]]&lt;=36,"Solid Shooter",IF(Table13[[#This Row],[3P%]]&gt;36,"Sharpshooter","Invalid")))</f>
        <v>Sharpshooter</v>
      </c>
      <c r="U295">
        <v>38</v>
      </c>
      <c r="V295">
        <v>41</v>
      </c>
      <c r="W295">
        <v>92.7</v>
      </c>
      <c r="X295" t="str">
        <f>IF(Table13[[#This Row],[Free Throw %]]&lt;70,"Subpar FT%",IF(Table13[[#This Row],[Free Throw %]]&lt;=72,"Solid FT%",IF(Table13[[#This Row],[Free Throw %]]&gt;72,"Elite FT%","Invalid")))</f>
        <v>Elite FT%</v>
      </c>
      <c r="Y295">
        <v>7</v>
      </c>
      <c r="Z295">
        <v>71</v>
      </c>
      <c r="AA295">
        <v>78</v>
      </c>
      <c r="AB295" t="str">
        <f>IF(Table13[[#This Row],[REB]]&lt;199,"Occasional Rebounder",IF(Table13[[#This Row],[REB]] &lt;= 199,"Solid Rebounder",IF(Table13[[#This Row],[REB]]&gt;=200,"Elite Rebounder","Invalid")))</f>
        <v>Occasional Rebounder</v>
      </c>
      <c r="AC295">
        <v>135</v>
      </c>
      <c r="AD295" t="str">
        <f>IF(Table13[[#This Row],[AST]]&lt;100,"Occasional Passer",IF(Table13[[#This Row],[AST]] &lt;= 116,"Solid Passer",IF(Table13[[#This Row],[AST]]&gt;116,"Elite Passer","Invalid")))</f>
        <v>Elite Passer</v>
      </c>
      <c r="AE295">
        <v>30</v>
      </c>
      <c r="AF295">
        <v>23</v>
      </c>
      <c r="AG295" t="str">
        <f>IF(Table13[[#This Row],[STL]]&lt;25,"Occasional Stealer",IF(Table13[[#This Row],[STL]] &lt;= 33,"Solid Stealer",IF(Table13[[#This Row],[STL]]&gt;33,"Elite Stealer","Invalid")))</f>
        <v>Occasional Stealer</v>
      </c>
      <c r="AH295">
        <v>5</v>
      </c>
      <c r="AI295" t="str">
        <f>IF(Table13[[#This Row],[BLK]]&lt;18,"Occasional Blocker",IF(Table13[[#This Row],[BLK]] &lt;= 20,"Solid Shot Blocker",IF(Table13[[#This Row],[BLK]]&gt;=21,"Elite Shot Blocker","Invalid")))</f>
        <v>Occasional Blocker</v>
      </c>
      <c r="AJ295">
        <v>64</v>
      </c>
      <c r="AK295">
        <v>659</v>
      </c>
      <c r="AL295">
        <v>0</v>
      </c>
      <c r="AM295">
        <v>0</v>
      </c>
      <c r="AN295">
        <v>-92</v>
      </c>
    </row>
    <row r="296" spans="1:40" x14ac:dyDescent="0.25">
      <c r="A296" t="s">
        <v>382</v>
      </c>
      <c r="B296" t="s">
        <v>52</v>
      </c>
      <c r="C296" t="str">
        <f>_xlfn.XLOOKUP(Table13[[#This Row],[POS]],Table4[POS],Table4[POS NAME])</f>
        <v>Shooting Guard</v>
      </c>
      <c r="D296" t="s">
        <v>93</v>
      </c>
      <c r="E296">
        <v>20</v>
      </c>
      <c r="F296">
        <v>63</v>
      </c>
      <c r="G296">
        <v>37</v>
      </c>
      <c r="H296">
        <v>26</v>
      </c>
      <c r="I296" t="b">
        <f>Table13[[#This Row],[W]]+Table13[[#This Row],[L]]=Table13[[#This Row],[Games Played]]</f>
        <v>1</v>
      </c>
      <c r="J296">
        <v>817</v>
      </c>
      <c r="K296">
        <v>302</v>
      </c>
      <c r="L296" t="str">
        <f>IF(Table13[[#This Row],[PTS]]&gt;=1000,"High Scorer","Low Scorer")</f>
        <v>Low Scorer</v>
      </c>
      <c r="M296">
        <v>108</v>
      </c>
      <c r="N296">
        <v>227</v>
      </c>
      <c r="O296">
        <v>47.6</v>
      </c>
      <c r="P296" t="str">
        <f>IF(Table13[[#This Row],[Field Goal %]]&gt;46,"Above Average FG%","Below Average FG%")</f>
        <v>Above Average FG%</v>
      </c>
      <c r="Q296">
        <v>49</v>
      </c>
      <c r="R296">
        <v>135</v>
      </c>
      <c r="S296">
        <v>36.299999999999997</v>
      </c>
      <c r="T296" t="str">
        <f>IF(Table13[[#This Row],[3P%]]&lt;30,"Regular Shooter",IF(Table13[[#This Row],[3P%]]&lt;=36,"Solid Shooter",IF(Table13[[#This Row],[3P%]]&gt;36,"Sharpshooter","Invalid")))</f>
        <v>Sharpshooter</v>
      </c>
      <c r="U296">
        <v>37</v>
      </c>
      <c r="V296">
        <v>53</v>
      </c>
      <c r="W296">
        <v>69.8</v>
      </c>
      <c r="X296" t="str">
        <f>IF(Table13[[#This Row],[Free Throw %]]&lt;70,"Subpar FT%",IF(Table13[[#This Row],[Free Throw %]]&lt;=72,"Solid FT%",IF(Table13[[#This Row],[Free Throw %]]&gt;72,"Elite FT%","Invalid")))</f>
        <v>Subpar FT%</v>
      </c>
      <c r="Y296">
        <v>28</v>
      </c>
      <c r="Z296">
        <v>77</v>
      </c>
      <c r="AA296">
        <v>105</v>
      </c>
      <c r="AB296" t="str">
        <f>IF(Table13[[#This Row],[REB]]&lt;199,"Occasional Rebounder",IF(Table13[[#This Row],[REB]] &lt;= 199,"Solid Rebounder",IF(Table13[[#This Row],[REB]]&gt;=200,"Elite Rebounder","Invalid")))</f>
        <v>Occasional Rebounder</v>
      </c>
      <c r="AC296">
        <v>51</v>
      </c>
      <c r="AD296" t="str">
        <f>IF(Table13[[#This Row],[AST]]&lt;100,"Occasional Passer",IF(Table13[[#This Row],[AST]] &lt;= 116,"Solid Passer",IF(Table13[[#This Row],[AST]]&gt;116,"Elite Passer","Invalid")))</f>
        <v>Occasional Passer</v>
      </c>
      <c r="AE296">
        <v>34</v>
      </c>
      <c r="AF296">
        <v>18</v>
      </c>
      <c r="AG296" t="str">
        <f>IF(Table13[[#This Row],[STL]]&lt;25,"Occasional Stealer",IF(Table13[[#This Row],[STL]] &lt;= 33,"Solid Stealer",IF(Table13[[#This Row],[STL]]&gt;33,"Elite Stealer","Invalid")))</f>
        <v>Occasional Stealer</v>
      </c>
      <c r="AH296">
        <v>7</v>
      </c>
      <c r="AI296" t="str">
        <f>IF(Table13[[#This Row],[BLK]]&lt;18,"Occasional Blocker",IF(Table13[[#This Row],[BLK]] &lt;= 20,"Solid Shot Blocker",IF(Table13[[#This Row],[BLK]]&gt;=21,"Elite Shot Blocker","Invalid")))</f>
        <v>Occasional Blocker</v>
      </c>
      <c r="AJ296">
        <v>54</v>
      </c>
      <c r="AK296">
        <v>546</v>
      </c>
      <c r="AL296">
        <v>0</v>
      </c>
      <c r="AM296">
        <v>0</v>
      </c>
      <c r="AN296">
        <v>-7</v>
      </c>
    </row>
    <row r="297" spans="1:40" x14ac:dyDescent="0.25">
      <c r="A297" t="s">
        <v>383</v>
      </c>
      <c r="B297" t="s">
        <v>40</v>
      </c>
      <c r="C297" t="str">
        <f>_xlfn.XLOOKUP(Table13[[#This Row],[POS]],Table4[POS],Table4[POS NAME])</f>
        <v>Point Guard</v>
      </c>
      <c r="D297" t="s">
        <v>142</v>
      </c>
      <c r="E297">
        <v>22</v>
      </c>
      <c r="F297">
        <v>47</v>
      </c>
      <c r="G297">
        <v>9</v>
      </c>
      <c r="H297">
        <v>38</v>
      </c>
      <c r="I297" t="b">
        <f>Table13[[#This Row],[W]]+Table13[[#This Row],[L]]=Table13[[#This Row],[Games Played]]</f>
        <v>1</v>
      </c>
      <c r="J297">
        <v>750</v>
      </c>
      <c r="K297">
        <v>302</v>
      </c>
      <c r="L297" t="str">
        <f>IF(Table13[[#This Row],[PTS]]&gt;=1000,"High Scorer","Low Scorer")</f>
        <v>Low Scorer</v>
      </c>
      <c r="M297">
        <v>102</v>
      </c>
      <c r="N297">
        <v>237</v>
      </c>
      <c r="O297">
        <v>43</v>
      </c>
      <c r="P297" t="str">
        <f>IF(Table13[[#This Row],[Field Goal %]]&gt;46,"Above Average FG%","Below Average FG%")</f>
        <v>Below Average FG%</v>
      </c>
      <c r="Q297">
        <v>41</v>
      </c>
      <c r="R297">
        <v>116</v>
      </c>
      <c r="S297">
        <v>35.299999999999997</v>
      </c>
      <c r="T297" t="str">
        <f>IF(Table13[[#This Row],[3P%]]&lt;30,"Regular Shooter",IF(Table13[[#This Row],[3P%]]&lt;=36,"Solid Shooter",IF(Table13[[#This Row],[3P%]]&gt;36,"Sharpshooter","Invalid")))</f>
        <v>Solid Shooter</v>
      </c>
      <c r="U297">
        <v>57</v>
      </c>
      <c r="V297">
        <v>76</v>
      </c>
      <c r="W297">
        <v>75</v>
      </c>
      <c r="X297" t="str">
        <f>IF(Table13[[#This Row],[Free Throw %]]&lt;70,"Subpar FT%",IF(Table13[[#This Row],[Free Throw %]]&lt;=72,"Solid FT%",IF(Table13[[#This Row],[Free Throw %]]&gt;72,"Elite FT%","Invalid")))</f>
        <v>Elite FT%</v>
      </c>
      <c r="Y297">
        <v>18</v>
      </c>
      <c r="Z297">
        <v>69</v>
      </c>
      <c r="AA297">
        <v>87</v>
      </c>
      <c r="AB297" t="str">
        <f>IF(Table13[[#This Row],[REB]]&lt;199,"Occasional Rebounder",IF(Table13[[#This Row],[REB]] &lt;= 199,"Solid Rebounder",IF(Table13[[#This Row],[REB]]&gt;=200,"Elite Rebounder","Invalid")))</f>
        <v>Occasional Rebounder</v>
      </c>
      <c r="AC297">
        <v>54</v>
      </c>
      <c r="AD297" t="str">
        <f>IF(Table13[[#This Row],[AST]]&lt;100,"Occasional Passer",IF(Table13[[#This Row],[AST]] &lt;= 116,"Solid Passer",IF(Table13[[#This Row],[AST]]&gt;116,"Elite Passer","Invalid")))</f>
        <v>Occasional Passer</v>
      </c>
      <c r="AE297">
        <v>42</v>
      </c>
      <c r="AF297">
        <v>27</v>
      </c>
      <c r="AG297" t="str">
        <f>IF(Table13[[#This Row],[STL]]&lt;25,"Occasional Stealer",IF(Table13[[#This Row],[STL]] &lt;= 33,"Solid Stealer",IF(Table13[[#This Row],[STL]]&gt;33,"Elite Stealer","Invalid")))</f>
        <v>Solid Stealer</v>
      </c>
      <c r="AH297">
        <v>9</v>
      </c>
      <c r="AI297" t="str">
        <f>IF(Table13[[#This Row],[BLK]]&lt;18,"Occasional Blocker",IF(Table13[[#This Row],[BLK]] &lt;= 20,"Solid Shot Blocker",IF(Table13[[#This Row],[BLK]]&gt;=21,"Elite Shot Blocker","Invalid")))</f>
        <v>Occasional Blocker</v>
      </c>
      <c r="AJ297">
        <v>51</v>
      </c>
      <c r="AK297">
        <v>553</v>
      </c>
      <c r="AL297">
        <v>0</v>
      </c>
      <c r="AM297">
        <v>0</v>
      </c>
      <c r="AN297">
        <v>-140</v>
      </c>
    </row>
    <row r="298" spans="1:40" x14ac:dyDescent="0.25">
      <c r="A298" t="s">
        <v>384</v>
      </c>
      <c r="B298" t="s">
        <v>52</v>
      </c>
      <c r="C298" t="str">
        <f>_xlfn.XLOOKUP(Table13[[#This Row],[POS]],Table4[POS],Table4[POS NAME])</f>
        <v>Shooting Guard</v>
      </c>
      <c r="D298" t="s">
        <v>123</v>
      </c>
      <c r="E298">
        <v>23</v>
      </c>
      <c r="F298">
        <v>43</v>
      </c>
      <c r="G298">
        <v>14</v>
      </c>
      <c r="H298">
        <v>29</v>
      </c>
      <c r="I298" t="b">
        <f>Table13[[#This Row],[W]]+Table13[[#This Row],[L]]=Table13[[#This Row],[Games Played]]</f>
        <v>1</v>
      </c>
      <c r="J298">
        <v>844</v>
      </c>
      <c r="K298">
        <v>297</v>
      </c>
      <c r="L298" t="str">
        <f>IF(Table13[[#This Row],[PTS]]&gt;=1000,"High Scorer","Low Scorer")</f>
        <v>Low Scorer</v>
      </c>
      <c r="M298">
        <v>121</v>
      </c>
      <c r="N298">
        <v>259</v>
      </c>
      <c r="O298">
        <v>46.7</v>
      </c>
      <c r="P298" t="str">
        <f>IF(Table13[[#This Row],[Field Goal %]]&gt;46,"Above Average FG%","Below Average FG%")</f>
        <v>Above Average FG%</v>
      </c>
      <c r="Q298">
        <v>16</v>
      </c>
      <c r="R298">
        <v>61</v>
      </c>
      <c r="S298">
        <v>26.2</v>
      </c>
      <c r="T298" t="str">
        <f>IF(Table13[[#This Row],[3P%]]&lt;30,"Regular Shooter",IF(Table13[[#This Row],[3P%]]&lt;=36,"Solid Shooter",IF(Table13[[#This Row],[3P%]]&gt;36,"Sharpshooter","Invalid")))</f>
        <v>Regular Shooter</v>
      </c>
      <c r="U298">
        <v>39</v>
      </c>
      <c r="V298">
        <v>56</v>
      </c>
      <c r="W298">
        <v>69.599999999999994</v>
      </c>
      <c r="X298" t="str">
        <f>IF(Table13[[#This Row],[Free Throw %]]&lt;70,"Subpar FT%",IF(Table13[[#This Row],[Free Throw %]]&lt;=72,"Solid FT%",IF(Table13[[#This Row],[Free Throw %]]&gt;72,"Elite FT%","Invalid")))</f>
        <v>Subpar FT%</v>
      </c>
      <c r="Y298">
        <v>57</v>
      </c>
      <c r="Z298">
        <v>57</v>
      </c>
      <c r="AA298">
        <v>114</v>
      </c>
      <c r="AB298" t="str">
        <f>IF(Table13[[#This Row],[REB]]&lt;199,"Occasional Rebounder",IF(Table13[[#This Row],[REB]] &lt;= 199,"Solid Rebounder",IF(Table13[[#This Row],[REB]]&gt;=200,"Elite Rebounder","Invalid")))</f>
        <v>Occasional Rebounder</v>
      </c>
      <c r="AC298">
        <v>50</v>
      </c>
      <c r="AD298" t="str">
        <f>IF(Table13[[#This Row],[AST]]&lt;100,"Occasional Passer",IF(Table13[[#This Row],[AST]] &lt;= 116,"Solid Passer",IF(Table13[[#This Row],[AST]]&gt;116,"Elite Passer","Invalid")))</f>
        <v>Occasional Passer</v>
      </c>
      <c r="AE298">
        <v>30</v>
      </c>
      <c r="AF298">
        <v>24</v>
      </c>
      <c r="AG298" t="str">
        <f>IF(Table13[[#This Row],[STL]]&lt;25,"Occasional Stealer",IF(Table13[[#This Row],[STL]] &lt;= 33,"Solid Stealer",IF(Table13[[#This Row],[STL]]&gt;33,"Elite Stealer","Invalid")))</f>
        <v>Occasional Stealer</v>
      </c>
      <c r="AH298">
        <v>13</v>
      </c>
      <c r="AI298" t="str">
        <f>IF(Table13[[#This Row],[BLK]]&lt;18,"Occasional Blocker",IF(Table13[[#This Row],[BLK]] &lt;= 20,"Solid Shot Blocker",IF(Table13[[#This Row],[BLK]]&gt;=21,"Elite Shot Blocker","Invalid")))</f>
        <v>Occasional Blocker</v>
      </c>
      <c r="AJ298">
        <v>67</v>
      </c>
      <c r="AK298">
        <v>590</v>
      </c>
      <c r="AL298">
        <v>0</v>
      </c>
      <c r="AM298">
        <v>0</v>
      </c>
      <c r="AN298">
        <v>-180</v>
      </c>
    </row>
    <row r="299" spans="1:40" x14ac:dyDescent="0.25">
      <c r="A299" t="s">
        <v>385</v>
      </c>
      <c r="B299" t="s">
        <v>33</v>
      </c>
      <c r="C299" t="str">
        <f>_xlfn.XLOOKUP(Table13[[#This Row],[POS]],Table4[POS],Table4[POS NAME])</f>
        <v>Small Forward</v>
      </c>
      <c r="D299" t="s">
        <v>89</v>
      </c>
      <c r="E299">
        <v>26</v>
      </c>
      <c r="F299">
        <v>60</v>
      </c>
      <c r="G299">
        <v>38</v>
      </c>
      <c r="H299">
        <v>22</v>
      </c>
      <c r="I299" t="b">
        <f>Table13[[#This Row],[W]]+Table13[[#This Row],[L]]=Table13[[#This Row],[Games Played]]</f>
        <v>1</v>
      </c>
      <c r="J299">
        <v>889</v>
      </c>
      <c r="K299">
        <v>297</v>
      </c>
      <c r="L299" t="str">
        <f>IF(Table13[[#This Row],[PTS]]&gt;=1000,"High Scorer","Low Scorer")</f>
        <v>Low Scorer</v>
      </c>
      <c r="M299">
        <v>108</v>
      </c>
      <c r="N299">
        <v>227</v>
      </c>
      <c r="O299">
        <v>47.6</v>
      </c>
      <c r="P299" t="str">
        <f>IF(Table13[[#This Row],[Field Goal %]]&gt;46,"Above Average FG%","Below Average FG%")</f>
        <v>Above Average FG%</v>
      </c>
      <c r="Q299">
        <v>43</v>
      </c>
      <c r="R299">
        <v>115</v>
      </c>
      <c r="S299">
        <v>37.4</v>
      </c>
      <c r="T299" t="str">
        <f>IF(Table13[[#This Row],[3P%]]&lt;30,"Regular Shooter",IF(Table13[[#This Row],[3P%]]&lt;=36,"Solid Shooter",IF(Table13[[#This Row],[3P%]]&gt;36,"Sharpshooter","Invalid")))</f>
        <v>Sharpshooter</v>
      </c>
      <c r="U299">
        <v>38</v>
      </c>
      <c r="V299">
        <v>41</v>
      </c>
      <c r="W299">
        <v>92.7</v>
      </c>
      <c r="X299" t="str">
        <f>IF(Table13[[#This Row],[Free Throw %]]&lt;70,"Subpar FT%",IF(Table13[[#This Row],[Free Throw %]]&lt;=72,"Solid FT%",IF(Table13[[#This Row],[Free Throw %]]&gt;72,"Elite FT%","Invalid")))</f>
        <v>Elite FT%</v>
      </c>
      <c r="Y299">
        <v>24</v>
      </c>
      <c r="Z299">
        <v>104</v>
      </c>
      <c r="AA299">
        <v>128</v>
      </c>
      <c r="AB299" t="str">
        <f>IF(Table13[[#This Row],[REB]]&lt;199,"Occasional Rebounder",IF(Table13[[#This Row],[REB]] &lt;= 199,"Solid Rebounder",IF(Table13[[#This Row],[REB]]&gt;=200,"Elite Rebounder","Invalid")))</f>
        <v>Occasional Rebounder</v>
      </c>
      <c r="AC299">
        <v>80</v>
      </c>
      <c r="AD299" t="str">
        <f>IF(Table13[[#This Row],[AST]]&lt;100,"Occasional Passer",IF(Table13[[#This Row],[AST]] &lt;= 116,"Solid Passer",IF(Table13[[#This Row],[AST]]&gt;116,"Elite Passer","Invalid")))</f>
        <v>Occasional Passer</v>
      </c>
      <c r="AE299">
        <v>37</v>
      </c>
      <c r="AF299">
        <v>22</v>
      </c>
      <c r="AG299" t="str">
        <f>IF(Table13[[#This Row],[STL]]&lt;25,"Occasional Stealer",IF(Table13[[#This Row],[STL]] &lt;= 33,"Solid Stealer",IF(Table13[[#This Row],[STL]]&gt;33,"Elite Stealer","Invalid")))</f>
        <v>Occasional Stealer</v>
      </c>
      <c r="AH299">
        <v>14</v>
      </c>
      <c r="AI299" t="str">
        <f>IF(Table13[[#This Row],[BLK]]&lt;18,"Occasional Blocker",IF(Table13[[#This Row],[BLK]] &lt;= 20,"Solid Shot Blocker",IF(Table13[[#This Row],[BLK]]&gt;=21,"Elite Shot Blocker","Invalid")))</f>
        <v>Occasional Blocker</v>
      </c>
      <c r="AJ299">
        <v>84</v>
      </c>
      <c r="AK299">
        <v>642</v>
      </c>
      <c r="AL299">
        <v>1</v>
      </c>
      <c r="AM299">
        <v>0</v>
      </c>
      <c r="AN299">
        <v>-66</v>
      </c>
    </row>
    <row r="300" spans="1:40" x14ac:dyDescent="0.25">
      <c r="A300" t="s">
        <v>386</v>
      </c>
      <c r="B300" t="s">
        <v>40</v>
      </c>
      <c r="C300" t="str">
        <f>_xlfn.XLOOKUP(Table13[[#This Row],[POS]],Table4[POS],Table4[POS NAME])</f>
        <v>Point Guard</v>
      </c>
      <c r="D300" t="s">
        <v>134</v>
      </c>
      <c r="E300">
        <v>21</v>
      </c>
      <c r="F300">
        <v>44</v>
      </c>
      <c r="G300">
        <v>14</v>
      </c>
      <c r="H300">
        <v>30</v>
      </c>
      <c r="I300" t="b">
        <f>Table13[[#This Row],[W]]+Table13[[#This Row],[L]]=Table13[[#This Row],[Games Played]]</f>
        <v>1</v>
      </c>
      <c r="J300">
        <v>854</v>
      </c>
      <c r="K300">
        <v>295</v>
      </c>
      <c r="L300" t="str">
        <f>IF(Table13[[#This Row],[PTS]]&gt;=1000,"High Scorer","Low Scorer")</f>
        <v>Low Scorer</v>
      </c>
      <c r="M300">
        <v>102</v>
      </c>
      <c r="N300">
        <v>254</v>
      </c>
      <c r="O300">
        <v>40.200000000000003</v>
      </c>
      <c r="P300" t="str">
        <f>IF(Table13[[#This Row],[Field Goal %]]&gt;46,"Above Average FG%","Below Average FG%")</f>
        <v>Below Average FG%</v>
      </c>
      <c r="Q300">
        <v>28</v>
      </c>
      <c r="R300">
        <v>95</v>
      </c>
      <c r="S300">
        <v>29.5</v>
      </c>
      <c r="T300" t="str">
        <f>IF(Table13[[#This Row],[3P%]]&lt;30,"Regular Shooter",IF(Table13[[#This Row],[3P%]]&lt;=36,"Solid Shooter",IF(Table13[[#This Row],[3P%]]&gt;36,"Sharpshooter","Invalid")))</f>
        <v>Regular Shooter</v>
      </c>
      <c r="U300">
        <v>63</v>
      </c>
      <c r="V300">
        <v>74</v>
      </c>
      <c r="W300">
        <v>85.1</v>
      </c>
      <c r="X300" t="str">
        <f>IF(Table13[[#This Row],[Free Throw %]]&lt;70,"Subpar FT%",IF(Table13[[#This Row],[Free Throw %]]&lt;=72,"Solid FT%",IF(Table13[[#This Row],[Free Throw %]]&gt;72,"Elite FT%","Invalid")))</f>
        <v>Elite FT%</v>
      </c>
      <c r="Y300">
        <v>14</v>
      </c>
      <c r="Z300">
        <v>109</v>
      </c>
      <c r="AA300">
        <v>123</v>
      </c>
      <c r="AB300" t="str">
        <f>IF(Table13[[#This Row],[REB]]&lt;199,"Occasional Rebounder",IF(Table13[[#This Row],[REB]] &lt;= 199,"Solid Rebounder",IF(Table13[[#This Row],[REB]]&gt;=200,"Elite Rebounder","Invalid")))</f>
        <v>Occasional Rebounder</v>
      </c>
      <c r="AC300">
        <v>152</v>
      </c>
      <c r="AD300" t="str">
        <f>IF(Table13[[#This Row],[AST]]&lt;100,"Occasional Passer",IF(Table13[[#This Row],[AST]] &lt;= 116,"Solid Passer",IF(Table13[[#This Row],[AST]]&gt;116,"Elite Passer","Invalid")))</f>
        <v>Elite Passer</v>
      </c>
      <c r="AE300">
        <v>59</v>
      </c>
      <c r="AF300">
        <v>37</v>
      </c>
      <c r="AG300" t="str">
        <f>IF(Table13[[#This Row],[STL]]&lt;25,"Occasional Stealer",IF(Table13[[#This Row],[STL]] &lt;= 33,"Solid Stealer",IF(Table13[[#This Row],[STL]]&gt;33,"Elite Stealer","Invalid")))</f>
        <v>Elite Stealer</v>
      </c>
      <c r="AH300">
        <v>12</v>
      </c>
      <c r="AI300" t="str">
        <f>IF(Table13[[#This Row],[BLK]]&lt;18,"Occasional Blocker",IF(Table13[[#This Row],[BLK]] &lt;= 20,"Solid Shot Blocker",IF(Table13[[#This Row],[BLK]]&gt;=21,"Elite Shot Blocker","Invalid")))</f>
        <v>Occasional Blocker</v>
      </c>
      <c r="AJ300">
        <v>61</v>
      </c>
      <c r="AK300">
        <v>759</v>
      </c>
      <c r="AL300">
        <v>1</v>
      </c>
      <c r="AM300">
        <v>0</v>
      </c>
      <c r="AN300">
        <v>-147</v>
      </c>
    </row>
    <row r="301" spans="1:40" x14ac:dyDescent="0.25">
      <c r="A301" t="s">
        <v>387</v>
      </c>
      <c r="B301" t="s">
        <v>52</v>
      </c>
      <c r="C301" t="str">
        <f>_xlfn.XLOOKUP(Table13[[#This Row],[POS]],Table4[POS],Table4[POS NAME])</f>
        <v>Shooting Guard</v>
      </c>
      <c r="D301" t="s">
        <v>75</v>
      </c>
      <c r="E301">
        <v>26</v>
      </c>
      <c r="F301">
        <v>71</v>
      </c>
      <c r="G301">
        <v>38</v>
      </c>
      <c r="H301">
        <v>33</v>
      </c>
      <c r="I301" t="b">
        <f>Table13[[#This Row],[W]]+Table13[[#This Row],[L]]=Table13[[#This Row],[Games Played]]</f>
        <v>1</v>
      </c>
      <c r="J301">
        <v>1200</v>
      </c>
      <c r="K301">
        <v>293</v>
      </c>
      <c r="L301" t="str">
        <f>IF(Table13[[#This Row],[PTS]]&gt;=1000,"High Scorer","Low Scorer")</f>
        <v>Low Scorer</v>
      </c>
      <c r="M301">
        <v>110</v>
      </c>
      <c r="N301">
        <v>253</v>
      </c>
      <c r="O301">
        <v>43.5</v>
      </c>
      <c r="P301" t="str">
        <f>IF(Table13[[#This Row],[Field Goal %]]&gt;46,"Above Average FG%","Below Average FG%")</f>
        <v>Below Average FG%</v>
      </c>
      <c r="Q301">
        <v>54</v>
      </c>
      <c r="R301">
        <v>148</v>
      </c>
      <c r="S301">
        <v>36.5</v>
      </c>
      <c r="T301" t="str">
        <f>IF(Table13[[#This Row],[3P%]]&lt;30,"Regular Shooter",IF(Table13[[#This Row],[3P%]]&lt;=36,"Solid Shooter",IF(Table13[[#This Row],[3P%]]&gt;36,"Sharpshooter","Invalid")))</f>
        <v>Sharpshooter</v>
      </c>
      <c r="U301">
        <v>19</v>
      </c>
      <c r="V301">
        <v>28</v>
      </c>
      <c r="W301">
        <v>67.900000000000006</v>
      </c>
      <c r="X301" t="str">
        <f>IF(Table13[[#This Row],[Free Throw %]]&lt;70,"Subpar FT%",IF(Table13[[#This Row],[Free Throw %]]&lt;=72,"Solid FT%",IF(Table13[[#This Row],[Free Throw %]]&gt;72,"Elite FT%","Invalid")))</f>
        <v>Subpar FT%</v>
      </c>
      <c r="Y301">
        <v>40</v>
      </c>
      <c r="Z301">
        <v>100</v>
      </c>
      <c r="AA301">
        <v>140</v>
      </c>
      <c r="AB301" t="str">
        <f>IF(Table13[[#This Row],[REB]]&lt;199,"Occasional Rebounder",IF(Table13[[#This Row],[REB]] &lt;= 199,"Solid Rebounder",IF(Table13[[#This Row],[REB]]&gt;=200,"Elite Rebounder","Invalid")))</f>
        <v>Occasional Rebounder</v>
      </c>
      <c r="AC301">
        <v>53</v>
      </c>
      <c r="AD301" t="str">
        <f>IF(Table13[[#This Row],[AST]]&lt;100,"Occasional Passer",IF(Table13[[#This Row],[AST]] &lt;= 116,"Solid Passer",IF(Table13[[#This Row],[AST]]&gt;116,"Elite Passer","Invalid")))</f>
        <v>Occasional Passer</v>
      </c>
      <c r="AE301">
        <v>24</v>
      </c>
      <c r="AF301">
        <v>83</v>
      </c>
      <c r="AG301" t="str">
        <f>IF(Table13[[#This Row],[STL]]&lt;25,"Occasional Stealer",IF(Table13[[#This Row],[STL]] &lt;= 33,"Solid Stealer",IF(Table13[[#This Row],[STL]]&gt;33,"Elite Stealer","Invalid")))</f>
        <v>Elite Stealer</v>
      </c>
      <c r="AH301">
        <v>32</v>
      </c>
      <c r="AI301" t="str">
        <f>IF(Table13[[#This Row],[BLK]]&lt;18,"Occasional Blocker",IF(Table13[[#This Row],[BLK]] &lt;= 20,"Solid Shot Blocker",IF(Table13[[#This Row],[BLK]]&gt;=21,"Elite Shot Blocker","Invalid")))</f>
        <v>Elite Shot Blocker</v>
      </c>
      <c r="AJ301">
        <v>113</v>
      </c>
      <c r="AK301">
        <v>862</v>
      </c>
      <c r="AL301">
        <v>0</v>
      </c>
      <c r="AM301">
        <v>0</v>
      </c>
      <c r="AN301">
        <v>-14</v>
      </c>
    </row>
    <row r="302" spans="1:40" x14ac:dyDescent="0.25">
      <c r="A302" t="s">
        <v>388</v>
      </c>
      <c r="B302" t="s">
        <v>33</v>
      </c>
      <c r="C302" t="str">
        <f>_xlfn.XLOOKUP(Table13[[#This Row],[POS]],Table4[POS],Table4[POS NAME])</f>
        <v>Small Forward</v>
      </c>
      <c r="D302" t="s">
        <v>87</v>
      </c>
      <c r="E302">
        <v>36</v>
      </c>
      <c r="F302">
        <v>56</v>
      </c>
      <c r="G302">
        <v>29</v>
      </c>
      <c r="H302">
        <v>27</v>
      </c>
      <c r="I302" t="b">
        <f>Table13[[#This Row],[W]]+Table13[[#This Row],[L]]=Table13[[#This Row],[Games Played]]</f>
        <v>1</v>
      </c>
      <c r="J302">
        <v>816</v>
      </c>
      <c r="K302">
        <v>293</v>
      </c>
      <c r="L302" t="str">
        <f>IF(Table13[[#This Row],[PTS]]&gt;=1000,"High Scorer","Low Scorer")</f>
        <v>Low Scorer</v>
      </c>
      <c r="M302">
        <v>109</v>
      </c>
      <c r="N302">
        <v>288</v>
      </c>
      <c r="O302">
        <v>37.799999999999997</v>
      </c>
      <c r="P302" t="str">
        <f>IF(Table13[[#This Row],[Field Goal %]]&gt;46,"Above Average FG%","Below Average FG%")</f>
        <v>Below Average FG%</v>
      </c>
      <c r="Q302">
        <v>33</v>
      </c>
      <c r="R302">
        <v>131</v>
      </c>
      <c r="S302">
        <v>25.2</v>
      </c>
      <c r="T302" t="str">
        <f>IF(Table13[[#This Row],[3P%]]&lt;30,"Regular Shooter",IF(Table13[[#This Row],[3P%]]&lt;=36,"Solid Shooter",IF(Table13[[#This Row],[3P%]]&gt;36,"Sharpshooter","Invalid")))</f>
        <v>Regular Shooter</v>
      </c>
      <c r="U302">
        <v>42</v>
      </c>
      <c r="V302">
        <v>49</v>
      </c>
      <c r="W302">
        <v>85.7</v>
      </c>
      <c r="X302" t="str">
        <f>IF(Table13[[#This Row],[Free Throw %]]&lt;70,"Subpar FT%",IF(Table13[[#This Row],[Free Throw %]]&lt;=72,"Solid FT%",IF(Table13[[#This Row],[Free Throw %]]&gt;72,"Elite FT%","Invalid")))</f>
        <v>Elite FT%</v>
      </c>
      <c r="Y302">
        <v>33</v>
      </c>
      <c r="Z302">
        <v>130</v>
      </c>
      <c r="AA302">
        <v>163</v>
      </c>
      <c r="AB302" t="str">
        <f>IF(Table13[[#This Row],[REB]]&lt;199,"Occasional Rebounder",IF(Table13[[#This Row],[REB]] &lt;= 199,"Solid Rebounder",IF(Table13[[#This Row],[REB]]&gt;=200,"Elite Rebounder","Invalid")))</f>
        <v>Occasional Rebounder</v>
      </c>
      <c r="AC302">
        <v>57</v>
      </c>
      <c r="AD302" t="str">
        <f>IF(Table13[[#This Row],[AST]]&lt;100,"Occasional Passer",IF(Table13[[#This Row],[AST]] &lt;= 116,"Solid Passer",IF(Table13[[#This Row],[AST]]&gt;116,"Elite Passer","Invalid")))</f>
        <v>Occasional Passer</v>
      </c>
      <c r="AE302">
        <v>37</v>
      </c>
      <c r="AF302">
        <v>19</v>
      </c>
      <c r="AG302" t="str">
        <f>IF(Table13[[#This Row],[STL]]&lt;25,"Occasional Stealer",IF(Table13[[#This Row],[STL]] &lt;= 33,"Solid Stealer",IF(Table13[[#This Row],[STL]]&gt;33,"Elite Stealer","Invalid")))</f>
        <v>Occasional Stealer</v>
      </c>
      <c r="AH302">
        <v>18</v>
      </c>
      <c r="AI302" t="str">
        <f>IF(Table13[[#This Row],[BLK]]&lt;18,"Occasional Blocker",IF(Table13[[#This Row],[BLK]] &lt;= 20,"Solid Shot Blocker",IF(Table13[[#This Row],[BLK]]&gt;=21,"Elite Shot Blocker","Invalid")))</f>
        <v>Solid Shot Blocker</v>
      </c>
      <c r="AJ302">
        <v>68</v>
      </c>
      <c r="AK302">
        <v>648</v>
      </c>
      <c r="AL302">
        <v>0</v>
      </c>
      <c r="AM302">
        <v>0</v>
      </c>
      <c r="AN302">
        <v>57</v>
      </c>
    </row>
    <row r="303" spans="1:40" x14ac:dyDescent="0.25">
      <c r="A303" t="s">
        <v>389</v>
      </c>
      <c r="B303" t="s">
        <v>26</v>
      </c>
      <c r="C303" t="str">
        <f>_xlfn.XLOOKUP(Table13[[#This Row],[POS]],Table4[POS],Table4[POS NAME])</f>
        <v>Power Forward</v>
      </c>
      <c r="D303" t="s">
        <v>48</v>
      </c>
      <c r="E303">
        <v>22</v>
      </c>
      <c r="F303">
        <v>43</v>
      </c>
      <c r="G303">
        <v>16</v>
      </c>
      <c r="H303">
        <v>27</v>
      </c>
      <c r="I303" t="b">
        <f>Table13[[#This Row],[W]]+Table13[[#This Row],[L]]=Table13[[#This Row],[Games Played]]</f>
        <v>1</v>
      </c>
      <c r="J303">
        <v>814</v>
      </c>
      <c r="K303">
        <v>292</v>
      </c>
      <c r="L303" t="str">
        <f>IF(Table13[[#This Row],[PTS]]&gt;=1000,"High Scorer","Low Scorer")</f>
        <v>Low Scorer</v>
      </c>
      <c r="M303">
        <v>110</v>
      </c>
      <c r="N303">
        <v>248</v>
      </c>
      <c r="O303">
        <v>44.4</v>
      </c>
      <c r="P303" t="str">
        <f>IF(Table13[[#This Row],[Field Goal %]]&gt;46,"Above Average FG%","Below Average FG%")</f>
        <v>Below Average FG%</v>
      </c>
      <c r="Q303">
        <v>37</v>
      </c>
      <c r="R303">
        <v>111</v>
      </c>
      <c r="S303">
        <v>33.299999999999997</v>
      </c>
      <c r="T303" t="str">
        <f>IF(Table13[[#This Row],[3P%]]&lt;30,"Regular Shooter",IF(Table13[[#This Row],[3P%]]&lt;=36,"Solid Shooter",IF(Table13[[#This Row],[3P%]]&gt;36,"Sharpshooter","Invalid")))</f>
        <v>Solid Shooter</v>
      </c>
      <c r="U303">
        <v>35</v>
      </c>
      <c r="V303">
        <v>42</v>
      </c>
      <c r="W303">
        <v>83.3</v>
      </c>
      <c r="X303" t="str">
        <f>IF(Table13[[#This Row],[Free Throw %]]&lt;70,"Subpar FT%",IF(Table13[[#This Row],[Free Throw %]]&lt;=72,"Solid FT%",IF(Table13[[#This Row],[Free Throw %]]&gt;72,"Elite FT%","Invalid")))</f>
        <v>Elite FT%</v>
      </c>
      <c r="Y303">
        <v>71</v>
      </c>
      <c r="Z303">
        <v>109</v>
      </c>
      <c r="AA303">
        <v>180</v>
      </c>
      <c r="AB303" t="str">
        <f>IF(Table13[[#This Row],[REB]]&lt;199,"Occasional Rebounder",IF(Table13[[#This Row],[REB]] &lt;= 199,"Solid Rebounder",IF(Table13[[#This Row],[REB]]&gt;=200,"Elite Rebounder","Invalid")))</f>
        <v>Occasional Rebounder</v>
      </c>
      <c r="AC303">
        <v>43</v>
      </c>
      <c r="AD303" t="str">
        <f>IF(Table13[[#This Row],[AST]]&lt;100,"Occasional Passer",IF(Table13[[#This Row],[AST]] &lt;= 116,"Solid Passer",IF(Table13[[#This Row],[AST]]&gt;116,"Elite Passer","Invalid")))</f>
        <v>Occasional Passer</v>
      </c>
      <c r="AE303">
        <v>19</v>
      </c>
      <c r="AF303">
        <v>24</v>
      </c>
      <c r="AG303" t="str">
        <f>IF(Table13[[#This Row],[STL]]&lt;25,"Occasional Stealer",IF(Table13[[#This Row],[STL]] &lt;= 33,"Solid Stealer",IF(Table13[[#This Row],[STL]]&gt;33,"Elite Stealer","Invalid")))</f>
        <v>Occasional Stealer</v>
      </c>
      <c r="AH303">
        <v>11</v>
      </c>
      <c r="AI303" t="str">
        <f>IF(Table13[[#This Row],[BLK]]&lt;18,"Occasional Blocker",IF(Table13[[#This Row],[BLK]] &lt;= 20,"Solid Shot Blocker",IF(Table13[[#This Row],[BLK]]&gt;=21,"Elite Shot Blocker","Invalid")))</f>
        <v>Occasional Blocker</v>
      </c>
      <c r="AJ303">
        <v>71</v>
      </c>
      <c r="AK303">
        <v>659</v>
      </c>
      <c r="AL303">
        <v>1</v>
      </c>
      <c r="AM303">
        <v>0</v>
      </c>
      <c r="AN303">
        <v>-10</v>
      </c>
    </row>
    <row r="304" spans="1:40" x14ac:dyDescent="0.25">
      <c r="A304" t="s">
        <v>390</v>
      </c>
      <c r="B304" t="s">
        <v>40</v>
      </c>
      <c r="C304" t="str">
        <f>_xlfn.XLOOKUP(Table13[[#This Row],[POS]],Table4[POS],Table4[POS NAME])</f>
        <v>Point Guard</v>
      </c>
      <c r="D304" t="s">
        <v>95</v>
      </c>
      <c r="E304">
        <v>26</v>
      </c>
      <c r="F304">
        <v>42</v>
      </c>
      <c r="G304">
        <v>24</v>
      </c>
      <c r="H304">
        <v>18</v>
      </c>
      <c r="I304" t="b">
        <f>Table13[[#This Row],[W]]+Table13[[#This Row],[L]]=Table13[[#This Row],[Games Played]]</f>
        <v>1</v>
      </c>
      <c r="J304">
        <v>1105</v>
      </c>
      <c r="K304">
        <v>291</v>
      </c>
      <c r="L304" t="str">
        <f>IF(Table13[[#This Row],[PTS]]&gt;=1000,"High Scorer","Low Scorer")</f>
        <v>Low Scorer</v>
      </c>
      <c r="M304">
        <v>133</v>
      </c>
      <c r="N304">
        <v>235</v>
      </c>
      <c r="O304">
        <v>56.6</v>
      </c>
      <c r="P304" t="str">
        <f>IF(Table13[[#This Row],[Field Goal %]]&gt;46,"Above Average FG%","Below Average FG%")</f>
        <v>Above Average FG%</v>
      </c>
      <c r="Q304">
        <v>0</v>
      </c>
      <c r="R304">
        <v>2</v>
      </c>
      <c r="S304">
        <v>0</v>
      </c>
      <c r="T304" t="str">
        <f>IF(Table13[[#This Row],[3P%]]&lt;30,"Regular Shooter",IF(Table13[[#This Row],[3P%]]&lt;=36,"Solid Shooter",IF(Table13[[#This Row],[3P%]]&gt;36,"Sharpshooter","Invalid")))</f>
        <v>Regular Shooter</v>
      </c>
      <c r="U304">
        <v>25</v>
      </c>
      <c r="V304">
        <v>57</v>
      </c>
      <c r="W304">
        <v>43.9</v>
      </c>
      <c r="X304" t="str">
        <f>IF(Table13[[#This Row],[Free Throw %]]&lt;70,"Subpar FT%",IF(Table13[[#This Row],[Free Throw %]]&lt;=72,"Solid FT%",IF(Table13[[#This Row],[Free Throw %]]&gt;72,"Elite FT%","Invalid")))</f>
        <v>Subpar FT%</v>
      </c>
      <c r="Y304">
        <v>40</v>
      </c>
      <c r="Z304">
        <v>223</v>
      </c>
      <c r="AA304">
        <v>263</v>
      </c>
      <c r="AB304" t="str">
        <f>IF(Table13[[#This Row],[REB]]&lt;199,"Occasional Rebounder",IF(Table13[[#This Row],[REB]] &lt;= 199,"Solid Rebounder",IF(Table13[[#This Row],[REB]]&gt;=200,"Elite Rebounder","Invalid")))</f>
        <v>Elite Rebounder</v>
      </c>
      <c r="AC304">
        <v>256</v>
      </c>
      <c r="AD304" t="str">
        <f>IF(Table13[[#This Row],[AST]]&lt;100,"Occasional Passer",IF(Table13[[#This Row],[AST]] &lt;= 116,"Solid Passer",IF(Table13[[#This Row],[AST]]&gt;116,"Elite Passer","Invalid")))</f>
        <v>Elite Passer</v>
      </c>
      <c r="AE304">
        <v>97</v>
      </c>
      <c r="AF304">
        <v>54</v>
      </c>
      <c r="AG304" t="str">
        <f>IF(Table13[[#This Row],[STL]]&lt;25,"Occasional Stealer",IF(Table13[[#This Row],[STL]] &lt;= 33,"Solid Stealer",IF(Table13[[#This Row],[STL]]&gt;33,"Elite Stealer","Invalid")))</f>
        <v>Elite Stealer</v>
      </c>
      <c r="AH304">
        <v>24</v>
      </c>
      <c r="AI304" t="str">
        <f>IF(Table13[[#This Row],[BLK]]&lt;18,"Occasional Blocker",IF(Table13[[#This Row],[BLK]] &lt;= 20,"Solid Shot Blocker",IF(Table13[[#This Row],[BLK]]&gt;=21,"Elite Shot Blocker","Invalid")))</f>
        <v>Elite Shot Blocker</v>
      </c>
      <c r="AJ304">
        <v>139</v>
      </c>
      <c r="AK304">
        <v>1128</v>
      </c>
      <c r="AL304">
        <v>4</v>
      </c>
      <c r="AM304">
        <v>1</v>
      </c>
      <c r="AN304">
        <v>40</v>
      </c>
    </row>
    <row r="305" spans="1:40" x14ac:dyDescent="0.25">
      <c r="A305" t="s">
        <v>391</v>
      </c>
      <c r="B305" t="s">
        <v>62</v>
      </c>
      <c r="C305" t="str">
        <f>_xlfn.XLOOKUP(Table13[[#This Row],[POS]],Table4[POS],Table4[POS NAME])</f>
        <v>Guard</v>
      </c>
      <c r="D305" t="s">
        <v>87</v>
      </c>
      <c r="E305">
        <v>29</v>
      </c>
      <c r="F305">
        <v>22</v>
      </c>
      <c r="G305">
        <v>8</v>
      </c>
      <c r="H305">
        <v>14</v>
      </c>
      <c r="I305" t="b">
        <f>Table13[[#This Row],[W]]+Table13[[#This Row],[L]]=Table13[[#This Row],[Games Played]]</f>
        <v>1</v>
      </c>
      <c r="J305">
        <v>568</v>
      </c>
      <c r="K305">
        <v>290</v>
      </c>
      <c r="L305" t="str">
        <f>IF(Table13[[#This Row],[PTS]]&gt;=1000,"High Scorer","Low Scorer")</f>
        <v>Low Scorer</v>
      </c>
      <c r="M305">
        <v>116</v>
      </c>
      <c r="N305">
        <v>216</v>
      </c>
      <c r="O305">
        <v>53.7</v>
      </c>
      <c r="P305" t="str">
        <f>IF(Table13[[#This Row],[Field Goal %]]&gt;46,"Above Average FG%","Below Average FG%")</f>
        <v>Above Average FG%</v>
      </c>
      <c r="Q305">
        <v>17</v>
      </c>
      <c r="R305">
        <v>36</v>
      </c>
      <c r="S305">
        <v>47.2</v>
      </c>
      <c r="T305" t="str">
        <f>IF(Table13[[#This Row],[3P%]]&lt;30,"Regular Shooter",IF(Table13[[#This Row],[3P%]]&lt;=36,"Solid Shooter",IF(Table13[[#This Row],[3P%]]&gt;36,"Sharpshooter","Invalid")))</f>
        <v>Sharpshooter</v>
      </c>
      <c r="U305">
        <v>41</v>
      </c>
      <c r="V305">
        <v>53</v>
      </c>
      <c r="W305">
        <v>77.400000000000006</v>
      </c>
      <c r="X305" t="str">
        <f>IF(Table13[[#This Row],[Free Throw %]]&lt;70,"Subpar FT%",IF(Table13[[#This Row],[Free Throw %]]&lt;=72,"Solid FT%",IF(Table13[[#This Row],[Free Throw %]]&gt;72,"Elite FT%","Invalid")))</f>
        <v>Elite FT%</v>
      </c>
      <c r="Y305">
        <v>9</v>
      </c>
      <c r="Z305">
        <v>91</v>
      </c>
      <c r="AA305">
        <v>100</v>
      </c>
      <c r="AB305" t="str">
        <f>IF(Table13[[#This Row],[REB]]&lt;199,"Occasional Rebounder",IF(Table13[[#This Row],[REB]] &lt;= 199,"Solid Rebounder",IF(Table13[[#This Row],[REB]]&gt;=200,"Elite Rebounder","Invalid")))</f>
        <v>Occasional Rebounder</v>
      </c>
      <c r="AC305">
        <v>124</v>
      </c>
      <c r="AD305" t="str">
        <f>IF(Table13[[#This Row],[AST]]&lt;100,"Occasional Passer",IF(Table13[[#This Row],[AST]] &lt;= 116,"Solid Passer",IF(Table13[[#This Row],[AST]]&gt;116,"Elite Passer","Invalid")))</f>
        <v>Elite Passer</v>
      </c>
      <c r="AE305">
        <v>35</v>
      </c>
      <c r="AF305">
        <v>25</v>
      </c>
      <c r="AG305" t="str">
        <f>IF(Table13[[#This Row],[STL]]&lt;25,"Occasional Stealer",IF(Table13[[#This Row],[STL]] &lt;= 33,"Solid Stealer",IF(Table13[[#This Row],[STL]]&gt;33,"Elite Stealer","Invalid")))</f>
        <v>Solid Stealer</v>
      </c>
      <c r="AH305">
        <v>10</v>
      </c>
      <c r="AI305" t="str">
        <f>IF(Table13[[#This Row],[BLK]]&lt;18,"Occasional Blocker",IF(Table13[[#This Row],[BLK]] &lt;= 20,"Solid Shot Blocker",IF(Table13[[#This Row],[BLK]]&gt;=21,"Elite Shot Blocker","Invalid")))</f>
        <v>Occasional Blocker</v>
      </c>
      <c r="AJ305">
        <v>58</v>
      </c>
      <c r="AK305">
        <v>666</v>
      </c>
      <c r="AL305">
        <v>3</v>
      </c>
      <c r="AM305">
        <v>0</v>
      </c>
      <c r="AN305">
        <v>-62</v>
      </c>
    </row>
    <row r="306" spans="1:40" x14ac:dyDescent="0.25">
      <c r="A306" t="s">
        <v>392</v>
      </c>
      <c r="B306" t="s">
        <v>57</v>
      </c>
      <c r="C306" t="str">
        <f>_xlfn.XLOOKUP(Table13[[#This Row],[POS]],Table4[POS],Table4[POS NAME])</f>
        <v>Forward</v>
      </c>
      <c r="D306" t="s">
        <v>48</v>
      </c>
      <c r="E306">
        <v>20</v>
      </c>
      <c r="F306">
        <v>49</v>
      </c>
      <c r="G306">
        <v>23</v>
      </c>
      <c r="H306">
        <v>26</v>
      </c>
      <c r="I306" t="b">
        <f>Table13[[#This Row],[W]]+Table13[[#This Row],[L]]=Table13[[#This Row],[Games Played]]</f>
        <v>1</v>
      </c>
      <c r="J306">
        <v>914</v>
      </c>
      <c r="K306">
        <v>288</v>
      </c>
      <c r="L306" t="str">
        <f>IF(Table13[[#This Row],[PTS]]&gt;=1000,"High Scorer","Low Scorer")</f>
        <v>Low Scorer</v>
      </c>
      <c r="M306">
        <v>102</v>
      </c>
      <c r="N306">
        <v>234</v>
      </c>
      <c r="O306">
        <v>43.6</v>
      </c>
      <c r="P306" t="str">
        <f>IF(Table13[[#This Row],[Field Goal %]]&gt;46,"Above Average FG%","Below Average FG%")</f>
        <v>Below Average FG%</v>
      </c>
      <c r="Q306">
        <v>46</v>
      </c>
      <c r="R306">
        <v>113</v>
      </c>
      <c r="S306">
        <v>40.700000000000003</v>
      </c>
      <c r="T306" t="str">
        <f>IF(Table13[[#This Row],[3P%]]&lt;30,"Regular Shooter",IF(Table13[[#This Row],[3P%]]&lt;=36,"Solid Shooter",IF(Table13[[#This Row],[3P%]]&gt;36,"Sharpshooter","Invalid")))</f>
        <v>Sharpshooter</v>
      </c>
      <c r="U306">
        <v>38</v>
      </c>
      <c r="V306">
        <v>54</v>
      </c>
      <c r="W306">
        <v>70.400000000000006</v>
      </c>
      <c r="X306" t="str">
        <f>IF(Table13[[#This Row],[Free Throw %]]&lt;70,"Subpar FT%",IF(Table13[[#This Row],[Free Throw %]]&lt;=72,"Solid FT%",IF(Table13[[#This Row],[Free Throw %]]&gt;72,"Elite FT%","Invalid")))</f>
        <v>Solid FT%</v>
      </c>
      <c r="Y306">
        <v>44</v>
      </c>
      <c r="Z306">
        <v>197</v>
      </c>
      <c r="AA306">
        <v>241</v>
      </c>
      <c r="AB306" t="str">
        <f>IF(Table13[[#This Row],[REB]]&lt;199,"Occasional Rebounder",IF(Table13[[#This Row],[REB]] &lt;= 199,"Solid Rebounder",IF(Table13[[#This Row],[REB]]&gt;=200,"Elite Rebounder","Invalid")))</f>
        <v>Elite Rebounder</v>
      </c>
      <c r="AC306">
        <v>76</v>
      </c>
      <c r="AD306" t="str">
        <f>IF(Table13[[#This Row],[AST]]&lt;100,"Occasional Passer",IF(Table13[[#This Row],[AST]] &lt;= 116,"Solid Passer",IF(Table13[[#This Row],[AST]]&gt;116,"Elite Passer","Invalid")))</f>
        <v>Occasional Passer</v>
      </c>
      <c r="AE306">
        <v>37</v>
      </c>
      <c r="AF306">
        <v>28</v>
      </c>
      <c r="AG306" t="str">
        <f>IF(Table13[[#This Row],[STL]]&lt;25,"Occasional Stealer",IF(Table13[[#This Row],[STL]] &lt;= 33,"Solid Stealer",IF(Table13[[#This Row],[STL]]&gt;33,"Elite Stealer","Invalid")))</f>
        <v>Solid Stealer</v>
      </c>
      <c r="AH306">
        <v>12</v>
      </c>
      <c r="AI306" t="str">
        <f>IF(Table13[[#This Row],[BLK]]&lt;18,"Occasional Blocker",IF(Table13[[#This Row],[BLK]] &lt;= 20,"Solid Shot Blocker",IF(Table13[[#This Row],[BLK]]&gt;=21,"Elite Shot Blocker","Invalid")))</f>
        <v>Occasional Blocker</v>
      </c>
      <c r="AJ306">
        <v>111</v>
      </c>
      <c r="AK306">
        <v>774</v>
      </c>
      <c r="AL306">
        <v>0</v>
      </c>
      <c r="AM306">
        <v>0</v>
      </c>
      <c r="AN306">
        <v>-90</v>
      </c>
    </row>
    <row r="307" spans="1:40" x14ac:dyDescent="0.25">
      <c r="A307" t="s">
        <v>393</v>
      </c>
      <c r="B307" t="s">
        <v>26</v>
      </c>
      <c r="C307" t="str">
        <f>_xlfn.XLOOKUP(Table13[[#This Row],[POS]],Table4[POS],Table4[POS NAME])</f>
        <v>Power Forward</v>
      </c>
      <c r="D307" t="s">
        <v>132</v>
      </c>
      <c r="E307">
        <v>32</v>
      </c>
      <c r="F307">
        <v>48</v>
      </c>
      <c r="G307">
        <v>20</v>
      </c>
      <c r="H307">
        <v>28</v>
      </c>
      <c r="I307" t="b">
        <f>Table13[[#This Row],[W]]+Table13[[#This Row],[L]]=Table13[[#This Row],[Games Played]]</f>
        <v>1</v>
      </c>
      <c r="J307">
        <v>779</v>
      </c>
      <c r="K307">
        <v>288</v>
      </c>
      <c r="L307" t="str">
        <f>IF(Table13[[#This Row],[PTS]]&gt;=1000,"High Scorer","Low Scorer")</f>
        <v>Low Scorer</v>
      </c>
      <c r="M307">
        <v>102</v>
      </c>
      <c r="N307">
        <v>229</v>
      </c>
      <c r="O307">
        <v>44.5</v>
      </c>
      <c r="P307" t="str">
        <f>IF(Table13[[#This Row],[Field Goal %]]&gt;46,"Above Average FG%","Below Average FG%")</f>
        <v>Below Average FG%</v>
      </c>
      <c r="Q307">
        <v>54</v>
      </c>
      <c r="R307">
        <v>136</v>
      </c>
      <c r="S307">
        <v>39.700000000000003</v>
      </c>
      <c r="T307" t="str">
        <f>IF(Table13[[#This Row],[3P%]]&lt;30,"Regular Shooter",IF(Table13[[#This Row],[3P%]]&lt;=36,"Solid Shooter",IF(Table13[[#This Row],[3P%]]&gt;36,"Sharpshooter","Invalid")))</f>
        <v>Sharpshooter</v>
      </c>
      <c r="U307">
        <v>30</v>
      </c>
      <c r="V307">
        <v>40</v>
      </c>
      <c r="W307">
        <v>75</v>
      </c>
      <c r="X307" t="str">
        <f>IF(Table13[[#This Row],[Free Throw %]]&lt;70,"Subpar FT%",IF(Table13[[#This Row],[Free Throw %]]&lt;=72,"Solid FT%",IF(Table13[[#This Row],[Free Throw %]]&gt;72,"Elite FT%","Invalid")))</f>
        <v>Elite FT%</v>
      </c>
      <c r="Y307">
        <v>31</v>
      </c>
      <c r="Z307">
        <v>135</v>
      </c>
      <c r="AA307">
        <v>166</v>
      </c>
      <c r="AB307" t="str">
        <f>IF(Table13[[#This Row],[REB]]&lt;199,"Occasional Rebounder",IF(Table13[[#This Row],[REB]] &lt;= 199,"Solid Rebounder",IF(Table13[[#This Row],[REB]]&gt;=200,"Elite Rebounder","Invalid")))</f>
        <v>Occasional Rebounder</v>
      </c>
      <c r="AC307">
        <v>57</v>
      </c>
      <c r="AD307" t="str">
        <f>IF(Table13[[#This Row],[AST]]&lt;100,"Occasional Passer",IF(Table13[[#This Row],[AST]] &lt;= 116,"Solid Passer",IF(Table13[[#This Row],[AST]]&gt;116,"Elite Passer","Invalid")))</f>
        <v>Occasional Passer</v>
      </c>
      <c r="AE307">
        <v>32</v>
      </c>
      <c r="AF307">
        <v>38</v>
      </c>
      <c r="AG307" t="str">
        <f>IF(Table13[[#This Row],[STL]]&lt;25,"Occasional Stealer",IF(Table13[[#This Row],[STL]] &lt;= 33,"Solid Stealer",IF(Table13[[#This Row],[STL]]&gt;33,"Elite Stealer","Invalid")))</f>
        <v>Elite Stealer</v>
      </c>
      <c r="AH307">
        <v>33</v>
      </c>
      <c r="AI307" t="str">
        <f>IF(Table13[[#This Row],[BLK]]&lt;18,"Occasional Blocker",IF(Table13[[#This Row],[BLK]] &lt;= 20,"Solid Shot Blocker",IF(Table13[[#This Row],[BLK]]&gt;=21,"Elite Shot Blocker","Invalid")))</f>
        <v>Elite Shot Blocker</v>
      </c>
      <c r="AJ307">
        <v>86</v>
      </c>
      <c r="AK307">
        <v>754</v>
      </c>
      <c r="AL307">
        <v>0</v>
      </c>
      <c r="AM307">
        <v>0</v>
      </c>
      <c r="AN307">
        <v>-7</v>
      </c>
    </row>
    <row r="308" spans="1:40" x14ac:dyDescent="0.25">
      <c r="A308" t="s">
        <v>394</v>
      </c>
      <c r="B308" t="s">
        <v>33</v>
      </c>
      <c r="C308" t="str">
        <f>_xlfn.XLOOKUP(Table13[[#This Row],[POS]],Table4[POS],Table4[POS NAME])</f>
        <v>Small Forward</v>
      </c>
      <c r="D308" t="s">
        <v>39</v>
      </c>
      <c r="E308">
        <v>23</v>
      </c>
      <c r="F308">
        <v>69</v>
      </c>
      <c r="G308">
        <v>44</v>
      </c>
      <c r="H308">
        <v>25</v>
      </c>
      <c r="I308" t="b">
        <f>Table13[[#This Row],[W]]+Table13[[#This Row],[L]]=Table13[[#This Row],[Games Played]]</f>
        <v>1</v>
      </c>
      <c r="J308">
        <v>755</v>
      </c>
      <c r="K308">
        <v>287</v>
      </c>
      <c r="L308" t="str">
        <f>IF(Table13[[#This Row],[PTS]]&gt;=1000,"High Scorer","Low Scorer")</f>
        <v>Low Scorer</v>
      </c>
      <c r="M308">
        <v>124</v>
      </c>
      <c r="N308">
        <v>209</v>
      </c>
      <c r="O308">
        <v>59.3</v>
      </c>
      <c r="P308" t="str">
        <f>IF(Table13[[#This Row],[Field Goal %]]&gt;46,"Above Average FG%","Below Average FG%")</f>
        <v>Above Average FG%</v>
      </c>
      <c r="Q308">
        <v>1</v>
      </c>
      <c r="R308">
        <v>6</v>
      </c>
      <c r="S308">
        <v>16.7</v>
      </c>
      <c r="T308" t="str">
        <f>IF(Table13[[#This Row],[3P%]]&lt;30,"Regular Shooter",IF(Table13[[#This Row],[3P%]]&lt;=36,"Solid Shooter",IF(Table13[[#This Row],[3P%]]&gt;36,"Sharpshooter","Invalid")))</f>
        <v>Regular Shooter</v>
      </c>
      <c r="U308">
        <v>38</v>
      </c>
      <c r="V308">
        <v>51</v>
      </c>
      <c r="W308">
        <v>74.5</v>
      </c>
      <c r="X308" t="str">
        <f>IF(Table13[[#This Row],[Free Throw %]]&lt;70,"Subpar FT%",IF(Table13[[#This Row],[Free Throw %]]&lt;=72,"Solid FT%",IF(Table13[[#This Row],[Free Throw %]]&gt;72,"Elite FT%","Invalid")))</f>
        <v>Elite FT%</v>
      </c>
      <c r="Y308">
        <v>112</v>
      </c>
      <c r="Z308">
        <v>150</v>
      </c>
      <c r="AA308">
        <v>262</v>
      </c>
      <c r="AB308" t="str">
        <f>IF(Table13[[#This Row],[REB]]&lt;199,"Occasional Rebounder",IF(Table13[[#This Row],[REB]] &lt;= 199,"Solid Rebounder",IF(Table13[[#This Row],[REB]]&gt;=200,"Elite Rebounder","Invalid")))</f>
        <v>Elite Rebounder</v>
      </c>
      <c r="AC308">
        <v>27</v>
      </c>
      <c r="AD308" t="str">
        <f>IF(Table13[[#This Row],[AST]]&lt;100,"Occasional Passer",IF(Table13[[#This Row],[AST]] &lt;= 116,"Solid Passer",IF(Table13[[#This Row],[AST]]&gt;116,"Elite Passer","Invalid")))</f>
        <v>Occasional Passer</v>
      </c>
      <c r="AE308">
        <v>45</v>
      </c>
      <c r="AF308">
        <v>45</v>
      </c>
      <c r="AG308" t="str">
        <f>IF(Table13[[#This Row],[STL]]&lt;25,"Occasional Stealer",IF(Table13[[#This Row],[STL]] &lt;= 33,"Solid Stealer",IF(Table13[[#This Row],[STL]]&gt;33,"Elite Stealer","Invalid")))</f>
        <v>Elite Stealer</v>
      </c>
      <c r="AH308">
        <v>51</v>
      </c>
      <c r="AI308" t="str">
        <f>IF(Table13[[#This Row],[BLK]]&lt;18,"Occasional Blocker",IF(Table13[[#This Row],[BLK]] &lt;= 20,"Solid Shot Blocker",IF(Table13[[#This Row],[BLK]]&gt;=21,"Elite Shot Blocker","Invalid")))</f>
        <v>Elite Shot Blocker</v>
      </c>
      <c r="AJ308">
        <v>123</v>
      </c>
      <c r="AK308">
        <v>885</v>
      </c>
      <c r="AL308">
        <v>5</v>
      </c>
      <c r="AM308">
        <v>0</v>
      </c>
      <c r="AN308">
        <v>-17</v>
      </c>
    </row>
    <row r="309" spans="1:40" x14ac:dyDescent="0.25">
      <c r="A309" t="s">
        <v>395</v>
      </c>
      <c r="B309" t="s">
        <v>33</v>
      </c>
      <c r="C309" t="str">
        <f>_xlfn.XLOOKUP(Table13[[#This Row],[POS]],Table4[POS],Table4[POS NAME])</f>
        <v>Small Forward</v>
      </c>
      <c r="D309" t="s">
        <v>91</v>
      </c>
      <c r="E309">
        <v>27</v>
      </c>
      <c r="F309">
        <v>31</v>
      </c>
      <c r="G309">
        <v>7</v>
      </c>
      <c r="H309">
        <v>24</v>
      </c>
      <c r="I309" t="b">
        <f>Table13[[#This Row],[W]]+Table13[[#This Row],[L]]=Table13[[#This Row],[Games Played]]</f>
        <v>1</v>
      </c>
      <c r="J309">
        <v>678</v>
      </c>
      <c r="K309">
        <v>283</v>
      </c>
      <c r="L309" t="str">
        <f>IF(Table13[[#This Row],[PTS]]&gt;=1000,"High Scorer","Low Scorer")</f>
        <v>Low Scorer</v>
      </c>
      <c r="M309">
        <v>110</v>
      </c>
      <c r="N309">
        <v>229</v>
      </c>
      <c r="O309">
        <v>48</v>
      </c>
      <c r="P309" t="str">
        <f>IF(Table13[[#This Row],[Field Goal %]]&gt;46,"Above Average FG%","Below Average FG%")</f>
        <v>Above Average FG%</v>
      </c>
      <c r="Q309">
        <v>13</v>
      </c>
      <c r="R309">
        <v>46</v>
      </c>
      <c r="S309">
        <v>28.3</v>
      </c>
      <c r="T309" t="str">
        <f>IF(Table13[[#This Row],[3P%]]&lt;30,"Regular Shooter",IF(Table13[[#This Row],[3P%]]&lt;=36,"Solid Shooter",IF(Table13[[#This Row],[3P%]]&gt;36,"Sharpshooter","Invalid")))</f>
        <v>Regular Shooter</v>
      </c>
      <c r="U309">
        <v>50</v>
      </c>
      <c r="V309">
        <v>69</v>
      </c>
      <c r="W309">
        <v>72.5</v>
      </c>
      <c r="X309" t="str">
        <f>IF(Table13[[#This Row],[Free Throw %]]&lt;70,"Subpar FT%",IF(Table13[[#This Row],[Free Throw %]]&lt;=72,"Solid FT%",IF(Table13[[#This Row],[Free Throw %]]&gt;72,"Elite FT%","Invalid")))</f>
        <v>Elite FT%</v>
      </c>
      <c r="Y309">
        <v>41</v>
      </c>
      <c r="Z309">
        <v>77</v>
      </c>
      <c r="AA309">
        <v>118</v>
      </c>
      <c r="AB309" t="str">
        <f>IF(Table13[[#This Row],[REB]]&lt;199,"Occasional Rebounder",IF(Table13[[#This Row],[REB]] &lt;= 199,"Solid Rebounder",IF(Table13[[#This Row],[REB]]&gt;=200,"Elite Rebounder","Invalid")))</f>
        <v>Occasional Rebounder</v>
      </c>
      <c r="AC309">
        <v>84</v>
      </c>
      <c r="AD309" t="str">
        <f>IF(Table13[[#This Row],[AST]]&lt;100,"Occasional Passer",IF(Table13[[#This Row],[AST]] &lt;= 116,"Solid Passer",IF(Table13[[#This Row],[AST]]&gt;116,"Elite Passer","Invalid")))</f>
        <v>Occasional Passer</v>
      </c>
      <c r="AE309">
        <v>47</v>
      </c>
      <c r="AF309">
        <v>21</v>
      </c>
      <c r="AG309" t="str">
        <f>IF(Table13[[#This Row],[STL]]&lt;25,"Occasional Stealer",IF(Table13[[#This Row],[STL]] &lt;= 33,"Solid Stealer",IF(Table13[[#This Row],[STL]]&gt;33,"Elite Stealer","Invalid")))</f>
        <v>Occasional Stealer</v>
      </c>
      <c r="AH309">
        <v>7</v>
      </c>
      <c r="AI309" t="str">
        <f>IF(Table13[[#This Row],[BLK]]&lt;18,"Occasional Blocker",IF(Table13[[#This Row],[BLK]] &lt;= 20,"Solid Shot Blocker",IF(Table13[[#This Row],[BLK]]&gt;=21,"Elite Shot Blocker","Invalid")))</f>
        <v>Occasional Blocker</v>
      </c>
      <c r="AJ309">
        <v>106</v>
      </c>
      <c r="AK309">
        <v>588</v>
      </c>
      <c r="AL309">
        <v>0</v>
      </c>
      <c r="AM309">
        <v>0</v>
      </c>
      <c r="AN309">
        <v>-94</v>
      </c>
    </row>
    <row r="310" spans="1:40" x14ac:dyDescent="0.25">
      <c r="A310" t="s">
        <v>396</v>
      </c>
      <c r="B310" t="s">
        <v>37</v>
      </c>
      <c r="C310" t="str">
        <f>_xlfn.XLOOKUP(Table13[[#This Row],[POS]],Table4[POS],Table4[POS NAME])</f>
        <v>Center</v>
      </c>
      <c r="D310" t="s">
        <v>35</v>
      </c>
      <c r="E310">
        <v>25</v>
      </c>
      <c r="F310">
        <v>35</v>
      </c>
      <c r="G310">
        <v>24</v>
      </c>
      <c r="H310">
        <v>11</v>
      </c>
      <c r="I310" t="b">
        <f>Table13[[#This Row],[W]]+Table13[[#This Row],[L]]=Table13[[#This Row],[Games Played]]</f>
        <v>1</v>
      </c>
      <c r="J310">
        <v>824</v>
      </c>
      <c r="K310">
        <v>279</v>
      </c>
      <c r="L310" t="str">
        <f>IF(Table13[[#This Row],[PTS]]&gt;=1000,"High Scorer","Low Scorer")</f>
        <v>Low Scorer</v>
      </c>
      <c r="M310">
        <v>127</v>
      </c>
      <c r="N310">
        <v>170</v>
      </c>
      <c r="O310">
        <v>74.7</v>
      </c>
      <c r="P310" t="str">
        <f>IF(Table13[[#This Row],[Field Goal %]]&gt;46,"Above Average FG%","Below Average FG%")</f>
        <v>Above Average FG%</v>
      </c>
      <c r="Q310">
        <v>0</v>
      </c>
      <c r="R310">
        <v>1</v>
      </c>
      <c r="S310">
        <v>0</v>
      </c>
      <c r="T310" t="str">
        <f>IF(Table13[[#This Row],[3P%]]&lt;30,"Regular Shooter",IF(Table13[[#This Row],[3P%]]&lt;=36,"Solid Shooter",IF(Table13[[#This Row],[3P%]]&gt;36,"Sharpshooter","Invalid")))</f>
        <v>Regular Shooter</v>
      </c>
      <c r="U310">
        <v>25</v>
      </c>
      <c r="V310">
        <v>41</v>
      </c>
      <c r="W310">
        <v>61</v>
      </c>
      <c r="X310" t="str">
        <f>IF(Table13[[#This Row],[Free Throw %]]&lt;70,"Subpar FT%",IF(Table13[[#This Row],[Free Throw %]]&lt;=72,"Solid FT%",IF(Table13[[#This Row],[Free Throw %]]&gt;72,"Elite FT%","Invalid")))</f>
        <v>Subpar FT%</v>
      </c>
      <c r="Y310">
        <v>104</v>
      </c>
      <c r="Z310">
        <v>188</v>
      </c>
      <c r="AA310">
        <v>292</v>
      </c>
      <c r="AB310" t="str">
        <f>IF(Table13[[#This Row],[REB]]&lt;199,"Occasional Rebounder",IF(Table13[[#This Row],[REB]] &lt;= 199,"Solid Rebounder",IF(Table13[[#This Row],[REB]]&gt;=200,"Elite Rebounder","Invalid")))</f>
        <v>Elite Rebounder</v>
      </c>
      <c r="AC310">
        <v>50</v>
      </c>
      <c r="AD310" t="str">
        <f>IF(Table13[[#This Row],[AST]]&lt;100,"Occasional Passer",IF(Table13[[#This Row],[AST]] &lt;= 116,"Solid Passer",IF(Table13[[#This Row],[AST]]&gt;116,"Elite Passer","Invalid")))</f>
        <v>Occasional Passer</v>
      </c>
      <c r="AE310">
        <v>34</v>
      </c>
      <c r="AF310">
        <v>22</v>
      </c>
      <c r="AG310" t="str">
        <f>IF(Table13[[#This Row],[STL]]&lt;25,"Occasional Stealer",IF(Table13[[#This Row],[STL]] &lt;= 33,"Solid Stealer",IF(Table13[[#This Row],[STL]]&gt;33,"Elite Stealer","Invalid")))</f>
        <v>Occasional Stealer</v>
      </c>
      <c r="AH310">
        <v>48</v>
      </c>
      <c r="AI310" t="str">
        <f>IF(Table13[[#This Row],[BLK]]&lt;18,"Occasional Blocker",IF(Table13[[#This Row],[BLK]] &lt;= 20,"Solid Shot Blocker",IF(Table13[[#This Row],[BLK]]&gt;=21,"Elite Shot Blocker","Invalid")))</f>
        <v>Elite Shot Blocker</v>
      </c>
      <c r="AJ310">
        <v>68</v>
      </c>
      <c r="AK310">
        <v>880</v>
      </c>
      <c r="AL310">
        <v>6</v>
      </c>
      <c r="AM310">
        <v>0</v>
      </c>
      <c r="AN310">
        <v>173</v>
      </c>
    </row>
    <row r="311" spans="1:40" x14ac:dyDescent="0.25">
      <c r="A311" t="s">
        <v>397</v>
      </c>
      <c r="B311" t="s">
        <v>57</v>
      </c>
      <c r="C311" t="str">
        <f>_xlfn.XLOOKUP(Table13[[#This Row],[POS]],Table4[POS],Table4[POS NAME])</f>
        <v>Forward</v>
      </c>
      <c r="D311" t="s">
        <v>142</v>
      </c>
      <c r="E311">
        <v>26</v>
      </c>
      <c r="F311">
        <v>40</v>
      </c>
      <c r="G311">
        <v>10</v>
      </c>
      <c r="H311">
        <v>30</v>
      </c>
      <c r="I311" t="b">
        <f>Table13[[#This Row],[W]]+Table13[[#This Row],[L]]=Table13[[#This Row],[Games Played]]</f>
        <v>1</v>
      </c>
      <c r="J311">
        <v>645</v>
      </c>
      <c r="K311">
        <v>278</v>
      </c>
      <c r="L311" t="str">
        <f>IF(Table13[[#This Row],[PTS]]&gt;=1000,"High Scorer","Low Scorer")</f>
        <v>Low Scorer</v>
      </c>
      <c r="M311">
        <v>101</v>
      </c>
      <c r="N311">
        <v>228</v>
      </c>
      <c r="O311">
        <v>44.3</v>
      </c>
      <c r="P311" t="str">
        <f>IF(Table13[[#This Row],[Field Goal %]]&gt;46,"Above Average FG%","Below Average FG%")</f>
        <v>Below Average FG%</v>
      </c>
      <c r="Q311">
        <v>25</v>
      </c>
      <c r="R311">
        <v>89</v>
      </c>
      <c r="S311">
        <v>28.1</v>
      </c>
      <c r="T311" t="str">
        <f>IF(Table13[[#This Row],[3P%]]&lt;30,"Regular Shooter",IF(Table13[[#This Row],[3P%]]&lt;=36,"Solid Shooter",IF(Table13[[#This Row],[3P%]]&gt;36,"Sharpshooter","Invalid")))</f>
        <v>Regular Shooter</v>
      </c>
      <c r="U311">
        <v>51</v>
      </c>
      <c r="V311">
        <v>75</v>
      </c>
      <c r="W311">
        <v>68</v>
      </c>
      <c r="X311" t="str">
        <f>IF(Table13[[#This Row],[Free Throw %]]&lt;70,"Subpar FT%",IF(Table13[[#This Row],[Free Throw %]]&lt;=72,"Solid FT%",IF(Table13[[#This Row],[Free Throw %]]&gt;72,"Elite FT%","Invalid")))</f>
        <v>Subpar FT%</v>
      </c>
      <c r="Y311">
        <v>43</v>
      </c>
      <c r="Z311">
        <v>68</v>
      </c>
      <c r="AA311">
        <v>111</v>
      </c>
      <c r="AB311" t="str">
        <f>IF(Table13[[#This Row],[REB]]&lt;199,"Occasional Rebounder",IF(Table13[[#This Row],[REB]] &lt;= 199,"Solid Rebounder",IF(Table13[[#This Row],[REB]]&gt;=200,"Elite Rebounder","Invalid")))</f>
        <v>Occasional Rebounder</v>
      </c>
      <c r="AC311">
        <v>28</v>
      </c>
      <c r="AD311" t="str">
        <f>IF(Table13[[#This Row],[AST]]&lt;100,"Occasional Passer",IF(Table13[[#This Row],[AST]] &lt;= 116,"Solid Passer",IF(Table13[[#This Row],[AST]]&gt;116,"Elite Passer","Invalid")))</f>
        <v>Occasional Passer</v>
      </c>
      <c r="AE311">
        <v>34</v>
      </c>
      <c r="AF311">
        <v>28</v>
      </c>
      <c r="AG311" t="str">
        <f>IF(Table13[[#This Row],[STL]]&lt;25,"Occasional Stealer",IF(Table13[[#This Row],[STL]] &lt;= 33,"Solid Stealer",IF(Table13[[#This Row],[STL]]&gt;33,"Elite Stealer","Invalid")))</f>
        <v>Solid Stealer</v>
      </c>
      <c r="AH311">
        <v>3</v>
      </c>
      <c r="AI311" t="str">
        <f>IF(Table13[[#This Row],[BLK]]&lt;18,"Occasional Blocker",IF(Table13[[#This Row],[BLK]] &lt;= 20,"Solid Shot Blocker",IF(Table13[[#This Row],[BLK]]&gt;=21,"Elite Shot Blocker","Invalid")))</f>
        <v>Occasional Blocker</v>
      </c>
      <c r="AJ311">
        <v>91</v>
      </c>
      <c r="AK311">
        <v>512</v>
      </c>
      <c r="AL311">
        <v>0</v>
      </c>
      <c r="AM311">
        <v>0</v>
      </c>
      <c r="AN311">
        <v>-41</v>
      </c>
    </row>
    <row r="312" spans="1:40" x14ac:dyDescent="0.25">
      <c r="A312" t="s">
        <v>398</v>
      </c>
      <c r="B312" t="s">
        <v>26</v>
      </c>
      <c r="C312" t="str">
        <f>_xlfn.XLOOKUP(Table13[[#This Row],[POS]],Table4[POS],Table4[POS NAME])</f>
        <v>Power Forward</v>
      </c>
      <c r="D312" t="s">
        <v>89</v>
      </c>
      <c r="E312">
        <v>22</v>
      </c>
      <c r="F312">
        <v>53</v>
      </c>
      <c r="G312">
        <v>34</v>
      </c>
      <c r="H312">
        <v>19</v>
      </c>
      <c r="I312" t="b">
        <f>Table13[[#This Row],[W]]+Table13[[#This Row],[L]]=Table13[[#This Row],[Games Played]]</f>
        <v>1</v>
      </c>
      <c r="J312">
        <v>728</v>
      </c>
      <c r="K312">
        <v>277</v>
      </c>
      <c r="L312" t="str">
        <f>IF(Table13[[#This Row],[PTS]]&gt;=1000,"High Scorer","Low Scorer")</f>
        <v>Low Scorer</v>
      </c>
      <c r="M312">
        <v>110</v>
      </c>
      <c r="N312">
        <v>196</v>
      </c>
      <c r="O312">
        <v>56.1</v>
      </c>
      <c r="P312" t="str">
        <f>IF(Table13[[#This Row],[Field Goal %]]&gt;46,"Above Average FG%","Below Average FG%")</f>
        <v>Above Average FG%</v>
      </c>
      <c r="Q312">
        <v>17</v>
      </c>
      <c r="R312">
        <v>65</v>
      </c>
      <c r="S312">
        <v>26.2</v>
      </c>
      <c r="T312" t="str">
        <f>IF(Table13[[#This Row],[3P%]]&lt;30,"Regular Shooter",IF(Table13[[#This Row],[3P%]]&lt;=36,"Solid Shooter",IF(Table13[[#This Row],[3P%]]&gt;36,"Sharpshooter","Invalid")))</f>
        <v>Regular Shooter</v>
      </c>
      <c r="U312">
        <v>40</v>
      </c>
      <c r="V312">
        <v>62</v>
      </c>
      <c r="W312">
        <v>64.5</v>
      </c>
      <c r="X312" t="str">
        <f>IF(Table13[[#This Row],[Free Throw %]]&lt;70,"Subpar FT%",IF(Table13[[#This Row],[Free Throw %]]&lt;=72,"Solid FT%",IF(Table13[[#This Row],[Free Throw %]]&gt;72,"Elite FT%","Invalid")))</f>
        <v>Subpar FT%</v>
      </c>
      <c r="Y312">
        <v>65</v>
      </c>
      <c r="Z312">
        <v>73</v>
      </c>
      <c r="AA312">
        <v>138</v>
      </c>
      <c r="AB312" t="str">
        <f>IF(Table13[[#This Row],[REB]]&lt;199,"Occasional Rebounder",IF(Table13[[#This Row],[REB]] &lt;= 199,"Solid Rebounder",IF(Table13[[#This Row],[REB]]&gt;=200,"Elite Rebounder","Invalid")))</f>
        <v>Occasional Rebounder</v>
      </c>
      <c r="AC312">
        <v>18</v>
      </c>
      <c r="AD312" t="str">
        <f>IF(Table13[[#This Row],[AST]]&lt;100,"Occasional Passer",IF(Table13[[#This Row],[AST]] &lt;= 116,"Solid Passer",IF(Table13[[#This Row],[AST]]&gt;116,"Elite Passer","Invalid")))</f>
        <v>Occasional Passer</v>
      </c>
      <c r="AE312">
        <v>31</v>
      </c>
      <c r="AF312">
        <v>17</v>
      </c>
      <c r="AG312" t="str">
        <f>IF(Table13[[#This Row],[STL]]&lt;25,"Occasional Stealer",IF(Table13[[#This Row],[STL]] &lt;= 33,"Solid Stealer",IF(Table13[[#This Row],[STL]]&gt;33,"Elite Stealer","Invalid")))</f>
        <v>Occasional Stealer</v>
      </c>
      <c r="AH312">
        <v>23</v>
      </c>
      <c r="AI312" t="str">
        <f>IF(Table13[[#This Row],[BLK]]&lt;18,"Occasional Blocker",IF(Table13[[#This Row],[BLK]] &lt;= 20,"Solid Shot Blocker",IF(Table13[[#This Row],[BLK]]&gt;=21,"Elite Shot Blocker","Invalid")))</f>
        <v>Elite Shot Blocker</v>
      </c>
      <c r="AJ312">
        <v>105</v>
      </c>
      <c r="AK312">
        <v>559</v>
      </c>
      <c r="AL312">
        <v>1</v>
      </c>
      <c r="AM312">
        <v>0</v>
      </c>
      <c r="AN312">
        <v>-97</v>
      </c>
    </row>
    <row r="313" spans="1:40" x14ac:dyDescent="0.25">
      <c r="A313" t="s">
        <v>399</v>
      </c>
      <c r="B313" t="s">
        <v>57</v>
      </c>
      <c r="C313" t="str">
        <f>_xlfn.XLOOKUP(Table13[[#This Row],[POS]],Table4[POS],Table4[POS NAME])</f>
        <v>Forward</v>
      </c>
      <c r="D313" t="s">
        <v>48</v>
      </c>
      <c r="E313">
        <v>21</v>
      </c>
      <c r="F313">
        <v>34</v>
      </c>
      <c r="G313">
        <v>16</v>
      </c>
      <c r="H313">
        <v>18</v>
      </c>
      <c r="I313" t="b">
        <f>Table13[[#This Row],[W]]+Table13[[#This Row],[L]]=Table13[[#This Row],[Games Played]]</f>
        <v>1</v>
      </c>
      <c r="J313">
        <v>701</v>
      </c>
      <c r="K313">
        <v>276</v>
      </c>
      <c r="L313" t="str">
        <f>IF(Table13[[#This Row],[PTS]]&gt;=1000,"High Scorer","Low Scorer")</f>
        <v>Low Scorer</v>
      </c>
      <c r="M313">
        <v>108</v>
      </c>
      <c r="N313">
        <v>249</v>
      </c>
      <c r="O313">
        <v>43.4</v>
      </c>
      <c r="P313" t="str">
        <f>IF(Table13[[#This Row],[Field Goal %]]&gt;46,"Above Average FG%","Below Average FG%")</f>
        <v>Below Average FG%</v>
      </c>
      <c r="Q313">
        <v>38</v>
      </c>
      <c r="R313">
        <v>104</v>
      </c>
      <c r="S313">
        <v>36.5</v>
      </c>
      <c r="T313" t="str">
        <f>IF(Table13[[#This Row],[3P%]]&lt;30,"Regular Shooter",IF(Table13[[#This Row],[3P%]]&lt;=36,"Solid Shooter",IF(Table13[[#This Row],[3P%]]&gt;36,"Sharpshooter","Invalid")))</f>
        <v>Sharpshooter</v>
      </c>
      <c r="U313">
        <v>22</v>
      </c>
      <c r="V313">
        <v>35</v>
      </c>
      <c r="W313">
        <v>62.9</v>
      </c>
      <c r="X313" t="str">
        <f>IF(Table13[[#This Row],[Free Throw %]]&lt;70,"Subpar FT%",IF(Table13[[#This Row],[Free Throw %]]&lt;=72,"Solid FT%",IF(Table13[[#This Row],[Free Throw %]]&gt;72,"Elite FT%","Invalid")))</f>
        <v>Subpar FT%</v>
      </c>
      <c r="Y313">
        <v>45</v>
      </c>
      <c r="Z313">
        <v>114</v>
      </c>
      <c r="AA313">
        <v>159</v>
      </c>
      <c r="AB313" t="str">
        <f>IF(Table13[[#This Row],[REB]]&lt;199,"Occasional Rebounder",IF(Table13[[#This Row],[REB]] &lt;= 199,"Solid Rebounder",IF(Table13[[#This Row],[REB]]&gt;=200,"Elite Rebounder","Invalid")))</f>
        <v>Occasional Rebounder</v>
      </c>
      <c r="AC313">
        <v>64</v>
      </c>
      <c r="AD313" t="str">
        <f>IF(Table13[[#This Row],[AST]]&lt;100,"Occasional Passer",IF(Table13[[#This Row],[AST]] &lt;= 116,"Solid Passer",IF(Table13[[#This Row],[AST]]&gt;116,"Elite Passer","Invalid")))</f>
        <v>Occasional Passer</v>
      </c>
      <c r="AE313">
        <v>43</v>
      </c>
      <c r="AF313">
        <v>20</v>
      </c>
      <c r="AG313" t="str">
        <f>IF(Table13[[#This Row],[STL]]&lt;25,"Occasional Stealer",IF(Table13[[#This Row],[STL]] &lt;= 33,"Solid Stealer",IF(Table13[[#This Row],[STL]]&gt;33,"Elite Stealer","Invalid")))</f>
        <v>Occasional Stealer</v>
      </c>
      <c r="AH313">
        <v>43</v>
      </c>
      <c r="AI313" t="str">
        <f>IF(Table13[[#This Row],[BLK]]&lt;18,"Occasional Blocker",IF(Table13[[#This Row],[BLK]] &lt;= 20,"Solid Shot Blocker",IF(Table13[[#This Row],[BLK]]&gt;=21,"Elite Shot Blocker","Invalid")))</f>
        <v>Elite Shot Blocker</v>
      </c>
      <c r="AJ313">
        <v>58</v>
      </c>
      <c r="AK313">
        <v>709</v>
      </c>
      <c r="AL313">
        <v>3</v>
      </c>
      <c r="AM313">
        <v>0</v>
      </c>
      <c r="AN313">
        <v>-196</v>
      </c>
    </row>
    <row r="314" spans="1:40" x14ac:dyDescent="0.25">
      <c r="A314" t="s">
        <v>400</v>
      </c>
      <c r="B314" t="s">
        <v>40</v>
      </c>
      <c r="C314" t="str">
        <f>_xlfn.XLOOKUP(Table13[[#This Row],[POS]],Table4[POS],Table4[POS NAME])</f>
        <v>Point Guard</v>
      </c>
      <c r="D314" t="s">
        <v>35</v>
      </c>
      <c r="E314">
        <v>25</v>
      </c>
      <c r="F314">
        <v>48</v>
      </c>
      <c r="G314">
        <v>32</v>
      </c>
      <c r="H314">
        <v>16</v>
      </c>
      <c r="I314" t="b">
        <f>Table13[[#This Row],[W]]+Table13[[#This Row],[L]]=Table13[[#This Row],[Games Played]]</f>
        <v>1</v>
      </c>
      <c r="J314">
        <v>643</v>
      </c>
      <c r="K314">
        <v>270</v>
      </c>
      <c r="L314" t="str">
        <f>IF(Table13[[#This Row],[PTS]]&gt;=1000,"High Scorer","Low Scorer")</f>
        <v>Low Scorer</v>
      </c>
      <c r="M314">
        <v>101</v>
      </c>
      <c r="N314">
        <v>245</v>
      </c>
      <c r="O314">
        <v>41.2</v>
      </c>
      <c r="P314" t="str">
        <f>IF(Table13[[#This Row],[Field Goal %]]&gt;46,"Above Average FG%","Below Average FG%")</f>
        <v>Below Average FG%</v>
      </c>
      <c r="Q314">
        <v>56</v>
      </c>
      <c r="R314">
        <v>154</v>
      </c>
      <c r="S314">
        <v>36.4</v>
      </c>
      <c r="T314" t="str">
        <f>IF(Table13[[#This Row],[3P%]]&lt;30,"Regular Shooter",IF(Table13[[#This Row],[3P%]]&lt;=36,"Solid Shooter",IF(Table13[[#This Row],[3P%]]&gt;36,"Sharpshooter","Invalid")))</f>
        <v>Sharpshooter</v>
      </c>
      <c r="U314">
        <v>12</v>
      </c>
      <c r="V314">
        <v>16</v>
      </c>
      <c r="W314">
        <v>75</v>
      </c>
      <c r="X314" t="str">
        <f>IF(Table13[[#This Row],[Free Throw %]]&lt;70,"Subpar FT%",IF(Table13[[#This Row],[Free Throw %]]&lt;=72,"Solid FT%",IF(Table13[[#This Row],[Free Throw %]]&gt;72,"Elite FT%","Invalid")))</f>
        <v>Elite FT%</v>
      </c>
      <c r="Y314">
        <v>25</v>
      </c>
      <c r="Z314">
        <v>63</v>
      </c>
      <c r="AA314">
        <v>88</v>
      </c>
      <c r="AB314" t="str">
        <f>IF(Table13[[#This Row],[REB]]&lt;199,"Occasional Rebounder",IF(Table13[[#This Row],[REB]] &lt;= 199,"Solid Rebounder",IF(Table13[[#This Row],[REB]]&gt;=200,"Elite Rebounder","Invalid")))</f>
        <v>Occasional Rebounder</v>
      </c>
      <c r="AC314">
        <v>64</v>
      </c>
      <c r="AD314" t="str">
        <f>IF(Table13[[#This Row],[AST]]&lt;100,"Occasional Passer",IF(Table13[[#This Row],[AST]] &lt;= 116,"Solid Passer",IF(Table13[[#This Row],[AST]]&gt;116,"Elite Passer","Invalid")))</f>
        <v>Occasional Passer</v>
      </c>
      <c r="AE314">
        <v>40</v>
      </c>
      <c r="AF314">
        <v>14</v>
      </c>
      <c r="AG314" t="str">
        <f>IF(Table13[[#This Row],[STL]]&lt;25,"Occasional Stealer",IF(Table13[[#This Row],[STL]] &lt;= 33,"Solid Stealer",IF(Table13[[#This Row],[STL]]&gt;33,"Elite Stealer","Invalid")))</f>
        <v>Occasional Stealer</v>
      </c>
      <c r="AH314">
        <v>1</v>
      </c>
      <c r="AI314" t="str">
        <f>IF(Table13[[#This Row],[BLK]]&lt;18,"Occasional Blocker",IF(Table13[[#This Row],[BLK]] &lt;= 20,"Solid Shot Blocker",IF(Table13[[#This Row],[BLK]]&gt;=21,"Elite Shot Blocker","Invalid")))</f>
        <v>Occasional Blocker</v>
      </c>
      <c r="AJ314">
        <v>37</v>
      </c>
      <c r="AK314">
        <v>477</v>
      </c>
      <c r="AL314">
        <v>1</v>
      </c>
      <c r="AM314">
        <v>1</v>
      </c>
      <c r="AN314">
        <v>12</v>
      </c>
    </row>
    <row r="315" spans="1:40" x14ac:dyDescent="0.25">
      <c r="A315" t="s">
        <v>401</v>
      </c>
      <c r="B315" t="s">
        <v>33</v>
      </c>
      <c r="C315" t="str">
        <f>_xlfn.XLOOKUP(Table13[[#This Row],[POS]],Table4[POS],Table4[POS NAME])</f>
        <v>Small Forward</v>
      </c>
      <c r="D315" t="s">
        <v>39</v>
      </c>
      <c r="E315">
        <v>29</v>
      </c>
      <c r="F315">
        <v>56</v>
      </c>
      <c r="G315">
        <v>38</v>
      </c>
      <c r="H315">
        <v>18</v>
      </c>
      <c r="I315" t="b">
        <f>Table13[[#This Row],[W]]+Table13[[#This Row],[L]]=Table13[[#This Row],[Games Played]]</f>
        <v>1</v>
      </c>
      <c r="J315">
        <v>807</v>
      </c>
      <c r="K315">
        <v>268</v>
      </c>
      <c r="L315" t="str">
        <f>IF(Table13[[#This Row],[PTS]]&gt;=1000,"High Scorer","Low Scorer")</f>
        <v>Low Scorer</v>
      </c>
      <c r="M315">
        <v>93</v>
      </c>
      <c r="N315">
        <v>197</v>
      </c>
      <c r="O315">
        <v>47.2</v>
      </c>
      <c r="P315" t="str">
        <f>IF(Table13[[#This Row],[Field Goal %]]&gt;46,"Above Average FG%","Below Average FG%")</f>
        <v>Above Average FG%</v>
      </c>
      <c r="Q315">
        <v>37</v>
      </c>
      <c r="R315">
        <v>110</v>
      </c>
      <c r="S315">
        <v>33.6</v>
      </c>
      <c r="T315" t="str">
        <f>IF(Table13[[#This Row],[3P%]]&lt;30,"Regular Shooter",IF(Table13[[#This Row],[3P%]]&lt;=36,"Solid Shooter",IF(Table13[[#This Row],[3P%]]&gt;36,"Sharpshooter","Invalid")))</f>
        <v>Solid Shooter</v>
      </c>
      <c r="U315">
        <v>45</v>
      </c>
      <c r="V315">
        <v>60</v>
      </c>
      <c r="W315">
        <v>75</v>
      </c>
      <c r="X315" t="str">
        <f>IF(Table13[[#This Row],[Free Throw %]]&lt;70,"Subpar FT%",IF(Table13[[#This Row],[Free Throw %]]&lt;=72,"Solid FT%",IF(Table13[[#This Row],[Free Throw %]]&gt;72,"Elite FT%","Invalid")))</f>
        <v>Elite FT%</v>
      </c>
      <c r="Y315">
        <v>9</v>
      </c>
      <c r="Z315">
        <v>85</v>
      </c>
      <c r="AA315">
        <v>94</v>
      </c>
      <c r="AB315" t="str">
        <f>IF(Table13[[#This Row],[REB]]&lt;199,"Occasional Rebounder",IF(Table13[[#This Row],[REB]] &lt;= 199,"Solid Rebounder",IF(Table13[[#This Row],[REB]]&gt;=200,"Elite Rebounder","Invalid")))</f>
        <v>Occasional Rebounder</v>
      </c>
      <c r="AC315">
        <v>44</v>
      </c>
      <c r="AD315" t="str">
        <f>IF(Table13[[#This Row],[AST]]&lt;100,"Occasional Passer",IF(Table13[[#This Row],[AST]] &lt;= 116,"Solid Passer",IF(Table13[[#This Row],[AST]]&gt;116,"Elite Passer","Invalid")))</f>
        <v>Occasional Passer</v>
      </c>
      <c r="AE315">
        <v>26</v>
      </c>
      <c r="AF315">
        <v>14</v>
      </c>
      <c r="AG315" t="str">
        <f>IF(Table13[[#This Row],[STL]]&lt;25,"Occasional Stealer",IF(Table13[[#This Row],[STL]] &lt;= 33,"Solid Stealer",IF(Table13[[#This Row],[STL]]&gt;33,"Elite Stealer","Invalid")))</f>
        <v>Occasional Stealer</v>
      </c>
      <c r="AH315">
        <v>9</v>
      </c>
      <c r="AI315" t="str">
        <f>IF(Table13[[#This Row],[BLK]]&lt;18,"Occasional Blocker",IF(Table13[[#This Row],[BLK]] &lt;= 20,"Solid Shot Blocker",IF(Table13[[#This Row],[BLK]]&gt;=21,"Elite Shot Blocker","Invalid")))</f>
        <v>Occasional Blocker</v>
      </c>
      <c r="AJ315">
        <v>69</v>
      </c>
      <c r="AK315">
        <v>490</v>
      </c>
      <c r="AL315">
        <v>0</v>
      </c>
      <c r="AM315">
        <v>0</v>
      </c>
      <c r="AN315">
        <v>-16</v>
      </c>
    </row>
    <row r="316" spans="1:40" x14ac:dyDescent="0.25">
      <c r="A316" t="s">
        <v>402</v>
      </c>
      <c r="B316" t="s">
        <v>57</v>
      </c>
      <c r="C316" t="str">
        <f>_xlfn.XLOOKUP(Table13[[#This Row],[POS]],Table4[POS],Table4[POS NAME])</f>
        <v>Forward</v>
      </c>
      <c r="D316" t="s">
        <v>106</v>
      </c>
      <c r="E316">
        <v>29</v>
      </c>
      <c r="F316">
        <v>42</v>
      </c>
      <c r="G316">
        <v>19</v>
      </c>
      <c r="H316">
        <v>23</v>
      </c>
      <c r="I316" t="b">
        <f>Table13[[#This Row],[W]]+Table13[[#This Row],[L]]=Table13[[#This Row],[Games Played]]</f>
        <v>1</v>
      </c>
      <c r="J316">
        <v>691</v>
      </c>
      <c r="K316">
        <v>268</v>
      </c>
      <c r="L316" t="str">
        <f>IF(Table13[[#This Row],[PTS]]&gt;=1000,"High Scorer","Low Scorer")</f>
        <v>Low Scorer</v>
      </c>
      <c r="M316">
        <v>88</v>
      </c>
      <c r="N316">
        <v>237</v>
      </c>
      <c r="O316">
        <v>37.1</v>
      </c>
      <c r="P316" t="str">
        <f>IF(Table13[[#This Row],[Field Goal %]]&gt;46,"Above Average FG%","Below Average FG%")</f>
        <v>Below Average FG%</v>
      </c>
      <c r="Q316">
        <v>63</v>
      </c>
      <c r="R316">
        <v>192</v>
      </c>
      <c r="S316">
        <v>32.799999999999997</v>
      </c>
      <c r="T316" t="str">
        <f>IF(Table13[[#This Row],[3P%]]&lt;30,"Regular Shooter",IF(Table13[[#This Row],[3P%]]&lt;=36,"Solid Shooter",IF(Table13[[#This Row],[3P%]]&gt;36,"Sharpshooter","Invalid")))</f>
        <v>Solid Shooter</v>
      </c>
      <c r="U316">
        <v>29</v>
      </c>
      <c r="V316">
        <v>32</v>
      </c>
      <c r="W316">
        <v>90.6</v>
      </c>
      <c r="X316" t="str">
        <f>IF(Table13[[#This Row],[Free Throw %]]&lt;70,"Subpar FT%",IF(Table13[[#This Row],[Free Throw %]]&lt;=72,"Solid FT%",IF(Table13[[#This Row],[Free Throw %]]&gt;72,"Elite FT%","Invalid")))</f>
        <v>Elite FT%</v>
      </c>
      <c r="Y316">
        <v>8</v>
      </c>
      <c r="Z316">
        <v>61</v>
      </c>
      <c r="AA316">
        <v>69</v>
      </c>
      <c r="AB316" t="str">
        <f>IF(Table13[[#This Row],[REB]]&lt;199,"Occasional Rebounder",IF(Table13[[#This Row],[REB]] &lt;= 199,"Solid Rebounder",IF(Table13[[#This Row],[REB]]&gt;=200,"Elite Rebounder","Invalid")))</f>
        <v>Occasional Rebounder</v>
      </c>
      <c r="AC316">
        <v>46</v>
      </c>
      <c r="AD316" t="str">
        <f>IF(Table13[[#This Row],[AST]]&lt;100,"Occasional Passer",IF(Table13[[#This Row],[AST]] &lt;= 116,"Solid Passer",IF(Table13[[#This Row],[AST]]&gt;116,"Elite Passer","Invalid")))</f>
        <v>Occasional Passer</v>
      </c>
      <c r="AE316">
        <v>28</v>
      </c>
      <c r="AF316">
        <v>14</v>
      </c>
      <c r="AG316" t="str">
        <f>IF(Table13[[#This Row],[STL]]&lt;25,"Occasional Stealer",IF(Table13[[#This Row],[STL]] &lt;= 33,"Solid Stealer",IF(Table13[[#This Row],[STL]]&gt;33,"Elite Stealer","Invalid")))</f>
        <v>Occasional Stealer</v>
      </c>
      <c r="AH316">
        <v>0</v>
      </c>
      <c r="AI316" t="str">
        <f>IF(Table13[[#This Row],[BLK]]&lt;18,"Occasional Blocker",IF(Table13[[#This Row],[BLK]] &lt;= 20,"Solid Shot Blocker",IF(Table13[[#This Row],[BLK]]&gt;=21,"Elite Shot Blocker","Invalid")))</f>
        <v>Occasional Blocker</v>
      </c>
      <c r="AJ316">
        <v>77</v>
      </c>
      <c r="AK316">
        <v>434</v>
      </c>
      <c r="AL316">
        <v>0</v>
      </c>
      <c r="AM316">
        <v>0</v>
      </c>
      <c r="AN316">
        <v>-56</v>
      </c>
    </row>
    <row r="317" spans="1:40" x14ac:dyDescent="0.25">
      <c r="A317" t="s">
        <v>403</v>
      </c>
      <c r="B317" t="s">
        <v>57</v>
      </c>
      <c r="C317" t="str">
        <f>_xlfn.XLOOKUP(Table13[[#This Row],[POS]],Table4[POS],Table4[POS NAME])</f>
        <v>Forward</v>
      </c>
      <c r="D317" t="s">
        <v>51</v>
      </c>
      <c r="E317">
        <v>22</v>
      </c>
      <c r="F317">
        <v>52</v>
      </c>
      <c r="G317">
        <v>34</v>
      </c>
      <c r="H317">
        <v>18</v>
      </c>
      <c r="I317" t="b">
        <f>Table13[[#This Row],[W]]+Table13[[#This Row],[L]]=Table13[[#This Row],[Games Played]]</f>
        <v>1</v>
      </c>
      <c r="J317">
        <v>701</v>
      </c>
      <c r="K317">
        <v>266</v>
      </c>
      <c r="L317" t="str">
        <f>IF(Table13[[#This Row],[PTS]]&gt;=1000,"High Scorer","Low Scorer")</f>
        <v>Low Scorer</v>
      </c>
      <c r="M317">
        <v>96</v>
      </c>
      <c r="N317">
        <v>243</v>
      </c>
      <c r="O317">
        <v>39.5</v>
      </c>
      <c r="P317" t="str">
        <f>IF(Table13[[#This Row],[Field Goal %]]&gt;46,"Above Average FG%","Below Average FG%")</f>
        <v>Below Average FG%</v>
      </c>
      <c r="Q317">
        <v>47</v>
      </c>
      <c r="R317">
        <v>142</v>
      </c>
      <c r="S317">
        <v>33.1</v>
      </c>
      <c r="T317" t="str">
        <f>IF(Table13[[#This Row],[3P%]]&lt;30,"Regular Shooter",IF(Table13[[#This Row],[3P%]]&lt;=36,"Solid Shooter",IF(Table13[[#This Row],[3P%]]&gt;36,"Sharpshooter","Invalid")))</f>
        <v>Solid Shooter</v>
      </c>
      <c r="U317">
        <v>27</v>
      </c>
      <c r="V317">
        <v>37</v>
      </c>
      <c r="W317">
        <v>73</v>
      </c>
      <c r="X317" t="str">
        <f>IF(Table13[[#This Row],[Free Throw %]]&lt;70,"Subpar FT%",IF(Table13[[#This Row],[Free Throw %]]&lt;=72,"Solid FT%",IF(Table13[[#This Row],[Free Throw %]]&gt;72,"Elite FT%","Invalid")))</f>
        <v>Elite FT%</v>
      </c>
      <c r="Y317">
        <v>38</v>
      </c>
      <c r="Z317">
        <v>77</v>
      </c>
      <c r="AA317">
        <v>115</v>
      </c>
      <c r="AB317" t="str">
        <f>IF(Table13[[#This Row],[REB]]&lt;199,"Occasional Rebounder",IF(Table13[[#This Row],[REB]] &lt;= 199,"Solid Rebounder",IF(Table13[[#This Row],[REB]]&gt;=200,"Elite Rebounder","Invalid")))</f>
        <v>Occasional Rebounder</v>
      </c>
      <c r="AC317">
        <v>35</v>
      </c>
      <c r="AD317" t="str">
        <f>IF(Table13[[#This Row],[AST]]&lt;100,"Occasional Passer",IF(Table13[[#This Row],[AST]] &lt;= 116,"Solid Passer",IF(Table13[[#This Row],[AST]]&gt;116,"Elite Passer","Invalid")))</f>
        <v>Occasional Passer</v>
      </c>
      <c r="AE317">
        <v>45</v>
      </c>
      <c r="AF317">
        <v>21</v>
      </c>
      <c r="AG317" t="str">
        <f>IF(Table13[[#This Row],[STL]]&lt;25,"Occasional Stealer",IF(Table13[[#This Row],[STL]] &lt;= 33,"Solid Stealer",IF(Table13[[#This Row],[STL]]&gt;33,"Elite Stealer","Invalid")))</f>
        <v>Occasional Stealer</v>
      </c>
      <c r="AH317">
        <v>7</v>
      </c>
      <c r="AI317" t="str">
        <f>IF(Table13[[#This Row],[BLK]]&lt;18,"Occasional Blocker",IF(Table13[[#This Row],[BLK]] &lt;= 20,"Solid Shot Blocker",IF(Table13[[#This Row],[BLK]]&gt;=21,"Elite Shot Blocker","Invalid")))</f>
        <v>Occasional Blocker</v>
      </c>
      <c r="AJ317">
        <v>70</v>
      </c>
      <c r="AK317">
        <v>496</v>
      </c>
      <c r="AL317">
        <v>0</v>
      </c>
      <c r="AM317">
        <v>0</v>
      </c>
      <c r="AN317">
        <v>-99</v>
      </c>
    </row>
    <row r="318" spans="1:40" x14ac:dyDescent="0.25">
      <c r="A318" t="s">
        <v>404</v>
      </c>
      <c r="B318" t="s">
        <v>26</v>
      </c>
      <c r="C318" t="str">
        <f>_xlfn.XLOOKUP(Table13[[#This Row],[POS]],Table4[POS],Table4[POS NAME])</f>
        <v>Power Forward</v>
      </c>
      <c r="D318" t="s">
        <v>39</v>
      </c>
      <c r="E318">
        <v>37</v>
      </c>
      <c r="F318">
        <v>75</v>
      </c>
      <c r="G318">
        <v>48</v>
      </c>
      <c r="H318">
        <v>27</v>
      </c>
      <c r="I318" t="b">
        <f>Table13[[#This Row],[W]]+Table13[[#This Row],[L]]=Table13[[#This Row],[Games Played]]</f>
        <v>1</v>
      </c>
      <c r="J318">
        <v>1920</v>
      </c>
      <c r="K318">
        <v>266</v>
      </c>
      <c r="L318" t="str">
        <f>IF(Table13[[#This Row],[PTS]]&gt;=1000,"High Scorer","Low Scorer")</f>
        <v>Low Scorer</v>
      </c>
      <c r="M318">
        <v>96</v>
      </c>
      <c r="N318">
        <v>225</v>
      </c>
      <c r="O318">
        <v>42.7</v>
      </c>
      <c r="P318" t="str">
        <f>IF(Table13[[#This Row],[Field Goal %]]&gt;46,"Above Average FG%","Below Average FG%")</f>
        <v>Below Average FG%</v>
      </c>
      <c r="Q318">
        <v>55</v>
      </c>
      <c r="R318">
        <v>140</v>
      </c>
      <c r="S318">
        <v>39.299999999999997</v>
      </c>
      <c r="T318" t="str">
        <f>IF(Table13[[#This Row],[3P%]]&lt;30,"Regular Shooter",IF(Table13[[#This Row],[3P%]]&lt;=36,"Solid Shooter",IF(Table13[[#This Row],[3P%]]&gt;36,"Sharpshooter","Invalid")))</f>
        <v>Sharpshooter</v>
      </c>
      <c r="U318">
        <v>19</v>
      </c>
      <c r="V318">
        <v>23</v>
      </c>
      <c r="W318">
        <v>82.6</v>
      </c>
      <c r="X318" t="str">
        <f>IF(Table13[[#This Row],[Free Throw %]]&lt;70,"Subpar FT%",IF(Table13[[#This Row],[Free Throw %]]&lt;=72,"Solid FT%",IF(Table13[[#This Row],[Free Throw %]]&gt;72,"Elite FT%","Invalid")))</f>
        <v>Elite FT%</v>
      </c>
      <c r="Y318">
        <v>95</v>
      </c>
      <c r="Z318">
        <v>200</v>
      </c>
      <c r="AA318">
        <v>295</v>
      </c>
      <c r="AB318" t="str">
        <f>IF(Table13[[#This Row],[REB]]&lt;199,"Occasional Rebounder",IF(Table13[[#This Row],[REB]] &lt;= 199,"Solid Rebounder",IF(Table13[[#This Row],[REB]]&gt;=200,"Elite Rebounder","Invalid")))</f>
        <v>Elite Rebounder</v>
      </c>
      <c r="AC318">
        <v>60</v>
      </c>
      <c r="AD318" t="str">
        <f>IF(Table13[[#This Row],[AST]]&lt;100,"Occasional Passer",IF(Table13[[#This Row],[AST]] &lt;= 116,"Solid Passer",IF(Table13[[#This Row],[AST]]&gt;116,"Elite Passer","Invalid")))</f>
        <v>Occasional Passer</v>
      </c>
      <c r="AE318">
        <v>44</v>
      </c>
      <c r="AF318">
        <v>39</v>
      </c>
      <c r="AG318" t="str">
        <f>IF(Table13[[#This Row],[STL]]&lt;25,"Occasional Stealer",IF(Table13[[#This Row],[STL]] &lt;= 33,"Solid Stealer",IF(Table13[[#This Row],[STL]]&gt;33,"Elite Stealer","Invalid")))</f>
        <v>Elite Stealer</v>
      </c>
      <c r="AH318">
        <v>15</v>
      </c>
      <c r="AI318" t="str">
        <f>IF(Table13[[#This Row],[BLK]]&lt;18,"Occasional Blocker",IF(Table13[[#This Row],[BLK]] &lt;= 20,"Solid Shot Blocker",IF(Table13[[#This Row],[BLK]]&gt;=21,"Elite Shot Blocker","Invalid")))</f>
        <v>Occasional Blocker</v>
      </c>
      <c r="AJ318">
        <v>180</v>
      </c>
      <c r="AK318">
        <v>828</v>
      </c>
      <c r="AL318">
        <v>0</v>
      </c>
      <c r="AM318">
        <v>0</v>
      </c>
      <c r="AN318">
        <v>135</v>
      </c>
    </row>
    <row r="319" spans="1:40" x14ac:dyDescent="0.25">
      <c r="A319" t="s">
        <v>405</v>
      </c>
      <c r="B319" t="s">
        <v>37</v>
      </c>
      <c r="C319" t="str">
        <f>_xlfn.XLOOKUP(Table13[[#This Row],[POS]],Table4[POS],Table4[POS NAME])</f>
        <v>Center</v>
      </c>
      <c r="D319" t="s">
        <v>116</v>
      </c>
      <c r="E319">
        <v>30</v>
      </c>
      <c r="F319">
        <v>61</v>
      </c>
      <c r="G319">
        <v>33</v>
      </c>
      <c r="H319">
        <v>28</v>
      </c>
      <c r="I319" t="b">
        <f>Table13[[#This Row],[W]]+Table13[[#This Row],[L]]=Table13[[#This Row],[Games Played]]</f>
        <v>1</v>
      </c>
      <c r="J319">
        <v>874</v>
      </c>
      <c r="K319">
        <v>263</v>
      </c>
      <c r="L319" t="str">
        <f>IF(Table13[[#This Row],[PTS]]&gt;=1000,"High Scorer","Low Scorer")</f>
        <v>Low Scorer</v>
      </c>
      <c r="M319">
        <v>119</v>
      </c>
      <c r="N319">
        <v>206</v>
      </c>
      <c r="O319">
        <v>57.8</v>
      </c>
      <c r="P319" t="str">
        <f>IF(Table13[[#This Row],[Field Goal %]]&gt;46,"Above Average FG%","Below Average FG%")</f>
        <v>Above Average FG%</v>
      </c>
      <c r="Q319">
        <v>0</v>
      </c>
      <c r="R319">
        <v>0</v>
      </c>
      <c r="S319">
        <v>0</v>
      </c>
      <c r="T319" t="str">
        <f>IF(Table13[[#This Row],[3P%]]&lt;30,"Regular Shooter",IF(Table13[[#This Row],[3P%]]&lt;=36,"Solid Shooter",IF(Table13[[#This Row],[3P%]]&gt;36,"Sharpshooter","Invalid")))</f>
        <v>Regular Shooter</v>
      </c>
      <c r="U319">
        <v>25</v>
      </c>
      <c r="V319">
        <v>70</v>
      </c>
      <c r="W319">
        <v>35.700000000000003</v>
      </c>
      <c r="X319" t="str">
        <f>IF(Table13[[#This Row],[Free Throw %]]&lt;70,"Subpar FT%",IF(Table13[[#This Row],[Free Throw %]]&lt;=72,"Solid FT%",IF(Table13[[#This Row],[Free Throw %]]&gt;72,"Elite FT%","Invalid")))</f>
        <v>Subpar FT%</v>
      </c>
      <c r="Y319">
        <v>89</v>
      </c>
      <c r="Z319">
        <v>171</v>
      </c>
      <c r="AA319">
        <v>260</v>
      </c>
      <c r="AB319" t="str">
        <f>IF(Table13[[#This Row],[REB]]&lt;199,"Occasional Rebounder",IF(Table13[[#This Row],[REB]] &lt;= 199,"Solid Rebounder",IF(Table13[[#This Row],[REB]]&gt;=200,"Elite Rebounder","Invalid")))</f>
        <v>Elite Rebounder</v>
      </c>
      <c r="AC319">
        <v>56</v>
      </c>
      <c r="AD319" t="str">
        <f>IF(Table13[[#This Row],[AST]]&lt;100,"Occasional Passer",IF(Table13[[#This Row],[AST]] &lt;= 116,"Solid Passer",IF(Table13[[#This Row],[AST]]&gt;116,"Elite Passer","Invalid")))</f>
        <v>Occasional Passer</v>
      </c>
      <c r="AE319">
        <v>51</v>
      </c>
      <c r="AF319">
        <v>18</v>
      </c>
      <c r="AG319" t="str">
        <f>IF(Table13[[#This Row],[STL]]&lt;25,"Occasional Stealer",IF(Table13[[#This Row],[STL]] &lt;= 33,"Solid Stealer",IF(Table13[[#This Row],[STL]]&gt;33,"Elite Stealer","Invalid")))</f>
        <v>Occasional Stealer</v>
      </c>
      <c r="AH319">
        <v>88</v>
      </c>
      <c r="AI319" t="str">
        <f>IF(Table13[[#This Row],[BLK]]&lt;18,"Occasional Blocker",IF(Table13[[#This Row],[BLK]] &lt;= 20,"Solid Shot Blocker",IF(Table13[[#This Row],[BLK]]&gt;=21,"Elite Shot Blocker","Invalid")))</f>
        <v>Elite Shot Blocker</v>
      </c>
      <c r="AJ319">
        <v>114</v>
      </c>
      <c r="AK319">
        <v>926</v>
      </c>
      <c r="AL319">
        <v>3</v>
      </c>
      <c r="AM319">
        <v>0</v>
      </c>
      <c r="AN319">
        <v>48</v>
      </c>
    </row>
    <row r="320" spans="1:40" x14ac:dyDescent="0.25">
      <c r="A320" t="s">
        <v>406</v>
      </c>
      <c r="B320" t="s">
        <v>26</v>
      </c>
      <c r="C320" t="str">
        <f>_xlfn.XLOOKUP(Table13[[#This Row],[POS]],Table4[POS],Table4[POS NAME])</f>
        <v>Power Forward</v>
      </c>
      <c r="D320" t="s">
        <v>123</v>
      </c>
      <c r="E320">
        <v>23</v>
      </c>
      <c r="F320">
        <v>43</v>
      </c>
      <c r="G320">
        <v>23</v>
      </c>
      <c r="H320">
        <v>20</v>
      </c>
      <c r="I320" t="b">
        <f>Table13[[#This Row],[W]]+Table13[[#This Row],[L]]=Table13[[#This Row],[Games Played]]</f>
        <v>1</v>
      </c>
      <c r="J320">
        <v>660</v>
      </c>
      <c r="K320">
        <v>263</v>
      </c>
      <c r="L320" t="str">
        <f>IF(Table13[[#This Row],[PTS]]&gt;=1000,"High Scorer","Low Scorer")</f>
        <v>Low Scorer</v>
      </c>
      <c r="M320">
        <v>97</v>
      </c>
      <c r="N320">
        <v>230</v>
      </c>
      <c r="O320">
        <v>42.2</v>
      </c>
      <c r="P320" t="str">
        <f>IF(Table13[[#This Row],[Field Goal %]]&gt;46,"Above Average FG%","Below Average FG%")</f>
        <v>Below Average FG%</v>
      </c>
      <c r="Q320">
        <v>30</v>
      </c>
      <c r="R320">
        <v>99</v>
      </c>
      <c r="S320">
        <v>30.3</v>
      </c>
      <c r="T320" t="str">
        <f>IF(Table13[[#This Row],[3P%]]&lt;30,"Regular Shooter",IF(Table13[[#This Row],[3P%]]&lt;=36,"Solid Shooter",IF(Table13[[#This Row],[3P%]]&gt;36,"Sharpshooter","Invalid")))</f>
        <v>Solid Shooter</v>
      </c>
      <c r="U320">
        <v>39</v>
      </c>
      <c r="V320">
        <v>57</v>
      </c>
      <c r="W320">
        <v>68.400000000000006</v>
      </c>
      <c r="X320" t="str">
        <f>IF(Table13[[#This Row],[Free Throw %]]&lt;70,"Subpar FT%",IF(Table13[[#This Row],[Free Throw %]]&lt;=72,"Solid FT%",IF(Table13[[#This Row],[Free Throw %]]&gt;72,"Elite FT%","Invalid")))</f>
        <v>Subpar FT%</v>
      </c>
      <c r="Y320">
        <v>70</v>
      </c>
      <c r="Z320">
        <v>115</v>
      </c>
      <c r="AA320">
        <v>185</v>
      </c>
      <c r="AB320" t="str">
        <f>IF(Table13[[#This Row],[REB]]&lt;199,"Occasional Rebounder",IF(Table13[[#This Row],[REB]] &lt;= 199,"Solid Rebounder",IF(Table13[[#This Row],[REB]]&gt;=200,"Elite Rebounder","Invalid")))</f>
        <v>Occasional Rebounder</v>
      </c>
      <c r="AC320">
        <v>62</v>
      </c>
      <c r="AD320" t="str">
        <f>IF(Table13[[#This Row],[AST]]&lt;100,"Occasional Passer",IF(Table13[[#This Row],[AST]] &lt;= 116,"Solid Passer",IF(Table13[[#This Row],[AST]]&gt;116,"Elite Passer","Invalid")))</f>
        <v>Occasional Passer</v>
      </c>
      <c r="AE320">
        <v>35</v>
      </c>
      <c r="AF320">
        <v>14</v>
      </c>
      <c r="AG320" t="str">
        <f>IF(Table13[[#This Row],[STL]]&lt;25,"Occasional Stealer",IF(Table13[[#This Row],[STL]] &lt;= 33,"Solid Stealer",IF(Table13[[#This Row],[STL]]&gt;33,"Elite Stealer","Invalid")))</f>
        <v>Occasional Stealer</v>
      </c>
      <c r="AH320">
        <v>12</v>
      </c>
      <c r="AI320" t="str">
        <f>IF(Table13[[#This Row],[BLK]]&lt;18,"Occasional Blocker",IF(Table13[[#This Row],[BLK]] &lt;= 20,"Solid Shot Blocker",IF(Table13[[#This Row],[BLK]]&gt;=21,"Elite Shot Blocker","Invalid")))</f>
        <v>Occasional Blocker</v>
      </c>
      <c r="AJ320">
        <v>52</v>
      </c>
      <c r="AK320">
        <v>621</v>
      </c>
      <c r="AL320">
        <v>2</v>
      </c>
      <c r="AM320">
        <v>0</v>
      </c>
      <c r="AN320">
        <v>-114</v>
      </c>
    </row>
    <row r="321" spans="1:40" x14ac:dyDescent="0.25">
      <c r="A321" t="s">
        <v>407</v>
      </c>
      <c r="B321" t="s">
        <v>57</v>
      </c>
      <c r="C321" t="str">
        <f>_xlfn.XLOOKUP(Table13[[#This Row],[POS]],Table4[POS],Table4[POS NAME])</f>
        <v>Forward</v>
      </c>
      <c r="D321" t="s">
        <v>134</v>
      </c>
      <c r="E321">
        <v>20</v>
      </c>
      <c r="F321">
        <v>69</v>
      </c>
      <c r="G321">
        <v>22</v>
      </c>
      <c r="H321">
        <v>47</v>
      </c>
      <c r="I321" t="b">
        <f>Table13[[#This Row],[W]]+Table13[[#This Row],[L]]=Table13[[#This Row],[Games Played]]</f>
        <v>1</v>
      </c>
      <c r="J321">
        <v>969</v>
      </c>
      <c r="K321">
        <v>262</v>
      </c>
      <c r="L321" t="str">
        <f>IF(Table13[[#This Row],[PTS]]&gt;=1000,"High Scorer","Low Scorer")</f>
        <v>Low Scorer</v>
      </c>
      <c r="M321">
        <v>95</v>
      </c>
      <c r="N321">
        <v>238</v>
      </c>
      <c r="O321">
        <v>39.9</v>
      </c>
      <c r="P321" t="str">
        <f>IF(Table13[[#This Row],[Field Goal %]]&gt;46,"Above Average FG%","Below Average FG%")</f>
        <v>Below Average FG%</v>
      </c>
      <c r="Q321">
        <v>39</v>
      </c>
      <c r="R321">
        <v>123</v>
      </c>
      <c r="S321">
        <v>31.7</v>
      </c>
      <c r="T321" t="str">
        <f>IF(Table13[[#This Row],[3P%]]&lt;30,"Regular Shooter",IF(Table13[[#This Row],[3P%]]&lt;=36,"Solid Shooter",IF(Table13[[#This Row],[3P%]]&gt;36,"Sharpshooter","Invalid")))</f>
        <v>Solid Shooter</v>
      </c>
      <c r="U321">
        <v>33</v>
      </c>
      <c r="V321">
        <v>47</v>
      </c>
      <c r="W321">
        <v>70.2</v>
      </c>
      <c r="X321" t="str">
        <f>IF(Table13[[#This Row],[Free Throw %]]&lt;70,"Subpar FT%",IF(Table13[[#This Row],[Free Throw %]]&lt;=72,"Solid FT%",IF(Table13[[#This Row],[Free Throw %]]&gt;72,"Elite FT%","Invalid")))</f>
        <v>Solid FT%</v>
      </c>
      <c r="Y321">
        <v>36</v>
      </c>
      <c r="Z321">
        <v>116</v>
      </c>
      <c r="AA321">
        <v>152</v>
      </c>
      <c r="AB321" t="str">
        <f>IF(Table13[[#This Row],[REB]]&lt;199,"Occasional Rebounder",IF(Table13[[#This Row],[REB]] &lt;= 199,"Solid Rebounder",IF(Table13[[#This Row],[REB]]&gt;=200,"Elite Rebounder","Invalid")))</f>
        <v>Occasional Rebounder</v>
      </c>
      <c r="AC321">
        <v>36</v>
      </c>
      <c r="AD321" t="str">
        <f>IF(Table13[[#This Row],[AST]]&lt;100,"Occasional Passer",IF(Table13[[#This Row],[AST]] &lt;= 116,"Solid Passer",IF(Table13[[#This Row],[AST]]&gt;116,"Elite Passer","Invalid")))</f>
        <v>Occasional Passer</v>
      </c>
      <c r="AE321">
        <v>44</v>
      </c>
      <c r="AF321">
        <v>22</v>
      </c>
      <c r="AG321" t="str">
        <f>IF(Table13[[#This Row],[STL]]&lt;25,"Occasional Stealer",IF(Table13[[#This Row],[STL]] &lt;= 33,"Solid Stealer",IF(Table13[[#This Row],[STL]]&gt;33,"Elite Stealer","Invalid")))</f>
        <v>Occasional Stealer</v>
      </c>
      <c r="AH321">
        <v>23</v>
      </c>
      <c r="AI321" t="str">
        <f>IF(Table13[[#This Row],[BLK]]&lt;18,"Occasional Blocker",IF(Table13[[#This Row],[BLK]] &lt;= 20,"Solid Shot Blocker",IF(Table13[[#This Row],[BLK]]&gt;=21,"Elite Shot Blocker","Invalid")))</f>
        <v>Elite Shot Blocker</v>
      </c>
      <c r="AJ321">
        <v>66</v>
      </c>
      <c r="AK321">
        <v>589</v>
      </c>
      <c r="AL321">
        <v>0</v>
      </c>
      <c r="AM321">
        <v>0</v>
      </c>
      <c r="AN321">
        <v>-163</v>
      </c>
    </row>
    <row r="322" spans="1:40" x14ac:dyDescent="0.25">
      <c r="A322" t="s">
        <v>408</v>
      </c>
      <c r="B322" t="s">
        <v>37</v>
      </c>
      <c r="C322" t="str">
        <f>_xlfn.XLOOKUP(Table13[[#This Row],[POS]],Table4[POS],Table4[POS NAME])</f>
        <v>Center</v>
      </c>
      <c r="D322" t="s">
        <v>104</v>
      </c>
      <c r="E322">
        <v>28</v>
      </c>
      <c r="F322">
        <v>38</v>
      </c>
      <c r="G322">
        <v>23</v>
      </c>
      <c r="H322">
        <v>15</v>
      </c>
      <c r="I322" t="b">
        <f>Table13[[#This Row],[W]]+Table13[[#This Row],[L]]=Table13[[#This Row],[Games Played]]</f>
        <v>1</v>
      </c>
      <c r="J322">
        <v>458</v>
      </c>
      <c r="K322">
        <v>262</v>
      </c>
      <c r="L322" t="str">
        <f>IF(Table13[[#This Row],[PTS]]&gt;=1000,"High Scorer","Low Scorer")</f>
        <v>Low Scorer</v>
      </c>
      <c r="M322">
        <v>89</v>
      </c>
      <c r="N322">
        <v>169</v>
      </c>
      <c r="O322">
        <v>52.7</v>
      </c>
      <c r="P322" t="str">
        <f>IF(Table13[[#This Row],[Field Goal %]]&gt;46,"Above Average FG%","Below Average FG%")</f>
        <v>Above Average FG%</v>
      </c>
      <c r="Q322">
        <v>3</v>
      </c>
      <c r="R322">
        <v>11</v>
      </c>
      <c r="S322">
        <v>27.3</v>
      </c>
      <c r="T322" t="str">
        <f>IF(Table13[[#This Row],[3P%]]&lt;30,"Regular Shooter",IF(Table13[[#This Row],[3P%]]&lt;=36,"Solid Shooter",IF(Table13[[#This Row],[3P%]]&gt;36,"Sharpshooter","Invalid")))</f>
        <v>Regular Shooter</v>
      </c>
      <c r="U322">
        <v>81</v>
      </c>
      <c r="V322">
        <v>104</v>
      </c>
      <c r="W322">
        <v>77.900000000000006</v>
      </c>
      <c r="X322" t="str">
        <f>IF(Table13[[#This Row],[Free Throw %]]&lt;70,"Subpar FT%",IF(Table13[[#This Row],[Free Throw %]]&lt;=72,"Solid FT%",IF(Table13[[#This Row],[Free Throw %]]&gt;72,"Elite FT%","Invalid")))</f>
        <v>Elite FT%</v>
      </c>
      <c r="Y322">
        <v>58</v>
      </c>
      <c r="Z322">
        <v>122</v>
      </c>
      <c r="AA322">
        <v>180</v>
      </c>
      <c r="AB322" t="str">
        <f>IF(Table13[[#This Row],[REB]]&lt;199,"Occasional Rebounder",IF(Table13[[#This Row],[REB]] &lt;= 199,"Solid Rebounder",IF(Table13[[#This Row],[REB]]&gt;=200,"Elite Rebounder","Invalid")))</f>
        <v>Occasional Rebounder</v>
      </c>
      <c r="AC322">
        <v>33</v>
      </c>
      <c r="AD322" t="str">
        <f>IF(Table13[[#This Row],[AST]]&lt;100,"Occasional Passer",IF(Table13[[#This Row],[AST]] &lt;= 116,"Solid Passer",IF(Table13[[#This Row],[AST]]&gt;116,"Elite Passer","Invalid")))</f>
        <v>Occasional Passer</v>
      </c>
      <c r="AE322">
        <v>39</v>
      </c>
      <c r="AF322">
        <v>17</v>
      </c>
      <c r="AG322" t="str">
        <f>IF(Table13[[#This Row],[STL]]&lt;25,"Occasional Stealer",IF(Table13[[#This Row],[STL]] &lt;= 33,"Solid Stealer",IF(Table13[[#This Row],[STL]]&gt;33,"Elite Stealer","Invalid")))</f>
        <v>Occasional Stealer</v>
      </c>
      <c r="AH322">
        <v>13</v>
      </c>
      <c r="AI322" t="str">
        <f>IF(Table13[[#This Row],[BLK]]&lt;18,"Occasional Blocker",IF(Table13[[#This Row],[BLK]] &lt;= 20,"Solid Shot Blocker",IF(Table13[[#This Row],[BLK]]&gt;=21,"Elite Shot Blocker","Invalid")))</f>
        <v>Occasional Blocker</v>
      </c>
      <c r="AJ322">
        <v>64</v>
      </c>
      <c r="AK322">
        <v>579</v>
      </c>
      <c r="AL322">
        <v>2</v>
      </c>
      <c r="AM322">
        <v>0</v>
      </c>
      <c r="AN322">
        <v>19</v>
      </c>
    </row>
    <row r="323" spans="1:40" x14ac:dyDescent="0.25">
      <c r="A323" t="s">
        <v>409</v>
      </c>
      <c r="B323" t="s">
        <v>37</v>
      </c>
      <c r="C323" t="str">
        <f>_xlfn.XLOOKUP(Table13[[#This Row],[POS]],Table4[POS],Table4[POS NAME])</f>
        <v>Center</v>
      </c>
      <c r="D323" t="s">
        <v>35</v>
      </c>
      <c r="E323">
        <v>27</v>
      </c>
      <c r="F323">
        <v>69</v>
      </c>
      <c r="G323">
        <v>45</v>
      </c>
      <c r="H323">
        <v>24</v>
      </c>
      <c r="I323" t="b">
        <f>Table13[[#This Row],[W]]+Table13[[#This Row],[L]]=Table13[[#This Row],[Games Played]]</f>
        <v>1</v>
      </c>
      <c r="J323">
        <v>804</v>
      </c>
      <c r="K323">
        <v>261</v>
      </c>
      <c r="L323" t="str">
        <f>IF(Table13[[#This Row],[PTS]]&gt;=1000,"High Scorer","Low Scorer")</f>
        <v>Low Scorer</v>
      </c>
      <c r="M323">
        <v>113</v>
      </c>
      <c r="N323">
        <v>170</v>
      </c>
      <c r="O323">
        <v>66.5</v>
      </c>
      <c r="P323" t="str">
        <f>IF(Table13[[#This Row],[Field Goal %]]&gt;46,"Above Average FG%","Below Average FG%")</f>
        <v>Above Average FG%</v>
      </c>
      <c r="Q323">
        <v>3</v>
      </c>
      <c r="R323">
        <v>13</v>
      </c>
      <c r="S323">
        <v>23.1</v>
      </c>
      <c r="T323" t="str">
        <f>IF(Table13[[#This Row],[3P%]]&lt;30,"Regular Shooter",IF(Table13[[#This Row],[3P%]]&lt;=36,"Solid Shooter",IF(Table13[[#This Row],[3P%]]&gt;36,"Sharpshooter","Invalid")))</f>
        <v>Regular Shooter</v>
      </c>
      <c r="U323">
        <v>32</v>
      </c>
      <c r="V323">
        <v>39</v>
      </c>
      <c r="W323">
        <v>82.1</v>
      </c>
      <c r="X323" t="str">
        <f>IF(Table13[[#This Row],[Free Throw %]]&lt;70,"Subpar FT%",IF(Table13[[#This Row],[Free Throw %]]&lt;=72,"Solid FT%",IF(Table13[[#This Row],[Free Throw %]]&gt;72,"Elite FT%","Invalid")))</f>
        <v>Elite FT%</v>
      </c>
      <c r="Y323">
        <v>86</v>
      </c>
      <c r="Z323">
        <v>111</v>
      </c>
      <c r="AA323">
        <v>197</v>
      </c>
      <c r="AB323" t="str">
        <f>IF(Table13[[#This Row],[REB]]&lt;199,"Occasional Rebounder",IF(Table13[[#This Row],[REB]] &lt;= 199,"Solid Rebounder",IF(Table13[[#This Row],[REB]]&gt;=200,"Elite Rebounder","Invalid")))</f>
        <v>Occasional Rebounder</v>
      </c>
      <c r="AC323">
        <v>53</v>
      </c>
      <c r="AD323" t="str">
        <f>IF(Table13[[#This Row],[AST]]&lt;100,"Occasional Passer",IF(Table13[[#This Row],[AST]] &lt;= 116,"Solid Passer",IF(Table13[[#This Row],[AST]]&gt;116,"Elite Passer","Invalid")))</f>
        <v>Occasional Passer</v>
      </c>
      <c r="AE323">
        <v>25</v>
      </c>
      <c r="AF323">
        <v>11</v>
      </c>
      <c r="AG323" t="str">
        <f>IF(Table13[[#This Row],[STL]]&lt;25,"Occasional Stealer",IF(Table13[[#This Row],[STL]] &lt;= 33,"Solid Stealer",IF(Table13[[#This Row],[STL]]&gt;33,"Elite Stealer","Invalid")))</f>
        <v>Occasional Stealer</v>
      </c>
      <c r="AH323">
        <v>46</v>
      </c>
      <c r="AI323" t="str">
        <f>IF(Table13[[#This Row],[BLK]]&lt;18,"Occasional Blocker",IF(Table13[[#This Row],[BLK]] &lt;= 20,"Solid Shot Blocker",IF(Table13[[#This Row],[BLK]]&gt;=21,"Elite Shot Blocker","Invalid")))</f>
        <v>Elite Shot Blocker</v>
      </c>
      <c r="AJ323">
        <v>81</v>
      </c>
      <c r="AK323">
        <v>723</v>
      </c>
      <c r="AL323">
        <v>0</v>
      </c>
      <c r="AM323">
        <v>0</v>
      </c>
      <c r="AN323">
        <v>61</v>
      </c>
    </row>
    <row r="324" spans="1:40" x14ac:dyDescent="0.25">
      <c r="A324" t="s">
        <v>410</v>
      </c>
      <c r="B324" t="s">
        <v>52</v>
      </c>
      <c r="C324" t="str">
        <f>_xlfn.XLOOKUP(Table13[[#This Row],[POS]],Table4[POS],Table4[POS NAME])</f>
        <v>Shooting Guard</v>
      </c>
      <c r="D324" t="s">
        <v>69</v>
      </c>
      <c r="E324">
        <v>26</v>
      </c>
      <c r="F324">
        <v>54</v>
      </c>
      <c r="G324">
        <v>16</v>
      </c>
      <c r="H324">
        <v>38</v>
      </c>
      <c r="I324" t="b">
        <f>Table13[[#This Row],[W]]+Table13[[#This Row],[L]]=Table13[[#This Row],[Games Played]]</f>
        <v>1</v>
      </c>
      <c r="J324">
        <v>686</v>
      </c>
      <c r="K324">
        <v>257</v>
      </c>
      <c r="L324" t="str">
        <f>IF(Table13[[#This Row],[PTS]]&gt;=1000,"High Scorer","Low Scorer")</f>
        <v>Low Scorer</v>
      </c>
      <c r="M324">
        <v>73</v>
      </c>
      <c r="N324">
        <v>201</v>
      </c>
      <c r="O324">
        <v>36.299999999999997</v>
      </c>
      <c r="P324" t="str">
        <f>IF(Table13[[#This Row],[Field Goal %]]&gt;46,"Above Average FG%","Below Average FG%")</f>
        <v>Below Average FG%</v>
      </c>
      <c r="Q324">
        <v>63</v>
      </c>
      <c r="R324">
        <v>180</v>
      </c>
      <c r="S324">
        <v>35</v>
      </c>
      <c r="T324" t="str">
        <f>IF(Table13[[#This Row],[3P%]]&lt;30,"Regular Shooter",IF(Table13[[#This Row],[3P%]]&lt;=36,"Solid Shooter",IF(Table13[[#This Row],[3P%]]&gt;36,"Sharpshooter","Invalid")))</f>
        <v>Solid Shooter</v>
      </c>
      <c r="U324">
        <v>48</v>
      </c>
      <c r="V324">
        <v>53</v>
      </c>
      <c r="W324">
        <v>90.6</v>
      </c>
      <c r="X324" t="str">
        <f>IF(Table13[[#This Row],[Free Throw %]]&lt;70,"Subpar FT%",IF(Table13[[#This Row],[Free Throw %]]&lt;=72,"Solid FT%",IF(Table13[[#This Row],[Free Throw %]]&gt;72,"Elite FT%","Invalid")))</f>
        <v>Elite FT%</v>
      </c>
      <c r="Y324">
        <v>11</v>
      </c>
      <c r="Z324">
        <v>62</v>
      </c>
      <c r="AA324">
        <v>73</v>
      </c>
      <c r="AB324" t="str">
        <f>IF(Table13[[#This Row],[REB]]&lt;199,"Occasional Rebounder",IF(Table13[[#This Row],[REB]] &lt;= 199,"Solid Rebounder",IF(Table13[[#This Row],[REB]]&gt;=200,"Elite Rebounder","Invalid")))</f>
        <v>Occasional Rebounder</v>
      </c>
      <c r="AC324">
        <v>26</v>
      </c>
      <c r="AD324" t="str">
        <f>IF(Table13[[#This Row],[AST]]&lt;100,"Occasional Passer",IF(Table13[[#This Row],[AST]] &lt;= 116,"Solid Passer",IF(Table13[[#This Row],[AST]]&gt;116,"Elite Passer","Invalid")))</f>
        <v>Occasional Passer</v>
      </c>
      <c r="AE324">
        <v>19</v>
      </c>
      <c r="AF324">
        <v>24</v>
      </c>
      <c r="AG324" t="str">
        <f>IF(Table13[[#This Row],[STL]]&lt;25,"Occasional Stealer",IF(Table13[[#This Row],[STL]] &lt;= 33,"Solid Stealer",IF(Table13[[#This Row],[STL]]&gt;33,"Elite Stealer","Invalid")))</f>
        <v>Occasional Stealer</v>
      </c>
      <c r="AH324">
        <v>5</v>
      </c>
      <c r="AI324" t="str">
        <f>IF(Table13[[#This Row],[BLK]]&lt;18,"Occasional Blocker",IF(Table13[[#This Row],[BLK]] &lt;= 20,"Solid Shot Blocker",IF(Table13[[#This Row],[BLK]]&gt;=21,"Elite Shot Blocker","Invalid")))</f>
        <v>Occasional Blocker</v>
      </c>
      <c r="AJ324">
        <v>62</v>
      </c>
      <c r="AK324">
        <v>452</v>
      </c>
      <c r="AL324">
        <v>0</v>
      </c>
      <c r="AM324">
        <v>0</v>
      </c>
      <c r="AN324">
        <v>-87</v>
      </c>
    </row>
    <row r="325" spans="1:40" x14ac:dyDescent="0.25">
      <c r="A325" t="s">
        <v>411</v>
      </c>
      <c r="B325" t="s">
        <v>52</v>
      </c>
      <c r="C325" t="str">
        <f>_xlfn.XLOOKUP(Table13[[#This Row],[POS]],Table4[POS],Table4[POS NAME])</f>
        <v>Shooting Guard</v>
      </c>
      <c r="D325" t="s">
        <v>56</v>
      </c>
      <c r="E325">
        <v>30</v>
      </c>
      <c r="F325">
        <v>52</v>
      </c>
      <c r="G325">
        <v>25</v>
      </c>
      <c r="H325">
        <v>27</v>
      </c>
      <c r="I325" t="b">
        <f>Table13[[#This Row],[W]]+Table13[[#This Row],[L]]=Table13[[#This Row],[Games Played]]</f>
        <v>1</v>
      </c>
      <c r="J325">
        <v>1016</v>
      </c>
      <c r="K325">
        <v>255</v>
      </c>
      <c r="L325" t="str">
        <f>IF(Table13[[#This Row],[PTS]]&gt;=1000,"High Scorer","Low Scorer")</f>
        <v>Low Scorer</v>
      </c>
      <c r="M325">
        <v>91</v>
      </c>
      <c r="N325">
        <v>209</v>
      </c>
      <c r="O325">
        <v>43.5</v>
      </c>
      <c r="P325" t="str">
        <f>IF(Table13[[#This Row],[Field Goal %]]&gt;46,"Above Average FG%","Below Average FG%")</f>
        <v>Below Average FG%</v>
      </c>
      <c r="Q325">
        <v>43</v>
      </c>
      <c r="R325">
        <v>123</v>
      </c>
      <c r="S325">
        <v>35</v>
      </c>
      <c r="T325" t="str">
        <f>IF(Table13[[#This Row],[3P%]]&lt;30,"Regular Shooter",IF(Table13[[#This Row],[3P%]]&lt;=36,"Solid Shooter",IF(Table13[[#This Row],[3P%]]&gt;36,"Sharpshooter","Invalid")))</f>
        <v>Solid Shooter</v>
      </c>
      <c r="U325">
        <v>30</v>
      </c>
      <c r="V325">
        <v>39</v>
      </c>
      <c r="W325">
        <v>76.900000000000006</v>
      </c>
      <c r="X325" t="str">
        <f>IF(Table13[[#This Row],[Free Throw %]]&lt;70,"Subpar FT%",IF(Table13[[#This Row],[Free Throw %]]&lt;=72,"Solid FT%",IF(Table13[[#This Row],[Free Throw %]]&gt;72,"Elite FT%","Invalid")))</f>
        <v>Elite FT%</v>
      </c>
      <c r="Y325">
        <v>5</v>
      </c>
      <c r="Z325">
        <v>78</v>
      </c>
      <c r="AA325">
        <v>83</v>
      </c>
      <c r="AB325" t="str">
        <f>IF(Table13[[#This Row],[REB]]&lt;199,"Occasional Rebounder",IF(Table13[[#This Row],[REB]] &lt;= 199,"Solid Rebounder",IF(Table13[[#This Row],[REB]]&gt;=200,"Elite Rebounder","Invalid")))</f>
        <v>Occasional Rebounder</v>
      </c>
      <c r="AC325">
        <v>75</v>
      </c>
      <c r="AD325" t="str">
        <f>IF(Table13[[#This Row],[AST]]&lt;100,"Occasional Passer",IF(Table13[[#This Row],[AST]] &lt;= 116,"Solid Passer",IF(Table13[[#This Row],[AST]]&gt;116,"Elite Passer","Invalid")))</f>
        <v>Occasional Passer</v>
      </c>
      <c r="AE325">
        <v>23</v>
      </c>
      <c r="AF325">
        <v>28</v>
      </c>
      <c r="AG325" t="str">
        <f>IF(Table13[[#This Row],[STL]]&lt;25,"Occasional Stealer",IF(Table13[[#This Row],[STL]] &lt;= 33,"Solid Stealer",IF(Table13[[#This Row],[STL]]&gt;33,"Elite Stealer","Invalid")))</f>
        <v>Solid Stealer</v>
      </c>
      <c r="AH325">
        <v>4</v>
      </c>
      <c r="AI325" t="str">
        <f>IF(Table13[[#This Row],[BLK]]&lt;18,"Occasional Blocker",IF(Table13[[#This Row],[BLK]] &lt;= 20,"Solid Shot Blocker",IF(Table13[[#This Row],[BLK]]&gt;=21,"Elite Shot Blocker","Invalid")))</f>
        <v>Occasional Blocker</v>
      </c>
      <c r="AJ325">
        <v>80</v>
      </c>
      <c r="AK325">
        <v>540</v>
      </c>
      <c r="AL325">
        <v>0</v>
      </c>
      <c r="AM325">
        <v>0</v>
      </c>
      <c r="AN325">
        <v>-142</v>
      </c>
    </row>
    <row r="326" spans="1:40" x14ac:dyDescent="0.25">
      <c r="A326" t="s">
        <v>412</v>
      </c>
      <c r="B326" t="s">
        <v>57</v>
      </c>
      <c r="C326" t="str">
        <f>_xlfn.XLOOKUP(Table13[[#This Row],[POS]],Table4[POS],Table4[POS NAME])</f>
        <v>Forward</v>
      </c>
      <c r="D326" t="s">
        <v>116</v>
      </c>
      <c r="E326">
        <v>28</v>
      </c>
      <c r="F326">
        <v>60</v>
      </c>
      <c r="G326">
        <v>33</v>
      </c>
      <c r="H326">
        <v>27</v>
      </c>
      <c r="I326" t="b">
        <f>Table13[[#This Row],[W]]+Table13[[#This Row],[L]]=Table13[[#This Row],[Games Played]]</f>
        <v>1</v>
      </c>
      <c r="J326">
        <v>915</v>
      </c>
      <c r="K326">
        <v>251</v>
      </c>
      <c r="L326" t="str">
        <f>IF(Table13[[#This Row],[PTS]]&gt;=1000,"High Scorer","Low Scorer")</f>
        <v>Low Scorer</v>
      </c>
      <c r="M326">
        <v>84</v>
      </c>
      <c r="N326">
        <v>227</v>
      </c>
      <c r="O326">
        <v>37</v>
      </c>
      <c r="P326" t="str">
        <f>IF(Table13[[#This Row],[Field Goal %]]&gt;46,"Above Average FG%","Below Average FG%")</f>
        <v>Below Average FG%</v>
      </c>
      <c r="Q326">
        <v>57</v>
      </c>
      <c r="R326">
        <v>173</v>
      </c>
      <c r="S326">
        <v>32.9</v>
      </c>
      <c r="T326" t="str">
        <f>IF(Table13[[#This Row],[3P%]]&lt;30,"Regular Shooter",IF(Table13[[#This Row],[3P%]]&lt;=36,"Solid Shooter",IF(Table13[[#This Row],[3P%]]&gt;36,"Sharpshooter","Invalid")))</f>
        <v>Solid Shooter</v>
      </c>
      <c r="U326">
        <v>26</v>
      </c>
      <c r="V326">
        <v>31</v>
      </c>
      <c r="W326">
        <v>83.9</v>
      </c>
      <c r="X326" t="str">
        <f>IF(Table13[[#This Row],[Free Throw %]]&lt;70,"Subpar FT%",IF(Table13[[#This Row],[Free Throw %]]&lt;=72,"Solid FT%",IF(Table13[[#This Row],[Free Throw %]]&gt;72,"Elite FT%","Invalid")))</f>
        <v>Elite FT%</v>
      </c>
      <c r="Y326">
        <v>45</v>
      </c>
      <c r="Z326">
        <v>94</v>
      </c>
      <c r="AA326">
        <v>139</v>
      </c>
      <c r="AB326" t="str">
        <f>IF(Table13[[#This Row],[REB]]&lt;199,"Occasional Rebounder",IF(Table13[[#This Row],[REB]] &lt;= 199,"Solid Rebounder",IF(Table13[[#This Row],[REB]]&gt;=200,"Elite Rebounder","Invalid")))</f>
        <v>Occasional Rebounder</v>
      </c>
      <c r="AC326">
        <v>53</v>
      </c>
      <c r="AD326" t="str">
        <f>IF(Table13[[#This Row],[AST]]&lt;100,"Occasional Passer",IF(Table13[[#This Row],[AST]] &lt;= 116,"Solid Passer",IF(Table13[[#This Row],[AST]]&gt;116,"Elite Passer","Invalid")))</f>
        <v>Occasional Passer</v>
      </c>
      <c r="AE326">
        <v>22</v>
      </c>
      <c r="AF326">
        <v>38</v>
      </c>
      <c r="AG326" t="str">
        <f>IF(Table13[[#This Row],[STL]]&lt;25,"Occasional Stealer",IF(Table13[[#This Row],[STL]] &lt;= 33,"Solid Stealer",IF(Table13[[#This Row],[STL]]&gt;33,"Elite Stealer","Invalid")))</f>
        <v>Elite Stealer</v>
      </c>
      <c r="AH326">
        <v>22</v>
      </c>
      <c r="AI326" t="str">
        <f>IF(Table13[[#This Row],[BLK]]&lt;18,"Occasional Blocker",IF(Table13[[#This Row],[BLK]] &lt;= 20,"Solid Shot Blocker",IF(Table13[[#This Row],[BLK]]&gt;=21,"Elite Shot Blocker","Invalid")))</f>
        <v>Elite Shot Blocker</v>
      </c>
      <c r="AJ326">
        <v>117</v>
      </c>
      <c r="AK326">
        <v>655</v>
      </c>
      <c r="AL326">
        <v>0</v>
      </c>
      <c r="AM326">
        <v>0</v>
      </c>
      <c r="AN326">
        <v>92</v>
      </c>
    </row>
    <row r="327" spans="1:40" x14ac:dyDescent="0.25">
      <c r="A327" t="s">
        <v>413</v>
      </c>
      <c r="B327" t="s">
        <v>62</v>
      </c>
      <c r="C327" t="str">
        <f>_xlfn.XLOOKUP(Table13[[#This Row],[POS]],Table4[POS],Table4[POS NAME])</f>
        <v>Guard</v>
      </c>
      <c r="D327" t="s">
        <v>69</v>
      </c>
      <c r="E327">
        <v>26</v>
      </c>
      <c r="F327">
        <v>63</v>
      </c>
      <c r="G327">
        <v>32</v>
      </c>
      <c r="H327">
        <v>31</v>
      </c>
      <c r="I327" t="b">
        <f>Table13[[#This Row],[W]]+Table13[[#This Row],[L]]=Table13[[#This Row],[Games Played]]</f>
        <v>1</v>
      </c>
      <c r="J327">
        <v>845</v>
      </c>
      <c r="K327">
        <v>247</v>
      </c>
      <c r="L327" t="str">
        <f>IF(Table13[[#This Row],[PTS]]&gt;=1000,"High Scorer","Low Scorer")</f>
        <v>Low Scorer</v>
      </c>
      <c r="M327">
        <v>92</v>
      </c>
      <c r="N327">
        <v>220</v>
      </c>
      <c r="O327">
        <v>41.8</v>
      </c>
      <c r="P327" t="str">
        <f>IF(Table13[[#This Row],[Field Goal %]]&gt;46,"Above Average FG%","Below Average FG%")</f>
        <v>Below Average FG%</v>
      </c>
      <c r="Q327">
        <v>36</v>
      </c>
      <c r="R327">
        <v>88</v>
      </c>
      <c r="S327">
        <v>40.9</v>
      </c>
      <c r="T327" t="str">
        <f>IF(Table13[[#This Row],[3P%]]&lt;30,"Regular Shooter",IF(Table13[[#This Row],[3P%]]&lt;=36,"Solid Shooter",IF(Table13[[#This Row],[3P%]]&gt;36,"Sharpshooter","Invalid")))</f>
        <v>Sharpshooter</v>
      </c>
      <c r="U327">
        <v>27</v>
      </c>
      <c r="V327">
        <v>32</v>
      </c>
      <c r="W327">
        <v>84.4</v>
      </c>
      <c r="X327" t="str">
        <f>IF(Table13[[#This Row],[Free Throw %]]&lt;70,"Subpar FT%",IF(Table13[[#This Row],[Free Throw %]]&lt;=72,"Solid FT%",IF(Table13[[#This Row],[Free Throw %]]&gt;72,"Elite FT%","Invalid")))</f>
        <v>Elite FT%</v>
      </c>
      <c r="Y327">
        <v>25</v>
      </c>
      <c r="Z327">
        <v>49</v>
      </c>
      <c r="AA327">
        <v>74</v>
      </c>
      <c r="AB327" t="str">
        <f>IF(Table13[[#This Row],[REB]]&lt;199,"Occasional Rebounder",IF(Table13[[#This Row],[REB]] &lt;= 199,"Solid Rebounder",IF(Table13[[#This Row],[REB]]&gt;=200,"Elite Rebounder","Invalid")))</f>
        <v>Occasional Rebounder</v>
      </c>
      <c r="AC327">
        <v>89</v>
      </c>
      <c r="AD327" t="str">
        <f>IF(Table13[[#This Row],[AST]]&lt;100,"Occasional Passer",IF(Table13[[#This Row],[AST]] &lt;= 116,"Solid Passer",IF(Table13[[#This Row],[AST]]&gt;116,"Elite Passer","Invalid")))</f>
        <v>Occasional Passer</v>
      </c>
      <c r="AE327">
        <v>36</v>
      </c>
      <c r="AF327">
        <v>37</v>
      </c>
      <c r="AG327" t="str">
        <f>IF(Table13[[#This Row],[STL]]&lt;25,"Occasional Stealer",IF(Table13[[#This Row],[STL]] &lt;= 33,"Solid Stealer",IF(Table13[[#This Row],[STL]]&gt;33,"Elite Stealer","Invalid")))</f>
        <v>Elite Stealer</v>
      </c>
      <c r="AH327">
        <v>12</v>
      </c>
      <c r="AI327" t="str">
        <f>IF(Table13[[#This Row],[BLK]]&lt;18,"Occasional Blocker",IF(Table13[[#This Row],[BLK]] &lt;= 20,"Solid Shot Blocker",IF(Table13[[#This Row],[BLK]]&gt;=21,"Elite Shot Blocker","Invalid")))</f>
        <v>Occasional Blocker</v>
      </c>
      <c r="AJ327">
        <v>79</v>
      </c>
      <c r="AK327">
        <v>580</v>
      </c>
      <c r="AL327">
        <v>0</v>
      </c>
      <c r="AM327">
        <v>0</v>
      </c>
      <c r="AN327">
        <v>17</v>
      </c>
    </row>
    <row r="328" spans="1:40" x14ac:dyDescent="0.25">
      <c r="A328" t="s">
        <v>414</v>
      </c>
      <c r="B328" t="s">
        <v>62</v>
      </c>
      <c r="C328" t="str">
        <f>_xlfn.XLOOKUP(Table13[[#This Row],[POS]],Table4[POS],Table4[POS NAME])</f>
        <v>Guard</v>
      </c>
      <c r="D328" t="s">
        <v>134</v>
      </c>
      <c r="E328">
        <v>20</v>
      </c>
      <c r="F328">
        <v>46</v>
      </c>
      <c r="G328">
        <v>16</v>
      </c>
      <c r="H328">
        <v>30</v>
      </c>
      <c r="I328" t="b">
        <f>Table13[[#This Row],[W]]+Table13[[#This Row],[L]]=Table13[[#This Row],[Games Played]]</f>
        <v>1</v>
      </c>
      <c r="J328">
        <v>787</v>
      </c>
      <c r="K328">
        <v>246</v>
      </c>
      <c r="L328" t="str">
        <f>IF(Table13[[#This Row],[PTS]]&gt;=1000,"High Scorer","Low Scorer")</f>
        <v>Low Scorer</v>
      </c>
      <c r="M328">
        <v>80</v>
      </c>
      <c r="N328">
        <v>202</v>
      </c>
      <c r="O328">
        <v>39.6</v>
      </c>
      <c r="P328" t="str">
        <f>IF(Table13[[#This Row],[Field Goal %]]&gt;46,"Above Average FG%","Below Average FG%")</f>
        <v>Below Average FG%</v>
      </c>
      <c r="Q328">
        <v>26</v>
      </c>
      <c r="R328">
        <v>80</v>
      </c>
      <c r="S328">
        <v>32.5</v>
      </c>
      <c r="T328" t="str">
        <f>IF(Table13[[#This Row],[3P%]]&lt;30,"Regular Shooter",IF(Table13[[#This Row],[3P%]]&lt;=36,"Solid Shooter",IF(Table13[[#This Row],[3P%]]&gt;36,"Sharpshooter","Invalid")))</f>
        <v>Solid Shooter</v>
      </c>
      <c r="U328">
        <v>60</v>
      </c>
      <c r="V328">
        <v>80</v>
      </c>
      <c r="W328">
        <v>75</v>
      </c>
      <c r="X328" t="str">
        <f>IF(Table13[[#This Row],[Free Throw %]]&lt;70,"Subpar FT%",IF(Table13[[#This Row],[Free Throw %]]&lt;=72,"Solid FT%",IF(Table13[[#This Row],[Free Throw %]]&gt;72,"Elite FT%","Invalid")))</f>
        <v>Elite FT%</v>
      </c>
      <c r="Y328">
        <v>20</v>
      </c>
      <c r="Z328">
        <v>73</v>
      </c>
      <c r="AA328">
        <v>93</v>
      </c>
      <c r="AB328" t="str">
        <f>IF(Table13[[#This Row],[REB]]&lt;199,"Occasional Rebounder",IF(Table13[[#This Row],[REB]] &lt;= 199,"Solid Rebounder",IF(Table13[[#This Row],[REB]]&gt;=200,"Elite Rebounder","Invalid")))</f>
        <v>Occasional Rebounder</v>
      </c>
      <c r="AC328">
        <v>54</v>
      </c>
      <c r="AD328" t="str">
        <f>IF(Table13[[#This Row],[AST]]&lt;100,"Occasional Passer",IF(Table13[[#This Row],[AST]] &lt;= 116,"Solid Passer",IF(Table13[[#This Row],[AST]]&gt;116,"Elite Passer","Invalid")))</f>
        <v>Occasional Passer</v>
      </c>
      <c r="AE328">
        <v>43</v>
      </c>
      <c r="AF328">
        <v>15</v>
      </c>
      <c r="AG328" t="str">
        <f>IF(Table13[[#This Row],[STL]]&lt;25,"Occasional Stealer",IF(Table13[[#This Row],[STL]] &lt;= 33,"Solid Stealer",IF(Table13[[#This Row],[STL]]&gt;33,"Elite Stealer","Invalid")))</f>
        <v>Occasional Stealer</v>
      </c>
      <c r="AH328">
        <v>6</v>
      </c>
      <c r="AI328" t="str">
        <f>IF(Table13[[#This Row],[BLK]]&lt;18,"Occasional Blocker",IF(Table13[[#This Row],[BLK]] &lt;= 20,"Solid Shot Blocker",IF(Table13[[#This Row],[BLK]]&gt;=21,"Elite Shot Blocker","Invalid")))</f>
        <v>Occasional Blocker</v>
      </c>
      <c r="AJ328">
        <v>48</v>
      </c>
      <c r="AK328">
        <v>459</v>
      </c>
      <c r="AL328">
        <v>0</v>
      </c>
      <c r="AM328">
        <v>0</v>
      </c>
      <c r="AN328">
        <v>-150</v>
      </c>
    </row>
    <row r="329" spans="1:40" x14ac:dyDescent="0.25">
      <c r="A329" t="s">
        <v>415</v>
      </c>
      <c r="B329" t="s">
        <v>40</v>
      </c>
      <c r="C329" t="str">
        <f>_xlfn.XLOOKUP(Table13[[#This Row],[POS]],Table4[POS],Table4[POS NAME])</f>
        <v>Point Guard</v>
      </c>
      <c r="D329" t="s">
        <v>85</v>
      </c>
      <c r="E329">
        <v>24</v>
      </c>
      <c r="F329">
        <v>53</v>
      </c>
      <c r="G329">
        <v>29</v>
      </c>
      <c r="H329">
        <v>24</v>
      </c>
      <c r="I329" t="b">
        <f>Table13[[#This Row],[W]]+Table13[[#This Row],[L]]=Table13[[#This Row],[Games Played]]</f>
        <v>1</v>
      </c>
      <c r="J329">
        <v>691</v>
      </c>
      <c r="K329">
        <v>246</v>
      </c>
      <c r="L329" t="str">
        <f>IF(Table13[[#This Row],[PTS]]&gt;=1000,"High Scorer","Low Scorer")</f>
        <v>Low Scorer</v>
      </c>
      <c r="M329">
        <v>87</v>
      </c>
      <c r="N329">
        <v>242</v>
      </c>
      <c r="O329">
        <v>36</v>
      </c>
      <c r="P329" t="str">
        <f>IF(Table13[[#This Row],[Field Goal %]]&gt;46,"Above Average FG%","Below Average FG%")</f>
        <v>Below Average FG%</v>
      </c>
      <c r="Q329">
        <v>47</v>
      </c>
      <c r="R329">
        <v>133</v>
      </c>
      <c r="S329">
        <v>35.299999999999997</v>
      </c>
      <c r="T329" t="str">
        <f>IF(Table13[[#This Row],[3P%]]&lt;30,"Regular Shooter",IF(Table13[[#This Row],[3P%]]&lt;=36,"Solid Shooter",IF(Table13[[#This Row],[3P%]]&gt;36,"Sharpshooter","Invalid")))</f>
        <v>Solid Shooter</v>
      </c>
      <c r="U329">
        <v>25</v>
      </c>
      <c r="V329">
        <v>33</v>
      </c>
      <c r="W329">
        <v>75.8</v>
      </c>
      <c r="X329" t="str">
        <f>IF(Table13[[#This Row],[Free Throw %]]&lt;70,"Subpar FT%",IF(Table13[[#This Row],[Free Throw %]]&lt;=72,"Solid FT%",IF(Table13[[#This Row],[Free Throw %]]&gt;72,"Elite FT%","Invalid")))</f>
        <v>Elite FT%</v>
      </c>
      <c r="Y329">
        <v>15</v>
      </c>
      <c r="Z329">
        <v>61</v>
      </c>
      <c r="AA329">
        <v>76</v>
      </c>
      <c r="AB329" t="str">
        <f>IF(Table13[[#This Row],[REB]]&lt;199,"Occasional Rebounder",IF(Table13[[#This Row],[REB]] &lt;= 199,"Solid Rebounder",IF(Table13[[#This Row],[REB]]&gt;=200,"Elite Rebounder","Invalid")))</f>
        <v>Occasional Rebounder</v>
      </c>
      <c r="AC329">
        <v>70</v>
      </c>
      <c r="AD329" t="str">
        <f>IF(Table13[[#This Row],[AST]]&lt;100,"Occasional Passer",IF(Table13[[#This Row],[AST]] &lt;= 116,"Solid Passer",IF(Table13[[#This Row],[AST]]&gt;116,"Elite Passer","Invalid")))</f>
        <v>Occasional Passer</v>
      </c>
      <c r="AE329">
        <v>25</v>
      </c>
      <c r="AF329">
        <v>21</v>
      </c>
      <c r="AG329" t="str">
        <f>IF(Table13[[#This Row],[STL]]&lt;25,"Occasional Stealer",IF(Table13[[#This Row],[STL]] &lt;= 33,"Solid Stealer",IF(Table13[[#This Row],[STL]]&gt;33,"Elite Stealer","Invalid")))</f>
        <v>Occasional Stealer</v>
      </c>
      <c r="AH329">
        <v>4</v>
      </c>
      <c r="AI329" t="str">
        <f>IF(Table13[[#This Row],[BLK]]&lt;18,"Occasional Blocker",IF(Table13[[#This Row],[BLK]] &lt;= 20,"Solid Shot Blocker",IF(Table13[[#This Row],[BLK]]&gt;=21,"Elite Shot Blocker","Invalid")))</f>
        <v>Occasional Blocker</v>
      </c>
      <c r="AJ329">
        <v>65</v>
      </c>
      <c r="AK329">
        <v>492</v>
      </c>
      <c r="AL329">
        <v>0</v>
      </c>
      <c r="AM329">
        <v>0</v>
      </c>
      <c r="AN329">
        <v>-40</v>
      </c>
    </row>
    <row r="330" spans="1:40" x14ac:dyDescent="0.25">
      <c r="A330" t="s">
        <v>416</v>
      </c>
      <c r="B330" t="s">
        <v>40</v>
      </c>
      <c r="C330" t="str">
        <f>_xlfn.XLOOKUP(Table13[[#This Row],[POS]],Table4[POS],Table4[POS NAME])</f>
        <v>Point Guard</v>
      </c>
      <c r="D330" t="s">
        <v>95</v>
      </c>
      <c r="E330">
        <v>34</v>
      </c>
      <c r="F330">
        <v>40</v>
      </c>
      <c r="G330">
        <v>18</v>
      </c>
      <c r="H330">
        <v>22</v>
      </c>
      <c r="I330" t="b">
        <f>Table13[[#This Row],[W]]+Table13[[#This Row],[L]]=Table13[[#This Row],[Games Played]]</f>
        <v>1</v>
      </c>
      <c r="J330">
        <v>567</v>
      </c>
      <c r="K330">
        <v>246</v>
      </c>
      <c r="L330" t="str">
        <f>IF(Table13[[#This Row],[PTS]]&gt;=1000,"High Scorer","Low Scorer")</f>
        <v>Low Scorer</v>
      </c>
      <c r="M330">
        <v>86</v>
      </c>
      <c r="N330">
        <v>209</v>
      </c>
      <c r="O330">
        <v>41.1</v>
      </c>
      <c r="P330" t="str">
        <f>IF(Table13[[#This Row],[Field Goal %]]&gt;46,"Above Average FG%","Below Average FG%")</f>
        <v>Below Average FG%</v>
      </c>
      <c r="Q330">
        <v>49</v>
      </c>
      <c r="R330">
        <v>134</v>
      </c>
      <c r="S330">
        <v>36.6</v>
      </c>
      <c r="T330" t="str">
        <f>IF(Table13[[#This Row],[3P%]]&lt;30,"Regular Shooter",IF(Table13[[#This Row],[3P%]]&lt;=36,"Solid Shooter",IF(Table13[[#This Row],[3P%]]&gt;36,"Sharpshooter","Invalid")))</f>
        <v>Sharpshooter</v>
      </c>
      <c r="U330">
        <v>25</v>
      </c>
      <c r="V330">
        <v>30</v>
      </c>
      <c r="W330">
        <v>83.3</v>
      </c>
      <c r="X330" t="str">
        <f>IF(Table13[[#This Row],[Free Throw %]]&lt;70,"Subpar FT%",IF(Table13[[#This Row],[Free Throw %]]&lt;=72,"Solid FT%",IF(Table13[[#This Row],[Free Throw %]]&gt;72,"Elite FT%","Invalid")))</f>
        <v>Elite FT%</v>
      </c>
      <c r="Y330">
        <v>8</v>
      </c>
      <c r="Z330">
        <v>36</v>
      </c>
      <c r="AA330">
        <v>44</v>
      </c>
      <c r="AB330" t="str">
        <f>IF(Table13[[#This Row],[REB]]&lt;199,"Occasional Rebounder",IF(Table13[[#This Row],[REB]] &lt;= 199,"Solid Rebounder",IF(Table13[[#This Row],[REB]]&gt;=200,"Elite Rebounder","Invalid")))</f>
        <v>Occasional Rebounder</v>
      </c>
      <c r="AC330">
        <v>56</v>
      </c>
      <c r="AD330" t="str">
        <f>IF(Table13[[#This Row],[AST]]&lt;100,"Occasional Passer",IF(Table13[[#This Row],[AST]] &lt;= 116,"Solid Passer",IF(Table13[[#This Row],[AST]]&gt;116,"Elite Passer","Invalid")))</f>
        <v>Occasional Passer</v>
      </c>
      <c r="AE330">
        <v>30</v>
      </c>
      <c r="AF330">
        <v>15</v>
      </c>
      <c r="AG330" t="str">
        <f>IF(Table13[[#This Row],[STL]]&lt;25,"Occasional Stealer",IF(Table13[[#This Row],[STL]] &lt;= 33,"Solid Stealer",IF(Table13[[#This Row],[STL]]&gt;33,"Elite Stealer","Invalid")))</f>
        <v>Occasional Stealer</v>
      </c>
      <c r="AH330">
        <v>3</v>
      </c>
      <c r="AI330" t="str">
        <f>IF(Table13[[#This Row],[BLK]]&lt;18,"Occasional Blocker",IF(Table13[[#This Row],[BLK]] &lt;= 20,"Solid Shot Blocker",IF(Table13[[#This Row],[BLK]]&gt;=21,"Elite Shot Blocker","Invalid")))</f>
        <v>Occasional Blocker</v>
      </c>
      <c r="AJ330">
        <v>32</v>
      </c>
      <c r="AK330">
        <v>407</v>
      </c>
      <c r="AL330">
        <v>0</v>
      </c>
      <c r="AM330">
        <v>0</v>
      </c>
      <c r="AN330">
        <v>-66</v>
      </c>
    </row>
    <row r="331" spans="1:40" x14ac:dyDescent="0.25">
      <c r="A331" t="s">
        <v>417</v>
      </c>
      <c r="B331" t="s">
        <v>40</v>
      </c>
      <c r="C331" t="str">
        <f>_xlfn.XLOOKUP(Table13[[#This Row],[POS]],Table4[POS],Table4[POS NAME])</f>
        <v>Point Guard</v>
      </c>
      <c r="D331" t="s">
        <v>61</v>
      </c>
      <c r="E331">
        <v>23</v>
      </c>
      <c r="F331">
        <v>31</v>
      </c>
      <c r="G331">
        <v>17</v>
      </c>
      <c r="H331">
        <v>14</v>
      </c>
      <c r="I331" t="b">
        <f>Table13[[#This Row],[W]]+Table13[[#This Row],[L]]=Table13[[#This Row],[Games Played]]</f>
        <v>1</v>
      </c>
      <c r="J331">
        <v>394</v>
      </c>
      <c r="K331">
        <v>244</v>
      </c>
      <c r="L331" t="str">
        <f>IF(Table13[[#This Row],[PTS]]&gt;=1000,"High Scorer","Low Scorer")</f>
        <v>Low Scorer</v>
      </c>
      <c r="M331">
        <v>94</v>
      </c>
      <c r="N331">
        <v>256</v>
      </c>
      <c r="O331">
        <v>36.700000000000003</v>
      </c>
      <c r="P331" t="str">
        <f>IF(Table13[[#This Row],[Field Goal %]]&gt;46,"Above Average FG%","Below Average FG%")</f>
        <v>Below Average FG%</v>
      </c>
      <c r="Q331">
        <v>40</v>
      </c>
      <c r="R331">
        <v>111</v>
      </c>
      <c r="S331">
        <v>36</v>
      </c>
      <c r="T331" t="str">
        <f>IF(Table13[[#This Row],[3P%]]&lt;30,"Regular Shooter",IF(Table13[[#This Row],[3P%]]&lt;=36,"Solid Shooter",IF(Table13[[#This Row],[3P%]]&gt;36,"Sharpshooter","Invalid")))</f>
        <v>Solid Shooter</v>
      </c>
      <c r="U331">
        <v>16</v>
      </c>
      <c r="V331">
        <v>24</v>
      </c>
      <c r="W331">
        <v>66.7</v>
      </c>
      <c r="X331" t="str">
        <f>IF(Table13[[#This Row],[Free Throw %]]&lt;70,"Subpar FT%",IF(Table13[[#This Row],[Free Throw %]]&lt;=72,"Solid FT%",IF(Table13[[#This Row],[Free Throw %]]&gt;72,"Elite FT%","Invalid")))</f>
        <v>Subpar FT%</v>
      </c>
      <c r="Y331">
        <v>2</v>
      </c>
      <c r="Z331">
        <v>34</v>
      </c>
      <c r="AA331">
        <v>36</v>
      </c>
      <c r="AB331" t="str">
        <f>IF(Table13[[#This Row],[REB]]&lt;199,"Occasional Rebounder",IF(Table13[[#This Row],[REB]] &lt;= 199,"Solid Rebounder",IF(Table13[[#This Row],[REB]]&gt;=200,"Elite Rebounder","Invalid")))</f>
        <v>Occasional Rebounder</v>
      </c>
      <c r="AC331">
        <v>63</v>
      </c>
      <c r="AD331" t="str">
        <f>IF(Table13[[#This Row],[AST]]&lt;100,"Occasional Passer",IF(Table13[[#This Row],[AST]] &lt;= 116,"Solid Passer",IF(Table13[[#This Row],[AST]]&gt;116,"Elite Passer","Invalid")))</f>
        <v>Occasional Passer</v>
      </c>
      <c r="AE331">
        <v>34</v>
      </c>
      <c r="AF331">
        <v>6</v>
      </c>
      <c r="AG331" t="str">
        <f>IF(Table13[[#This Row],[STL]]&lt;25,"Occasional Stealer",IF(Table13[[#This Row],[STL]] &lt;= 33,"Solid Stealer",IF(Table13[[#This Row],[STL]]&gt;33,"Elite Stealer","Invalid")))</f>
        <v>Occasional Stealer</v>
      </c>
      <c r="AH331">
        <v>4</v>
      </c>
      <c r="AI331" t="str">
        <f>IF(Table13[[#This Row],[BLK]]&lt;18,"Occasional Blocker",IF(Table13[[#This Row],[BLK]] &lt;= 20,"Solid Shot Blocker",IF(Table13[[#This Row],[BLK]]&gt;=21,"Elite Shot Blocker","Invalid")))</f>
        <v>Occasional Blocker</v>
      </c>
      <c r="AJ331">
        <v>23</v>
      </c>
      <c r="AK331">
        <v>378</v>
      </c>
      <c r="AL331">
        <v>0</v>
      </c>
      <c r="AM331">
        <v>0</v>
      </c>
      <c r="AN331">
        <v>-6</v>
      </c>
    </row>
    <row r="332" spans="1:40" x14ac:dyDescent="0.25">
      <c r="A332" t="s">
        <v>418</v>
      </c>
      <c r="B332" t="s">
        <v>26</v>
      </c>
      <c r="C332" t="str">
        <f>_xlfn.XLOOKUP(Table13[[#This Row],[POS]],Table4[POS],Table4[POS NAME])</f>
        <v>Power Forward</v>
      </c>
      <c r="D332" t="s">
        <v>85</v>
      </c>
      <c r="E332">
        <v>34</v>
      </c>
      <c r="F332">
        <v>54</v>
      </c>
      <c r="G332">
        <v>23</v>
      </c>
      <c r="H332">
        <v>31</v>
      </c>
      <c r="I332" t="b">
        <f>Table13[[#This Row],[W]]+Table13[[#This Row],[L]]=Table13[[#This Row],[Games Played]]</f>
        <v>1</v>
      </c>
      <c r="J332">
        <v>796</v>
      </c>
      <c r="K332">
        <v>240</v>
      </c>
      <c r="L332" t="str">
        <f>IF(Table13[[#This Row],[PTS]]&gt;=1000,"High Scorer","Low Scorer")</f>
        <v>Low Scorer</v>
      </c>
      <c r="M332">
        <v>108</v>
      </c>
      <c r="N332">
        <v>198</v>
      </c>
      <c r="O332">
        <v>54.5</v>
      </c>
      <c r="P332" t="str">
        <f>IF(Table13[[#This Row],[Field Goal %]]&gt;46,"Above Average FG%","Below Average FG%")</f>
        <v>Above Average FG%</v>
      </c>
      <c r="Q332">
        <v>6</v>
      </c>
      <c r="R332">
        <v>34</v>
      </c>
      <c r="S332">
        <v>17.600000000000001</v>
      </c>
      <c r="T332" t="str">
        <f>IF(Table13[[#This Row],[3P%]]&lt;30,"Regular Shooter",IF(Table13[[#This Row],[3P%]]&lt;=36,"Solid Shooter",IF(Table13[[#This Row],[3P%]]&gt;36,"Sharpshooter","Invalid")))</f>
        <v>Regular Shooter</v>
      </c>
      <c r="U332">
        <v>18</v>
      </c>
      <c r="V332">
        <v>26</v>
      </c>
      <c r="W332">
        <v>69.2</v>
      </c>
      <c r="X332" t="str">
        <f>IF(Table13[[#This Row],[Free Throw %]]&lt;70,"Subpar FT%",IF(Table13[[#This Row],[Free Throw %]]&lt;=72,"Solid FT%",IF(Table13[[#This Row],[Free Throw %]]&gt;72,"Elite FT%","Invalid")))</f>
        <v>Subpar FT%</v>
      </c>
      <c r="Y332">
        <v>71</v>
      </c>
      <c r="Z332">
        <v>95</v>
      </c>
      <c r="AA332">
        <v>166</v>
      </c>
      <c r="AB332" t="str">
        <f>IF(Table13[[#This Row],[REB]]&lt;199,"Occasional Rebounder",IF(Table13[[#This Row],[REB]] &lt;= 199,"Solid Rebounder",IF(Table13[[#This Row],[REB]]&gt;=200,"Elite Rebounder","Invalid")))</f>
        <v>Occasional Rebounder</v>
      </c>
      <c r="AC332">
        <v>75</v>
      </c>
      <c r="AD332" t="str">
        <f>IF(Table13[[#This Row],[AST]]&lt;100,"Occasional Passer",IF(Table13[[#This Row],[AST]] &lt;= 116,"Solid Passer",IF(Table13[[#This Row],[AST]]&gt;116,"Elite Passer","Invalid")))</f>
        <v>Occasional Passer</v>
      </c>
      <c r="AE332">
        <v>42</v>
      </c>
      <c r="AF332">
        <v>54</v>
      </c>
      <c r="AG332" t="str">
        <f>IF(Table13[[#This Row],[STL]]&lt;25,"Occasional Stealer",IF(Table13[[#This Row],[STL]] &lt;= 33,"Solid Stealer",IF(Table13[[#This Row],[STL]]&gt;33,"Elite Stealer","Invalid")))</f>
        <v>Elite Stealer</v>
      </c>
      <c r="AH332">
        <v>5</v>
      </c>
      <c r="AI332" t="str">
        <f>IF(Table13[[#This Row],[BLK]]&lt;18,"Occasional Blocker",IF(Table13[[#This Row],[BLK]] &lt;= 20,"Solid Shot Blocker",IF(Table13[[#This Row],[BLK]]&gt;=21,"Elite Shot Blocker","Invalid")))</f>
        <v>Occasional Blocker</v>
      </c>
      <c r="AJ332">
        <v>88</v>
      </c>
      <c r="AK332">
        <v>687</v>
      </c>
      <c r="AL332">
        <v>0</v>
      </c>
      <c r="AM332">
        <v>0</v>
      </c>
      <c r="AN332">
        <v>-92</v>
      </c>
    </row>
    <row r="333" spans="1:40" x14ac:dyDescent="0.25">
      <c r="A333" t="s">
        <v>419</v>
      </c>
      <c r="B333" t="s">
        <v>40</v>
      </c>
      <c r="C333" t="str">
        <f>_xlfn.XLOOKUP(Table13[[#This Row],[POS]],Table4[POS],Table4[POS NAME])</f>
        <v>Point Guard</v>
      </c>
      <c r="D333" t="s">
        <v>142</v>
      </c>
      <c r="E333">
        <v>21</v>
      </c>
      <c r="F333">
        <v>12</v>
      </c>
      <c r="G333">
        <v>3</v>
      </c>
      <c r="H333">
        <v>9</v>
      </c>
      <c r="I333" t="b">
        <f>Table13[[#This Row],[W]]+Table13[[#This Row],[L]]=Table13[[#This Row],[Games Played]]</f>
        <v>1</v>
      </c>
      <c r="J333">
        <v>400</v>
      </c>
      <c r="K333">
        <v>239</v>
      </c>
      <c r="L333" t="str">
        <f>IF(Table13[[#This Row],[PTS]]&gt;=1000,"High Scorer","Low Scorer")</f>
        <v>Low Scorer</v>
      </c>
      <c r="M333">
        <v>93</v>
      </c>
      <c r="N333">
        <v>224</v>
      </c>
      <c r="O333">
        <v>41.5</v>
      </c>
      <c r="P333" t="str">
        <f>IF(Table13[[#This Row],[Field Goal %]]&gt;46,"Above Average FG%","Below Average FG%")</f>
        <v>Below Average FG%</v>
      </c>
      <c r="Q333">
        <v>17</v>
      </c>
      <c r="R333">
        <v>61</v>
      </c>
      <c r="S333">
        <v>27.9</v>
      </c>
      <c r="T333" t="str">
        <f>IF(Table13[[#This Row],[3P%]]&lt;30,"Regular Shooter",IF(Table13[[#This Row],[3P%]]&lt;=36,"Solid Shooter",IF(Table13[[#This Row],[3P%]]&gt;36,"Sharpshooter","Invalid")))</f>
        <v>Regular Shooter</v>
      </c>
      <c r="U333">
        <v>36</v>
      </c>
      <c r="V333">
        <v>43</v>
      </c>
      <c r="W333">
        <v>83.7</v>
      </c>
      <c r="X333" t="str">
        <f>IF(Table13[[#This Row],[Free Throw %]]&lt;70,"Subpar FT%",IF(Table13[[#This Row],[Free Throw %]]&lt;=72,"Solid FT%",IF(Table13[[#This Row],[Free Throw %]]&gt;72,"Elite FT%","Invalid")))</f>
        <v>Elite FT%</v>
      </c>
      <c r="Y333">
        <v>12</v>
      </c>
      <c r="Z333">
        <v>62</v>
      </c>
      <c r="AA333">
        <v>74</v>
      </c>
      <c r="AB333" t="str">
        <f>IF(Table13[[#This Row],[REB]]&lt;199,"Occasional Rebounder",IF(Table13[[#This Row],[REB]] &lt;= 199,"Solid Rebounder",IF(Table13[[#This Row],[REB]]&gt;=200,"Elite Rebounder","Invalid")))</f>
        <v>Occasional Rebounder</v>
      </c>
      <c r="AC333">
        <v>72</v>
      </c>
      <c r="AD333" t="str">
        <f>IF(Table13[[#This Row],[AST]]&lt;100,"Occasional Passer",IF(Table13[[#This Row],[AST]] &lt;= 116,"Solid Passer",IF(Table13[[#This Row],[AST]]&gt;116,"Elite Passer","Invalid")))</f>
        <v>Occasional Passer</v>
      </c>
      <c r="AE333">
        <v>39</v>
      </c>
      <c r="AF333">
        <v>10</v>
      </c>
      <c r="AG333" t="str">
        <f>IF(Table13[[#This Row],[STL]]&lt;25,"Occasional Stealer",IF(Table13[[#This Row],[STL]] &lt;= 33,"Solid Stealer",IF(Table13[[#This Row],[STL]]&gt;33,"Elite Stealer","Invalid")))</f>
        <v>Occasional Stealer</v>
      </c>
      <c r="AH333">
        <v>7</v>
      </c>
      <c r="AI333" t="str">
        <f>IF(Table13[[#This Row],[BLK]]&lt;18,"Occasional Blocker",IF(Table13[[#This Row],[BLK]] &lt;= 20,"Solid Shot Blocker",IF(Table13[[#This Row],[BLK]]&gt;=21,"Elite Shot Blocker","Invalid")))</f>
        <v>Occasional Blocker</v>
      </c>
      <c r="AJ333">
        <v>34</v>
      </c>
      <c r="AK333">
        <v>448</v>
      </c>
      <c r="AL333">
        <v>3</v>
      </c>
      <c r="AM333">
        <v>0</v>
      </c>
      <c r="AN333">
        <v>-60</v>
      </c>
    </row>
    <row r="334" spans="1:40" x14ac:dyDescent="0.25">
      <c r="A334" t="s">
        <v>420</v>
      </c>
      <c r="B334" t="s">
        <v>57</v>
      </c>
      <c r="C334" t="str">
        <f>_xlfn.XLOOKUP(Table13[[#This Row],[POS]],Table4[POS],Table4[POS NAME])</f>
        <v>Forward</v>
      </c>
      <c r="D334" t="s">
        <v>106</v>
      </c>
      <c r="E334">
        <v>26</v>
      </c>
      <c r="F334">
        <v>54</v>
      </c>
      <c r="G334">
        <v>28</v>
      </c>
      <c r="H334">
        <v>26</v>
      </c>
      <c r="I334" t="b">
        <f>Table13[[#This Row],[W]]+Table13[[#This Row],[L]]=Table13[[#This Row],[Games Played]]</f>
        <v>1</v>
      </c>
      <c r="J334">
        <v>969</v>
      </c>
      <c r="K334">
        <v>236</v>
      </c>
      <c r="L334" t="str">
        <f>IF(Table13[[#This Row],[PTS]]&gt;=1000,"High Scorer","Low Scorer")</f>
        <v>Low Scorer</v>
      </c>
      <c r="M334">
        <v>93</v>
      </c>
      <c r="N334">
        <v>216</v>
      </c>
      <c r="O334">
        <v>43.1</v>
      </c>
      <c r="P334" t="str">
        <f>IF(Table13[[#This Row],[Field Goal %]]&gt;46,"Above Average FG%","Below Average FG%")</f>
        <v>Below Average FG%</v>
      </c>
      <c r="Q334">
        <v>37</v>
      </c>
      <c r="R334">
        <v>109</v>
      </c>
      <c r="S334">
        <v>33.9</v>
      </c>
      <c r="T334" t="str">
        <f>IF(Table13[[#This Row],[3P%]]&lt;30,"Regular Shooter",IF(Table13[[#This Row],[3P%]]&lt;=36,"Solid Shooter",IF(Table13[[#This Row],[3P%]]&gt;36,"Sharpshooter","Invalid")))</f>
        <v>Solid Shooter</v>
      </c>
      <c r="U334">
        <v>13</v>
      </c>
      <c r="V334">
        <v>28</v>
      </c>
      <c r="W334">
        <v>46.4</v>
      </c>
      <c r="X334" t="str">
        <f>IF(Table13[[#This Row],[Free Throw %]]&lt;70,"Subpar FT%",IF(Table13[[#This Row],[Free Throw %]]&lt;=72,"Solid FT%",IF(Table13[[#This Row],[Free Throw %]]&gt;72,"Elite FT%","Invalid")))</f>
        <v>Subpar FT%</v>
      </c>
      <c r="Y334">
        <v>57</v>
      </c>
      <c r="Z334">
        <v>131</v>
      </c>
      <c r="AA334">
        <v>188</v>
      </c>
      <c r="AB334" t="str">
        <f>IF(Table13[[#This Row],[REB]]&lt;199,"Occasional Rebounder",IF(Table13[[#This Row],[REB]] &lt;= 199,"Solid Rebounder",IF(Table13[[#This Row],[REB]]&gt;=200,"Elite Rebounder","Invalid")))</f>
        <v>Occasional Rebounder</v>
      </c>
      <c r="AC334">
        <v>43</v>
      </c>
      <c r="AD334" t="str">
        <f>IF(Table13[[#This Row],[AST]]&lt;100,"Occasional Passer",IF(Table13[[#This Row],[AST]] &lt;= 116,"Solid Passer",IF(Table13[[#This Row],[AST]]&gt;116,"Elite Passer","Invalid")))</f>
        <v>Occasional Passer</v>
      </c>
      <c r="AE334">
        <v>45</v>
      </c>
      <c r="AF334">
        <v>36</v>
      </c>
      <c r="AG334" t="str">
        <f>IF(Table13[[#This Row],[STL]]&lt;25,"Occasional Stealer",IF(Table13[[#This Row],[STL]] &lt;= 33,"Solid Stealer",IF(Table13[[#This Row],[STL]]&gt;33,"Elite Stealer","Invalid")))</f>
        <v>Elite Stealer</v>
      </c>
      <c r="AH334">
        <v>17</v>
      </c>
      <c r="AI334" t="str">
        <f>IF(Table13[[#This Row],[BLK]]&lt;18,"Occasional Blocker",IF(Table13[[#This Row],[BLK]] &lt;= 20,"Solid Shot Blocker",IF(Table13[[#This Row],[BLK]]&gt;=21,"Elite Shot Blocker","Invalid")))</f>
        <v>Occasional Blocker</v>
      </c>
      <c r="AJ334">
        <v>82</v>
      </c>
      <c r="AK334">
        <v>640</v>
      </c>
      <c r="AL334">
        <v>2</v>
      </c>
      <c r="AM334">
        <v>0</v>
      </c>
      <c r="AN334">
        <v>-103</v>
      </c>
    </row>
    <row r="335" spans="1:40" x14ac:dyDescent="0.25">
      <c r="A335" t="s">
        <v>421</v>
      </c>
      <c r="B335" t="s">
        <v>37</v>
      </c>
      <c r="C335" t="str">
        <f>_xlfn.XLOOKUP(Table13[[#This Row],[POS]],Table4[POS],Table4[POS NAME])</f>
        <v>Center</v>
      </c>
      <c r="D335" t="s">
        <v>104</v>
      </c>
      <c r="E335">
        <v>22</v>
      </c>
      <c r="F335">
        <v>47</v>
      </c>
      <c r="G335">
        <v>22</v>
      </c>
      <c r="H335">
        <v>25</v>
      </c>
      <c r="I335" t="b">
        <f>Table13[[#This Row],[W]]+Table13[[#This Row],[L]]=Table13[[#This Row],[Games Played]]</f>
        <v>1</v>
      </c>
      <c r="J335">
        <v>610</v>
      </c>
      <c r="K335">
        <v>233</v>
      </c>
      <c r="L335" t="str">
        <f>IF(Table13[[#This Row],[PTS]]&gt;=1000,"High Scorer","Low Scorer")</f>
        <v>Low Scorer</v>
      </c>
      <c r="M335">
        <v>86</v>
      </c>
      <c r="N335">
        <v>156</v>
      </c>
      <c r="O335">
        <v>55.1</v>
      </c>
      <c r="P335" t="str">
        <f>IF(Table13[[#This Row],[Field Goal %]]&gt;46,"Above Average FG%","Below Average FG%")</f>
        <v>Above Average FG%</v>
      </c>
      <c r="Q335">
        <v>3</v>
      </c>
      <c r="R335">
        <v>29</v>
      </c>
      <c r="S335">
        <v>10.3</v>
      </c>
      <c r="T335" t="str">
        <f>IF(Table13[[#This Row],[3P%]]&lt;30,"Regular Shooter",IF(Table13[[#This Row],[3P%]]&lt;=36,"Solid Shooter",IF(Table13[[#This Row],[3P%]]&gt;36,"Sharpshooter","Invalid")))</f>
        <v>Regular Shooter</v>
      </c>
      <c r="U335">
        <v>58</v>
      </c>
      <c r="V335">
        <v>83</v>
      </c>
      <c r="W335">
        <v>69.900000000000006</v>
      </c>
      <c r="X335" t="str">
        <f>IF(Table13[[#This Row],[Free Throw %]]&lt;70,"Subpar FT%",IF(Table13[[#This Row],[Free Throw %]]&lt;=72,"Solid FT%",IF(Table13[[#This Row],[Free Throw %]]&gt;72,"Elite FT%","Invalid")))</f>
        <v>Subpar FT%</v>
      </c>
      <c r="Y335">
        <v>39</v>
      </c>
      <c r="Z335">
        <v>93</v>
      </c>
      <c r="AA335">
        <v>132</v>
      </c>
      <c r="AB335" t="str">
        <f>IF(Table13[[#This Row],[REB]]&lt;199,"Occasional Rebounder",IF(Table13[[#This Row],[REB]] &lt;= 199,"Solid Rebounder",IF(Table13[[#This Row],[REB]]&gt;=200,"Elite Rebounder","Invalid")))</f>
        <v>Occasional Rebounder</v>
      </c>
      <c r="AC335">
        <v>34</v>
      </c>
      <c r="AD335" t="str">
        <f>IF(Table13[[#This Row],[AST]]&lt;100,"Occasional Passer",IF(Table13[[#This Row],[AST]] &lt;= 116,"Solid Passer",IF(Table13[[#This Row],[AST]]&gt;116,"Elite Passer","Invalid")))</f>
        <v>Occasional Passer</v>
      </c>
      <c r="AE335">
        <v>31</v>
      </c>
      <c r="AF335">
        <v>20</v>
      </c>
      <c r="AG335" t="str">
        <f>IF(Table13[[#This Row],[STL]]&lt;25,"Occasional Stealer",IF(Table13[[#This Row],[STL]] &lt;= 33,"Solid Stealer",IF(Table13[[#This Row],[STL]]&gt;33,"Elite Stealer","Invalid")))</f>
        <v>Occasional Stealer</v>
      </c>
      <c r="AH335">
        <v>19</v>
      </c>
      <c r="AI335" t="str">
        <f>IF(Table13[[#This Row],[BLK]]&lt;18,"Occasional Blocker",IF(Table13[[#This Row],[BLK]] &lt;= 20,"Solid Shot Blocker",IF(Table13[[#This Row],[BLK]]&gt;=21,"Elite Shot Blocker","Invalid")))</f>
        <v>Solid Shot Blocker</v>
      </c>
      <c r="AJ335">
        <v>67</v>
      </c>
      <c r="AK335">
        <v>528</v>
      </c>
      <c r="AL335">
        <v>0</v>
      </c>
      <c r="AM335">
        <v>0</v>
      </c>
      <c r="AN335">
        <v>-70</v>
      </c>
    </row>
    <row r="336" spans="1:40" x14ac:dyDescent="0.25">
      <c r="A336" t="s">
        <v>422</v>
      </c>
      <c r="B336" t="s">
        <v>40</v>
      </c>
      <c r="C336" t="str">
        <f>_xlfn.XLOOKUP(Table13[[#This Row],[POS]],Table4[POS],Table4[POS NAME])</f>
        <v>Point Guard</v>
      </c>
      <c r="D336" t="s">
        <v>129</v>
      </c>
      <c r="E336">
        <v>36</v>
      </c>
      <c r="F336">
        <v>46</v>
      </c>
      <c r="G336">
        <v>27</v>
      </c>
      <c r="H336">
        <v>19</v>
      </c>
      <c r="I336" t="b">
        <f>Table13[[#This Row],[W]]+Table13[[#This Row],[L]]=Table13[[#This Row],[Games Played]]</f>
        <v>1</v>
      </c>
      <c r="J336">
        <v>833</v>
      </c>
      <c r="K336">
        <v>232</v>
      </c>
      <c r="L336" t="str">
        <f>IF(Table13[[#This Row],[PTS]]&gt;=1000,"High Scorer","Low Scorer")</f>
        <v>Low Scorer</v>
      </c>
      <c r="M336">
        <v>78</v>
      </c>
      <c r="N336">
        <v>166</v>
      </c>
      <c r="O336">
        <v>47</v>
      </c>
      <c r="P336" t="str">
        <f>IF(Table13[[#This Row],[Field Goal %]]&gt;46,"Above Average FG%","Below Average FG%")</f>
        <v>Above Average FG%</v>
      </c>
      <c r="Q336">
        <v>34</v>
      </c>
      <c r="R336">
        <v>95</v>
      </c>
      <c r="S336">
        <v>35.799999999999997</v>
      </c>
      <c r="T336" t="str">
        <f>IF(Table13[[#This Row],[3P%]]&lt;30,"Regular Shooter",IF(Table13[[#This Row],[3P%]]&lt;=36,"Solid Shooter",IF(Table13[[#This Row],[3P%]]&gt;36,"Sharpshooter","Invalid")))</f>
        <v>Solid Shooter</v>
      </c>
      <c r="U336">
        <v>42</v>
      </c>
      <c r="V336">
        <v>55</v>
      </c>
      <c r="W336">
        <v>76.400000000000006</v>
      </c>
      <c r="X336" t="str">
        <f>IF(Table13[[#This Row],[Free Throw %]]&lt;70,"Subpar FT%",IF(Table13[[#This Row],[Free Throw %]]&lt;=72,"Solid FT%",IF(Table13[[#This Row],[Free Throw %]]&gt;72,"Elite FT%","Invalid")))</f>
        <v>Elite FT%</v>
      </c>
      <c r="Y336">
        <v>15</v>
      </c>
      <c r="Z336">
        <v>70</v>
      </c>
      <c r="AA336">
        <v>85</v>
      </c>
      <c r="AB336" t="str">
        <f>IF(Table13[[#This Row],[REB]]&lt;199,"Occasional Rebounder",IF(Table13[[#This Row],[REB]] &lt;= 199,"Solid Rebounder",IF(Table13[[#This Row],[REB]]&gt;=200,"Elite Rebounder","Invalid")))</f>
        <v>Occasional Rebounder</v>
      </c>
      <c r="AC336">
        <v>110</v>
      </c>
      <c r="AD336" t="str">
        <f>IF(Table13[[#This Row],[AST]]&lt;100,"Occasional Passer",IF(Table13[[#This Row],[AST]] &lt;= 116,"Solid Passer",IF(Table13[[#This Row],[AST]]&gt;116,"Elite Passer","Invalid")))</f>
        <v>Solid Passer</v>
      </c>
      <c r="AE336">
        <v>34</v>
      </c>
      <c r="AF336">
        <v>26</v>
      </c>
      <c r="AG336" t="str">
        <f>IF(Table13[[#This Row],[STL]]&lt;25,"Occasional Stealer",IF(Table13[[#This Row],[STL]] &lt;= 33,"Solid Stealer",IF(Table13[[#This Row],[STL]]&gt;33,"Elite Stealer","Invalid")))</f>
        <v>Solid Stealer</v>
      </c>
      <c r="AH336">
        <v>6</v>
      </c>
      <c r="AI336" t="str">
        <f>IF(Table13[[#This Row],[BLK]]&lt;18,"Occasional Blocker",IF(Table13[[#This Row],[BLK]] &lt;= 20,"Solid Shot Blocker",IF(Table13[[#This Row],[BLK]]&gt;=21,"Elite Shot Blocker","Invalid")))</f>
        <v>Occasional Blocker</v>
      </c>
      <c r="AJ336">
        <v>55</v>
      </c>
      <c r="AK336">
        <v>561</v>
      </c>
      <c r="AL336">
        <v>0</v>
      </c>
      <c r="AM336">
        <v>0</v>
      </c>
      <c r="AN336">
        <v>41</v>
      </c>
    </row>
    <row r="337" spans="1:40" x14ac:dyDescent="0.25">
      <c r="A337" t="s">
        <v>423</v>
      </c>
      <c r="B337" t="s">
        <v>37</v>
      </c>
      <c r="C337" t="str">
        <f>_xlfn.XLOOKUP(Table13[[#This Row],[POS]],Table4[POS],Table4[POS NAME])</f>
        <v>Center</v>
      </c>
      <c r="D337" t="s">
        <v>95</v>
      </c>
      <c r="E337">
        <v>21</v>
      </c>
      <c r="F337">
        <v>48</v>
      </c>
      <c r="G337">
        <v>22</v>
      </c>
      <c r="H337">
        <v>26</v>
      </c>
      <c r="I337" t="b">
        <f>Table13[[#This Row],[W]]+Table13[[#This Row],[L]]=Table13[[#This Row],[Games Played]]</f>
        <v>1</v>
      </c>
      <c r="J337">
        <v>553</v>
      </c>
      <c r="K337">
        <v>227</v>
      </c>
      <c r="L337" t="str">
        <f>IF(Table13[[#This Row],[PTS]]&gt;=1000,"High Scorer","Low Scorer")</f>
        <v>Low Scorer</v>
      </c>
      <c r="M337">
        <v>93</v>
      </c>
      <c r="N337">
        <v>171</v>
      </c>
      <c r="O337">
        <v>54.4</v>
      </c>
      <c r="P337" t="str">
        <f>IF(Table13[[#This Row],[Field Goal %]]&gt;46,"Above Average FG%","Below Average FG%")</f>
        <v>Above Average FG%</v>
      </c>
      <c r="Q337">
        <v>6</v>
      </c>
      <c r="R337">
        <v>11</v>
      </c>
      <c r="S337">
        <v>54.5</v>
      </c>
      <c r="T337" t="str">
        <f>IF(Table13[[#This Row],[3P%]]&lt;30,"Regular Shooter",IF(Table13[[#This Row],[3P%]]&lt;=36,"Solid Shooter",IF(Table13[[#This Row],[3P%]]&gt;36,"Sharpshooter","Invalid")))</f>
        <v>Sharpshooter</v>
      </c>
      <c r="U337">
        <v>35</v>
      </c>
      <c r="V337">
        <v>55</v>
      </c>
      <c r="W337">
        <v>63.6</v>
      </c>
      <c r="X337" t="str">
        <f>IF(Table13[[#This Row],[Free Throw %]]&lt;70,"Subpar FT%",IF(Table13[[#This Row],[Free Throw %]]&lt;=72,"Solid FT%",IF(Table13[[#This Row],[Free Throw %]]&gt;72,"Elite FT%","Invalid")))</f>
        <v>Subpar FT%</v>
      </c>
      <c r="Y337">
        <v>99</v>
      </c>
      <c r="Z337">
        <v>101</v>
      </c>
      <c r="AA337">
        <v>200</v>
      </c>
      <c r="AB337" t="str">
        <f>IF(Table13[[#This Row],[REB]]&lt;199,"Occasional Rebounder",IF(Table13[[#This Row],[REB]] &lt;= 199,"Solid Rebounder",IF(Table13[[#This Row],[REB]]&gt;=200,"Elite Rebounder","Invalid")))</f>
        <v>Elite Rebounder</v>
      </c>
      <c r="AC337">
        <v>37</v>
      </c>
      <c r="AD337" t="str">
        <f>IF(Table13[[#This Row],[AST]]&lt;100,"Occasional Passer",IF(Table13[[#This Row],[AST]] &lt;= 116,"Solid Passer",IF(Table13[[#This Row],[AST]]&gt;116,"Elite Passer","Invalid")))</f>
        <v>Occasional Passer</v>
      </c>
      <c r="AE337">
        <v>42</v>
      </c>
      <c r="AF337">
        <v>15</v>
      </c>
      <c r="AG337" t="str">
        <f>IF(Table13[[#This Row],[STL]]&lt;25,"Occasional Stealer",IF(Table13[[#This Row],[STL]] &lt;= 33,"Solid Stealer",IF(Table13[[#This Row],[STL]]&gt;33,"Elite Stealer","Invalid")))</f>
        <v>Occasional Stealer</v>
      </c>
      <c r="AH337">
        <v>32</v>
      </c>
      <c r="AI337" t="str">
        <f>IF(Table13[[#This Row],[BLK]]&lt;18,"Occasional Blocker",IF(Table13[[#This Row],[BLK]] &lt;= 20,"Solid Shot Blocker",IF(Table13[[#This Row],[BLK]]&gt;=21,"Elite Shot Blocker","Invalid")))</f>
        <v>Elite Shot Blocker</v>
      </c>
      <c r="AJ337">
        <v>89</v>
      </c>
      <c r="AK337">
        <v>622</v>
      </c>
      <c r="AL337">
        <v>2</v>
      </c>
      <c r="AM337">
        <v>0</v>
      </c>
      <c r="AN337">
        <v>-101</v>
      </c>
    </row>
    <row r="338" spans="1:40" x14ac:dyDescent="0.25">
      <c r="A338" t="s">
        <v>424</v>
      </c>
      <c r="B338" t="s">
        <v>62</v>
      </c>
      <c r="C338" t="str">
        <f>_xlfn.XLOOKUP(Table13[[#This Row],[POS]],Table4[POS],Table4[POS NAME])</f>
        <v>Guard</v>
      </c>
      <c r="D338" t="s">
        <v>104</v>
      </c>
      <c r="E338">
        <v>20</v>
      </c>
      <c r="F338">
        <v>59</v>
      </c>
      <c r="G338">
        <v>33</v>
      </c>
      <c r="H338">
        <v>26</v>
      </c>
      <c r="I338" t="b">
        <f>Table13[[#This Row],[W]]+Table13[[#This Row],[L]]=Table13[[#This Row],[Games Played]]</f>
        <v>1</v>
      </c>
      <c r="J338">
        <v>1042</v>
      </c>
      <c r="K338">
        <v>227</v>
      </c>
      <c r="L338" t="str">
        <f>IF(Table13[[#This Row],[PTS]]&gt;=1000,"High Scorer","Low Scorer")</f>
        <v>Low Scorer</v>
      </c>
      <c r="M338">
        <v>87</v>
      </c>
      <c r="N338">
        <v>208</v>
      </c>
      <c r="O338">
        <v>41.8</v>
      </c>
      <c r="P338" t="str">
        <f>IF(Table13[[#This Row],[Field Goal %]]&gt;46,"Above Average FG%","Below Average FG%")</f>
        <v>Below Average FG%</v>
      </c>
      <c r="Q338">
        <v>27</v>
      </c>
      <c r="R338">
        <v>86</v>
      </c>
      <c r="S338">
        <v>31.4</v>
      </c>
      <c r="T338" t="str">
        <f>IF(Table13[[#This Row],[3P%]]&lt;30,"Regular Shooter",IF(Table13[[#This Row],[3P%]]&lt;=36,"Solid Shooter",IF(Table13[[#This Row],[3P%]]&gt;36,"Sharpshooter","Invalid")))</f>
        <v>Solid Shooter</v>
      </c>
      <c r="U338">
        <v>26</v>
      </c>
      <c r="V338">
        <v>40</v>
      </c>
      <c r="W338">
        <v>65</v>
      </c>
      <c r="X338" t="str">
        <f>IF(Table13[[#This Row],[Free Throw %]]&lt;70,"Subpar FT%",IF(Table13[[#This Row],[Free Throw %]]&lt;=72,"Solid FT%",IF(Table13[[#This Row],[Free Throw %]]&gt;72,"Elite FT%","Invalid")))</f>
        <v>Subpar FT%</v>
      </c>
      <c r="Y338">
        <v>36</v>
      </c>
      <c r="Z338">
        <v>152</v>
      </c>
      <c r="AA338">
        <v>188</v>
      </c>
      <c r="AB338" t="str">
        <f>IF(Table13[[#This Row],[REB]]&lt;199,"Occasional Rebounder",IF(Table13[[#This Row],[REB]] &lt;= 199,"Solid Rebounder",IF(Table13[[#This Row],[REB]]&gt;=200,"Elite Rebounder","Invalid")))</f>
        <v>Occasional Rebounder</v>
      </c>
      <c r="AC338">
        <v>134</v>
      </c>
      <c r="AD338" t="str">
        <f>IF(Table13[[#This Row],[AST]]&lt;100,"Occasional Passer",IF(Table13[[#This Row],[AST]] &lt;= 116,"Solid Passer",IF(Table13[[#This Row],[AST]]&gt;116,"Elite Passer","Invalid")))</f>
        <v>Elite Passer</v>
      </c>
      <c r="AE338">
        <v>57</v>
      </c>
      <c r="AF338">
        <v>43</v>
      </c>
      <c r="AG338" t="str">
        <f>IF(Table13[[#This Row],[STL]]&lt;25,"Occasional Stealer",IF(Table13[[#This Row],[STL]] &lt;= 33,"Solid Stealer",IF(Table13[[#This Row],[STL]]&gt;33,"Elite Stealer","Invalid")))</f>
        <v>Elite Stealer</v>
      </c>
      <c r="AH338">
        <v>11</v>
      </c>
      <c r="AI338" t="str">
        <f>IF(Table13[[#This Row],[BLK]]&lt;18,"Occasional Blocker",IF(Table13[[#This Row],[BLK]] &lt;= 20,"Solid Shot Blocker",IF(Table13[[#This Row],[BLK]]&gt;=21,"Elite Shot Blocker","Invalid")))</f>
        <v>Occasional Blocker</v>
      </c>
      <c r="AJ338">
        <v>99</v>
      </c>
      <c r="AK338">
        <v>759</v>
      </c>
      <c r="AL338">
        <v>0</v>
      </c>
      <c r="AM338">
        <v>0</v>
      </c>
      <c r="AN338">
        <v>-7</v>
      </c>
    </row>
    <row r="339" spans="1:40" x14ac:dyDescent="0.25">
      <c r="A339" t="s">
        <v>425</v>
      </c>
      <c r="B339" t="s">
        <v>52</v>
      </c>
      <c r="C339" t="str">
        <f>_xlfn.XLOOKUP(Table13[[#This Row],[POS]],Table4[POS],Table4[POS NAME])</f>
        <v>Shooting Guard</v>
      </c>
      <c r="D339" t="s">
        <v>91</v>
      </c>
      <c r="E339">
        <v>21</v>
      </c>
      <c r="F339">
        <v>57</v>
      </c>
      <c r="G339">
        <v>15</v>
      </c>
      <c r="H339">
        <v>42</v>
      </c>
      <c r="I339" t="b">
        <f>Table13[[#This Row],[W]]+Table13[[#This Row],[L]]=Table13[[#This Row],[Games Played]]</f>
        <v>1</v>
      </c>
      <c r="J339">
        <v>914</v>
      </c>
      <c r="K339">
        <v>226</v>
      </c>
      <c r="L339" t="str">
        <f>IF(Table13[[#This Row],[PTS]]&gt;=1000,"High Scorer","Low Scorer")</f>
        <v>Low Scorer</v>
      </c>
      <c r="M339">
        <v>81</v>
      </c>
      <c r="N339">
        <v>237</v>
      </c>
      <c r="O339">
        <v>34.200000000000003</v>
      </c>
      <c r="P339" t="str">
        <f>IF(Table13[[#This Row],[Field Goal %]]&gt;46,"Above Average FG%","Below Average FG%")</f>
        <v>Below Average FG%</v>
      </c>
      <c r="Q339">
        <v>40</v>
      </c>
      <c r="R339">
        <v>140</v>
      </c>
      <c r="S339">
        <v>28.6</v>
      </c>
      <c r="T339" t="str">
        <f>IF(Table13[[#This Row],[3P%]]&lt;30,"Regular Shooter",IF(Table13[[#This Row],[3P%]]&lt;=36,"Solid Shooter",IF(Table13[[#This Row],[3P%]]&gt;36,"Sharpshooter","Invalid")))</f>
        <v>Regular Shooter</v>
      </c>
      <c r="U339">
        <v>24</v>
      </c>
      <c r="V339">
        <v>36</v>
      </c>
      <c r="W339">
        <v>66.7</v>
      </c>
      <c r="X339" t="str">
        <f>IF(Table13[[#This Row],[Free Throw %]]&lt;70,"Subpar FT%",IF(Table13[[#This Row],[Free Throw %]]&lt;=72,"Solid FT%",IF(Table13[[#This Row],[Free Throw %]]&gt;72,"Elite FT%","Invalid")))</f>
        <v>Subpar FT%</v>
      </c>
      <c r="Y339">
        <v>18</v>
      </c>
      <c r="Z339">
        <v>80</v>
      </c>
      <c r="AA339">
        <v>98</v>
      </c>
      <c r="AB339" t="str">
        <f>IF(Table13[[#This Row],[REB]]&lt;199,"Occasional Rebounder",IF(Table13[[#This Row],[REB]] &lt;= 199,"Solid Rebounder",IF(Table13[[#This Row],[REB]]&gt;=200,"Elite Rebounder","Invalid")))</f>
        <v>Occasional Rebounder</v>
      </c>
      <c r="AC339">
        <v>132</v>
      </c>
      <c r="AD339" t="str">
        <f>IF(Table13[[#This Row],[AST]]&lt;100,"Occasional Passer",IF(Table13[[#This Row],[AST]] &lt;= 116,"Solid Passer",IF(Table13[[#This Row],[AST]]&gt;116,"Elite Passer","Invalid")))</f>
        <v>Elite Passer</v>
      </c>
      <c r="AE339">
        <v>86</v>
      </c>
      <c r="AF339">
        <v>31</v>
      </c>
      <c r="AG339" t="str">
        <f>IF(Table13[[#This Row],[STL]]&lt;25,"Occasional Stealer",IF(Table13[[#This Row],[STL]] &lt;= 33,"Solid Stealer",IF(Table13[[#This Row],[STL]]&gt;33,"Elite Stealer","Invalid")))</f>
        <v>Solid Stealer</v>
      </c>
      <c r="AH339">
        <v>7</v>
      </c>
      <c r="AI339" t="str">
        <f>IF(Table13[[#This Row],[BLK]]&lt;18,"Occasional Blocker",IF(Table13[[#This Row],[BLK]] &lt;= 20,"Solid Shot Blocker",IF(Table13[[#This Row],[BLK]]&gt;=21,"Elite Shot Blocker","Invalid")))</f>
        <v>Occasional Blocker</v>
      </c>
      <c r="AJ339">
        <v>59</v>
      </c>
      <c r="AK339">
        <v>570</v>
      </c>
      <c r="AL339">
        <v>0</v>
      </c>
      <c r="AM339">
        <v>0</v>
      </c>
      <c r="AN339">
        <v>-151</v>
      </c>
    </row>
    <row r="340" spans="1:40" x14ac:dyDescent="0.25">
      <c r="A340" t="s">
        <v>426</v>
      </c>
      <c r="B340" t="s">
        <v>26</v>
      </c>
      <c r="C340" t="str">
        <f>_xlfn.XLOOKUP(Table13[[#This Row],[POS]],Table4[POS],Table4[POS NAME])</f>
        <v>Power Forward</v>
      </c>
      <c r="D340" t="s">
        <v>91</v>
      </c>
      <c r="E340">
        <v>21</v>
      </c>
      <c r="F340">
        <v>75</v>
      </c>
      <c r="G340">
        <v>21</v>
      </c>
      <c r="H340">
        <v>54</v>
      </c>
      <c r="I340" t="b">
        <f>Table13[[#This Row],[W]]+Table13[[#This Row],[L]]=Table13[[#This Row],[Games Played]]</f>
        <v>1</v>
      </c>
      <c r="J340">
        <v>970</v>
      </c>
      <c r="K340">
        <v>225</v>
      </c>
      <c r="L340" t="str">
        <f>IF(Table13[[#This Row],[PTS]]&gt;=1000,"High Scorer","Low Scorer")</f>
        <v>Low Scorer</v>
      </c>
      <c r="M340">
        <v>86</v>
      </c>
      <c r="N340">
        <v>177</v>
      </c>
      <c r="O340">
        <v>48.6</v>
      </c>
      <c r="P340" t="str">
        <f>IF(Table13[[#This Row],[Field Goal %]]&gt;46,"Above Average FG%","Below Average FG%")</f>
        <v>Above Average FG%</v>
      </c>
      <c r="Q340">
        <v>24</v>
      </c>
      <c r="R340">
        <v>59</v>
      </c>
      <c r="S340">
        <v>40.700000000000003</v>
      </c>
      <c r="T340" t="str">
        <f>IF(Table13[[#This Row],[3P%]]&lt;30,"Regular Shooter",IF(Table13[[#This Row],[3P%]]&lt;=36,"Solid Shooter",IF(Table13[[#This Row],[3P%]]&gt;36,"Sharpshooter","Invalid")))</f>
        <v>Sharpshooter</v>
      </c>
      <c r="U340">
        <v>29</v>
      </c>
      <c r="V340">
        <v>47</v>
      </c>
      <c r="W340">
        <v>61.7</v>
      </c>
      <c r="X340" t="str">
        <f>IF(Table13[[#This Row],[Free Throw %]]&lt;70,"Subpar FT%",IF(Table13[[#This Row],[Free Throw %]]&lt;=72,"Solid FT%",IF(Table13[[#This Row],[Free Throw %]]&gt;72,"Elite FT%","Invalid")))</f>
        <v>Subpar FT%</v>
      </c>
      <c r="Y340">
        <v>120</v>
      </c>
      <c r="Z340">
        <v>187</v>
      </c>
      <c r="AA340">
        <v>307</v>
      </c>
      <c r="AB340" t="str">
        <f>IF(Table13[[#This Row],[REB]]&lt;199,"Occasional Rebounder",IF(Table13[[#This Row],[REB]] &lt;= 199,"Solid Rebounder",IF(Table13[[#This Row],[REB]]&gt;=200,"Elite Rebounder","Invalid")))</f>
        <v>Elite Rebounder</v>
      </c>
      <c r="AC340">
        <v>64</v>
      </c>
      <c r="AD340" t="str">
        <f>IF(Table13[[#This Row],[AST]]&lt;100,"Occasional Passer",IF(Table13[[#This Row],[AST]] &lt;= 116,"Solid Passer",IF(Table13[[#This Row],[AST]]&gt;116,"Elite Passer","Invalid")))</f>
        <v>Occasional Passer</v>
      </c>
      <c r="AE340">
        <v>47</v>
      </c>
      <c r="AF340">
        <v>44</v>
      </c>
      <c r="AG340" t="str">
        <f>IF(Table13[[#This Row],[STL]]&lt;25,"Occasional Stealer",IF(Table13[[#This Row],[STL]] &lt;= 33,"Solid Stealer",IF(Table13[[#This Row],[STL]]&gt;33,"Elite Stealer","Invalid")))</f>
        <v>Elite Stealer</v>
      </c>
      <c r="AH340">
        <v>29</v>
      </c>
      <c r="AI340" t="str">
        <f>IF(Table13[[#This Row],[BLK]]&lt;18,"Occasional Blocker",IF(Table13[[#This Row],[BLK]] &lt;= 20,"Solid Shot Blocker",IF(Table13[[#This Row],[BLK]]&gt;=21,"Elite Shot Blocker","Invalid")))</f>
        <v>Elite Shot Blocker</v>
      </c>
      <c r="AJ340">
        <v>135</v>
      </c>
      <c r="AK340">
        <v>861</v>
      </c>
      <c r="AL340">
        <v>0</v>
      </c>
      <c r="AM340">
        <v>0</v>
      </c>
      <c r="AN340">
        <v>-253</v>
      </c>
    </row>
    <row r="341" spans="1:40" x14ac:dyDescent="0.25">
      <c r="A341" t="s">
        <v>427</v>
      </c>
      <c r="B341" t="s">
        <v>26</v>
      </c>
      <c r="C341" t="str">
        <f>_xlfn.XLOOKUP(Table13[[#This Row],[POS]],Table4[POS],Table4[POS NAME])</f>
        <v>Power Forward</v>
      </c>
      <c r="D341" t="s">
        <v>116</v>
      </c>
      <c r="E341">
        <v>22</v>
      </c>
      <c r="F341">
        <v>43</v>
      </c>
      <c r="G341">
        <v>19</v>
      </c>
      <c r="H341">
        <v>24</v>
      </c>
      <c r="I341" t="b">
        <f>Table13[[#This Row],[W]]+Table13[[#This Row],[L]]=Table13[[#This Row],[Games Played]]</f>
        <v>1</v>
      </c>
      <c r="J341">
        <v>616</v>
      </c>
      <c r="K341">
        <v>224</v>
      </c>
      <c r="L341" t="str">
        <f>IF(Table13[[#This Row],[PTS]]&gt;=1000,"High Scorer","Low Scorer")</f>
        <v>Low Scorer</v>
      </c>
      <c r="M341">
        <v>83</v>
      </c>
      <c r="N341">
        <v>183</v>
      </c>
      <c r="O341">
        <v>45.4</v>
      </c>
      <c r="P341" t="str">
        <f>IF(Table13[[#This Row],[Field Goal %]]&gt;46,"Above Average FG%","Below Average FG%")</f>
        <v>Below Average FG%</v>
      </c>
      <c r="Q341">
        <v>20</v>
      </c>
      <c r="R341">
        <v>53</v>
      </c>
      <c r="S341">
        <v>37.700000000000003</v>
      </c>
      <c r="T341" t="str">
        <f>IF(Table13[[#This Row],[3P%]]&lt;30,"Regular Shooter",IF(Table13[[#This Row],[3P%]]&lt;=36,"Solid Shooter",IF(Table13[[#This Row],[3P%]]&gt;36,"Sharpshooter","Invalid")))</f>
        <v>Sharpshooter</v>
      </c>
      <c r="U341">
        <v>38</v>
      </c>
      <c r="V341">
        <v>70</v>
      </c>
      <c r="W341">
        <v>54.3</v>
      </c>
      <c r="X341" t="str">
        <f>IF(Table13[[#This Row],[Free Throw %]]&lt;70,"Subpar FT%",IF(Table13[[#This Row],[Free Throw %]]&lt;=72,"Solid FT%",IF(Table13[[#This Row],[Free Throw %]]&gt;72,"Elite FT%","Invalid")))</f>
        <v>Subpar FT%</v>
      </c>
      <c r="Y341">
        <v>34</v>
      </c>
      <c r="Z341">
        <v>104</v>
      </c>
      <c r="AA341">
        <v>138</v>
      </c>
      <c r="AB341" t="str">
        <f>IF(Table13[[#This Row],[REB]]&lt;199,"Occasional Rebounder",IF(Table13[[#This Row],[REB]] &lt;= 199,"Solid Rebounder",IF(Table13[[#This Row],[REB]]&gt;=200,"Elite Rebounder","Invalid")))</f>
        <v>Occasional Rebounder</v>
      </c>
      <c r="AC341">
        <v>38</v>
      </c>
      <c r="AD341" t="str">
        <f>IF(Table13[[#This Row],[AST]]&lt;100,"Occasional Passer",IF(Table13[[#This Row],[AST]] &lt;= 116,"Solid Passer",IF(Table13[[#This Row],[AST]]&gt;116,"Elite Passer","Invalid")))</f>
        <v>Occasional Passer</v>
      </c>
      <c r="AE341">
        <v>27</v>
      </c>
      <c r="AF341">
        <v>22</v>
      </c>
      <c r="AG341" t="str">
        <f>IF(Table13[[#This Row],[STL]]&lt;25,"Occasional Stealer",IF(Table13[[#This Row],[STL]] &lt;= 33,"Solid Stealer",IF(Table13[[#This Row],[STL]]&gt;33,"Elite Stealer","Invalid")))</f>
        <v>Occasional Stealer</v>
      </c>
      <c r="AH341">
        <v>34</v>
      </c>
      <c r="AI341" t="str">
        <f>IF(Table13[[#This Row],[BLK]]&lt;18,"Occasional Blocker",IF(Table13[[#This Row],[BLK]] &lt;= 20,"Solid Shot Blocker",IF(Table13[[#This Row],[BLK]]&gt;=21,"Elite Shot Blocker","Invalid")))</f>
        <v>Elite Shot Blocker</v>
      </c>
      <c r="AJ341">
        <v>44</v>
      </c>
      <c r="AK341">
        <v>588</v>
      </c>
      <c r="AL341">
        <v>0</v>
      </c>
      <c r="AM341">
        <v>0</v>
      </c>
      <c r="AN341">
        <v>-70</v>
      </c>
    </row>
    <row r="342" spans="1:40" x14ac:dyDescent="0.25">
      <c r="A342" t="s">
        <v>428</v>
      </c>
      <c r="B342" t="s">
        <v>40</v>
      </c>
      <c r="C342" t="str">
        <f>_xlfn.XLOOKUP(Table13[[#This Row],[POS]],Table4[POS],Table4[POS NAME])</f>
        <v>Point Guard</v>
      </c>
      <c r="D342" t="s">
        <v>61</v>
      </c>
      <c r="E342">
        <v>22</v>
      </c>
      <c r="F342">
        <v>64</v>
      </c>
      <c r="G342">
        <v>36</v>
      </c>
      <c r="H342">
        <v>28</v>
      </c>
      <c r="I342" t="b">
        <f>Table13[[#This Row],[W]]+Table13[[#This Row],[L]]=Table13[[#This Row],[Games Played]]</f>
        <v>1</v>
      </c>
      <c r="J342">
        <v>760</v>
      </c>
      <c r="K342">
        <v>222</v>
      </c>
      <c r="L342" t="str">
        <f>IF(Table13[[#This Row],[PTS]]&gt;=1000,"High Scorer","Low Scorer")</f>
        <v>Low Scorer</v>
      </c>
      <c r="M342">
        <v>77</v>
      </c>
      <c r="N342">
        <v>215</v>
      </c>
      <c r="O342">
        <v>35.799999999999997</v>
      </c>
      <c r="P342" t="str">
        <f>IF(Table13[[#This Row],[Field Goal %]]&gt;46,"Above Average FG%","Below Average FG%")</f>
        <v>Below Average FG%</v>
      </c>
      <c r="Q342">
        <v>40</v>
      </c>
      <c r="R342">
        <v>134</v>
      </c>
      <c r="S342">
        <v>29.9</v>
      </c>
      <c r="T342" t="str">
        <f>IF(Table13[[#This Row],[3P%]]&lt;30,"Regular Shooter",IF(Table13[[#This Row],[3P%]]&lt;=36,"Solid Shooter",IF(Table13[[#This Row],[3P%]]&gt;36,"Sharpshooter","Invalid")))</f>
        <v>Regular Shooter</v>
      </c>
      <c r="U342">
        <v>28</v>
      </c>
      <c r="V342">
        <v>42</v>
      </c>
      <c r="W342">
        <v>66.7</v>
      </c>
      <c r="X342" t="str">
        <f>IF(Table13[[#This Row],[Free Throw %]]&lt;70,"Subpar FT%",IF(Table13[[#This Row],[Free Throw %]]&lt;=72,"Solid FT%",IF(Table13[[#This Row],[Free Throw %]]&gt;72,"Elite FT%","Invalid")))</f>
        <v>Subpar FT%</v>
      </c>
      <c r="Y342">
        <v>13</v>
      </c>
      <c r="Z342">
        <v>37</v>
      </c>
      <c r="AA342">
        <v>50</v>
      </c>
      <c r="AB342" t="str">
        <f>IF(Table13[[#This Row],[REB]]&lt;199,"Occasional Rebounder",IF(Table13[[#This Row],[REB]] &lt;= 199,"Solid Rebounder",IF(Table13[[#This Row],[REB]]&gt;=200,"Elite Rebounder","Invalid")))</f>
        <v>Occasional Rebounder</v>
      </c>
      <c r="AC342">
        <v>72</v>
      </c>
      <c r="AD342" t="str">
        <f>IF(Table13[[#This Row],[AST]]&lt;100,"Occasional Passer",IF(Table13[[#This Row],[AST]] &lt;= 116,"Solid Passer",IF(Table13[[#This Row],[AST]]&gt;116,"Elite Passer","Invalid")))</f>
        <v>Occasional Passer</v>
      </c>
      <c r="AE342">
        <v>25</v>
      </c>
      <c r="AF342">
        <v>37</v>
      </c>
      <c r="AG342" t="str">
        <f>IF(Table13[[#This Row],[STL]]&lt;25,"Occasional Stealer",IF(Table13[[#This Row],[STL]] &lt;= 33,"Solid Stealer",IF(Table13[[#This Row],[STL]]&gt;33,"Elite Stealer","Invalid")))</f>
        <v>Elite Stealer</v>
      </c>
      <c r="AH342">
        <v>8</v>
      </c>
      <c r="AI342" t="str">
        <f>IF(Table13[[#This Row],[BLK]]&lt;18,"Occasional Blocker",IF(Table13[[#This Row],[BLK]] &lt;= 20,"Solid Shot Blocker",IF(Table13[[#This Row],[BLK]]&gt;=21,"Elite Shot Blocker","Invalid")))</f>
        <v>Occasional Blocker</v>
      </c>
      <c r="AJ342">
        <v>60</v>
      </c>
      <c r="AK342">
        <v>500</v>
      </c>
      <c r="AL342">
        <v>0</v>
      </c>
      <c r="AM342">
        <v>0</v>
      </c>
      <c r="AN342">
        <v>53</v>
      </c>
    </row>
    <row r="343" spans="1:40" x14ac:dyDescent="0.25">
      <c r="A343" t="s">
        <v>429</v>
      </c>
      <c r="B343" t="s">
        <v>52</v>
      </c>
      <c r="C343" t="str">
        <f>_xlfn.XLOOKUP(Table13[[#This Row],[POS]],Table4[POS],Table4[POS NAME])</f>
        <v>Shooting Guard</v>
      </c>
      <c r="D343" t="s">
        <v>134</v>
      </c>
      <c r="E343">
        <v>25</v>
      </c>
      <c r="F343">
        <v>32</v>
      </c>
      <c r="G343">
        <v>16</v>
      </c>
      <c r="H343">
        <v>16</v>
      </c>
      <c r="I343" t="b">
        <f>Table13[[#This Row],[W]]+Table13[[#This Row],[L]]=Table13[[#This Row],[Games Played]]</f>
        <v>1</v>
      </c>
      <c r="J343">
        <v>468</v>
      </c>
      <c r="K343">
        <v>222</v>
      </c>
      <c r="L343" t="str">
        <f>IF(Table13[[#This Row],[PTS]]&gt;=1000,"High Scorer","Low Scorer")</f>
        <v>Low Scorer</v>
      </c>
      <c r="M343">
        <v>77</v>
      </c>
      <c r="N343">
        <v>173</v>
      </c>
      <c r="O343">
        <v>44.5</v>
      </c>
      <c r="P343" t="str">
        <f>IF(Table13[[#This Row],[Field Goal %]]&gt;46,"Above Average FG%","Below Average FG%")</f>
        <v>Below Average FG%</v>
      </c>
      <c r="Q343">
        <v>42</v>
      </c>
      <c r="R343">
        <v>99</v>
      </c>
      <c r="S343">
        <v>42.4</v>
      </c>
      <c r="T343" t="str">
        <f>IF(Table13[[#This Row],[3P%]]&lt;30,"Regular Shooter",IF(Table13[[#This Row],[3P%]]&lt;=36,"Solid Shooter",IF(Table13[[#This Row],[3P%]]&gt;36,"Sharpshooter","Invalid")))</f>
        <v>Sharpshooter</v>
      </c>
      <c r="U343">
        <v>26</v>
      </c>
      <c r="V343">
        <v>39</v>
      </c>
      <c r="W343">
        <v>66.7</v>
      </c>
      <c r="X343" t="str">
        <f>IF(Table13[[#This Row],[Free Throw %]]&lt;70,"Subpar FT%",IF(Table13[[#This Row],[Free Throw %]]&lt;=72,"Solid FT%",IF(Table13[[#This Row],[Free Throw %]]&gt;72,"Elite FT%","Invalid")))</f>
        <v>Subpar FT%</v>
      </c>
      <c r="Y343">
        <v>15</v>
      </c>
      <c r="Z343">
        <v>38</v>
      </c>
      <c r="AA343">
        <v>53</v>
      </c>
      <c r="AB343" t="str">
        <f>IF(Table13[[#This Row],[REB]]&lt;199,"Occasional Rebounder",IF(Table13[[#This Row],[REB]] &lt;= 199,"Solid Rebounder",IF(Table13[[#This Row],[REB]]&gt;=200,"Elite Rebounder","Invalid")))</f>
        <v>Occasional Rebounder</v>
      </c>
      <c r="AC343">
        <v>53</v>
      </c>
      <c r="AD343" t="str">
        <f>IF(Table13[[#This Row],[AST]]&lt;100,"Occasional Passer",IF(Table13[[#This Row],[AST]] &lt;= 116,"Solid Passer",IF(Table13[[#This Row],[AST]]&gt;116,"Elite Passer","Invalid")))</f>
        <v>Occasional Passer</v>
      </c>
      <c r="AE343">
        <v>24</v>
      </c>
      <c r="AF343">
        <v>15</v>
      </c>
      <c r="AG343" t="str">
        <f>IF(Table13[[#This Row],[STL]]&lt;25,"Occasional Stealer",IF(Table13[[#This Row],[STL]] &lt;= 33,"Solid Stealer",IF(Table13[[#This Row],[STL]]&gt;33,"Elite Stealer","Invalid")))</f>
        <v>Occasional Stealer</v>
      </c>
      <c r="AH343">
        <v>4</v>
      </c>
      <c r="AI343" t="str">
        <f>IF(Table13[[#This Row],[BLK]]&lt;18,"Occasional Blocker",IF(Table13[[#This Row],[BLK]] &lt;= 20,"Solid Shot Blocker",IF(Table13[[#This Row],[BLK]]&gt;=21,"Elite Shot Blocker","Invalid")))</f>
        <v>Occasional Blocker</v>
      </c>
      <c r="AJ343">
        <v>23</v>
      </c>
      <c r="AK343">
        <v>398</v>
      </c>
      <c r="AL343">
        <v>0</v>
      </c>
      <c r="AM343">
        <v>0</v>
      </c>
      <c r="AN343">
        <v>20</v>
      </c>
    </row>
    <row r="344" spans="1:40" x14ac:dyDescent="0.25">
      <c r="A344" t="s">
        <v>430</v>
      </c>
      <c r="B344" t="s">
        <v>26</v>
      </c>
      <c r="C344" t="str">
        <f>_xlfn.XLOOKUP(Table13[[#This Row],[POS]],Table4[POS],Table4[POS NAME])</f>
        <v>Power Forward</v>
      </c>
      <c r="D344" t="s">
        <v>44</v>
      </c>
      <c r="E344">
        <v>31</v>
      </c>
      <c r="F344">
        <v>37</v>
      </c>
      <c r="G344">
        <v>18</v>
      </c>
      <c r="H344">
        <v>19</v>
      </c>
      <c r="I344" t="b">
        <f>Table13[[#This Row],[W]]+Table13[[#This Row],[L]]=Table13[[#This Row],[Games Played]]</f>
        <v>1</v>
      </c>
      <c r="J344">
        <v>930</v>
      </c>
      <c r="K344">
        <v>220</v>
      </c>
      <c r="L344" t="str">
        <f>IF(Table13[[#This Row],[PTS]]&gt;=1000,"High Scorer","Low Scorer")</f>
        <v>Low Scorer</v>
      </c>
      <c r="M344">
        <v>77</v>
      </c>
      <c r="N344">
        <v>169</v>
      </c>
      <c r="O344">
        <v>45.6</v>
      </c>
      <c r="P344" t="str">
        <f>IF(Table13[[#This Row],[Field Goal %]]&gt;46,"Above Average FG%","Below Average FG%")</f>
        <v>Below Average FG%</v>
      </c>
      <c r="Q344">
        <v>39</v>
      </c>
      <c r="R344">
        <v>112</v>
      </c>
      <c r="S344">
        <v>34.799999999999997</v>
      </c>
      <c r="T344" t="str">
        <f>IF(Table13[[#This Row],[3P%]]&lt;30,"Regular Shooter",IF(Table13[[#This Row],[3P%]]&lt;=36,"Solid Shooter",IF(Table13[[#This Row],[3P%]]&gt;36,"Sharpshooter","Invalid")))</f>
        <v>Solid Shooter</v>
      </c>
      <c r="U344">
        <v>27</v>
      </c>
      <c r="V344">
        <v>38</v>
      </c>
      <c r="W344">
        <v>71.099999999999994</v>
      </c>
      <c r="X344" t="str">
        <f>IF(Table13[[#This Row],[Free Throw %]]&lt;70,"Subpar FT%",IF(Table13[[#This Row],[Free Throw %]]&lt;=72,"Solid FT%",IF(Table13[[#This Row],[Free Throw %]]&gt;72,"Elite FT%","Invalid")))</f>
        <v>Solid FT%</v>
      </c>
      <c r="Y344">
        <v>30</v>
      </c>
      <c r="Z344">
        <v>105</v>
      </c>
      <c r="AA344">
        <v>135</v>
      </c>
      <c r="AB344" t="str">
        <f>IF(Table13[[#This Row],[REB]]&lt;199,"Occasional Rebounder",IF(Table13[[#This Row],[REB]] &lt;= 199,"Solid Rebounder",IF(Table13[[#This Row],[REB]]&gt;=200,"Elite Rebounder","Invalid")))</f>
        <v>Occasional Rebounder</v>
      </c>
      <c r="AC344">
        <v>52</v>
      </c>
      <c r="AD344" t="str">
        <f>IF(Table13[[#This Row],[AST]]&lt;100,"Occasional Passer",IF(Table13[[#This Row],[AST]] &lt;= 116,"Solid Passer",IF(Table13[[#This Row],[AST]]&gt;116,"Elite Passer","Invalid")))</f>
        <v>Occasional Passer</v>
      </c>
      <c r="AE344">
        <v>27</v>
      </c>
      <c r="AF344">
        <v>12</v>
      </c>
      <c r="AG344" t="str">
        <f>IF(Table13[[#This Row],[STL]]&lt;25,"Occasional Stealer",IF(Table13[[#This Row],[STL]] &lt;= 33,"Solid Stealer",IF(Table13[[#This Row],[STL]]&gt;33,"Elite Stealer","Invalid")))</f>
        <v>Occasional Stealer</v>
      </c>
      <c r="AH344">
        <v>30</v>
      </c>
      <c r="AI344" t="str">
        <f>IF(Table13[[#This Row],[BLK]]&lt;18,"Occasional Blocker",IF(Table13[[#This Row],[BLK]] &lt;= 20,"Solid Shot Blocker",IF(Table13[[#This Row],[BLK]]&gt;=21,"Elite Shot Blocker","Invalid")))</f>
        <v>Elite Shot Blocker</v>
      </c>
      <c r="AJ344">
        <v>85</v>
      </c>
      <c r="AK344">
        <v>559</v>
      </c>
      <c r="AL344">
        <v>0</v>
      </c>
      <c r="AM344">
        <v>0</v>
      </c>
      <c r="AN344">
        <v>-43</v>
      </c>
    </row>
    <row r="345" spans="1:40" x14ac:dyDescent="0.25">
      <c r="A345" t="s">
        <v>431</v>
      </c>
      <c r="B345" t="s">
        <v>57</v>
      </c>
      <c r="C345" t="str">
        <f>_xlfn.XLOOKUP(Table13[[#This Row],[POS]],Table4[POS],Table4[POS NAME])</f>
        <v>Forward</v>
      </c>
      <c r="D345" t="s">
        <v>75</v>
      </c>
      <c r="E345">
        <v>20</v>
      </c>
      <c r="F345">
        <v>56</v>
      </c>
      <c r="G345">
        <v>21</v>
      </c>
      <c r="H345">
        <v>35</v>
      </c>
      <c r="I345" t="b">
        <f>Table13[[#This Row],[W]]+Table13[[#This Row],[L]]=Table13[[#This Row],[Games Played]]</f>
        <v>1</v>
      </c>
      <c r="J345">
        <v>619</v>
      </c>
      <c r="K345">
        <v>216</v>
      </c>
      <c r="L345" t="str">
        <f>IF(Table13[[#This Row],[PTS]]&gt;=1000,"High Scorer","Low Scorer")</f>
        <v>Low Scorer</v>
      </c>
      <c r="M345">
        <v>83</v>
      </c>
      <c r="N345">
        <v>198</v>
      </c>
      <c r="O345">
        <v>41.9</v>
      </c>
      <c r="P345" t="str">
        <f>IF(Table13[[#This Row],[Field Goal %]]&gt;46,"Above Average FG%","Below Average FG%")</f>
        <v>Below Average FG%</v>
      </c>
      <c r="Q345">
        <v>16</v>
      </c>
      <c r="R345">
        <v>56</v>
      </c>
      <c r="S345">
        <v>28.6</v>
      </c>
      <c r="T345" t="str">
        <f>IF(Table13[[#This Row],[3P%]]&lt;30,"Regular Shooter",IF(Table13[[#This Row],[3P%]]&lt;=36,"Solid Shooter",IF(Table13[[#This Row],[3P%]]&gt;36,"Sharpshooter","Invalid")))</f>
        <v>Regular Shooter</v>
      </c>
      <c r="U345">
        <v>34</v>
      </c>
      <c r="V345">
        <v>45</v>
      </c>
      <c r="W345">
        <v>75.599999999999994</v>
      </c>
      <c r="X345" t="str">
        <f>IF(Table13[[#This Row],[Free Throw %]]&lt;70,"Subpar FT%",IF(Table13[[#This Row],[Free Throw %]]&lt;=72,"Solid FT%",IF(Table13[[#This Row],[Free Throw %]]&gt;72,"Elite FT%","Invalid")))</f>
        <v>Elite FT%</v>
      </c>
      <c r="Y345">
        <v>48</v>
      </c>
      <c r="Z345">
        <v>83</v>
      </c>
      <c r="AA345">
        <v>131</v>
      </c>
      <c r="AB345" t="str">
        <f>IF(Table13[[#This Row],[REB]]&lt;199,"Occasional Rebounder",IF(Table13[[#This Row],[REB]] &lt;= 199,"Solid Rebounder",IF(Table13[[#This Row],[REB]]&gt;=200,"Elite Rebounder","Invalid")))</f>
        <v>Occasional Rebounder</v>
      </c>
      <c r="AC345">
        <v>34</v>
      </c>
      <c r="AD345" t="str">
        <f>IF(Table13[[#This Row],[AST]]&lt;100,"Occasional Passer",IF(Table13[[#This Row],[AST]] &lt;= 116,"Solid Passer",IF(Table13[[#This Row],[AST]]&gt;116,"Elite Passer","Invalid")))</f>
        <v>Occasional Passer</v>
      </c>
      <c r="AE345">
        <v>29</v>
      </c>
      <c r="AF345">
        <v>10</v>
      </c>
      <c r="AG345" t="str">
        <f>IF(Table13[[#This Row],[STL]]&lt;25,"Occasional Stealer",IF(Table13[[#This Row],[STL]] &lt;= 33,"Solid Stealer",IF(Table13[[#This Row],[STL]]&gt;33,"Elite Stealer","Invalid")))</f>
        <v>Occasional Stealer</v>
      </c>
      <c r="AH345">
        <v>13</v>
      </c>
      <c r="AI345" t="str">
        <f>IF(Table13[[#This Row],[BLK]]&lt;18,"Occasional Blocker",IF(Table13[[#This Row],[BLK]] &lt;= 20,"Solid Shot Blocker",IF(Table13[[#This Row],[BLK]]&gt;=21,"Elite Shot Blocker","Invalid")))</f>
        <v>Occasional Blocker</v>
      </c>
      <c r="AJ345">
        <v>69</v>
      </c>
      <c r="AK345">
        <v>464</v>
      </c>
      <c r="AL345">
        <v>0</v>
      </c>
      <c r="AM345">
        <v>0</v>
      </c>
      <c r="AN345">
        <v>-115</v>
      </c>
    </row>
    <row r="346" spans="1:40" x14ac:dyDescent="0.25">
      <c r="A346" t="s">
        <v>432</v>
      </c>
      <c r="B346" t="s">
        <v>57</v>
      </c>
      <c r="C346" t="str">
        <f>_xlfn.XLOOKUP(Table13[[#This Row],[POS]],Table4[POS],Table4[POS NAME])</f>
        <v>Forward</v>
      </c>
      <c r="D346" t="s">
        <v>48</v>
      </c>
      <c r="E346">
        <v>25</v>
      </c>
      <c r="F346">
        <v>41</v>
      </c>
      <c r="G346">
        <v>20</v>
      </c>
      <c r="H346">
        <v>21</v>
      </c>
      <c r="I346" t="b">
        <f>Table13[[#This Row],[W]]+Table13[[#This Row],[L]]=Table13[[#This Row],[Games Played]]</f>
        <v>1</v>
      </c>
      <c r="J346">
        <v>531</v>
      </c>
      <c r="K346">
        <v>214</v>
      </c>
      <c r="L346" t="str">
        <f>IF(Table13[[#This Row],[PTS]]&gt;=1000,"High Scorer","Low Scorer")</f>
        <v>Low Scorer</v>
      </c>
      <c r="M346">
        <v>70</v>
      </c>
      <c r="N346">
        <v>178</v>
      </c>
      <c r="O346">
        <v>39.299999999999997</v>
      </c>
      <c r="P346" t="str">
        <f>IF(Table13[[#This Row],[Field Goal %]]&gt;46,"Above Average FG%","Below Average FG%")</f>
        <v>Below Average FG%</v>
      </c>
      <c r="Q346">
        <v>58</v>
      </c>
      <c r="R346">
        <v>162</v>
      </c>
      <c r="S346">
        <v>35.799999999999997</v>
      </c>
      <c r="T346" t="str">
        <f>IF(Table13[[#This Row],[3P%]]&lt;30,"Regular Shooter",IF(Table13[[#This Row],[3P%]]&lt;=36,"Solid Shooter",IF(Table13[[#This Row],[3P%]]&gt;36,"Sharpshooter","Invalid")))</f>
        <v>Solid Shooter</v>
      </c>
      <c r="U346">
        <v>16</v>
      </c>
      <c r="V346">
        <v>20</v>
      </c>
      <c r="W346">
        <v>80</v>
      </c>
      <c r="X346" t="str">
        <f>IF(Table13[[#This Row],[Free Throw %]]&lt;70,"Subpar FT%",IF(Table13[[#This Row],[Free Throw %]]&lt;=72,"Solid FT%",IF(Table13[[#This Row],[Free Throw %]]&gt;72,"Elite FT%","Invalid")))</f>
        <v>Elite FT%</v>
      </c>
      <c r="Y346">
        <v>16</v>
      </c>
      <c r="Z346">
        <v>59</v>
      </c>
      <c r="AA346">
        <v>75</v>
      </c>
      <c r="AB346" t="str">
        <f>IF(Table13[[#This Row],[REB]]&lt;199,"Occasional Rebounder",IF(Table13[[#This Row],[REB]] &lt;= 199,"Solid Rebounder",IF(Table13[[#This Row],[REB]]&gt;=200,"Elite Rebounder","Invalid")))</f>
        <v>Occasional Rebounder</v>
      </c>
      <c r="AC346">
        <v>28</v>
      </c>
      <c r="AD346" t="str">
        <f>IF(Table13[[#This Row],[AST]]&lt;100,"Occasional Passer",IF(Table13[[#This Row],[AST]] &lt;= 116,"Solid Passer",IF(Table13[[#This Row],[AST]]&gt;116,"Elite Passer","Invalid")))</f>
        <v>Occasional Passer</v>
      </c>
      <c r="AE346">
        <v>10</v>
      </c>
      <c r="AF346">
        <v>14</v>
      </c>
      <c r="AG346" t="str">
        <f>IF(Table13[[#This Row],[STL]]&lt;25,"Occasional Stealer",IF(Table13[[#This Row],[STL]] &lt;= 33,"Solid Stealer",IF(Table13[[#This Row],[STL]]&gt;33,"Elite Stealer","Invalid")))</f>
        <v>Occasional Stealer</v>
      </c>
      <c r="AH346">
        <v>11</v>
      </c>
      <c r="AI346" t="str">
        <f>IF(Table13[[#This Row],[BLK]]&lt;18,"Occasional Blocker",IF(Table13[[#This Row],[BLK]] &lt;= 20,"Solid Shot Blocker",IF(Table13[[#This Row],[BLK]]&gt;=21,"Elite Shot Blocker","Invalid")))</f>
        <v>Occasional Blocker</v>
      </c>
      <c r="AJ346">
        <v>42</v>
      </c>
      <c r="AK346">
        <v>411</v>
      </c>
      <c r="AL346">
        <v>0</v>
      </c>
      <c r="AM346">
        <v>0</v>
      </c>
      <c r="AN346">
        <v>136</v>
      </c>
    </row>
    <row r="347" spans="1:40" x14ac:dyDescent="0.25">
      <c r="A347" t="s">
        <v>433</v>
      </c>
      <c r="B347" t="s">
        <v>57</v>
      </c>
      <c r="C347" t="str">
        <f>_xlfn.XLOOKUP(Table13[[#This Row],[POS]],Table4[POS],Table4[POS NAME])</f>
        <v>Forward</v>
      </c>
      <c r="D347" t="s">
        <v>100</v>
      </c>
      <c r="E347">
        <v>21</v>
      </c>
      <c r="F347">
        <v>37</v>
      </c>
      <c r="G347">
        <v>21</v>
      </c>
      <c r="H347">
        <v>16</v>
      </c>
      <c r="I347" t="b">
        <f>Table13[[#This Row],[W]]+Table13[[#This Row],[L]]=Table13[[#This Row],[Games Played]]</f>
        <v>1</v>
      </c>
      <c r="J347">
        <v>561</v>
      </c>
      <c r="K347">
        <v>210</v>
      </c>
      <c r="L347" t="str">
        <f>IF(Table13[[#This Row],[PTS]]&gt;=1000,"High Scorer","Low Scorer")</f>
        <v>Low Scorer</v>
      </c>
      <c r="M347">
        <v>84</v>
      </c>
      <c r="N347">
        <v>196</v>
      </c>
      <c r="O347">
        <v>42.9</v>
      </c>
      <c r="P347" t="str">
        <f>IF(Table13[[#This Row],[Field Goal %]]&gt;46,"Above Average FG%","Below Average FG%")</f>
        <v>Below Average FG%</v>
      </c>
      <c r="Q347">
        <v>25</v>
      </c>
      <c r="R347">
        <v>97</v>
      </c>
      <c r="S347">
        <v>25.8</v>
      </c>
      <c r="T347" t="str">
        <f>IF(Table13[[#This Row],[3P%]]&lt;30,"Regular Shooter",IF(Table13[[#This Row],[3P%]]&lt;=36,"Solid Shooter",IF(Table13[[#This Row],[3P%]]&gt;36,"Sharpshooter","Invalid")))</f>
        <v>Regular Shooter</v>
      </c>
      <c r="U347">
        <v>17</v>
      </c>
      <c r="V347">
        <v>22</v>
      </c>
      <c r="W347">
        <v>77.3</v>
      </c>
      <c r="X347" t="str">
        <f>IF(Table13[[#This Row],[Free Throw %]]&lt;70,"Subpar FT%",IF(Table13[[#This Row],[Free Throw %]]&lt;=72,"Solid FT%",IF(Table13[[#This Row],[Free Throw %]]&gt;72,"Elite FT%","Invalid")))</f>
        <v>Elite FT%</v>
      </c>
      <c r="Y347">
        <v>16</v>
      </c>
      <c r="Z347">
        <v>63</v>
      </c>
      <c r="AA347">
        <v>79</v>
      </c>
      <c r="AB347" t="str">
        <f>IF(Table13[[#This Row],[REB]]&lt;199,"Occasional Rebounder",IF(Table13[[#This Row],[REB]] &lt;= 199,"Solid Rebounder",IF(Table13[[#This Row],[REB]]&gt;=200,"Elite Rebounder","Invalid")))</f>
        <v>Occasional Rebounder</v>
      </c>
      <c r="AC347">
        <v>35</v>
      </c>
      <c r="AD347" t="str">
        <f>IF(Table13[[#This Row],[AST]]&lt;100,"Occasional Passer",IF(Table13[[#This Row],[AST]] &lt;= 116,"Solid Passer",IF(Table13[[#This Row],[AST]]&gt;116,"Elite Passer","Invalid")))</f>
        <v>Occasional Passer</v>
      </c>
      <c r="AE347">
        <v>37</v>
      </c>
      <c r="AF347">
        <v>14</v>
      </c>
      <c r="AG347" t="str">
        <f>IF(Table13[[#This Row],[STL]]&lt;25,"Occasional Stealer",IF(Table13[[#This Row],[STL]] &lt;= 33,"Solid Stealer",IF(Table13[[#This Row],[STL]]&gt;33,"Elite Stealer","Invalid")))</f>
        <v>Occasional Stealer</v>
      </c>
      <c r="AH347">
        <v>6</v>
      </c>
      <c r="AI347" t="str">
        <f>IF(Table13[[#This Row],[BLK]]&lt;18,"Occasional Blocker",IF(Table13[[#This Row],[BLK]] &lt;= 20,"Solid Shot Blocker",IF(Table13[[#This Row],[BLK]]&gt;=21,"Elite Shot Blocker","Invalid")))</f>
        <v>Occasional Blocker</v>
      </c>
      <c r="AJ347">
        <v>58</v>
      </c>
      <c r="AK347">
        <v>380</v>
      </c>
      <c r="AL347">
        <v>0</v>
      </c>
      <c r="AM347">
        <v>0</v>
      </c>
      <c r="AN347">
        <v>-76</v>
      </c>
    </row>
    <row r="348" spans="1:40" x14ac:dyDescent="0.25">
      <c r="A348" t="s">
        <v>434</v>
      </c>
      <c r="B348" t="s">
        <v>33</v>
      </c>
      <c r="C348" t="str">
        <f>_xlfn.XLOOKUP(Table13[[#This Row],[POS]],Table4[POS],Table4[POS NAME])</f>
        <v>Small Forward</v>
      </c>
      <c r="D348" t="s">
        <v>44</v>
      </c>
      <c r="E348">
        <v>30</v>
      </c>
      <c r="F348">
        <v>45</v>
      </c>
      <c r="G348">
        <v>20</v>
      </c>
      <c r="H348">
        <v>25</v>
      </c>
      <c r="I348" t="b">
        <f>Table13[[#This Row],[W]]+Table13[[#This Row],[L]]=Table13[[#This Row],[Games Played]]</f>
        <v>1</v>
      </c>
      <c r="J348">
        <v>492</v>
      </c>
      <c r="K348">
        <v>206</v>
      </c>
      <c r="L348" t="str">
        <f>IF(Table13[[#This Row],[PTS]]&gt;=1000,"High Scorer","Low Scorer")</f>
        <v>Low Scorer</v>
      </c>
      <c r="M348">
        <v>69</v>
      </c>
      <c r="N348">
        <v>160</v>
      </c>
      <c r="O348">
        <v>43.1</v>
      </c>
      <c r="P348" t="str">
        <f>IF(Table13[[#This Row],[Field Goal %]]&gt;46,"Above Average FG%","Below Average FG%")</f>
        <v>Below Average FG%</v>
      </c>
      <c r="Q348">
        <v>55</v>
      </c>
      <c r="R348">
        <v>141</v>
      </c>
      <c r="S348">
        <v>39</v>
      </c>
      <c r="T348" t="str">
        <f>IF(Table13[[#This Row],[3P%]]&lt;30,"Regular Shooter",IF(Table13[[#This Row],[3P%]]&lt;=36,"Solid Shooter",IF(Table13[[#This Row],[3P%]]&gt;36,"Sharpshooter","Invalid")))</f>
        <v>Sharpshooter</v>
      </c>
      <c r="U348">
        <v>13</v>
      </c>
      <c r="V348">
        <v>15</v>
      </c>
      <c r="W348">
        <v>86.7</v>
      </c>
      <c r="X348" t="str">
        <f>IF(Table13[[#This Row],[Free Throw %]]&lt;70,"Subpar FT%",IF(Table13[[#This Row],[Free Throw %]]&lt;=72,"Solid FT%",IF(Table13[[#This Row],[Free Throw %]]&gt;72,"Elite FT%","Invalid")))</f>
        <v>Elite FT%</v>
      </c>
      <c r="Y348">
        <v>10</v>
      </c>
      <c r="Z348">
        <v>43</v>
      </c>
      <c r="AA348">
        <v>53</v>
      </c>
      <c r="AB348" t="str">
        <f>IF(Table13[[#This Row],[REB]]&lt;199,"Occasional Rebounder",IF(Table13[[#This Row],[REB]] &lt;= 199,"Solid Rebounder",IF(Table13[[#This Row],[REB]]&gt;=200,"Elite Rebounder","Invalid")))</f>
        <v>Occasional Rebounder</v>
      </c>
      <c r="AC348">
        <v>21</v>
      </c>
      <c r="AD348" t="str">
        <f>IF(Table13[[#This Row],[AST]]&lt;100,"Occasional Passer",IF(Table13[[#This Row],[AST]] &lt;= 116,"Solid Passer",IF(Table13[[#This Row],[AST]]&gt;116,"Elite Passer","Invalid")))</f>
        <v>Occasional Passer</v>
      </c>
      <c r="AE348">
        <v>10</v>
      </c>
      <c r="AF348">
        <v>11</v>
      </c>
      <c r="AG348" t="str">
        <f>IF(Table13[[#This Row],[STL]]&lt;25,"Occasional Stealer",IF(Table13[[#This Row],[STL]] &lt;= 33,"Solid Stealer",IF(Table13[[#This Row],[STL]]&gt;33,"Elite Stealer","Invalid")))</f>
        <v>Occasional Stealer</v>
      </c>
      <c r="AH348">
        <v>8</v>
      </c>
      <c r="AI348" t="str">
        <f>IF(Table13[[#This Row],[BLK]]&lt;18,"Occasional Blocker",IF(Table13[[#This Row],[BLK]] &lt;= 20,"Solid Shot Blocker",IF(Table13[[#This Row],[BLK]]&gt;=21,"Elite Shot Blocker","Invalid")))</f>
        <v>Occasional Blocker</v>
      </c>
      <c r="AJ348">
        <v>53</v>
      </c>
      <c r="AK348">
        <v>348</v>
      </c>
      <c r="AL348">
        <v>0</v>
      </c>
      <c r="AM348">
        <v>0</v>
      </c>
      <c r="AN348">
        <v>-37</v>
      </c>
    </row>
    <row r="349" spans="1:40" x14ac:dyDescent="0.25">
      <c r="A349" t="s">
        <v>435</v>
      </c>
      <c r="B349" t="s">
        <v>26</v>
      </c>
      <c r="C349" t="str">
        <f>_xlfn.XLOOKUP(Table13[[#This Row],[POS]],Table4[POS],Table4[POS NAME])</f>
        <v>Power Forward</v>
      </c>
      <c r="D349" t="s">
        <v>66</v>
      </c>
      <c r="E349">
        <v>26</v>
      </c>
      <c r="F349">
        <v>44</v>
      </c>
      <c r="G349">
        <v>30</v>
      </c>
      <c r="H349">
        <v>14</v>
      </c>
      <c r="I349" t="b">
        <f>Table13[[#This Row],[W]]+Table13[[#This Row],[L]]=Table13[[#This Row],[Games Played]]</f>
        <v>1</v>
      </c>
      <c r="J349">
        <v>892</v>
      </c>
      <c r="K349">
        <v>206</v>
      </c>
      <c r="L349" t="str">
        <f>IF(Table13[[#This Row],[PTS]]&gt;=1000,"High Scorer","Low Scorer")</f>
        <v>Low Scorer</v>
      </c>
      <c r="M349">
        <v>73</v>
      </c>
      <c r="N349">
        <v>177</v>
      </c>
      <c r="O349">
        <v>41.2</v>
      </c>
      <c r="P349" t="str">
        <f>IF(Table13[[#This Row],[Field Goal %]]&gt;46,"Above Average FG%","Below Average FG%")</f>
        <v>Below Average FG%</v>
      </c>
      <c r="Q349">
        <v>45</v>
      </c>
      <c r="R349">
        <v>127</v>
      </c>
      <c r="S349">
        <v>35.4</v>
      </c>
      <c r="T349" t="str">
        <f>IF(Table13[[#This Row],[3P%]]&lt;30,"Regular Shooter",IF(Table13[[#This Row],[3P%]]&lt;=36,"Solid Shooter",IF(Table13[[#This Row],[3P%]]&gt;36,"Sharpshooter","Invalid")))</f>
        <v>Solid Shooter</v>
      </c>
      <c r="U349">
        <v>15</v>
      </c>
      <c r="V349">
        <v>23</v>
      </c>
      <c r="W349">
        <v>65.2</v>
      </c>
      <c r="X349" t="str">
        <f>IF(Table13[[#This Row],[Free Throw %]]&lt;70,"Subpar FT%",IF(Table13[[#This Row],[Free Throw %]]&lt;=72,"Solid FT%",IF(Table13[[#This Row],[Free Throw %]]&gt;72,"Elite FT%","Invalid")))</f>
        <v>Subpar FT%</v>
      </c>
      <c r="Y349">
        <v>20</v>
      </c>
      <c r="Z349">
        <v>130</v>
      </c>
      <c r="AA349">
        <v>150</v>
      </c>
      <c r="AB349" t="str">
        <f>IF(Table13[[#This Row],[REB]]&lt;199,"Occasional Rebounder",IF(Table13[[#This Row],[REB]] &lt;= 199,"Solid Rebounder",IF(Table13[[#This Row],[REB]]&gt;=200,"Elite Rebounder","Invalid")))</f>
        <v>Occasional Rebounder</v>
      </c>
      <c r="AC349">
        <v>37</v>
      </c>
      <c r="AD349" t="str">
        <f>IF(Table13[[#This Row],[AST]]&lt;100,"Occasional Passer",IF(Table13[[#This Row],[AST]] &lt;= 116,"Solid Passer",IF(Table13[[#This Row],[AST]]&gt;116,"Elite Passer","Invalid")))</f>
        <v>Occasional Passer</v>
      </c>
      <c r="AE349">
        <v>17</v>
      </c>
      <c r="AF349">
        <v>28</v>
      </c>
      <c r="AG349" t="str">
        <f>IF(Table13[[#This Row],[STL]]&lt;25,"Occasional Stealer",IF(Table13[[#This Row],[STL]] &lt;= 33,"Solid Stealer",IF(Table13[[#This Row],[STL]]&gt;33,"Elite Stealer","Invalid")))</f>
        <v>Solid Stealer</v>
      </c>
      <c r="AH349">
        <v>21</v>
      </c>
      <c r="AI349" t="str">
        <f>IF(Table13[[#This Row],[BLK]]&lt;18,"Occasional Blocker",IF(Table13[[#This Row],[BLK]] &lt;= 20,"Solid Shot Blocker",IF(Table13[[#This Row],[BLK]]&gt;=21,"Elite Shot Blocker","Invalid")))</f>
        <v>Elite Shot Blocker</v>
      </c>
      <c r="AJ349">
        <v>89</v>
      </c>
      <c r="AK349">
        <v>572</v>
      </c>
      <c r="AL349">
        <v>0</v>
      </c>
      <c r="AM349">
        <v>0</v>
      </c>
      <c r="AN349">
        <v>108</v>
      </c>
    </row>
    <row r="350" spans="1:40" x14ac:dyDescent="0.25">
      <c r="A350" t="s">
        <v>436</v>
      </c>
      <c r="B350" t="s">
        <v>33</v>
      </c>
      <c r="C350" t="str">
        <f>_xlfn.XLOOKUP(Table13[[#This Row],[POS]],Table4[POS],Table4[POS NAME])</f>
        <v>Small Forward</v>
      </c>
      <c r="D350" t="s">
        <v>44</v>
      </c>
      <c r="E350">
        <v>34</v>
      </c>
      <c r="F350">
        <v>46</v>
      </c>
      <c r="G350">
        <v>18</v>
      </c>
      <c r="H350">
        <v>28</v>
      </c>
      <c r="I350" t="b">
        <f>Table13[[#This Row],[W]]+Table13[[#This Row],[L]]=Table13[[#This Row],[Games Played]]</f>
        <v>1</v>
      </c>
      <c r="J350">
        <v>706</v>
      </c>
      <c r="K350">
        <v>205</v>
      </c>
      <c r="L350" t="str">
        <f>IF(Table13[[#This Row],[PTS]]&gt;=1000,"High Scorer","Low Scorer")</f>
        <v>Low Scorer</v>
      </c>
      <c r="M350">
        <v>77</v>
      </c>
      <c r="N350">
        <v>204</v>
      </c>
      <c r="O350">
        <v>37.700000000000003</v>
      </c>
      <c r="P350" t="str">
        <f>IF(Table13[[#This Row],[Field Goal %]]&gt;46,"Above Average FG%","Below Average FG%")</f>
        <v>Below Average FG%</v>
      </c>
      <c r="Q350">
        <v>46</v>
      </c>
      <c r="R350">
        <v>143</v>
      </c>
      <c r="S350">
        <v>32.200000000000003</v>
      </c>
      <c r="T350" t="str">
        <f>IF(Table13[[#This Row],[3P%]]&lt;30,"Regular Shooter",IF(Table13[[#This Row],[3P%]]&lt;=36,"Solid Shooter",IF(Table13[[#This Row],[3P%]]&gt;36,"Sharpshooter","Invalid")))</f>
        <v>Solid Shooter</v>
      </c>
      <c r="U350">
        <v>5</v>
      </c>
      <c r="V350">
        <v>8</v>
      </c>
      <c r="W350">
        <v>62.5</v>
      </c>
      <c r="X350" t="str">
        <f>IF(Table13[[#This Row],[Free Throw %]]&lt;70,"Subpar FT%",IF(Table13[[#This Row],[Free Throw %]]&lt;=72,"Solid FT%",IF(Table13[[#This Row],[Free Throw %]]&gt;72,"Elite FT%","Invalid")))</f>
        <v>Subpar FT%</v>
      </c>
      <c r="Y350">
        <v>5</v>
      </c>
      <c r="Z350">
        <v>50</v>
      </c>
      <c r="AA350">
        <v>55</v>
      </c>
      <c r="AB350" t="str">
        <f>IF(Table13[[#This Row],[REB]]&lt;199,"Occasional Rebounder",IF(Table13[[#This Row],[REB]] &lt;= 199,"Solid Rebounder",IF(Table13[[#This Row],[REB]]&gt;=200,"Elite Rebounder","Invalid")))</f>
        <v>Occasional Rebounder</v>
      </c>
      <c r="AC350">
        <v>41</v>
      </c>
      <c r="AD350" t="str">
        <f>IF(Table13[[#This Row],[AST]]&lt;100,"Occasional Passer",IF(Table13[[#This Row],[AST]] &lt;= 116,"Solid Passer",IF(Table13[[#This Row],[AST]]&gt;116,"Elite Passer","Invalid")))</f>
        <v>Occasional Passer</v>
      </c>
      <c r="AE350">
        <v>22</v>
      </c>
      <c r="AF350">
        <v>19</v>
      </c>
      <c r="AG350" t="str">
        <f>IF(Table13[[#This Row],[STL]]&lt;25,"Occasional Stealer",IF(Table13[[#This Row],[STL]] &lt;= 33,"Solid Stealer",IF(Table13[[#This Row],[STL]]&gt;33,"Elite Stealer","Invalid")))</f>
        <v>Occasional Stealer</v>
      </c>
      <c r="AH350">
        <v>19</v>
      </c>
      <c r="AI350" t="str">
        <f>IF(Table13[[#This Row],[BLK]]&lt;18,"Occasional Blocker",IF(Table13[[#This Row],[BLK]] &lt;= 20,"Solid Shot Blocker",IF(Table13[[#This Row],[BLK]]&gt;=21,"Elite Shot Blocker","Invalid")))</f>
        <v>Solid Shot Blocker</v>
      </c>
      <c r="AJ350">
        <v>68</v>
      </c>
      <c r="AK350">
        <v>425</v>
      </c>
      <c r="AL350">
        <v>0</v>
      </c>
      <c r="AM350">
        <v>0</v>
      </c>
      <c r="AN350">
        <v>-129</v>
      </c>
    </row>
    <row r="351" spans="1:40" x14ac:dyDescent="0.25">
      <c r="A351" t="s">
        <v>437</v>
      </c>
      <c r="B351" t="s">
        <v>37</v>
      </c>
      <c r="C351" t="str">
        <f>_xlfn.XLOOKUP(Table13[[#This Row],[POS]],Table4[POS],Table4[POS NAME])</f>
        <v>Center</v>
      </c>
      <c r="D351" t="s">
        <v>123</v>
      </c>
      <c r="E351">
        <v>22</v>
      </c>
      <c r="F351">
        <v>35</v>
      </c>
      <c r="G351">
        <v>9</v>
      </c>
      <c r="H351">
        <v>26</v>
      </c>
      <c r="I351" t="b">
        <f>Table13[[#This Row],[W]]+Table13[[#This Row],[L]]=Table13[[#This Row],[Games Played]]</f>
        <v>1</v>
      </c>
      <c r="J351">
        <v>508</v>
      </c>
      <c r="K351">
        <v>199</v>
      </c>
      <c r="L351" t="str">
        <f>IF(Table13[[#This Row],[PTS]]&gt;=1000,"High Scorer","Low Scorer")</f>
        <v>Low Scorer</v>
      </c>
      <c r="M351">
        <v>87</v>
      </c>
      <c r="N351">
        <v>135</v>
      </c>
      <c r="O351">
        <v>64.400000000000006</v>
      </c>
      <c r="P351" t="str">
        <f>IF(Table13[[#This Row],[Field Goal %]]&gt;46,"Above Average FG%","Below Average FG%")</f>
        <v>Above Average FG%</v>
      </c>
      <c r="Q351">
        <v>3</v>
      </c>
      <c r="R351">
        <v>8</v>
      </c>
      <c r="S351">
        <v>37.5</v>
      </c>
      <c r="T351" t="str">
        <f>IF(Table13[[#This Row],[3P%]]&lt;30,"Regular Shooter",IF(Table13[[#This Row],[3P%]]&lt;=36,"Solid Shooter",IF(Table13[[#This Row],[3P%]]&gt;36,"Sharpshooter","Invalid")))</f>
        <v>Sharpshooter</v>
      </c>
      <c r="U351">
        <v>22</v>
      </c>
      <c r="V351">
        <v>37</v>
      </c>
      <c r="W351">
        <v>59.5</v>
      </c>
      <c r="X351" t="str">
        <f>IF(Table13[[#This Row],[Free Throw %]]&lt;70,"Subpar FT%",IF(Table13[[#This Row],[Free Throw %]]&lt;=72,"Solid FT%",IF(Table13[[#This Row],[Free Throw %]]&gt;72,"Elite FT%","Invalid")))</f>
        <v>Subpar FT%</v>
      </c>
      <c r="Y351">
        <v>75</v>
      </c>
      <c r="Z351">
        <v>118</v>
      </c>
      <c r="AA351">
        <v>193</v>
      </c>
      <c r="AB351" t="str">
        <f>IF(Table13[[#This Row],[REB]]&lt;199,"Occasional Rebounder",IF(Table13[[#This Row],[REB]] &lt;= 199,"Solid Rebounder",IF(Table13[[#This Row],[REB]]&gt;=200,"Elite Rebounder","Invalid")))</f>
        <v>Occasional Rebounder</v>
      </c>
      <c r="AC351">
        <v>48</v>
      </c>
      <c r="AD351" t="str">
        <f>IF(Table13[[#This Row],[AST]]&lt;100,"Occasional Passer",IF(Table13[[#This Row],[AST]] &lt;= 116,"Solid Passer",IF(Table13[[#This Row],[AST]]&gt;116,"Elite Passer","Invalid")))</f>
        <v>Occasional Passer</v>
      </c>
      <c r="AE351">
        <v>41</v>
      </c>
      <c r="AF351">
        <v>16</v>
      </c>
      <c r="AG351" t="str">
        <f>IF(Table13[[#This Row],[STL]]&lt;25,"Occasional Stealer",IF(Table13[[#This Row],[STL]] &lt;= 33,"Solid Stealer",IF(Table13[[#This Row],[STL]]&gt;33,"Elite Stealer","Invalid")))</f>
        <v>Occasional Stealer</v>
      </c>
      <c r="AH351">
        <v>33</v>
      </c>
      <c r="AI351" t="str">
        <f>IF(Table13[[#This Row],[BLK]]&lt;18,"Occasional Blocker",IF(Table13[[#This Row],[BLK]] &lt;= 20,"Solid Shot Blocker",IF(Table13[[#This Row],[BLK]]&gt;=21,"Elite Shot Blocker","Invalid")))</f>
        <v>Elite Shot Blocker</v>
      </c>
      <c r="AJ351">
        <v>74</v>
      </c>
      <c r="AK351">
        <v>609</v>
      </c>
      <c r="AL351">
        <v>0</v>
      </c>
      <c r="AM351">
        <v>0</v>
      </c>
      <c r="AN351">
        <v>-32</v>
      </c>
    </row>
    <row r="352" spans="1:40" x14ac:dyDescent="0.25">
      <c r="A352" t="s">
        <v>438</v>
      </c>
      <c r="B352" t="s">
        <v>37</v>
      </c>
      <c r="C352" t="str">
        <f>_xlfn.XLOOKUP(Table13[[#This Row],[POS]],Table4[POS],Table4[POS NAME])</f>
        <v>Center</v>
      </c>
      <c r="D352" t="s">
        <v>89</v>
      </c>
      <c r="E352">
        <v>34</v>
      </c>
      <c r="F352">
        <v>39</v>
      </c>
      <c r="G352">
        <v>23</v>
      </c>
      <c r="H352">
        <v>16</v>
      </c>
      <c r="I352" t="b">
        <f>Table13[[#This Row],[W]]+Table13[[#This Row],[L]]=Table13[[#This Row],[Games Played]]</f>
        <v>1</v>
      </c>
      <c r="J352">
        <v>586</v>
      </c>
      <c r="K352">
        <v>199</v>
      </c>
      <c r="L352" t="str">
        <f>IF(Table13[[#This Row],[PTS]]&gt;=1000,"High Scorer","Low Scorer")</f>
        <v>Low Scorer</v>
      </c>
      <c r="M352">
        <v>88</v>
      </c>
      <c r="N352">
        <v>115</v>
      </c>
      <c r="O352">
        <v>76.5</v>
      </c>
      <c r="P352" t="str">
        <f>IF(Table13[[#This Row],[Field Goal %]]&gt;46,"Above Average FG%","Below Average FG%")</f>
        <v>Above Average FG%</v>
      </c>
      <c r="Q352">
        <v>1</v>
      </c>
      <c r="R352">
        <v>1</v>
      </c>
      <c r="S352">
        <v>100</v>
      </c>
      <c r="T352" t="str">
        <f>IF(Table13[[#This Row],[3P%]]&lt;30,"Regular Shooter",IF(Table13[[#This Row],[3P%]]&lt;=36,"Solid Shooter",IF(Table13[[#This Row],[3P%]]&gt;36,"Sharpshooter","Invalid")))</f>
        <v>Sharpshooter</v>
      </c>
      <c r="U352">
        <v>22</v>
      </c>
      <c r="V352">
        <v>48</v>
      </c>
      <c r="W352">
        <v>45.8</v>
      </c>
      <c r="X352" t="str">
        <f>IF(Table13[[#This Row],[Free Throw %]]&lt;70,"Subpar FT%",IF(Table13[[#This Row],[Free Throw %]]&lt;=72,"Solid FT%",IF(Table13[[#This Row],[Free Throw %]]&gt;72,"Elite FT%","Invalid")))</f>
        <v>Subpar FT%</v>
      </c>
      <c r="Y352">
        <v>52</v>
      </c>
      <c r="Z352">
        <v>150</v>
      </c>
      <c r="AA352">
        <v>202</v>
      </c>
      <c r="AB352" t="str">
        <f>IF(Table13[[#This Row],[REB]]&lt;199,"Occasional Rebounder",IF(Table13[[#This Row],[REB]] &lt;= 199,"Solid Rebounder",IF(Table13[[#This Row],[REB]]&gt;=200,"Elite Rebounder","Invalid")))</f>
        <v>Elite Rebounder</v>
      </c>
      <c r="AC352">
        <v>34</v>
      </c>
      <c r="AD352" t="str">
        <f>IF(Table13[[#This Row],[AST]]&lt;100,"Occasional Passer",IF(Table13[[#This Row],[AST]] &lt;= 116,"Solid Passer",IF(Table13[[#This Row],[AST]]&gt;116,"Elite Passer","Invalid")))</f>
        <v>Occasional Passer</v>
      </c>
      <c r="AE352">
        <v>48</v>
      </c>
      <c r="AF352">
        <v>12</v>
      </c>
      <c r="AG352" t="str">
        <f>IF(Table13[[#This Row],[STL]]&lt;25,"Occasional Stealer",IF(Table13[[#This Row],[STL]] &lt;= 33,"Solid Stealer",IF(Table13[[#This Row],[STL]]&gt;33,"Elite Stealer","Invalid")))</f>
        <v>Occasional Stealer</v>
      </c>
      <c r="AH352">
        <v>23</v>
      </c>
      <c r="AI352" t="str">
        <f>IF(Table13[[#This Row],[BLK]]&lt;18,"Occasional Blocker",IF(Table13[[#This Row],[BLK]] &lt;= 20,"Solid Shot Blocker",IF(Table13[[#This Row],[BLK]]&gt;=21,"Elite Shot Blocker","Invalid")))</f>
        <v>Elite Shot Blocker</v>
      </c>
      <c r="AJ352">
        <v>71</v>
      </c>
      <c r="AK352">
        <v>549</v>
      </c>
      <c r="AL352">
        <v>2</v>
      </c>
      <c r="AM352">
        <v>0</v>
      </c>
      <c r="AN352">
        <v>-119</v>
      </c>
    </row>
    <row r="353" spans="1:40" x14ac:dyDescent="0.25">
      <c r="A353" t="s">
        <v>439</v>
      </c>
      <c r="B353" t="s">
        <v>37</v>
      </c>
      <c r="C353" t="str">
        <f>_xlfn.XLOOKUP(Table13[[#This Row],[POS]],Table4[POS],Table4[POS NAME])</f>
        <v>Center</v>
      </c>
      <c r="D353" t="s">
        <v>39</v>
      </c>
      <c r="E353">
        <v>33</v>
      </c>
      <c r="F353">
        <v>38</v>
      </c>
      <c r="G353">
        <v>23</v>
      </c>
      <c r="H353">
        <v>15</v>
      </c>
      <c r="I353" t="b">
        <f>Table13[[#This Row],[W]]+Table13[[#This Row],[L]]=Table13[[#This Row],[Games Played]]</f>
        <v>1</v>
      </c>
      <c r="J353">
        <v>426</v>
      </c>
      <c r="K353">
        <v>199</v>
      </c>
      <c r="L353" t="str">
        <f>IF(Table13[[#This Row],[PTS]]&gt;=1000,"High Scorer","Low Scorer")</f>
        <v>Low Scorer</v>
      </c>
      <c r="M353">
        <v>77</v>
      </c>
      <c r="N353">
        <v>151</v>
      </c>
      <c r="O353">
        <v>51</v>
      </c>
      <c r="P353" t="str">
        <f>IF(Table13[[#This Row],[Field Goal %]]&gt;46,"Above Average FG%","Below Average FG%")</f>
        <v>Above Average FG%</v>
      </c>
      <c r="Q353">
        <v>12</v>
      </c>
      <c r="R353">
        <v>39</v>
      </c>
      <c r="S353">
        <v>30.8</v>
      </c>
      <c r="T353" t="str">
        <f>IF(Table13[[#This Row],[3P%]]&lt;30,"Regular Shooter",IF(Table13[[#This Row],[3P%]]&lt;=36,"Solid Shooter",IF(Table13[[#This Row],[3P%]]&gt;36,"Sharpshooter","Invalid")))</f>
        <v>Solid Shooter</v>
      </c>
      <c r="U353">
        <v>33</v>
      </c>
      <c r="V353">
        <v>49</v>
      </c>
      <c r="W353">
        <v>67.3</v>
      </c>
      <c r="X353" t="str">
        <f>IF(Table13[[#This Row],[Free Throw %]]&lt;70,"Subpar FT%",IF(Table13[[#This Row],[Free Throw %]]&lt;=72,"Solid FT%",IF(Table13[[#This Row],[Free Throw %]]&gt;72,"Elite FT%","Invalid")))</f>
        <v>Subpar FT%</v>
      </c>
      <c r="Y353">
        <v>34</v>
      </c>
      <c r="Z353">
        <v>100</v>
      </c>
      <c r="AA353">
        <v>134</v>
      </c>
      <c r="AB353" t="str">
        <f>IF(Table13[[#This Row],[REB]]&lt;199,"Occasional Rebounder",IF(Table13[[#This Row],[REB]] &lt;= 199,"Solid Rebounder",IF(Table13[[#This Row],[REB]]&gt;=200,"Elite Rebounder","Invalid")))</f>
        <v>Occasional Rebounder</v>
      </c>
      <c r="AC353">
        <v>26</v>
      </c>
      <c r="AD353" t="str">
        <f>IF(Table13[[#This Row],[AST]]&lt;100,"Occasional Passer",IF(Table13[[#This Row],[AST]] &lt;= 116,"Solid Passer",IF(Table13[[#This Row],[AST]]&gt;116,"Elite Passer","Invalid")))</f>
        <v>Occasional Passer</v>
      </c>
      <c r="AE353">
        <v>25</v>
      </c>
      <c r="AF353">
        <v>9</v>
      </c>
      <c r="AG353" t="str">
        <f>IF(Table13[[#This Row],[STL]]&lt;25,"Occasional Stealer",IF(Table13[[#This Row],[STL]] &lt;= 33,"Solid Stealer",IF(Table13[[#This Row],[STL]]&gt;33,"Elite Stealer","Invalid")))</f>
        <v>Occasional Stealer</v>
      </c>
      <c r="AH353">
        <v>19</v>
      </c>
      <c r="AI353" t="str">
        <f>IF(Table13[[#This Row],[BLK]]&lt;18,"Occasional Blocker",IF(Table13[[#This Row],[BLK]] &lt;= 20,"Solid Shot Blocker",IF(Table13[[#This Row],[BLK]]&gt;=21,"Elite Shot Blocker","Invalid")))</f>
        <v>Solid Shot Blocker</v>
      </c>
      <c r="AJ353">
        <v>75</v>
      </c>
      <c r="AK353">
        <v>458</v>
      </c>
      <c r="AL353">
        <v>0</v>
      </c>
      <c r="AM353">
        <v>0</v>
      </c>
      <c r="AN353">
        <v>-124</v>
      </c>
    </row>
    <row r="354" spans="1:40" x14ac:dyDescent="0.25">
      <c r="A354" t="s">
        <v>440</v>
      </c>
      <c r="B354" t="s">
        <v>26</v>
      </c>
      <c r="C354" t="str">
        <f>_xlfn.XLOOKUP(Table13[[#This Row],[POS]],Table4[POS],Table4[POS NAME])</f>
        <v>Power Forward</v>
      </c>
      <c r="D354" t="s">
        <v>75</v>
      </c>
      <c r="E354">
        <v>27</v>
      </c>
      <c r="F354">
        <v>29</v>
      </c>
      <c r="G354">
        <v>15</v>
      </c>
      <c r="H354">
        <v>14</v>
      </c>
      <c r="I354" t="b">
        <f>Table13[[#This Row],[W]]+Table13[[#This Row],[L]]=Table13[[#This Row],[Games Played]]</f>
        <v>1</v>
      </c>
      <c r="J354">
        <v>776</v>
      </c>
      <c r="K354">
        <v>196</v>
      </c>
      <c r="L354" t="str">
        <f>IF(Table13[[#This Row],[PTS]]&gt;=1000,"High Scorer","Low Scorer")</f>
        <v>Low Scorer</v>
      </c>
      <c r="M354">
        <v>81</v>
      </c>
      <c r="N354">
        <v>198</v>
      </c>
      <c r="O354">
        <v>40.9</v>
      </c>
      <c r="P354" t="str">
        <f>IF(Table13[[#This Row],[Field Goal %]]&gt;46,"Above Average FG%","Below Average FG%")</f>
        <v>Below Average FG%</v>
      </c>
      <c r="Q354">
        <v>14</v>
      </c>
      <c r="R354">
        <v>45</v>
      </c>
      <c r="S354">
        <v>31.1</v>
      </c>
      <c r="T354" t="str">
        <f>IF(Table13[[#This Row],[3P%]]&lt;30,"Regular Shooter",IF(Table13[[#This Row],[3P%]]&lt;=36,"Solid Shooter",IF(Table13[[#This Row],[3P%]]&gt;36,"Sharpshooter","Invalid")))</f>
        <v>Solid Shooter</v>
      </c>
      <c r="U354">
        <v>20</v>
      </c>
      <c r="V354">
        <v>28</v>
      </c>
      <c r="W354">
        <v>71.400000000000006</v>
      </c>
      <c r="X354" t="str">
        <f>IF(Table13[[#This Row],[Free Throw %]]&lt;70,"Subpar FT%",IF(Table13[[#This Row],[Free Throw %]]&lt;=72,"Solid FT%",IF(Table13[[#This Row],[Free Throw %]]&gt;72,"Elite FT%","Invalid")))</f>
        <v>Solid FT%</v>
      </c>
      <c r="Y354">
        <v>49</v>
      </c>
      <c r="Z354">
        <v>96</v>
      </c>
      <c r="AA354">
        <v>145</v>
      </c>
      <c r="AB354" t="str">
        <f>IF(Table13[[#This Row],[REB]]&lt;199,"Occasional Rebounder",IF(Table13[[#This Row],[REB]] &lt;= 199,"Solid Rebounder",IF(Table13[[#This Row],[REB]]&gt;=200,"Elite Rebounder","Invalid")))</f>
        <v>Occasional Rebounder</v>
      </c>
      <c r="AC354">
        <v>98</v>
      </c>
      <c r="AD354" t="str">
        <f>IF(Table13[[#This Row],[AST]]&lt;100,"Occasional Passer",IF(Table13[[#This Row],[AST]] &lt;= 116,"Solid Passer",IF(Table13[[#This Row],[AST]]&gt;116,"Elite Passer","Invalid")))</f>
        <v>Occasional Passer</v>
      </c>
      <c r="AE354">
        <v>43</v>
      </c>
      <c r="AF354">
        <v>30</v>
      </c>
      <c r="AG354" t="str">
        <f>IF(Table13[[#This Row],[STL]]&lt;25,"Occasional Stealer",IF(Table13[[#This Row],[STL]] &lt;= 33,"Solid Stealer",IF(Table13[[#This Row],[STL]]&gt;33,"Elite Stealer","Invalid")))</f>
        <v>Solid Stealer</v>
      </c>
      <c r="AH354">
        <v>11</v>
      </c>
      <c r="AI354" t="str">
        <f>IF(Table13[[#This Row],[BLK]]&lt;18,"Occasional Blocker",IF(Table13[[#This Row],[BLK]] &lt;= 20,"Solid Shot Blocker",IF(Table13[[#This Row],[BLK]]&gt;=21,"Elite Shot Blocker","Invalid")))</f>
        <v>Occasional Blocker</v>
      </c>
      <c r="AJ354">
        <v>89</v>
      </c>
      <c r="AK354">
        <v>597</v>
      </c>
      <c r="AL354">
        <v>1</v>
      </c>
      <c r="AM354">
        <v>0</v>
      </c>
      <c r="AN354">
        <v>-38</v>
      </c>
    </row>
    <row r="355" spans="1:40" x14ac:dyDescent="0.25">
      <c r="A355" t="s">
        <v>441</v>
      </c>
      <c r="B355" t="s">
        <v>26</v>
      </c>
      <c r="C355" t="str">
        <f>_xlfn.XLOOKUP(Table13[[#This Row],[POS]],Table4[POS],Table4[POS NAME])</f>
        <v>Power Forward</v>
      </c>
      <c r="D355" t="s">
        <v>111</v>
      </c>
      <c r="E355">
        <v>30</v>
      </c>
      <c r="F355">
        <v>59</v>
      </c>
      <c r="G355">
        <v>21</v>
      </c>
      <c r="H355">
        <v>38</v>
      </c>
      <c r="I355" t="b">
        <f>Table13[[#This Row],[W]]+Table13[[#This Row],[L]]=Table13[[#This Row],[Games Played]]</f>
        <v>1</v>
      </c>
      <c r="J355">
        <v>625</v>
      </c>
      <c r="K355">
        <v>195</v>
      </c>
      <c r="L355" t="str">
        <f>IF(Table13[[#This Row],[PTS]]&gt;=1000,"High Scorer","Low Scorer")</f>
        <v>Low Scorer</v>
      </c>
      <c r="M355">
        <v>71</v>
      </c>
      <c r="N355">
        <v>132</v>
      </c>
      <c r="O355">
        <v>53.8</v>
      </c>
      <c r="P355" t="str">
        <f>IF(Table13[[#This Row],[Field Goal %]]&gt;46,"Above Average FG%","Below Average FG%")</f>
        <v>Above Average FG%</v>
      </c>
      <c r="Q355">
        <v>4</v>
      </c>
      <c r="R355">
        <v>29</v>
      </c>
      <c r="S355">
        <v>13.8</v>
      </c>
      <c r="T355" t="str">
        <f>IF(Table13[[#This Row],[3P%]]&lt;30,"Regular Shooter",IF(Table13[[#This Row],[3P%]]&lt;=36,"Solid Shooter",IF(Table13[[#This Row],[3P%]]&gt;36,"Sharpshooter","Invalid")))</f>
        <v>Regular Shooter</v>
      </c>
      <c r="U355">
        <v>49</v>
      </c>
      <c r="V355">
        <v>67</v>
      </c>
      <c r="W355">
        <v>73.099999999999994</v>
      </c>
      <c r="X355" t="str">
        <f>IF(Table13[[#This Row],[Free Throw %]]&lt;70,"Subpar FT%",IF(Table13[[#This Row],[Free Throw %]]&lt;=72,"Solid FT%",IF(Table13[[#This Row],[Free Throw %]]&gt;72,"Elite FT%","Invalid")))</f>
        <v>Elite FT%</v>
      </c>
      <c r="Y355">
        <v>37</v>
      </c>
      <c r="Z355">
        <v>62</v>
      </c>
      <c r="AA355">
        <v>99</v>
      </c>
      <c r="AB355" t="str">
        <f>IF(Table13[[#This Row],[REB]]&lt;199,"Occasional Rebounder",IF(Table13[[#This Row],[REB]] &lt;= 199,"Solid Rebounder",IF(Table13[[#This Row],[REB]]&gt;=200,"Elite Rebounder","Invalid")))</f>
        <v>Occasional Rebounder</v>
      </c>
      <c r="AC355">
        <v>34</v>
      </c>
      <c r="AD355" t="str">
        <f>IF(Table13[[#This Row],[AST]]&lt;100,"Occasional Passer",IF(Table13[[#This Row],[AST]] &lt;= 116,"Solid Passer",IF(Table13[[#This Row],[AST]]&gt;116,"Elite Passer","Invalid")))</f>
        <v>Occasional Passer</v>
      </c>
      <c r="AE355">
        <v>15</v>
      </c>
      <c r="AF355">
        <v>7</v>
      </c>
      <c r="AG355" t="str">
        <f>IF(Table13[[#This Row],[STL]]&lt;25,"Occasional Stealer",IF(Table13[[#This Row],[STL]] &lt;= 33,"Solid Stealer",IF(Table13[[#This Row],[STL]]&gt;33,"Elite Stealer","Invalid")))</f>
        <v>Occasional Stealer</v>
      </c>
      <c r="AH355">
        <v>12</v>
      </c>
      <c r="AI355" t="str">
        <f>IF(Table13[[#This Row],[BLK]]&lt;18,"Occasional Blocker",IF(Table13[[#This Row],[BLK]] &lt;= 20,"Solid Shot Blocker",IF(Table13[[#This Row],[BLK]]&gt;=21,"Elite Shot Blocker","Invalid")))</f>
        <v>Occasional Blocker</v>
      </c>
      <c r="AJ355">
        <v>70</v>
      </c>
      <c r="AK355">
        <v>407</v>
      </c>
      <c r="AL355">
        <v>0</v>
      </c>
      <c r="AM355">
        <v>0</v>
      </c>
      <c r="AN355">
        <v>-12</v>
      </c>
    </row>
    <row r="356" spans="1:40" x14ac:dyDescent="0.25">
      <c r="A356" t="s">
        <v>442</v>
      </c>
      <c r="B356" t="s">
        <v>62</v>
      </c>
      <c r="C356" t="str">
        <f>_xlfn.XLOOKUP(Table13[[#This Row],[POS]],Table4[POS],Table4[POS NAME])</f>
        <v>Guard</v>
      </c>
      <c r="D356" t="s">
        <v>114</v>
      </c>
      <c r="E356">
        <v>20</v>
      </c>
      <c r="F356">
        <v>51</v>
      </c>
      <c r="G356">
        <v>20</v>
      </c>
      <c r="H356">
        <v>31</v>
      </c>
      <c r="I356" t="b">
        <f>Table13[[#This Row],[W]]+Table13[[#This Row],[L]]=Table13[[#This Row],[Games Played]]</f>
        <v>1</v>
      </c>
      <c r="J356">
        <v>812</v>
      </c>
      <c r="K356">
        <v>193</v>
      </c>
      <c r="L356" t="str">
        <f>IF(Table13[[#This Row],[PTS]]&gt;=1000,"High Scorer","Low Scorer")</f>
        <v>Low Scorer</v>
      </c>
      <c r="M356">
        <v>66</v>
      </c>
      <c r="N356">
        <v>182</v>
      </c>
      <c r="O356">
        <v>36.299999999999997</v>
      </c>
      <c r="P356" t="str">
        <f>IF(Table13[[#This Row],[Field Goal %]]&gt;46,"Above Average FG%","Below Average FG%")</f>
        <v>Below Average FG%</v>
      </c>
      <c r="Q356">
        <v>46</v>
      </c>
      <c r="R356">
        <v>136</v>
      </c>
      <c r="S356">
        <v>33.799999999999997</v>
      </c>
      <c r="T356" t="str">
        <f>IF(Table13[[#This Row],[3P%]]&lt;30,"Regular Shooter",IF(Table13[[#This Row],[3P%]]&lt;=36,"Solid Shooter",IF(Table13[[#This Row],[3P%]]&gt;36,"Sharpshooter","Invalid")))</f>
        <v>Solid Shooter</v>
      </c>
      <c r="U356">
        <v>15</v>
      </c>
      <c r="V356">
        <v>18</v>
      </c>
      <c r="W356">
        <v>83.3</v>
      </c>
      <c r="X356" t="str">
        <f>IF(Table13[[#This Row],[Free Throw %]]&lt;70,"Subpar FT%",IF(Table13[[#This Row],[Free Throw %]]&lt;=72,"Solid FT%",IF(Table13[[#This Row],[Free Throw %]]&gt;72,"Elite FT%","Invalid")))</f>
        <v>Elite FT%</v>
      </c>
      <c r="Y356">
        <v>34</v>
      </c>
      <c r="Z356">
        <v>65</v>
      </c>
      <c r="AA356">
        <v>99</v>
      </c>
      <c r="AB356" t="str">
        <f>IF(Table13[[#This Row],[REB]]&lt;199,"Occasional Rebounder",IF(Table13[[#This Row],[REB]] &lt;= 199,"Solid Rebounder",IF(Table13[[#This Row],[REB]]&gt;=200,"Elite Rebounder","Invalid")))</f>
        <v>Occasional Rebounder</v>
      </c>
      <c r="AC356">
        <v>30</v>
      </c>
      <c r="AD356" t="str">
        <f>IF(Table13[[#This Row],[AST]]&lt;100,"Occasional Passer",IF(Table13[[#This Row],[AST]] &lt;= 116,"Solid Passer",IF(Table13[[#This Row],[AST]]&gt;116,"Elite Passer","Invalid")))</f>
        <v>Occasional Passer</v>
      </c>
      <c r="AE356">
        <v>18</v>
      </c>
      <c r="AF356">
        <v>12</v>
      </c>
      <c r="AG356" t="str">
        <f>IF(Table13[[#This Row],[STL]]&lt;25,"Occasional Stealer",IF(Table13[[#This Row],[STL]] &lt;= 33,"Solid Stealer",IF(Table13[[#This Row],[STL]]&gt;33,"Elite Stealer","Invalid")))</f>
        <v>Occasional Stealer</v>
      </c>
      <c r="AH356">
        <v>7</v>
      </c>
      <c r="AI356" t="str">
        <f>IF(Table13[[#This Row],[BLK]]&lt;18,"Occasional Blocker",IF(Table13[[#This Row],[BLK]] &lt;= 20,"Solid Shot Blocker",IF(Table13[[#This Row],[BLK]]&gt;=21,"Elite Shot Blocker","Invalid")))</f>
        <v>Occasional Blocker</v>
      </c>
      <c r="AJ356">
        <v>63</v>
      </c>
      <c r="AK356">
        <v>396</v>
      </c>
      <c r="AL356">
        <v>0</v>
      </c>
      <c r="AM356">
        <v>0</v>
      </c>
      <c r="AN356">
        <v>-84</v>
      </c>
    </row>
    <row r="357" spans="1:40" x14ac:dyDescent="0.25">
      <c r="A357" t="s">
        <v>443</v>
      </c>
      <c r="B357" t="s">
        <v>57</v>
      </c>
      <c r="C357" t="str">
        <f>_xlfn.XLOOKUP(Table13[[#This Row],[POS]],Table4[POS],Table4[POS NAME])</f>
        <v>Forward</v>
      </c>
      <c r="D357" t="s">
        <v>48</v>
      </c>
      <c r="E357">
        <v>19</v>
      </c>
      <c r="F357">
        <v>39</v>
      </c>
      <c r="G357">
        <v>20</v>
      </c>
      <c r="H357">
        <v>19</v>
      </c>
      <c r="I357" t="b">
        <f>Table13[[#This Row],[W]]+Table13[[#This Row],[L]]=Table13[[#This Row],[Games Played]]</f>
        <v>1</v>
      </c>
      <c r="J357">
        <v>569</v>
      </c>
      <c r="K357">
        <v>193</v>
      </c>
      <c r="L357" t="str">
        <f>IF(Table13[[#This Row],[PTS]]&gt;=1000,"High Scorer","Low Scorer")</f>
        <v>Low Scorer</v>
      </c>
      <c r="M357">
        <v>76</v>
      </c>
      <c r="N357">
        <v>181</v>
      </c>
      <c r="O357">
        <v>42</v>
      </c>
      <c r="P357" t="str">
        <f>IF(Table13[[#This Row],[Field Goal %]]&gt;46,"Above Average FG%","Below Average FG%")</f>
        <v>Below Average FG%</v>
      </c>
      <c r="Q357">
        <v>26</v>
      </c>
      <c r="R357">
        <v>98</v>
      </c>
      <c r="S357">
        <v>26.5</v>
      </c>
      <c r="T357" t="str">
        <f>IF(Table13[[#This Row],[3P%]]&lt;30,"Regular Shooter",IF(Table13[[#This Row],[3P%]]&lt;=36,"Solid Shooter",IF(Table13[[#This Row],[3P%]]&gt;36,"Sharpshooter","Invalid")))</f>
        <v>Regular Shooter</v>
      </c>
      <c r="U357">
        <v>15</v>
      </c>
      <c r="V357">
        <v>23</v>
      </c>
      <c r="W357">
        <v>65.2</v>
      </c>
      <c r="X357" t="str">
        <f>IF(Table13[[#This Row],[Free Throw %]]&lt;70,"Subpar FT%",IF(Table13[[#This Row],[Free Throw %]]&lt;=72,"Solid FT%",IF(Table13[[#This Row],[Free Throw %]]&gt;72,"Elite FT%","Invalid")))</f>
        <v>Subpar FT%</v>
      </c>
      <c r="Y357">
        <v>19</v>
      </c>
      <c r="Z357">
        <v>86</v>
      </c>
      <c r="AA357">
        <v>105</v>
      </c>
      <c r="AB357" t="str">
        <f>IF(Table13[[#This Row],[REB]]&lt;199,"Occasional Rebounder",IF(Table13[[#This Row],[REB]] &lt;= 199,"Solid Rebounder",IF(Table13[[#This Row],[REB]]&gt;=200,"Elite Rebounder","Invalid")))</f>
        <v>Occasional Rebounder</v>
      </c>
      <c r="AC357">
        <v>46</v>
      </c>
      <c r="AD357" t="str">
        <f>IF(Table13[[#This Row],[AST]]&lt;100,"Occasional Passer",IF(Table13[[#This Row],[AST]] &lt;= 116,"Solid Passer",IF(Table13[[#This Row],[AST]]&gt;116,"Elite Passer","Invalid")))</f>
        <v>Occasional Passer</v>
      </c>
      <c r="AE357">
        <v>26</v>
      </c>
      <c r="AF357">
        <v>14</v>
      </c>
      <c r="AG357" t="str">
        <f>IF(Table13[[#This Row],[STL]]&lt;25,"Occasional Stealer",IF(Table13[[#This Row],[STL]] &lt;= 33,"Solid Stealer",IF(Table13[[#This Row],[STL]]&gt;33,"Elite Stealer","Invalid")))</f>
        <v>Occasional Stealer</v>
      </c>
      <c r="AH357">
        <v>7</v>
      </c>
      <c r="AI357" t="str">
        <f>IF(Table13[[#This Row],[BLK]]&lt;18,"Occasional Blocker",IF(Table13[[#This Row],[BLK]] &lt;= 20,"Solid Shot Blocker",IF(Table13[[#This Row],[BLK]]&gt;=21,"Elite Shot Blocker","Invalid")))</f>
        <v>Occasional Blocker</v>
      </c>
      <c r="AJ357">
        <v>42</v>
      </c>
      <c r="AK357">
        <v>425</v>
      </c>
      <c r="AL357">
        <v>0</v>
      </c>
      <c r="AM357">
        <v>0</v>
      </c>
      <c r="AN357">
        <v>39</v>
      </c>
    </row>
    <row r="358" spans="1:40" x14ac:dyDescent="0.25">
      <c r="A358" t="s">
        <v>444</v>
      </c>
      <c r="B358" t="s">
        <v>52</v>
      </c>
      <c r="C358" t="str">
        <f>_xlfn.XLOOKUP(Table13[[#This Row],[POS]],Table4[POS],Table4[POS NAME])</f>
        <v>Shooting Guard</v>
      </c>
      <c r="D358" t="s">
        <v>134</v>
      </c>
      <c r="E358">
        <v>22</v>
      </c>
      <c r="F358">
        <v>34</v>
      </c>
      <c r="G358">
        <v>9</v>
      </c>
      <c r="H358">
        <v>25</v>
      </c>
      <c r="I358" t="b">
        <f>Table13[[#This Row],[W]]+Table13[[#This Row],[L]]=Table13[[#This Row],[Games Played]]</f>
        <v>1</v>
      </c>
      <c r="J358">
        <v>516</v>
      </c>
      <c r="K358">
        <v>191</v>
      </c>
      <c r="L358" t="str">
        <f>IF(Table13[[#This Row],[PTS]]&gt;=1000,"High Scorer","Low Scorer")</f>
        <v>Low Scorer</v>
      </c>
      <c r="M358">
        <v>69</v>
      </c>
      <c r="N358">
        <v>193</v>
      </c>
      <c r="O358">
        <v>35.799999999999997</v>
      </c>
      <c r="P358" t="str">
        <f>IF(Table13[[#This Row],[Field Goal %]]&gt;46,"Above Average FG%","Below Average FG%")</f>
        <v>Below Average FG%</v>
      </c>
      <c r="Q358">
        <v>33</v>
      </c>
      <c r="R358">
        <v>109</v>
      </c>
      <c r="S358">
        <v>30.3</v>
      </c>
      <c r="T358" t="str">
        <f>IF(Table13[[#This Row],[3P%]]&lt;30,"Regular Shooter",IF(Table13[[#This Row],[3P%]]&lt;=36,"Solid Shooter",IF(Table13[[#This Row],[3P%]]&gt;36,"Sharpshooter","Invalid")))</f>
        <v>Solid Shooter</v>
      </c>
      <c r="U358">
        <v>20</v>
      </c>
      <c r="V358">
        <v>30</v>
      </c>
      <c r="W358">
        <v>66.7</v>
      </c>
      <c r="X358" t="str">
        <f>IF(Table13[[#This Row],[Free Throw %]]&lt;70,"Subpar FT%",IF(Table13[[#This Row],[Free Throw %]]&lt;=72,"Solid FT%",IF(Table13[[#This Row],[Free Throw %]]&gt;72,"Elite FT%","Invalid")))</f>
        <v>Subpar FT%</v>
      </c>
      <c r="Y358">
        <v>8</v>
      </c>
      <c r="Z358">
        <v>64</v>
      </c>
      <c r="AA358">
        <v>72</v>
      </c>
      <c r="AB358" t="str">
        <f>IF(Table13[[#This Row],[REB]]&lt;199,"Occasional Rebounder",IF(Table13[[#This Row],[REB]] &lt;= 199,"Solid Rebounder",IF(Table13[[#This Row],[REB]]&gt;=200,"Elite Rebounder","Invalid")))</f>
        <v>Occasional Rebounder</v>
      </c>
      <c r="AC358">
        <v>41</v>
      </c>
      <c r="AD358" t="str">
        <f>IF(Table13[[#This Row],[AST]]&lt;100,"Occasional Passer",IF(Table13[[#This Row],[AST]] &lt;= 116,"Solid Passer",IF(Table13[[#This Row],[AST]]&gt;116,"Elite Passer","Invalid")))</f>
        <v>Occasional Passer</v>
      </c>
      <c r="AE358">
        <v>32</v>
      </c>
      <c r="AF358">
        <v>14</v>
      </c>
      <c r="AG358" t="str">
        <f>IF(Table13[[#This Row],[STL]]&lt;25,"Occasional Stealer",IF(Table13[[#This Row],[STL]] &lt;= 33,"Solid Stealer",IF(Table13[[#This Row],[STL]]&gt;33,"Elite Stealer","Invalid")))</f>
        <v>Occasional Stealer</v>
      </c>
      <c r="AH358">
        <v>5</v>
      </c>
      <c r="AI358" t="str">
        <f>IF(Table13[[#This Row],[BLK]]&lt;18,"Occasional Blocker",IF(Table13[[#This Row],[BLK]] &lt;= 20,"Solid Shot Blocker",IF(Table13[[#This Row],[BLK]]&gt;=21,"Elite Shot Blocker","Invalid")))</f>
        <v>Occasional Blocker</v>
      </c>
      <c r="AJ358">
        <v>49</v>
      </c>
      <c r="AK358">
        <v>364</v>
      </c>
      <c r="AL358">
        <v>0</v>
      </c>
      <c r="AM358">
        <v>0</v>
      </c>
      <c r="AN358">
        <v>-97</v>
      </c>
    </row>
    <row r="359" spans="1:40" x14ac:dyDescent="0.25">
      <c r="A359" t="s">
        <v>445</v>
      </c>
      <c r="B359" t="s">
        <v>52</v>
      </c>
      <c r="C359" t="str">
        <f>_xlfn.XLOOKUP(Table13[[#This Row],[POS]],Table4[POS],Table4[POS NAME])</f>
        <v>Shooting Guard</v>
      </c>
      <c r="D359" t="s">
        <v>75</v>
      </c>
      <c r="E359">
        <v>21</v>
      </c>
      <c r="F359">
        <v>40</v>
      </c>
      <c r="G359">
        <v>13</v>
      </c>
      <c r="H359">
        <v>27</v>
      </c>
      <c r="I359" t="b">
        <f>Table13[[#This Row],[W]]+Table13[[#This Row],[L]]=Table13[[#This Row],[Games Played]]</f>
        <v>1</v>
      </c>
      <c r="J359">
        <v>416</v>
      </c>
      <c r="K359">
        <v>189</v>
      </c>
      <c r="L359" t="str">
        <f>IF(Table13[[#This Row],[PTS]]&gt;=1000,"High Scorer","Low Scorer")</f>
        <v>Low Scorer</v>
      </c>
      <c r="M359">
        <v>67</v>
      </c>
      <c r="N359">
        <v>178</v>
      </c>
      <c r="O359">
        <v>37.6</v>
      </c>
      <c r="P359" t="str">
        <f>IF(Table13[[#This Row],[Field Goal %]]&gt;46,"Above Average FG%","Below Average FG%")</f>
        <v>Below Average FG%</v>
      </c>
      <c r="Q359">
        <v>28</v>
      </c>
      <c r="R359">
        <v>81</v>
      </c>
      <c r="S359">
        <v>34.6</v>
      </c>
      <c r="T359" t="str">
        <f>IF(Table13[[#This Row],[3P%]]&lt;30,"Regular Shooter",IF(Table13[[#This Row],[3P%]]&lt;=36,"Solid Shooter",IF(Table13[[#This Row],[3P%]]&gt;36,"Sharpshooter","Invalid")))</f>
        <v>Solid Shooter</v>
      </c>
      <c r="U359">
        <v>27</v>
      </c>
      <c r="V359">
        <v>41</v>
      </c>
      <c r="W359">
        <v>65.900000000000006</v>
      </c>
      <c r="X359" t="str">
        <f>IF(Table13[[#This Row],[Free Throw %]]&lt;70,"Subpar FT%",IF(Table13[[#This Row],[Free Throw %]]&lt;=72,"Solid FT%",IF(Table13[[#This Row],[Free Throw %]]&gt;72,"Elite FT%","Invalid")))</f>
        <v>Subpar FT%</v>
      </c>
      <c r="Y359">
        <v>11</v>
      </c>
      <c r="Z359">
        <v>33</v>
      </c>
      <c r="AA359">
        <v>44</v>
      </c>
      <c r="AB359" t="str">
        <f>IF(Table13[[#This Row],[REB]]&lt;199,"Occasional Rebounder",IF(Table13[[#This Row],[REB]] &lt;= 199,"Solid Rebounder",IF(Table13[[#This Row],[REB]]&gt;=200,"Elite Rebounder","Invalid")))</f>
        <v>Occasional Rebounder</v>
      </c>
      <c r="AC359">
        <v>59</v>
      </c>
      <c r="AD359" t="str">
        <f>IF(Table13[[#This Row],[AST]]&lt;100,"Occasional Passer",IF(Table13[[#This Row],[AST]] &lt;= 116,"Solid Passer",IF(Table13[[#This Row],[AST]]&gt;116,"Elite Passer","Invalid")))</f>
        <v>Occasional Passer</v>
      </c>
      <c r="AE359">
        <v>43</v>
      </c>
      <c r="AF359">
        <v>19</v>
      </c>
      <c r="AG359" t="str">
        <f>IF(Table13[[#This Row],[STL]]&lt;25,"Occasional Stealer",IF(Table13[[#This Row],[STL]] &lt;= 33,"Solid Stealer",IF(Table13[[#This Row],[STL]]&gt;33,"Elite Stealer","Invalid")))</f>
        <v>Occasional Stealer</v>
      </c>
      <c r="AH359">
        <v>6</v>
      </c>
      <c r="AI359" t="str">
        <f>IF(Table13[[#This Row],[BLK]]&lt;18,"Occasional Blocker",IF(Table13[[#This Row],[BLK]] &lt;= 20,"Solid Shot Blocker",IF(Table13[[#This Row],[BLK]]&gt;=21,"Elite Shot Blocker","Invalid")))</f>
        <v>Occasional Blocker</v>
      </c>
      <c r="AJ359">
        <v>43</v>
      </c>
      <c r="AK359">
        <v>362</v>
      </c>
      <c r="AL359">
        <v>0</v>
      </c>
      <c r="AM359">
        <v>0</v>
      </c>
      <c r="AN359">
        <v>-153</v>
      </c>
    </row>
    <row r="360" spans="1:40" x14ac:dyDescent="0.25">
      <c r="A360" t="s">
        <v>446</v>
      </c>
      <c r="B360" t="s">
        <v>37</v>
      </c>
      <c r="C360" t="str">
        <f>_xlfn.XLOOKUP(Table13[[#This Row],[POS]],Table4[POS],Table4[POS NAME])</f>
        <v>Center</v>
      </c>
      <c r="D360" t="s">
        <v>44</v>
      </c>
      <c r="E360">
        <v>35</v>
      </c>
      <c r="F360">
        <v>42</v>
      </c>
      <c r="G360">
        <v>20</v>
      </c>
      <c r="H360">
        <v>22</v>
      </c>
      <c r="I360" t="b">
        <f>Table13[[#This Row],[W]]+Table13[[#This Row],[L]]=Table13[[#This Row],[Games Played]]</f>
        <v>1</v>
      </c>
      <c r="J360">
        <v>355</v>
      </c>
      <c r="K360">
        <v>186</v>
      </c>
      <c r="L360" t="str">
        <f>IF(Table13[[#This Row],[PTS]]&gt;=1000,"High Scorer","Low Scorer")</f>
        <v>Low Scorer</v>
      </c>
      <c r="M360">
        <v>80</v>
      </c>
      <c r="N360">
        <v>125</v>
      </c>
      <c r="O360">
        <v>64</v>
      </c>
      <c r="P360" t="str">
        <f>IF(Table13[[#This Row],[Field Goal %]]&gt;46,"Above Average FG%","Below Average FG%")</f>
        <v>Above Average FG%</v>
      </c>
      <c r="Q360">
        <v>2</v>
      </c>
      <c r="R360">
        <v>5</v>
      </c>
      <c r="S360">
        <v>40</v>
      </c>
      <c r="T360" t="str">
        <f>IF(Table13[[#This Row],[3P%]]&lt;30,"Regular Shooter",IF(Table13[[#This Row],[3P%]]&lt;=36,"Solid Shooter",IF(Table13[[#This Row],[3P%]]&gt;36,"Sharpshooter","Invalid")))</f>
        <v>Sharpshooter</v>
      </c>
      <c r="U360">
        <v>24</v>
      </c>
      <c r="V360">
        <v>41</v>
      </c>
      <c r="W360">
        <v>58.5</v>
      </c>
      <c r="X360" t="str">
        <f>IF(Table13[[#This Row],[Free Throw %]]&lt;70,"Subpar FT%",IF(Table13[[#This Row],[Free Throw %]]&lt;=72,"Solid FT%",IF(Table13[[#This Row],[Free Throw %]]&gt;72,"Elite FT%","Invalid")))</f>
        <v>Subpar FT%</v>
      </c>
      <c r="Y360">
        <v>30</v>
      </c>
      <c r="Z360">
        <v>77</v>
      </c>
      <c r="AA360">
        <v>107</v>
      </c>
      <c r="AB360" t="str">
        <f>IF(Table13[[#This Row],[REB]]&lt;199,"Occasional Rebounder",IF(Table13[[#This Row],[REB]] &lt;= 199,"Solid Rebounder",IF(Table13[[#This Row],[REB]]&gt;=200,"Elite Rebounder","Invalid")))</f>
        <v>Occasional Rebounder</v>
      </c>
      <c r="AC360">
        <v>11</v>
      </c>
      <c r="AD360" t="str">
        <f>IF(Table13[[#This Row],[AST]]&lt;100,"Occasional Passer",IF(Table13[[#This Row],[AST]] &lt;= 116,"Solid Passer",IF(Table13[[#This Row],[AST]]&gt;116,"Elite Passer","Invalid")))</f>
        <v>Occasional Passer</v>
      </c>
      <c r="AE360">
        <v>36</v>
      </c>
      <c r="AF360">
        <v>4</v>
      </c>
      <c r="AG360" t="str">
        <f>IF(Table13[[#This Row],[STL]]&lt;25,"Occasional Stealer",IF(Table13[[#This Row],[STL]] &lt;= 33,"Solid Stealer",IF(Table13[[#This Row],[STL]]&gt;33,"Elite Stealer","Invalid")))</f>
        <v>Occasional Stealer</v>
      </c>
      <c r="AH360">
        <v>26</v>
      </c>
      <c r="AI360" t="str">
        <f>IF(Table13[[#This Row],[BLK]]&lt;18,"Occasional Blocker",IF(Table13[[#This Row],[BLK]] &lt;= 20,"Solid Shot Blocker",IF(Table13[[#This Row],[BLK]]&gt;=21,"Elite Shot Blocker","Invalid")))</f>
        <v>Elite Shot Blocker</v>
      </c>
      <c r="AJ360">
        <v>54</v>
      </c>
      <c r="AK360">
        <v>385</v>
      </c>
      <c r="AL360">
        <v>0</v>
      </c>
      <c r="AM360">
        <v>0</v>
      </c>
      <c r="AN360">
        <v>-57</v>
      </c>
    </row>
    <row r="361" spans="1:40" x14ac:dyDescent="0.25">
      <c r="A361" t="s">
        <v>447</v>
      </c>
      <c r="B361" t="s">
        <v>62</v>
      </c>
      <c r="C361" t="str">
        <f>_xlfn.XLOOKUP(Table13[[#This Row],[POS]],Table4[POS],Table4[POS NAME])</f>
        <v>Guard</v>
      </c>
      <c r="D361" t="s">
        <v>123</v>
      </c>
      <c r="E361">
        <v>20</v>
      </c>
      <c r="F361">
        <v>37</v>
      </c>
      <c r="G361">
        <v>9</v>
      </c>
      <c r="H361">
        <v>28</v>
      </c>
      <c r="I361" t="b">
        <f>Table13[[#This Row],[W]]+Table13[[#This Row],[L]]=Table13[[#This Row],[Games Played]]</f>
        <v>1</v>
      </c>
      <c r="J361">
        <v>669</v>
      </c>
      <c r="K361">
        <v>184</v>
      </c>
      <c r="L361" t="str">
        <f>IF(Table13[[#This Row],[PTS]]&gt;=1000,"High Scorer","Low Scorer")</f>
        <v>Low Scorer</v>
      </c>
      <c r="M361">
        <v>69</v>
      </c>
      <c r="N361">
        <v>215</v>
      </c>
      <c r="O361">
        <v>32.1</v>
      </c>
      <c r="P361" t="str">
        <f>IF(Table13[[#This Row],[Field Goal %]]&gt;46,"Above Average FG%","Below Average FG%")</f>
        <v>Below Average FG%</v>
      </c>
      <c r="Q361">
        <v>20</v>
      </c>
      <c r="R361">
        <v>52</v>
      </c>
      <c r="S361">
        <v>38.5</v>
      </c>
      <c r="T361" t="str">
        <f>IF(Table13[[#This Row],[3P%]]&lt;30,"Regular Shooter",IF(Table13[[#This Row],[3P%]]&lt;=36,"Solid Shooter",IF(Table13[[#This Row],[3P%]]&gt;36,"Sharpshooter","Invalid")))</f>
        <v>Sharpshooter</v>
      </c>
      <c r="U361">
        <v>26</v>
      </c>
      <c r="V361">
        <v>44</v>
      </c>
      <c r="W361">
        <v>59.1</v>
      </c>
      <c r="X361" t="str">
        <f>IF(Table13[[#This Row],[Free Throw %]]&lt;70,"Subpar FT%",IF(Table13[[#This Row],[Free Throw %]]&lt;=72,"Solid FT%",IF(Table13[[#This Row],[Free Throw %]]&gt;72,"Elite FT%","Invalid")))</f>
        <v>Subpar FT%</v>
      </c>
      <c r="Y361">
        <v>12</v>
      </c>
      <c r="Z361">
        <v>70</v>
      </c>
      <c r="AA361">
        <v>82</v>
      </c>
      <c r="AB361" t="str">
        <f>IF(Table13[[#This Row],[REB]]&lt;199,"Occasional Rebounder",IF(Table13[[#This Row],[REB]] &lt;= 199,"Solid Rebounder",IF(Table13[[#This Row],[REB]]&gt;=200,"Elite Rebounder","Invalid")))</f>
        <v>Occasional Rebounder</v>
      </c>
      <c r="AC361">
        <v>98</v>
      </c>
      <c r="AD361" t="str">
        <f>IF(Table13[[#This Row],[AST]]&lt;100,"Occasional Passer",IF(Table13[[#This Row],[AST]] &lt;= 116,"Solid Passer",IF(Table13[[#This Row],[AST]]&gt;116,"Elite Passer","Invalid")))</f>
        <v>Occasional Passer</v>
      </c>
      <c r="AE361">
        <v>65</v>
      </c>
      <c r="AF361">
        <v>25</v>
      </c>
      <c r="AG361" t="str">
        <f>IF(Table13[[#This Row],[STL]]&lt;25,"Occasional Stealer",IF(Table13[[#This Row],[STL]] &lt;= 33,"Solid Stealer",IF(Table13[[#This Row],[STL]]&gt;33,"Elite Stealer","Invalid")))</f>
        <v>Solid Stealer</v>
      </c>
      <c r="AH361">
        <v>5</v>
      </c>
      <c r="AI361" t="str">
        <f>IF(Table13[[#This Row],[BLK]]&lt;18,"Occasional Blocker",IF(Table13[[#This Row],[BLK]] &lt;= 20,"Solid Shot Blocker",IF(Table13[[#This Row],[BLK]]&gt;=21,"Elite Shot Blocker","Invalid")))</f>
        <v>Occasional Blocker</v>
      </c>
      <c r="AJ361">
        <v>67</v>
      </c>
      <c r="AK361">
        <v>454</v>
      </c>
      <c r="AL361">
        <v>0</v>
      </c>
      <c r="AM361">
        <v>0</v>
      </c>
      <c r="AN361">
        <v>-198</v>
      </c>
    </row>
    <row r="362" spans="1:40" x14ac:dyDescent="0.25">
      <c r="A362" t="s">
        <v>448</v>
      </c>
      <c r="B362" t="s">
        <v>62</v>
      </c>
      <c r="C362" t="str">
        <f>_xlfn.XLOOKUP(Table13[[#This Row],[POS]],Table4[POS],Table4[POS NAME])</f>
        <v>Guard</v>
      </c>
      <c r="D362" t="s">
        <v>142</v>
      </c>
      <c r="E362">
        <v>31</v>
      </c>
      <c r="F362">
        <v>32</v>
      </c>
      <c r="G362">
        <v>4</v>
      </c>
      <c r="H362">
        <v>28</v>
      </c>
      <c r="I362" t="b">
        <f>Table13[[#This Row],[W]]+Table13[[#This Row],[L]]=Table13[[#This Row],[Games Played]]</f>
        <v>1</v>
      </c>
      <c r="J362">
        <v>524</v>
      </c>
      <c r="K362">
        <v>183</v>
      </c>
      <c r="L362" t="str">
        <f>IF(Table13[[#This Row],[PTS]]&gt;=1000,"High Scorer","Low Scorer")</f>
        <v>Low Scorer</v>
      </c>
      <c r="M362">
        <v>62</v>
      </c>
      <c r="N362">
        <v>152</v>
      </c>
      <c r="O362">
        <v>40.799999999999997</v>
      </c>
      <c r="P362" t="str">
        <f>IF(Table13[[#This Row],[Field Goal %]]&gt;46,"Above Average FG%","Below Average FG%")</f>
        <v>Below Average FG%</v>
      </c>
      <c r="Q362">
        <v>41</v>
      </c>
      <c r="R362">
        <v>97</v>
      </c>
      <c r="S362">
        <v>42.3</v>
      </c>
      <c r="T362" t="str">
        <f>IF(Table13[[#This Row],[3P%]]&lt;30,"Regular Shooter",IF(Table13[[#This Row],[3P%]]&lt;=36,"Solid Shooter",IF(Table13[[#This Row],[3P%]]&gt;36,"Sharpshooter","Invalid")))</f>
        <v>Sharpshooter</v>
      </c>
      <c r="U362">
        <v>18</v>
      </c>
      <c r="V362">
        <v>22</v>
      </c>
      <c r="W362">
        <v>81.8</v>
      </c>
      <c r="X362" t="str">
        <f>IF(Table13[[#This Row],[Free Throw %]]&lt;70,"Subpar FT%",IF(Table13[[#This Row],[Free Throw %]]&lt;=72,"Solid FT%",IF(Table13[[#This Row],[Free Throw %]]&gt;72,"Elite FT%","Invalid")))</f>
        <v>Elite FT%</v>
      </c>
      <c r="Y362">
        <v>20</v>
      </c>
      <c r="Z362">
        <v>54</v>
      </c>
      <c r="AA362">
        <v>74</v>
      </c>
      <c r="AB362" t="str">
        <f>IF(Table13[[#This Row],[REB]]&lt;199,"Occasional Rebounder",IF(Table13[[#This Row],[REB]] &lt;= 199,"Solid Rebounder",IF(Table13[[#This Row],[REB]]&gt;=200,"Elite Rebounder","Invalid")))</f>
        <v>Occasional Rebounder</v>
      </c>
      <c r="AC362">
        <v>28</v>
      </c>
      <c r="AD362" t="str">
        <f>IF(Table13[[#This Row],[AST]]&lt;100,"Occasional Passer",IF(Table13[[#This Row],[AST]] &lt;= 116,"Solid Passer",IF(Table13[[#This Row],[AST]]&gt;116,"Elite Passer","Invalid")))</f>
        <v>Occasional Passer</v>
      </c>
      <c r="AE362">
        <v>11</v>
      </c>
      <c r="AF362">
        <v>16</v>
      </c>
      <c r="AG362" t="str">
        <f>IF(Table13[[#This Row],[STL]]&lt;25,"Occasional Stealer",IF(Table13[[#This Row],[STL]] &lt;= 33,"Solid Stealer",IF(Table13[[#This Row],[STL]]&gt;33,"Elite Stealer","Invalid")))</f>
        <v>Occasional Stealer</v>
      </c>
      <c r="AH362">
        <v>1</v>
      </c>
      <c r="AI362" t="str">
        <f>IF(Table13[[#This Row],[BLK]]&lt;18,"Occasional Blocker",IF(Table13[[#This Row],[BLK]] &lt;= 20,"Solid Shot Blocker",IF(Table13[[#This Row],[BLK]]&gt;=21,"Elite Shot Blocker","Invalid")))</f>
        <v>Occasional Blocker</v>
      </c>
      <c r="AJ362">
        <v>39</v>
      </c>
      <c r="AK362">
        <v>354</v>
      </c>
      <c r="AL362">
        <v>0</v>
      </c>
      <c r="AM362">
        <v>0</v>
      </c>
      <c r="AN362">
        <v>-44</v>
      </c>
    </row>
    <row r="363" spans="1:40" x14ac:dyDescent="0.25">
      <c r="A363" t="s">
        <v>449</v>
      </c>
      <c r="B363" t="s">
        <v>37</v>
      </c>
      <c r="C363" t="str">
        <f>_xlfn.XLOOKUP(Table13[[#This Row],[POS]],Table4[POS],Table4[POS NAME])</f>
        <v>Center</v>
      </c>
      <c r="D363" t="s">
        <v>85</v>
      </c>
      <c r="E363">
        <v>22</v>
      </c>
      <c r="F363">
        <v>58</v>
      </c>
      <c r="G363">
        <v>29</v>
      </c>
      <c r="H363">
        <v>29</v>
      </c>
      <c r="I363" t="b">
        <f>Table13[[#This Row],[W]]+Table13[[#This Row],[L]]=Table13[[#This Row],[Games Played]]</f>
        <v>1</v>
      </c>
      <c r="J363">
        <v>802</v>
      </c>
      <c r="K363">
        <v>182</v>
      </c>
      <c r="L363" t="str">
        <f>IF(Table13[[#This Row],[PTS]]&gt;=1000,"High Scorer","Low Scorer")</f>
        <v>Low Scorer</v>
      </c>
      <c r="M363">
        <v>72</v>
      </c>
      <c r="N363">
        <v>150</v>
      </c>
      <c r="O363">
        <v>48</v>
      </c>
      <c r="P363" t="str">
        <f>IF(Table13[[#This Row],[Field Goal %]]&gt;46,"Above Average FG%","Below Average FG%")</f>
        <v>Above Average FG%</v>
      </c>
      <c r="Q363">
        <v>1</v>
      </c>
      <c r="R363">
        <v>12</v>
      </c>
      <c r="S363">
        <v>8.3000000000000007</v>
      </c>
      <c r="T363" t="str">
        <f>IF(Table13[[#This Row],[3P%]]&lt;30,"Regular Shooter",IF(Table13[[#This Row],[3P%]]&lt;=36,"Solid Shooter",IF(Table13[[#This Row],[3P%]]&gt;36,"Sharpshooter","Invalid")))</f>
        <v>Regular Shooter</v>
      </c>
      <c r="U363">
        <v>37</v>
      </c>
      <c r="V363">
        <v>59</v>
      </c>
      <c r="W363">
        <v>62.7</v>
      </c>
      <c r="X363" t="str">
        <f>IF(Table13[[#This Row],[Free Throw %]]&lt;70,"Subpar FT%",IF(Table13[[#This Row],[Free Throw %]]&lt;=72,"Solid FT%",IF(Table13[[#This Row],[Free Throw %]]&gt;72,"Elite FT%","Invalid")))</f>
        <v>Subpar FT%</v>
      </c>
      <c r="Y363">
        <v>84</v>
      </c>
      <c r="Z363">
        <v>87</v>
      </c>
      <c r="AA363">
        <v>171</v>
      </c>
      <c r="AB363" t="str">
        <f>IF(Table13[[#This Row],[REB]]&lt;199,"Occasional Rebounder",IF(Table13[[#This Row],[REB]] &lt;= 199,"Solid Rebounder",IF(Table13[[#This Row],[REB]]&gt;=200,"Elite Rebounder","Invalid")))</f>
        <v>Occasional Rebounder</v>
      </c>
      <c r="AC363">
        <v>31</v>
      </c>
      <c r="AD363" t="str">
        <f>IF(Table13[[#This Row],[AST]]&lt;100,"Occasional Passer",IF(Table13[[#This Row],[AST]] &lt;= 116,"Solid Passer",IF(Table13[[#This Row],[AST]]&gt;116,"Elite Passer","Invalid")))</f>
        <v>Occasional Passer</v>
      </c>
      <c r="AE363">
        <v>20</v>
      </c>
      <c r="AF363">
        <v>21</v>
      </c>
      <c r="AG363" t="str">
        <f>IF(Table13[[#This Row],[STL]]&lt;25,"Occasional Stealer",IF(Table13[[#This Row],[STL]] &lt;= 33,"Solid Stealer",IF(Table13[[#This Row],[STL]]&gt;33,"Elite Stealer","Invalid")))</f>
        <v>Occasional Stealer</v>
      </c>
      <c r="AH363">
        <v>57</v>
      </c>
      <c r="AI363" t="str">
        <f>IF(Table13[[#This Row],[BLK]]&lt;18,"Occasional Blocker",IF(Table13[[#This Row],[BLK]] &lt;= 20,"Solid Shot Blocker",IF(Table13[[#This Row],[BLK]]&gt;=21,"Elite Shot Blocker","Invalid")))</f>
        <v>Elite Shot Blocker</v>
      </c>
      <c r="AJ363">
        <v>128</v>
      </c>
      <c r="AK363">
        <v>648</v>
      </c>
      <c r="AL363">
        <v>0</v>
      </c>
      <c r="AM363">
        <v>0</v>
      </c>
      <c r="AN363">
        <v>156</v>
      </c>
    </row>
    <row r="364" spans="1:40" x14ac:dyDescent="0.25">
      <c r="A364" t="s">
        <v>450</v>
      </c>
      <c r="B364" t="s">
        <v>37</v>
      </c>
      <c r="C364" t="str">
        <f>_xlfn.XLOOKUP(Table13[[#This Row],[POS]],Table4[POS],Table4[POS NAME])</f>
        <v>Center</v>
      </c>
      <c r="D364" t="s">
        <v>56</v>
      </c>
      <c r="E364">
        <v>24</v>
      </c>
      <c r="F364">
        <v>28</v>
      </c>
      <c r="G364">
        <v>15</v>
      </c>
      <c r="H364">
        <v>13</v>
      </c>
      <c r="I364" t="b">
        <f>Table13[[#This Row],[W]]+Table13[[#This Row],[L]]=Table13[[#This Row],[Games Played]]</f>
        <v>1</v>
      </c>
      <c r="J364">
        <v>243</v>
      </c>
      <c r="K364">
        <v>181</v>
      </c>
      <c r="L364" t="str">
        <f>IF(Table13[[#This Row],[PTS]]&gt;=1000,"High Scorer","Low Scorer")</f>
        <v>Low Scorer</v>
      </c>
      <c r="M364">
        <v>63</v>
      </c>
      <c r="N364">
        <v>116</v>
      </c>
      <c r="O364">
        <v>54.3</v>
      </c>
      <c r="P364" t="str">
        <f>IF(Table13[[#This Row],[Field Goal %]]&gt;46,"Above Average FG%","Below Average FG%")</f>
        <v>Above Average FG%</v>
      </c>
      <c r="Q364">
        <v>14</v>
      </c>
      <c r="R364">
        <v>39</v>
      </c>
      <c r="S364">
        <v>35.9</v>
      </c>
      <c r="T364" t="str">
        <f>IF(Table13[[#This Row],[3P%]]&lt;30,"Regular Shooter",IF(Table13[[#This Row],[3P%]]&lt;=36,"Solid Shooter",IF(Table13[[#This Row],[3P%]]&gt;36,"Sharpshooter","Invalid")))</f>
        <v>Solid Shooter</v>
      </c>
      <c r="U364">
        <v>41</v>
      </c>
      <c r="V364">
        <v>52</v>
      </c>
      <c r="W364">
        <v>78.8</v>
      </c>
      <c r="X364" t="str">
        <f>IF(Table13[[#This Row],[Free Throw %]]&lt;70,"Subpar FT%",IF(Table13[[#This Row],[Free Throw %]]&lt;=72,"Solid FT%",IF(Table13[[#This Row],[Free Throw %]]&gt;72,"Elite FT%","Invalid")))</f>
        <v>Elite FT%</v>
      </c>
      <c r="Y364">
        <v>33</v>
      </c>
      <c r="Z364">
        <v>30</v>
      </c>
      <c r="AA364">
        <v>63</v>
      </c>
      <c r="AB364" t="str">
        <f>IF(Table13[[#This Row],[REB]]&lt;199,"Occasional Rebounder",IF(Table13[[#This Row],[REB]] &lt;= 199,"Solid Rebounder",IF(Table13[[#This Row],[REB]]&gt;=200,"Elite Rebounder","Invalid")))</f>
        <v>Occasional Rebounder</v>
      </c>
      <c r="AC364">
        <v>18</v>
      </c>
      <c r="AD364" t="str">
        <f>IF(Table13[[#This Row],[AST]]&lt;100,"Occasional Passer",IF(Table13[[#This Row],[AST]] &lt;= 116,"Solid Passer",IF(Table13[[#This Row],[AST]]&gt;116,"Elite Passer","Invalid")))</f>
        <v>Occasional Passer</v>
      </c>
      <c r="AE364">
        <v>14</v>
      </c>
      <c r="AF364">
        <v>3</v>
      </c>
      <c r="AG364" t="str">
        <f>IF(Table13[[#This Row],[STL]]&lt;25,"Occasional Stealer",IF(Table13[[#This Row],[STL]] &lt;= 33,"Solid Stealer",IF(Table13[[#This Row],[STL]]&gt;33,"Elite Stealer","Invalid")))</f>
        <v>Occasional Stealer</v>
      </c>
      <c r="AH364">
        <v>2</v>
      </c>
      <c r="AI364" t="str">
        <f>IF(Table13[[#This Row],[BLK]]&lt;18,"Occasional Blocker",IF(Table13[[#This Row],[BLK]] &lt;= 20,"Solid Shot Blocker",IF(Table13[[#This Row],[BLK]]&gt;=21,"Elite Shot Blocker","Invalid")))</f>
        <v>Occasional Blocker</v>
      </c>
      <c r="AJ364">
        <v>43</v>
      </c>
      <c r="AK364">
        <v>285</v>
      </c>
      <c r="AL364">
        <v>0</v>
      </c>
      <c r="AM364">
        <v>0</v>
      </c>
      <c r="AN364">
        <v>18</v>
      </c>
    </row>
    <row r="365" spans="1:40" x14ac:dyDescent="0.25">
      <c r="A365" t="s">
        <v>451</v>
      </c>
      <c r="B365" t="s">
        <v>52</v>
      </c>
      <c r="C365" t="str">
        <f>_xlfn.XLOOKUP(Table13[[#This Row],[POS]],Table4[POS],Table4[POS NAME])</f>
        <v>Shooting Guard</v>
      </c>
      <c r="D365" t="s">
        <v>51</v>
      </c>
      <c r="E365">
        <v>36</v>
      </c>
      <c r="F365">
        <v>52</v>
      </c>
      <c r="G365">
        <v>37</v>
      </c>
      <c r="H365">
        <v>15</v>
      </c>
      <c r="I365" t="b">
        <f>Table13[[#This Row],[W]]+Table13[[#This Row],[L]]=Table13[[#This Row],[Games Played]]</f>
        <v>1</v>
      </c>
      <c r="J365">
        <v>820</v>
      </c>
      <c r="K365">
        <v>179</v>
      </c>
      <c r="L365" t="str">
        <f>IF(Table13[[#This Row],[PTS]]&gt;=1000,"High Scorer","Low Scorer")</f>
        <v>Low Scorer</v>
      </c>
      <c r="M365">
        <v>58</v>
      </c>
      <c r="N365">
        <v>160</v>
      </c>
      <c r="O365">
        <v>36.299999999999997</v>
      </c>
      <c r="P365" t="str">
        <f>IF(Table13[[#This Row],[Field Goal %]]&gt;46,"Above Average FG%","Below Average FG%")</f>
        <v>Below Average FG%</v>
      </c>
      <c r="Q365">
        <v>39</v>
      </c>
      <c r="R365">
        <v>124</v>
      </c>
      <c r="S365">
        <v>31.5</v>
      </c>
      <c r="T365" t="str">
        <f>IF(Table13[[#This Row],[3P%]]&lt;30,"Regular Shooter",IF(Table13[[#This Row],[3P%]]&lt;=36,"Solid Shooter",IF(Table13[[#This Row],[3P%]]&gt;36,"Sharpshooter","Invalid")))</f>
        <v>Solid Shooter</v>
      </c>
      <c r="U365">
        <v>24</v>
      </c>
      <c r="V365">
        <v>28</v>
      </c>
      <c r="W365">
        <v>85.7</v>
      </c>
      <c r="X365" t="str">
        <f>IF(Table13[[#This Row],[Free Throw %]]&lt;70,"Subpar FT%",IF(Table13[[#This Row],[Free Throw %]]&lt;=72,"Solid FT%",IF(Table13[[#This Row],[Free Throw %]]&gt;72,"Elite FT%","Invalid")))</f>
        <v>Elite FT%</v>
      </c>
      <c r="Y365">
        <v>34</v>
      </c>
      <c r="Z365">
        <v>79</v>
      </c>
      <c r="AA365">
        <v>113</v>
      </c>
      <c r="AB365" t="str">
        <f>IF(Table13[[#This Row],[REB]]&lt;199,"Occasional Rebounder",IF(Table13[[#This Row],[REB]] &lt;= 199,"Solid Rebounder",IF(Table13[[#This Row],[REB]]&gt;=200,"Elite Rebounder","Invalid")))</f>
        <v>Occasional Rebounder</v>
      </c>
      <c r="AC365">
        <v>34</v>
      </c>
      <c r="AD365" t="str">
        <f>IF(Table13[[#This Row],[AST]]&lt;100,"Occasional Passer",IF(Table13[[#This Row],[AST]] &lt;= 116,"Solid Passer",IF(Table13[[#This Row],[AST]]&gt;116,"Elite Passer","Invalid")))</f>
        <v>Occasional Passer</v>
      </c>
      <c r="AE365">
        <v>18</v>
      </c>
      <c r="AF365">
        <v>20</v>
      </c>
      <c r="AG365" t="str">
        <f>IF(Table13[[#This Row],[STL]]&lt;25,"Occasional Stealer",IF(Table13[[#This Row],[STL]] &lt;= 33,"Solid Stealer",IF(Table13[[#This Row],[STL]]&gt;33,"Elite Stealer","Invalid")))</f>
        <v>Occasional Stealer</v>
      </c>
      <c r="AH365">
        <v>13</v>
      </c>
      <c r="AI365" t="str">
        <f>IF(Table13[[#This Row],[BLK]]&lt;18,"Occasional Blocker",IF(Table13[[#This Row],[BLK]] &lt;= 20,"Solid Shot Blocker",IF(Table13[[#This Row],[BLK]]&gt;=21,"Elite Shot Blocker","Invalid")))</f>
        <v>Occasional Blocker</v>
      </c>
      <c r="AJ365">
        <v>71</v>
      </c>
      <c r="AK365">
        <v>447</v>
      </c>
      <c r="AL365">
        <v>0</v>
      </c>
      <c r="AM365">
        <v>0</v>
      </c>
      <c r="AN365">
        <v>53</v>
      </c>
    </row>
    <row r="366" spans="1:40" x14ac:dyDescent="0.25">
      <c r="A366" t="s">
        <v>452</v>
      </c>
      <c r="B366" t="s">
        <v>37</v>
      </c>
      <c r="C366" t="str">
        <f>_xlfn.XLOOKUP(Table13[[#This Row],[POS]],Table4[POS],Table4[POS NAME])</f>
        <v>Center</v>
      </c>
      <c r="D366" t="s">
        <v>61</v>
      </c>
      <c r="E366">
        <v>24</v>
      </c>
      <c r="F366">
        <v>52</v>
      </c>
      <c r="G366">
        <v>31</v>
      </c>
      <c r="H366">
        <v>21</v>
      </c>
      <c r="I366" t="b">
        <f>Table13[[#This Row],[W]]+Table13[[#This Row],[L]]=Table13[[#This Row],[Games Played]]</f>
        <v>1</v>
      </c>
      <c r="J366">
        <v>812</v>
      </c>
      <c r="K366">
        <v>178</v>
      </c>
      <c r="L366" t="str">
        <f>IF(Table13[[#This Row],[PTS]]&gt;=1000,"High Scorer","Low Scorer")</f>
        <v>Low Scorer</v>
      </c>
      <c r="M366">
        <v>83</v>
      </c>
      <c r="N366">
        <v>107</v>
      </c>
      <c r="O366">
        <v>77.599999999999994</v>
      </c>
      <c r="P366" t="str">
        <f>IF(Table13[[#This Row],[Field Goal %]]&gt;46,"Above Average FG%","Below Average FG%")</f>
        <v>Above Average FG%</v>
      </c>
      <c r="Q366">
        <v>0</v>
      </c>
      <c r="R366">
        <v>1</v>
      </c>
      <c r="S366">
        <v>0</v>
      </c>
      <c r="T366" t="str">
        <f>IF(Table13[[#This Row],[3P%]]&lt;30,"Regular Shooter",IF(Table13[[#This Row],[3P%]]&lt;=36,"Solid Shooter",IF(Table13[[#This Row],[3P%]]&gt;36,"Sharpshooter","Invalid")))</f>
        <v>Regular Shooter</v>
      </c>
      <c r="U366">
        <v>12</v>
      </c>
      <c r="V366">
        <v>16</v>
      </c>
      <c r="W366">
        <v>75</v>
      </c>
      <c r="X366" t="str">
        <f>IF(Table13[[#This Row],[Free Throw %]]&lt;70,"Subpar FT%",IF(Table13[[#This Row],[Free Throw %]]&lt;=72,"Solid FT%",IF(Table13[[#This Row],[Free Throw %]]&gt;72,"Elite FT%","Invalid")))</f>
        <v>Elite FT%</v>
      </c>
      <c r="Y366">
        <v>99</v>
      </c>
      <c r="Z366">
        <v>143</v>
      </c>
      <c r="AA366">
        <v>242</v>
      </c>
      <c r="AB366" t="str">
        <f>IF(Table13[[#This Row],[REB]]&lt;199,"Occasional Rebounder",IF(Table13[[#This Row],[REB]] &lt;= 199,"Solid Rebounder",IF(Table13[[#This Row],[REB]]&gt;=200,"Elite Rebounder","Invalid")))</f>
        <v>Elite Rebounder</v>
      </c>
      <c r="AC366">
        <v>25</v>
      </c>
      <c r="AD366" t="str">
        <f>IF(Table13[[#This Row],[AST]]&lt;100,"Occasional Passer",IF(Table13[[#This Row],[AST]] &lt;= 116,"Solid Passer",IF(Table13[[#This Row],[AST]]&gt;116,"Elite Passer","Invalid")))</f>
        <v>Occasional Passer</v>
      </c>
      <c r="AE366">
        <v>27</v>
      </c>
      <c r="AF366">
        <v>15</v>
      </c>
      <c r="AG366" t="str">
        <f>IF(Table13[[#This Row],[STL]]&lt;25,"Occasional Stealer",IF(Table13[[#This Row],[STL]] &lt;= 33,"Solid Stealer",IF(Table13[[#This Row],[STL]]&gt;33,"Elite Stealer","Invalid")))</f>
        <v>Occasional Stealer</v>
      </c>
      <c r="AH366">
        <v>28</v>
      </c>
      <c r="AI366" t="str">
        <f>IF(Table13[[#This Row],[BLK]]&lt;18,"Occasional Blocker",IF(Table13[[#This Row],[BLK]] &lt;= 20,"Solid Shot Blocker",IF(Table13[[#This Row],[BLK]]&gt;=21,"Elite Shot Blocker","Invalid")))</f>
        <v>Elite Shot Blocker</v>
      </c>
      <c r="AJ366">
        <v>96</v>
      </c>
      <c r="AK366">
        <v>608</v>
      </c>
      <c r="AL366">
        <v>2</v>
      </c>
      <c r="AM366">
        <v>0</v>
      </c>
      <c r="AN366">
        <v>-113</v>
      </c>
    </row>
    <row r="367" spans="1:40" x14ac:dyDescent="0.25">
      <c r="A367" t="s">
        <v>453</v>
      </c>
      <c r="B367" t="s">
        <v>33</v>
      </c>
      <c r="C367" t="str">
        <f>_xlfn.XLOOKUP(Table13[[#This Row],[POS]],Table4[POS],Table4[POS NAME])</f>
        <v>Small Forward</v>
      </c>
      <c r="D367" t="s">
        <v>123</v>
      </c>
      <c r="E367">
        <v>26</v>
      </c>
      <c r="F367">
        <v>30</v>
      </c>
      <c r="G367">
        <v>5</v>
      </c>
      <c r="H367">
        <v>25</v>
      </c>
      <c r="I367" t="b">
        <f>Table13[[#This Row],[W]]+Table13[[#This Row],[L]]=Table13[[#This Row],[Games Played]]</f>
        <v>1</v>
      </c>
      <c r="J367">
        <v>470</v>
      </c>
      <c r="K367">
        <v>174</v>
      </c>
      <c r="L367" t="str">
        <f>IF(Table13[[#This Row],[PTS]]&gt;=1000,"High Scorer","Low Scorer")</f>
        <v>Low Scorer</v>
      </c>
      <c r="M367">
        <v>65</v>
      </c>
      <c r="N367">
        <v>122</v>
      </c>
      <c r="O367">
        <v>53.3</v>
      </c>
      <c r="P367" t="str">
        <f>IF(Table13[[#This Row],[Field Goal %]]&gt;46,"Above Average FG%","Below Average FG%")</f>
        <v>Above Average FG%</v>
      </c>
      <c r="Q367">
        <v>18</v>
      </c>
      <c r="R367">
        <v>40</v>
      </c>
      <c r="S367">
        <v>45</v>
      </c>
      <c r="T367" t="str">
        <f>IF(Table13[[#This Row],[3P%]]&lt;30,"Regular Shooter",IF(Table13[[#This Row],[3P%]]&lt;=36,"Solid Shooter",IF(Table13[[#This Row],[3P%]]&gt;36,"Sharpshooter","Invalid")))</f>
        <v>Sharpshooter</v>
      </c>
      <c r="U367">
        <v>26</v>
      </c>
      <c r="V367">
        <v>39</v>
      </c>
      <c r="W367">
        <v>66.7</v>
      </c>
      <c r="X367" t="str">
        <f>IF(Table13[[#This Row],[Free Throw %]]&lt;70,"Subpar FT%",IF(Table13[[#This Row],[Free Throw %]]&lt;=72,"Solid FT%",IF(Table13[[#This Row],[Free Throw %]]&gt;72,"Elite FT%","Invalid")))</f>
        <v>Subpar FT%</v>
      </c>
      <c r="Y367">
        <v>22</v>
      </c>
      <c r="Z367">
        <v>73</v>
      </c>
      <c r="AA367">
        <v>95</v>
      </c>
      <c r="AB367" t="str">
        <f>IF(Table13[[#This Row],[REB]]&lt;199,"Occasional Rebounder",IF(Table13[[#This Row],[REB]] &lt;= 199,"Solid Rebounder",IF(Table13[[#This Row],[REB]]&gt;=200,"Elite Rebounder","Invalid")))</f>
        <v>Occasional Rebounder</v>
      </c>
      <c r="AC367">
        <v>67</v>
      </c>
      <c r="AD367" t="str">
        <f>IF(Table13[[#This Row],[AST]]&lt;100,"Occasional Passer",IF(Table13[[#This Row],[AST]] &lt;= 116,"Solid Passer",IF(Table13[[#This Row],[AST]]&gt;116,"Elite Passer","Invalid")))</f>
        <v>Occasional Passer</v>
      </c>
      <c r="AE367">
        <v>33</v>
      </c>
      <c r="AF367">
        <v>16</v>
      </c>
      <c r="AG367" t="str">
        <f>IF(Table13[[#This Row],[STL]]&lt;25,"Occasional Stealer",IF(Table13[[#This Row],[STL]] &lt;= 33,"Solid Stealer",IF(Table13[[#This Row],[STL]]&gt;33,"Elite Stealer","Invalid")))</f>
        <v>Occasional Stealer</v>
      </c>
      <c r="AH367">
        <v>6</v>
      </c>
      <c r="AI367" t="str">
        <f>IF(Table13[[#This Row],[BLK]]&lt;18,"Occasional Blocker",IF(Table13[[#This Row],[BLK]] &lt;= 20,"Solid Shot Blocker",IF(Table13[[#This Row],[BLK]]&gt;=21,"Elite Shot Blocker","Invalid")))</f>
        <v>Occasional Blocker</v>
      </c>
      <c r="AJ367">
        <v>48</v>
      </c>
      <c r="AK367">
        <v>422</v>
      </c>
      <c r="AL367">
        <v>0</v>
      </c>
      <c r="AM367">
        <v>0</v>
      </c>
      <c r="AN367">
        <v>-92</v>
      </c>
    </row>
    <row r="368" spans="1:40" x14ac:dyDescent="0.25">
      <c r="A368" t="s">
        <v>454</v>
      </c>
      <c r="B368" t="s">
        <v>52</v>
      </c>
      <c r="C368" t="str">
        <f>_xlfn.XLOOKUP(Table13[[#This Row],[POS]],Table4[POS],Table4[POS NAME])</f>
        <v>Shooting Guard</v>
      </c>
      <c r="D368" t="s">
        <v>132</v>
      </c>
      <c r="E368">
        <v>25</v>
      </c>
      <c r="F368">
        <v>50</v>
      </c>
      <c r="G368">
        <v>26</v>
      </c>
      <c r="H368">
        <v>24</v>
      </c>
      <c r="I368" t="b">
        <f>Table13[[#This Row],[W]]+Table13[[#This Row],[L]]=Table13[[#This Row],[Games Played]]</f>
        <v>1</v>
      </c>
      <c r="J368">
        <v>625</v>
      </c>
      <c r="K368">
        <v>172</v>
      </c>
      <c r="L368" t="str">
        <f>IF(Table13[[#This Row],[PTS]]&gt;=1000,"High Scorer","Low Scorer")</f>
        <v>Low Scorer</v>
      </c>
      <c r="M368">
        <v>56</v>
      </c>
      <c r="N368">
        <v>145</v>
      </c>
      <c r="O368">
        <v>38.6</v>
      </c>
      <c r="P368" t="str">
        <f>IF(Table13[[#This Row],[Field Goal %]]&gt;46,"Above Average FG%","Below Average FG%")</f>
        <v>Below Average FG%</v>
      </c>
      <c r="Q368">
        <v>11</v>
      </c>
      <c r="R368">
        <v>40</v>
      </c>
      <c r="S368">
        <v>27.5</v>
      </c>
      <c r="T368" t="str">
        <f>IF(Table13[[#This Row],[3P%]]&lt;30,"Regular Shooter",IF(Table13[[#This Row],[3P%]]&lt;=36,"Solid Shooter",IF(Table13[[#This Row],[3P%]]&gt;36,"Sharpshooter","Invalid")))</f>
        <v>Regular Shooter</v>
      </c>
      <c r="U368">
        <v>49</v>
      </c>
      <c r="V368">
        <v>63</v>
      </c>
      <c r="W368">
        <v>77.8</v>
      </c>
      <c r="X368" t="str">
        <f>IF(Table13[[#This Row],[Free Throw %]]&lt;70,"Subpar FT%",IF(Table13[[#This Row],[Free Throw %]]&lt;=72,"Solid FT%",IF(Table13[[#This Row],[Free Throw %]]&gt;72,"Elite FT%","Invalid")))</f>
        <v>Elite FT%</v>
      </c>
      <c r="Y368">
        <v>17</v>
      </c>
      <c r="Z368">
        <v>36</v>
      </c>
      <c r="AA368">
        <v>53</v>
      </c>
      <c r="AB368" t="str">
        <f>IF(Table13[[#This Row],[REB]]&lt;199,"Occasional Rebounder",IF(Table13[[#This Row],[REB]] &lt;= 199,"Solid Rebounder",IF(Table13[[#This Row],[REB]]&gt;=200,"Elite Rebounder","Invalid")))</f>
        <v>Occasional Rebounder</v>
      </c>
      <c r="AC368">
        <v>53</v>
      </c>
      <c r="AD368" t="str">
        <f>IF(Table13[[#This Row],[AST]]&lt;100,"Occasional Passer",IF(Table13[[#This Row],[AST]] &lt;= 116,"Solid Passer",IF(Table13[[#This Row],[AST]]&gt;116,"Elite Passer","Invalid")))</f>
        <v>Occasional Passer</v>
      </c>
      <c r="AE368">
        <v>21</v>
      </c>
      <c r="AF368">
        <v>7</v>
      </c>
      <c r="AG368" t="str">
        <f>IF(Table13[[#This Row],[STL]]&lt;25,"Occasional Stealer",IF(Table13[[#This Row],[STL]] &lt;= 33,"Solid Stealer",IF(Table13[[#This Row],[STL]]&gt;33,"Elite Stealer","Invalid")))</f>
        <v>Occasional Stealer</v>
      </c>
      <c r="AH368">
        <v>5</v>
      </c>
      <c r="AI368" t="str">
        <f>IF(Table13[[#This Row],[BLK]]&lt;18,"Occasional Blocker",IF(Table13[[#This Row],[BLK]] &lt;= 20,"Solid Shot Blocker",IF(Table13[[#This Row],[BLK]]&gt;=21,"Elite Shot Blocker","Invalid")))</f>
        <v>Occasional Blocker</v>
      </c>
      <c r="AJ368">
        <v>50</v>
      </c>
      <c r="AK368">
        <v>330</v>
      </c>
      <c r="AL368">
        <v>0</v>
      </c>
      <c r="AM368">
        <v>0</v>
      </c>
      <c r="AN368">
        <v>-114</v>
      </c>
    </row>
    <row r="369" spans="1:40" x14ac:dyDescent="0.25">
      <c r="A369" t="s">
        <v>455</v>
      </c>
      <c r="B369" t="s">
        <v>57</v>
      </c>
      <c r="C369" t="str">
        <f>_xlfn.XLOOKUP(Table13[[#This Row],[POS]],Table4[POS],Table4[POS NAME])</f>
        <v>Forward</v>
      </c>
      <c r="D369" t="s">
        <v>61</v>
      </c>
      <c r="E369">
        <v>25</v>
      </c>
      <c r="F369">
        <v>42</v>
      </c>
      <c r="G369">
        <v>9</v>
      </c>
      <c r="H369">
        <v>33</v>
      </c>
      <c r="I369" t="b">
        <f>Table13[[#This Row],[W]]+Table13[[#This Row],[L]]=Table13[[#This Row],[Games Played]]</f>
        <v>1</v>
      </c>
      <c r="J369">
        <v>474</v>
      </c>
      <c r="K369">
        <v>172</v>
      </c>
      <c r="L369" t="str">
        <f>IF(Table13[[#This Row],[PTS]]&gt;=1000,"High Scorer","Low Scorer")</f>
        <v>Low Scorer</v>
      </c>
      <c r="M369">
        <v>67</v>
      </c>
      <c r="N369">
        <v>155</v>
      </c>
      <c r="O369">
        <v>43.2</v>
      </c>
      <c r="P369" t="str">
        <f>IF(Table13[[#This Row],[Field Goal %]]&gt;46,"Above Average FG%","Below Average FG%")</f>
        <v>Below Average FG%</v>
      </c>
      <c r="Q369">
        <v>18</v>
      </c>
      <c r="R369">
        <v>60</v>
      </c>
      <c r="S369">
        <v>30</v>
      </c>
      <c r="T369" t="str">
        <f>IF(Table13[[#This Row],[3P%]]&lt;30,"Regular Shooter",IF(Table13[[#This Row],[3P%]]&lt;=36,"Solid Shooter",IF(Table13[[#This Row],[3P%]]&gt;36,"Sharpshooter","Invalid")))</f>
        <v>Solid Shooter</v>
      </c>
      <c r="U369">
        <v>20</v>
      </c>
      <c r="V369">
        <v>41</v>
      </c>
      <c r="W369">
        <v>48.8</v>
      </c>
      <c r="X369" t="str">
        <f>IF(Table13[[#This Row],[Free Throw %]]&lt;70,"Subpar FT%",IF(Table13[[#This Row],[Free Throw %]]&lt;=72,"Solid FT%",IF(Table13[[#This Row],[Free Throw %]]&gt;72,"Elite FT%","Invalid")))</f>
        <v>Subpar FT%</v>
      </c>
      <c r="Y369">
        <v>21</v>
      </c>
      <c r="Z369">
        <v>87</v>
      </c>
      <c r="AA369">
        <v>108</v>
      </c>
      <c r="AB369" t="str">
        <f>IF(Table13[[#This Row],[REB]]&lt;199,"Occasional Rebounder",IF(Table13[[#This Row],[REB]] &lt;= 199,"Solid Rebounder",IF(Table13[[#This Row],[REB]]&gt;=200,"Elite Rebounder","Invalid")))</f>
        <v>Occasional Rebounder</v>
      </c>
      <c r="AC369">
        <v>38</v>
      </c>
      <c r="AD369" t="str">
        <f>IF(Table13[[#This Row],[AST]]&lt;100,"Occasional Passer",IF(Table13[[#This Row],[AST]] &lt;= 116,"Solid Passer",IF(Table13[[#This Row],[AST]]&gt;116,"Elite Passer","Invalid")))</f>
        <v>Occasional Passer</v>
      </c>
      <c r="AE369">
        <v>31</v>
      </c>
      <c r="AF369">
        <v>18</v>
      </c>
      <c r="AG369" t="str">
        <f>IF(Table13[[#This Row],[STL]]&lt;25,"Occasional Stealer",IF(Table13[[#This Row],[STL]] &lt;= 33,"Solid Stealer",IF(Table13[[#This Row],[STL]]&gt;33,"Elite Stealer","Invalid")))</f>
        <v>Occasional Stealer</v>
      </c>
      <c r="AH369">
        <v>7</v>
      </c>
      <c r="AI369" t="str">
        <f>IF(Table13[[#This Row],[BLK]]&lt;18,"Occasional Blocker",IF(Table13[[#This Row],[BLK]] &lt;= 20,"Solid Shot Blocker",IF(Table13[[#This Row],[BLK]]&gt;=21,"Elite Shot Blocker","Invalid")))</f>
        <v>Occasional Blocker</v>
      </c>
      <c r="AJ369">
        <v>53</v>
      </c>
      <c r="AK369">
        <v>403</v>
      </c>
      <c r="AL369">
        <v>0</v>
      </c>
      <c r="AM369">
        <v>0</v>
      </c>
      <c r="AN369">
        <v>-110</v>
      </c>
    </row>
    <row r="370" spans="1:40" x14ac:dyDescent="0.25">
      <c r="A370" t="s">
        <v>456</v>
      </c>
      <c r="B370" t="s">
        <v>40</v>
      </c>
      <c r="C370" t="str">
        <f>_xlfn.XLOOKUP(Table13[[#This Row],[POS]],Table4[POS],Table4[POS NAME])</f>
        <v>Point Guard</v>
      </c>
      <c r="D370" t="s">
        <v>66</v>
      </c>
      <c r="E370">
        <v>32</v>
      </c>
      <c r="F370">
        <v>33</v>
      </c>
      <c r="G370">
        <v>23</v>
      </c>
      <c r="H370">
        <v>10</v>
      </c>
      <c r="I370" t="b">
        <f>Table13[[#This Row],[W]]+Table13[[#This Row],[L]]=Table13[[#This Row],[Games Played]]</f>
        <v>1</v>
      </c>
      <c r="J370">
        <v>566</v>
      </c>
      <c r="K370">
        <v>171</v>
      </c>
      <c r="L370" t="str">
        <f>IF(Table13[[#This Row],[PTS]]&gt;=1000,"High Scorer","Low Scorer")</f>
        <v>Low Scorer</v>
      </c>
      <c r="M370">
        <v>61</v>
      </c>
      <c r="N370">
        <v>178</v>
      </c>
      <c r="O370">
        <v>34.299999999999997</v>
      </c>
      <c r="P370" t="str">
        <f>IF(Table13[[#This Row],[Field Goal %]]&gt;46,"Above Average FG%","Below Average FG%")</f>
        <v>Below Average FG%</v>
      </c>
      <c r="Q370">
        <v>21</v>
      </c>
      <c r="R370">
        <v>82</v>
      </c>
      <c r="S370">
        <v>25.6</v>
      </c>
      <c r="T370" t="str">
        <f>IF(Table13[[#This Row],[3P%]]&lt;30,"Regular Shooter",IF(Table13[[#This Row],[3P%]]&lt;=36,"Solid Shooter",IF(Table13[[#This Row],[3P%]]&gt;36,"Sharpshooter","Invalid")))</f>
        <v>Regular Shooter</v>
      </c>
      <c r="U370">
        <v>28</v>
      </c>
      <c r="V370">
        <v>35</v>
      </c>
      <c r="W370">
        <v>80</v>
      </c>
      <c r="X370" t="str">
        <f>IF(Table13[[#This Row],[Free Throw %]]&lt;70,"Subpar FT%",IF(Table13[[#This Row],[Free Throw %]]&lt;=72,"Solid FT%",IF(Table13[[#This Row],[Free Throw %]]&gt;72,"Elite FT%","Invalid")))</f>
        <v>Elite FT%</v>
      </c>
      <c r="Y370">
        <v>9</v>
      </c>
      <c r="Z370">
        <v>61</v>
      </c>
      <c r="AA370">
        <v>70</v>
      </c>
      <c r="AB370" t="str">
        <f>IF(Table13[[#This Row],[REB]]&lt;199,"Occasional Rebounder",IF(Table13[[#This Row],[REB]] &lt;= 199,"Solid Rebounder",IF(Table13[[#This Row],[REB]]&gt;=200,"Elite Rebounder","Invalid")))</f>
        <v>Occasional Rebounder</v>
      </c>
      <c r="AC370">
        <v>115</v>
      </c>
      <c r="AD370" t="str">
        <f>IF(Table13[[#This Row],[AST]]&lt;100,"Occasional Passer",IF(Table13[[#This Row],[AST]] &lt;= 116,"Solid Passer",IF(Table13[[#This Row],[AST]]&gt;116,"Elite Passer","Invalid")))</f>
        <v>Solid Passer</v>
      </c>
      <c r="AE370">
        <v>31</v>
      </c>
      <c r="AF370">
        <v>26</v>
      </c>
      <c r="AG370" t="str">
        <f>IF(Table13[[#This Row],[STL]]&lt;25,"Occasional Stealer",IF(Table13[[#This Row],[STL]] &lt;= 33,"Solid Stealer",IF(Table13[[#This Row],[STL]]&gt;33,"Elite Stealer","Invalid")))</f>
        <v>Solid Stealer</v>
      </c>
      <c r="AH370">
        <v>6</v>
      </c>
      <c r="AI370" t="str">
        <f>IF(Table13[[#This Row],[BLK]]&lt;18,"Occasional Blocker",IF(Table13[[#This Row],[BLK]] &lt;= 20,"Solid Shot Blocker",IF(Table13[[#This Row],[BLK]]&gt;=21,"Elite Shot Blocker","Invalid")))</f>
        <v>Occasional Blocker</v>
      </c>
      <c r="AJ370">
        <v>51</v>
      </c>
      <c r="AK370">
        <v>493</v>
      </c>
      <c r="AL370">
        <v>0</v>
      </c>
      <c r="AM370">
        <v>0</v>
      </c>
      <c r="AN370">
        <v>45</v>
      </c>
    </row>
    <row r="371" spans="1:40" x14ac:dyDescent="0.25">
      <c r="A371" t="s">
        <v>457</v>
      </c>
      <c r="B371" t="s">
        <v>26</v>
      </c>
      <c r="C371" t="str">
        <f>_xlfn.XLOOKUP(Table13[[#This Row],[POS]],Table4[POS],Table4[POS NAME])</f>
        <v>Power Forward</v>
      </c>
      <c r="D371" t="s">
        <v>35</v>
      </c>
      <c r="E371">
        <v>34</v>
      </c>
      <c r="F371">
        <v>41</v>
      </c>
      <c r="G371">
        <v>27</v>
      </c>
      <c r="H371">
        <v>14</v>
      </c>
      <c r="I371" t="b">
        <f>Table13[[#This Row],[W]]+Table13[[#This Row],[L]]=Table13[[#This Row],[Games Played]]</f>
        <v>1</v>
      </c>
      <c r="J371">
        <v>569</v>
      </c>
      <c r="K371">
        <v>170</v>
      </c>
      <c r="L371" t="str">
        <f>IF(Table13[[#This Row],[PTS]]&gt;=1000,"High Scorer","Low Scorer")</f>
        <v>Low Scorer</v>
      </c>
      <c r="M371">
        <v>63</v>
      </c>
      <c r="N371">
        <v>130</v>
      </c>
      <c r="O371">
        <v>48.5</v>
      </c>
      <c r="P371" t="str">
        <f>IF(Table13[[#This Row],[Field Goal %]]&gt;46,"Above Average FG%","Below Average FG%")</f>
        <v>Above Average FG%</v>
      </c>
      <c r="Q371">
        <v>23</v>
      </c>
      <c r="R371">
        <v>66</v>
      </c>
      <c r="S371">
        <v>34.799999999999997</v>
      </c>
      <c r="T371" t="str">
        <f>IF(Table13[[#This Row],[3P%]]&lt;30,"Regular Shooter",IF(Table13[[#This Row],[3P%]]&lt;=36,"Solid Shooter",IF(Table13[[#This Row],[3P%]]&gt;36,"Sharpshooter","Invalid")))</f>
        <v>Solid Shooter</v>
      </c>
      <c r="U371">
        <v>21</v>
      </c>
      <c r="V371">
        <v>32</v>
      </c>
      <c r="W371">
        <v>65.599999999999994</v>
      </c>
      <c r="X371" t="str">
        <f>IF(Table13[[#This Row],[Free Throw %]]&lt;70,"Subpar FT%",IF(Table13[[#This Row],[Free Throw %]]&lt;=72,"Solid FT%",IF(Table13[[#This Row],[Free Throw %]]&gt;72,"Elite FT%","Invalid")))</f>
        <v>Subpar FT%</v>
      </c>
      <c r="Y371">
        <v>47</v>
      </c>
      <c r="Z371">
        <v>108</v>
      </c>
      <c r="AA371">
        <v>155</v>
      </c>
      <c r="AB371" t="str">
        <f>IF(Table13[[#This Row],[REB]]&lt;199,"Occasional Rebounder",IF(Table13[[#This Row],[REB]] &lt;= 199,"Solid Rebounder",IF(Table13[[#This Row],[REB]]&gt;=200,"Elite Rebounder","Invalid")))</f>
        <v>Occasional Rebounder</v>
      </c>
      <c r="AC371">
        <v>61</v>
      </c>
      <c r="AD371" t="str">
        <f>IF(Table13[[#This Row],[AST]]&lt;100,"Occasional Passer",IF(Table13[[#This Row],[AST]] &lt;= 116,"Solid Passer",IF(Table13[[#This Row],[AST]]&gt;116,"Elite Passer","Invalid")))</f>
        <v>Occasional Passer</v>
      </c>
      <c r="AE371">
        <v>22</v>
      </c>
      <c r="AF371">
        <v>14</v>
      </c>
      <c r="AG371" t="str">
        <f>IF(Table13[[#This Row],[STL]]&lt;25,"Occasional Stealer",IF(Table13[[#This Row],[STL]] &lt;= 33,"Solid Stealer",IF(Table13[[#This Row],[STL]]&gt;33,"Elite Stealer","Invalid")))</f>
        <v>Occasional Stealer</v>
      </c>
      <c r="AH371">
        <v>9</v>
      </c>
      <c r="AI371" t="str">
        <f>IF(Table13[[#This Row],[BLK]]&lt;18,"Occasional Blocker",IF(Table13[[#This Row],[BLK]] &lt;= 20,"Solid Shot Blocker",IF(Table13[[#This Row],[BLK]]&gt;=21,"Elite Shot Blocker","Invalid")))</f>
        <v>Occasional Blocker</v>
      </c>
      <c r="AJ371">
        <v>75</v>
      </c>
      <c r="AK371">
        <v>495</v>
      </c>
      <c r="AL371">
        <v>0</v>
      </c>
      <c r="AM371">
        <v>0</v>
      </c>
      <c r="AN371">
        <v>105</v>
      </c>
    </row>
    <row r="372" spans="1:40" x14ac:dyDescent="0.25">
      <c r="A372" t="s">
        <v>458</v>
      </c>
      <c r="B372" t="s">
        <v>57</v>
      </c>
      <c r="C372" t="str">
        <f>_xlfn.XLOOKUP(Table13[[#This Row],[POS]],Table4[POS],Table4[POS NAME])</f>
        <v>Forward</v>
      </c>
      <c r="D372" t="s">
        <v>111</v>
      </c>
      <c r="E372">
        <v>37</v>
      </c>
      <c r="F372">
        <v>49</v>
      </c>
      <c r="G372">
        <v>21</v>
      </c>
      <c r="H372">
        <v>28</v>
      </c>
      <c r="I372" t="b">
        <f>Table13[[#This Row],[W]]+Table13[[#This Row],[L]]=Table13[[#This Row],[Games Played]]</f>
        <v>1</v>
      </c>
      <c r="J372">
        <v>480</v>
      </c>
      <c r="K372">
        <v>168</v>
      </c>
      <c r="L372" t="str">
        <f>IF(Table13[[#This Row],[PTS]]&gt;=1000,"High Scorer","Low Scorer")</f>
        <v>Low Scorer</v>
      </c>
      <c r="M372">
        <v>65</v>
      </c>
      <c r="N372">
        <v>125</v>
      </c>
      <c r="O372">
        <v>52</v>
      </c>
      <c r="P372" t="str">
        <f>IF(Table13[[#This Row],[Field Goal %]]&gt;46,"Above Average FG%","Below Average FG%")</f>
        <v>Above Average FG%</v>
      </c>
      <c r="Q372">
        <v>8</v>
      </c>
      <c r="R372">
        <v>24</v>
      </c>
      <c r="S372">
        <v>33.299999999999997</v>
      </c>
      <c r="T372" t="str">
        <f>IF(Table13[[#This Row],[3P%]]&lt;30,"Regular Shooter",IF(Table13[[#This Row],[3P%]]&lt;=36,"Solid Shooter",IF(Table13[[#This Row],[3P%]]&gt;36,"Sharpshooter","Invalid")))</f>
        <v>Solid Shooter</v>
      </c>
      <c r="U372">
        <v>30</v>
      </c>
      <c r="V372">
        <v>42</v>
      </c>
      <c r="W372">
        <v>71.400000000000006</v>
      </c>
      <c r="X372" t="str">
        <f>IF(Table13[[#This Row],[Free Throw %]]&lt;70,"Subpar FT%",IF(Table13[[#This Row],[Free Throw %]]&lt;=72,"Solid FT%",IF(Table13[[#This Row],[Free Throw %]]&gt;72,"Elite FT%","Invalid")))</f>
        <v>Solid FT%</v>
      </c>
      <c r="Y372">
        <v>32</v>
      </c>
      <c r="Z372">
        <v>61</v>
      </c>
      <c r="AA372">
        <v>93</v>
      </c>
      <c r="AB372" t="str">
        <f>IF(Table13[[#This Row],[REB]]&lt;199,"Occasional Rebounder",IF(Table13[[#This Row],[REB]] &lt;= 199,"Solid Rebounder",IF(Table13[[#This Row],[REB]]&gt;=200,"Elite Rebounder","Invalid")))</f>
        <v>Occasional Rebounder</v>
      </c>
      <c r="AC372">
        <v>34</v>
      </c>
      <c r="AD372" t="str">
        <f>IF(Table13[[#This Row],[AST]]&lt;100,"Occasional Passer",IF(Table13[[#This Row],[AST]] &lt;= 116,"Solid Passer",IF(Table13[[#This Row],[AST]]&gt;116,"Elite Passer","Invalid")))</f>
        <v>Occasional Passer</v>
      </c>
      <c r="AE372">
        <v>26</v>
      </c>
      <c r="AF372">
        <v>15</v>
      </c>
      <c r="AG372" t="str">
        <f>IF(Table13[[#This Row],[STL]]&lt;25,"Occasional Stealer",IF(Table13[[#This Row],[STL]] &lt;= 33,"Solid Stealer",IF(Table13[[#This Row],[STL]]&gt;33,"Elite Stealer","Invalid")))</f>
        <v>Occasional Stealer</v>
      </c>
      <c r="AH372">
        <v>12</v>
      </c>
      <c r="AI372" t="str">
        <f>IF(Table13[[#This Row],[BLK]]&lt;18,"Occasional Blocker",IF(Table13[[#This Row],[BLK]] &lt;= 20,"Solid Shot Blocker",IF(Table13[[#This Row],[BLK]]&gt;=21,"Elite Shot Blocker","Invalid")))</f>
        <v>Occasional Blocker</v>
      </c>
      <c r="AJ372">
        <v>84</v>
      </c>
      <c r="AK372">
        <v>386</v>
      </c>
      <c r="AL372">
        <v>0</v>
      </c>
      <c r="AM372">
        <v>0</v>
      </c>
      <c r="AN372">
        <v>-4</v>
      </c>
    </row>
    <row r="373" spans="1:40" x14ac:dyDescent="0.25">
      <c r="A373" t="s">
        <v>459</v>
      </c>
      <c r="B373" t="s">
        <v>37</v>
      </c>
      <c r="C373" t="str">
        <f>_xlfn.XLOOKUP(Table13[[#This Row],[POS]],Table4[POS],Table4[POS NAME])</f>
        <v>Center</v>
      </c>
      <c r="D373" t="s">
        <v>114</v>
      </c>
      <c r="E373">
        <v>23</v>
      </c>
      <c r="F373">
        <v>38</v>
      </c>
      <c r="G373">
        <v>13</v>
      </c>
      <c r="H373">
        <v>25</v>
      </c>
      <c r="I373" t="b">
        <f>Table13[[#This Row],[W]]+Table13[[#This Row],[L]]=Table13[[#This Row],[Games Played]]</f>
        <v>1</v>
      </c>
      <c r="J373">
        <v>457</v>
      </c>
      <c r="K373">
        <v>167</v>
      </c>
      <c r="L373" t="str">
        <f>IF(Table13[[#This Row],[PTS]]&gt;=1000,"High Scorer","Low Scorer")</f>
        <v>Low Scorer</v>
      </c>
      <c r="M373">
        <v>69</v>
      </c>
      <c r="N373">
        <v>125</v>
      </c>
      <c r="O373">
        <v>55.2</v>
      </c>
      <c r="P373" t="str">
        <f>IF(Table13[[#This Row],[Field Goal %]]&gt;46,"Above Average FG%","Below Average FG%")</f>
        <v>Above Average FG%</v>
      </c>
      <c r="Q373">
        <v>6</v>
      </c>
      <c r="R373">
        <v>26</v>
      </c>
      <c r="S373">
        <v>23.1</v>
      </c>
      <c r="T373" t="str">
        <f>IF(Table13[[#This Row],[3P%]]&lt;30,"Regular Shooter",IF(Table13[[#This Row],[3P%]]&lt;=36,"Solid Shooter",IF(Table13[[#This Row],[3P%]]&gt;36,"Sharpshooter","Invalid")))</f>
        <v>Regular Shooter</v>
      </c>
      <c r="U373">
        <v>23</v>
      </c>
      <c r="V373">
        <v>42</v>
      </c>
      <c r="W373">
        <v>54.8</v>
      </c>
      <c r="X373" t="str">
        <f>IF(Table13[[#This Row],[Free Throw %]]&lt;70,"Subpar FT%",IF(Table13[[#This Row],[Free Throw %]]&lt;=72,"Solid FT%",IF(Table13[[#This Row],[Free Throw %]]&gt;72,"Elite FT%","Invalid")))</f>
        <v>Subpar FT%</v>
      </c>
      <c r="Y373">
        <v>61</v>
      </c>
      <c r="Z373">
        <v>76</v>
      </c>
      <c r="AA373">
        <v>137</v>
      </c>
      <c r="AB373" t="str">
        <f>IF(Table13[[#This Row],[REB]]&lt;199,"Occasional Rebounder",IF(Table13[[#This Row],[REB]] &lt;= 199,"Solid Rebounder",IF(Table13[[#This Row],[REB]]&gt;=200,"Elite Rebounder","Invalid")))</f>
        <v>Occasional Rebounder</v>
      </c>
      <c r="AC373">
        <v>39</v>
      </c>
      <c r="AD373" t="str">
        <f>IF(Table13[[#This Row],[AST]]&lt;100,"Occasional Passer",IF(Table13[[#This Row],[AST]] &lt;= 116,"Solid Passer",IF(Table13[[#This Row],[AST]]&gt;116,"Elite Passer","Invalid")))</f>
        <v>Occasional Passer</v>
      </c>
      <c r="AE373">
        <v>22</v>
      </c>
      <c r="AF373">
        <v>16</v>
      </c>
      <c r="AG373" t="str">
        <f>IF(Table13[[#This Row],[STL]]&lt;25,"Occasional Stealer",IF(Table13[[#This Row],[STL]] &lt;= 33,"Solid Stealer",IF(Table13[[#This Row],[STL]]&gt;33,"Elite Stealer","Invalid")))</f>
        <v>Occasional Stealer</v>
      </c>
      <c r="AH373">
        <v>26</v>
      </c>
      <c r="AI373" t="str">
        <f>IF(Table13[[#This Row],[BLK]]&lt;18,"Occasional Blocker",IF(Table13[[#This Row],[BLK]] &lt;= 20,"Solid Shot Blocker",IF(Table13[[#This Row],[BLK]]&gt;=21,"Elite Shot Blocker","Invalid")))</f>
        <v>Elite Shot Blocker</v>
      </c>
      <c r="AJ373">
        <v>64</v>
      </c>
      <c r="AK373">
        <v>494</v>
      </c>
      <c r="AL373">
        <v>2</v>
      </c>
      <c r="AM373">
        <v>0</v>
      </c>
      <c r="AN373">
        <v>26</v>
      </c>
    </row>
    <row r="374" spans="1:40" x14ac:dyDescent="0.25">
      <c r="A374" t="s">
        <v>460</v>
      </c>
      <c r="B374" t="s">
        <v>52</v>
      </c>
      <c r="C374" t="str">
        <f>_xlfn.XLOOKUP(Table13[[#This Row],[POS]],Table4[POS],Table4[POS NAME])</f>
        <v>Shooting Guard</v>
      </c>
      <c r="D374" t="s">
        <v>61</v>
      </c>
      <c r="E374">
        <v>30</v>
      </c>
      <c r="F374">
        <v>27</v>
      </c>
      <c r="G374">
        <v>15</v>
      </c>
      <c r="H374">
        <v>12</v>
      </c>
      <c r="I374" t="b">
        <f>Table13[[#This Row],[W]]+Table13[[#This Row],[L]]=Table13[[#This Row],[Games Played]]</f>
        <v>1</v>
      </c>
      <c r="J374">
        <v>459</v>
      </c>
      <c r="K374">
        <v>165</v>
      </c>
      <c r="L374" t="str">
        <f>IF(Table13[[#This Row],[PTS]]&gt;=1000,"High Scorer","Low Scorer")</f>
        <v>Low Scorer</v>
      </c>
      <c r="M374">
        <v>56</v>
      </c>
      <c r="N374">
        <v>166</v>
      </c>
      <c r="O374">
        <v>33.700000000000003</v>
      </c>
      <c r="P374" t="str">
        <f>IF(Table13[[#This Row],[Field Goal %]]&gt;46,"Above Average FG%","Below Average FG%")</f>
        <v>Below Average FG%</v>
      </c>
      <c r="Q374">
        <v>35</v>
      </c>
      <c r="R374">
        <v>114</v>
      </c>
      <c r="S374">
        <v>30.7</v>
      </c>
      <c r="T374" t="str">
        <f>IF(Table13[[#This Row],[3P%]]&lt;30,"Regular Shooter",IF(Table13[[#This Row],[3P%]]&lt;=36,"Solid Shooter",IF(Table13[[#This Row],[3P%]]&gt;36,"Sharpshooter","Invalid")))</f>
        <v>Solid Shooter</v>
      </c>
      <c r="U374">
        <v>18</v>
      </c>
      <c r="V374">
        <v>21</v>
      </c>
      <c r="W374">
        <v>85.7</v>
      </c>
      <c r="X374" t="str">
        <f>IF(Table13[[#This Row],[Free Throw %]]&lt;70,"Subpar FT%",IF(Table13[[#This Row],[Free Throw %]]&lt;=72,"Solid FT%",IF(Table13[[#This Row],[Free Throw %]]&gt;72,"Elite FT%","Invalid")))</f>
        <v>Elite FT%</v>
      </c>
      <c r="Y374">
        <v>4</v>
      </c>
      <c r="Z374">
        <v>45</v>
      </c>
      <c r="AA374">
        <v>49</v>
      </c>
      <c r="AB374" t="str">
        <f>IF(Table13[[#This Row],[REB]]&lt;199,"Occasional Rebounder",IF(Table13[[#This Row],[REB]] &lt;= 199,"Solid Rebounder",IF(Table13[[#This Row],[REB]]&gt;=200,"Elite Rebounder","Invalid")))</f>
        <v>Occasional Rebounder</v>
      </c>
      <c r="AC374">
        <v>36</v>
      </c>
      <c r="AD374" t="str">
        <f>IF(Table13[[#This Row],[AST]]&lt;100,"Occasional Passer",IF(Table13[[#This Row],[AST]] &lt;= 116,"Solid Passer",IF(Table13[[#This Row],[AST]]&gt;116,"Elite Passer","Invalid")))</f>
        <v>Occasional Passer</v>
      </c>
      <c r="AE374">
        <v>22</v>
      </c>
      <c r="AF374">
        <v>16</v>
      </c>
      <c r="AG374" t="str">
        <f>IF(Table13[[#This Row],[STL]]&lt;25,"Occasional Stealer",IF(Table13[[#This Row],[STL]] &lt;= 33,"Solid Stealer",IF(Table13[[#This Row],[STL]]&gt;33,"Elite Stealer","Invalid")))</f>
        <v>Occasional Stealer</v>
      </c>
      <c r="AH374">
        <v>3</v>
      </c>
      <c r="AI374" t="str">
        <f>IF(Table13[[#This Row],[BLK]]&lt;18,"Occasional Blocker",IF(Table13[[#This Row],[BLK]] &lt;= 20,"Solid Shot Blocker",IF(Table13[[#This Row],[BLK]]&gt;=21,"Elite Shot Blocker","Invalid")))</f>
        <v>Occasional Blocker</v>
      </c>
      <c r="AJ374">
        <v>46</v>
      </c>
      <c r="AK374">
        <v>313</v>
      </c>
      <c r="AL374">
        <v>0</v>
      </c>
      <c r="AM374">
        <v>0</v>
      </c>
      <c r="AN374">
        <v>-54</v>
      </c>
    </row>
    <row r="375" spans="1:40" x14ac:dyDescent="0.25">
      <c r="A375" t="s">
        <v>461</v>
      </c>
      <c r="B375" t="s">
        <v>33</v>
      </c>
      <c r="C375" t="str">
        <f>_xlfn.XLOOKUP(Table13[[#This Row],[POS]],Table4[POS],Table4[POS NAME])</f>
        <v>Small Forward</v>
      </c>
      <c r="D375" t="s">
        <v>72</v>
      </c>
      <c r="E375">
        <v>29</v>
      </c>
      <c r="F375">
        <v>32</v>
      </c>
      <c r="G375">
        <v>13</v>
      </c>
      <c r="H375">
        <v>19</v>
      </c>
      <c r="I375" t="b">
        <f>Table13[[#This Row],[W]]+Table13[[#This Row],[L]]=Table13[[#This Row],[Games Played]]</f>
        <v>1</v>
      </c>
      <c r="J375">
        <v>480</v>
      </c>
      <c r="K375">
        <v>165</v>
      </c>
      <c r="L375" t="str">
        <f>IF(Table13[[#This Row],[PTS]]&gt;=1000,"High Scorer","Low Scorer")</f>
        <v>Low Scorer</v>
      </c>
      <c r="M375">
        <v>61</v>
      </c>
      <c r="N375">
        <v>108</v>
      </c>
      <c r="O375">
        <v>56.5</v>
      </c>
      <c r="P375" t="str">
        <f>IF(Table13[[#This Row],[Field Goal %]]&gt;46,"Above Average FG%","Below Average FG%")</f>
        <v>Above Average FG%</v>
      </c>
      <c r="Q375">
        <v>13</v>
      </c>
      <c r="R375">
        <v>35</v>
      </c>
      <c r="S375">
        <v>37.1</v>
      </c>
      <c r="T375" t="str">
        <f>IF(Table13[[#This Row],[3P%]]&lt;30,"Regular Shooter",IF(Table13[[#This Row],[3P%]]&lt;=36,"Solid Shooter",IF(Table13[[#This Row],[3P%]]&gt;36,"Sharpshooter","Invalid")))</f>
        <v>Sharpshooter</v>
      </c>
      <c r="U375">
        <v>30</v>
      </c>
      <c r="V375">
        <v>45</v>
      </c>
      <c r="W375">
        <v>66.7</v>
      </c>
      <c r="X375" t="str">
        <f>IF(Table13[[#This Row],[Free Throw %]]&lt;70,"Subpar FT%",IF(Table13[[#This Row],[Free Throw %]]&lt;=72,"Solid FT%",IF(Table13[[#This Row],[Free Throw %]]&gt;72,"Elite FT%","Invalid")))</f>
        <v>Subpar FT%</v>
      </c>
      <c r="Y375">
        <v>27</v>
      </c>
      <c r="Z375">
        <v>61</v>
      </c>
      <c r="AA375">
        <v>88</v>
      </c>
      <c r="AB375" t="str">
        <f>IF(Table13[[#This Row],[REB]]&lt;199,"Occasional Rebounder",IF(Table13[[#This Row],[REB]] &lt;= 199,"Solid Rebounder",IF(Table13[[#This Row],[REB]]&gt;=200,"Elite Rebounder","Invalid")))</f>
        <v>Occasional Rebounder</v>
      </c>
      <c r="AC375">
        <v>23</v>
      </c>
      <c r="AD375" t="str">
        <f>IF(Table13[[#This Row],[AST]]&lt;100,"Occasional Passer",IF(Table13[[#This Row],[AST]] &lt;= 116,"Solid Passer",IF(Table13[[#This Row],[AST]]&gt;116,"Elite Passer","Invalid")))</f>
        <v>Occasional Passer</v>
      </c>
      <c r="AE375">
        <v>20</v>
      </c>
      <c r="AF375">
        <v>24</v>
      </c>
      <c r="AG375" t="str">
        <f>IF(Table13[[#This Row],[STL]]&lt;25,"Occasional Stealer",IF(Table13[[#This Row],[STL]] &lt;= 33,"Solid Stealer",IF(Table13[[#This Row],[STL]]&gt;33,"Elite Stealer","Invalid")))</f>
        <v>Occasional Stealer</v>
      </c>
      <c r="AH375">
        <v>21</v>
      </c>
      <c r="AI375" t="str">
        <f>IF(Table13[[#This Row],[BLK]]&lt;18,"Occasional Blocker",IF(Table13[[#This Row],[BLK]] &lt;= 20,"Solid Shot Blocker",IF(Table13[[#This Row],[BLK]]&gt;=21,"Elite Shot Blocker","Invalid")))</f>
        <v>Elite Shot Blocker</v>
      </c>
      <c r="AJ375">
        <v>52</v>
      </c>
      <c r="AK375">
        <v>420</v>
      </c>
      <c r="AL375">
        <v>0</v>
      </c>
      <c r="AM375">
        <v>0</v>
      </c>
      <c r="AN375">
        <v>48</v>
      </c>
    </row>
    <row r="376" spans="1:40" x14ac:dyDescent="0.25">
      <c r="A376" t="s">
        <v>462</v>
      </c>
      <c r="B376" t="s">
        <v>57</v>
      </c>
      <c r="C376" t="str">
        <f>_xlfn.XLOOKUP(Table13[[#This Row],[POS]],Table4[POS],Table4[POS NAME])</f>
        <v>Forward</v>
      </c>
      <c r="D376" t="s">
        <v>123</v>
      </c>
      <c r="E376">
        <v>21</v>
      </c>
      <c r="F376">
        <v>17</v>
      </c>
      <c r="G376">
        <v>7</v>
      </c>
      <c r="H376">
        <v>10</v>
      </c>
      <c r="I376" t="b">
        <f>Table13[[#This Row],[W]]+Table13[[#This Row],[L]]=Table13[[#This Row],[Games Played]]</f>
        <v>1</v>
      </c>
      <c r="J376">
        <v>320</v>
      </c>
      <c r="K376">
        <v>165</v>
      </c>
      <c r="L376" t="str">
        <f>IF(Table13[[#This Row],[PTS]]&gt;=1000,"High Scorer","Low Scorer")</f>
        <v>Low Scorer</v>
      </c>
      <c r="M376">
        <v>59</v>
      </c>
      <c r="N376">
        <v>130</v>
      </c>
      <c r="O376">
        <v>45.4</v>
      </c>
      <c r="P376" t="str">
        <f>IF(Table13[[#This Row],[Field Goal %]]&gt;46,"Above Average FG%","Below Average FG%")</f>
        <v>Below Average FG%</v>
      </c>
      <c r="Q376">
        <v>33</v>
      </c>
      <c r="R376">
        <v>82</v>
      </c>
      <c r="S376">
        <v>40.200000000000003</v>
      </c>
      <c r="T376" t="str">
        <f>IF(Table13[[#This Row],[3P%]]&lt;30,"Regular Shooter",IF(Table13[[#This Row],[3P%]]&lt;=36,"Solid Shooter",IF(Table13[[#This Row],[3P%]]&gt;36,"Sharpshooter","Invalid")))</f>
        <v>Sharpshooter</v>
      </c>
      <c r="U376">
        <v>14</v>
      </c>
      <c r="V376">
        <v>17</v>
      </c>
      <c r="W376">
        <v>82.4</v>
      </c>
      <c r="X376" t="str">
        <f>IF(Table13[[#This Row],[Free Throw %]]&lt;70,"Subpar FT%",IF(Table13[[#This Row],[Free Throw %]]&lt;=72,"Solid FT%",IF(Table13[[#This Row],[Free Throw %]]&gt;72,"Elite FT%","Invalid")))</f>
        <v>Elite FT%</v>
      </c>
      <c r="Y376">
        <v>10</v>
      </c>
      <c r="Z376">
        <v>50</v>
      </c>
      <c r="AA376">
        <v>60</v>
      </c>
      <c r="AB376" t="str">
        <f>IF(Table13[[#This Row],[REB]]&lt;199,"Occasional Rebounder",IF(Table13[[#This Row],[REB]] &lt;= 199,"Solid Rebounder",IF(Table13[[#This Row],[REB]]&gt;=200,"Elite Rebounder","Invalid")))</f>
        <v>Occasional Rebounder</v>
      </c>
      <c r="AC376">
        <v>10</v>
      </c>
      <c r="AD376" t="str">
        <f>IF(Table13[[#This Row],[AST]]&lt;100,"Occasional Passer",IF(Table13[[#This Row],[AST]] &lt;= 116,"Solid Passer",IF(Table13[[#This Row],[AST]]&gt;116,"Elite Passer","Invalid")))</f>
        <v>Occasional Passer</v>
      </c>
      <c r="AE376">
        <v>11</v>
      </c>
      <c r="AF376">
        <v>6</v>
      </c>
      <c r="AG376" t="str">
        <f>IF(Table13[[#This Row],[STL]]&lt;25,"Occasional Stealer",IF(Table13[[#This Row],[STL]] &lt;= 33,"Solid Stealer",IF(Table13[[#This Row],[STL]]&gt;33,"Elite Stealer","Invalid")))</f>
        <v>Occasional Stealer</v>
      </c>
      <c r="AH376">
        <v>5</v>
      </c>
      <c r="AI376" t="str">
        <f>IF(Table13[[#This Row],[BLK]]&lt;18,"Occasional Blocker",IF(Table13[[#This Row],[BLK]] &lt;= 20,"Solid Shot Blocker",IF(Table13[[#This Row],[BLK]]&gt;=21,"Elite Shot Blocker","Invalid")))</f>
        <v>Occasional Blocker</v>
      </c>
      <c r="AJ376">
        <v>26</v>
      </c>
      <c r="AK376">
        <v>274</v>
      </c>
      <c r="AL376">
        <v>1</v>
      </c>
      <c r="AM376">
        <v>0</v>
      </c>
      <c r="AN376">
        <v>-74</v>
      </c>
    </row>
    <row r="377" spans="1:40" x14ac:dyDescent="0.25">
      <c r="A377" t="s">
        <v>463</v>
      </c>
      <c r="B377" t="s">
        <v>62</v>
      </c>
      <c r="C377" t="str">
        <f>_xlfn.XLOOKUP(Table13[[#This Row],[POS]],Table4[POS],Table4[POS NAME])</f>
        <v>Guard</v>
      </c>
      <c r="D377" t="s">
        <v>111</v>
      </c>
      <c r="E377">
        <v>21</v>
      </c>
      <c r="F377">
        <v>28</v>
      </c>
      <c r="G377">
        <v>10</v>
      </c>
      <c r="H377">
        <v>18</v>
      </c>
      <c r="I377" t="b">
        <f>Table13[[#This Row],[W]]+Table13[[#This Row],[L]]=Table13[[#This Row],[Games Played]]</f>
        <v>1</v>
      </c>
      <c r="J377">
        <v>423</v>
      </c>
      <c r="K377">
        <v>163</v>
      </c>
      <c r="L377" t="str">
        <f>IF(Table13[[#This Row],[PTS]]&gt;=1000,"High Scorer","Low Scorer")</f>
        <v>Low Scorer</v>
      </c>
      <c r="M377">
        <v>66</v>
      </c>
      <c r="N377">
        <v>171</v>
      </c>
      <c r="O377">
        <v>38.6</v>
      </c>
      <c r="P377" t="str">
        <f>IF(Table13[[#This Row],[Field Goal %]]&gt;46,"Above Average FG%","Below Average FG%")</f>
        <v>Below Average FG%</v>
      </c>
      <c r="Q377">
        <v>17</v>
      </c>
      <c r="R377">
        <v>70</v>
      </c>
      <c r="S377">
        <v>24.3</v>
      </c>
      <c r="T377" t="str">
        <f>IF(Table13[[#This Row],[3P%]]&lt;30,"Regular Shooter",IF(Table13[[#This Row],[3P%]]&lt;=36,"Solid Shooter",IF(Table13[[#This Row],[3P%]]&gt;36,"Sharpshooter","Invalid")))</f>
        <v>Regular Shooter</v>
      </c>
      <c r="U377">
        <v>14</v>
      </c>
      <c r="V377">
        <v>27</v>
      </c>
      <c r="W377">
        <v>51.9</v>
      </c>
      <c r="X377" t="str">
        <f>IF(Table13[[#This Row],[Free Throw %]]&lt;70,"Subpar FT%",IF(Table13[[#This Row],[Free Throw %]]&lt;=72,"Solid FT%",IF(Table13[[#This Row],[Free Throw %]]&gt;72,"Elite FT%","Invalid")))</f>
        <v>Subpar FT%</v>
      </c>
      <c r="Y377">
        <v>10</v>
      </c>
      <c r="Z377">
        <v>55</v>
      </c>
      <c r="AA377">
        <v>65</v>
      </c>
      <c r="AB377" t="str">
        <f>IF(Table13[[#This Row],[REB]]&lt;199,"Occasional Rebounder",IF(Table13[[#This Row],[REB]] &lt;= 199,"Solid Rebounder",IF(Table13[[#This Row],[REB]]&gt;=200,"Elite Rebounder","Invalid")))</f>
        <v>Occasional Rebounder</v>
      </c>
      <c r="AC377">
        <v>28</v>
      </c>
      <c r="AD377" t="str">
        <f>IF(Table13[[#This Row],[AST]]&lt;100,"Occasional Passer",IF(Table13[[#This Row],[AST]] &lt;= 116,"Solid Passer",IF(Table13[[#This Row],[AST]]&gt;116,"Elite Passer","Invalid")))</f>
        <v>Occasional Passer</v>
      </c>
      <c r="AE377">
        <v>17</v>
      </c>
      <c r="AF377">
        <v>10</v>
      </c>
      <c r="AG377" t="str">
        <f>IF(Table13[[#This Row],[STL]]&lt;25,"Occasional Stealer",IF(Table13[[#This Row],[STL]] &lt;= 33,"Solid Stealer",IF(Table13[[#This Row],[STL]]&gt;33,"Elite Stealer","Invalid")))</f>
        <v>Occasional Stealer</v>
      </c>
      <c r="AH377">
        <v>8</v>
      </c>
      <c r="AI377" t="str">
        <f>IF(Table13[[#This Row],[BLK]]&lt;18,"Occasional Blocker",IF(Table13[[#This Row],[BLK]] &lt;= 20,"Solid Shot Blocker",IF(Table13[[#This Row],[BLK]]&gt;=21,"Elite Shot Blocker","Invalid")))</f>
        <v>Occasional Blocker</v>
      </c>
      <c r="AJ377">
        <v>48</v>
      </c>
      <c r="AK377">
        <v>320</v>
      </c>
      <c r="AL377">
        <v>0</v>
      </c>
      <c r="AM377">
        <v>0</v>
      </c>
      <c r="AN377">
        <v>-54</v>
      </c>
    </row>
    <row r="378" spans="1:40" x14ac:dyDescent="0.25">
      <c r="A378" t="s">
        <v>464</v>
      </c>
      <c r="B378" t="s">
        <v>40</v>
      </c>
      <c r="C378" t="str">
        <f>_xlfn.XLOOKUP(Table13[[#This Row],[POS]],Table4[POS],Table4[POS NAME])</f>
        <v>Point Guard</v>
      </c>
      <c r="D378" t="s">
        <v>56</v>
      </c>
      <c r="E378">
        <v>27</v>
      </c>
      <c r="F378">
        <v>43</v>
      </c>
      <c r="G378">
        <v>22</v>
      </c>
      <c r="H378">
        <v>21</v>
      </c>
      <c r="I378" t="b">
        <f>Table13[[#This Row],[W]]+Table13[[#This Row],[L]]=Table13[[#This Row],[Games Played]]</f>
        <v>1</v>
      </c>
      <c r="J378">
        <v>679</v>
      </c>
      <c r="K378">
        <v>161</v>
      </c>
      <c r="L378" t="str">
        <f>IF(Table13[[#This Row],[PTS]]&gt;=1000,"High Scorer","Low Scorer")</f>
        <v>Low Scorer</v>
      </c>
      <c r="M378">
        <v>61</v>
      </c>
      <c r="N378">
        <v>145</v>
      </c>
      <c r="O378">
        <v>42.1</v>
      </c>
      <c r="P378" t="str">
        <f>IF(Table13[[#This Row],[Field Goal %]]&gt;46,"Above Average FG%","Below Average FG%")</f>
        <v>Below Average FG%</v>
      </c>
      <c r="Q378">
        <v>24</v>
      </c>
      <c r="R378">
        <v>78</v>
      </c>
      <c r="S378">
        <v>30.8</v>
      </c>
      <c r="T378" t="str">
        <f>IF(Table13[[#This Row],[3P%]]&lt;30,"Regular Shooter",IF(Table13[[#This Row],[3P%]]&lt;=36,"Solid Shooter",IF(Table13[[#This Row],[3P%]]&gt;36,"Sharpshooter","Invalid")))</f>
        <v>Solid Shooter</v>
      </c>
      <c r="U378">
        <v>15</v>
      </c>
      <c r="V378">
        <v>18</v>
      </c>
      <c r="W378">
        <v>83.3</v>
      </c>
      <c r="X378" t="str">
        <f>IF(Table13[[#This Row],[Free Throw %]]&lt;70,"Subpar FT%",IF(Table13[[#This Row],[Free Throw %]]&lt;=72,"Solid FT%",IF(Table13[[#This Row],[Free Throw %]]&gt;72,"Elite FT%","Invalid")))</f>
        <v>Elite FT%</v>
      </c>
      <c r="Y378">
        <v>15</v>
      </c>
      <c r="Z378">
        <v>47</v>
      </c>
      <c r="AA378">
        <v>62</v>
      </c>
      <c r="AB378" t="str">
        <f>IF(Table13[[#This Row],[REB]]&lt;199,"Occasional Rebounder",IF(Table13[[#This Row],[REB]] &lt;= 199,"Solid Rebounder",IF(Table13[[#This Row],[REB]]&gt;=200,"Elite Rebounder","Invalid")))</f>
        <v>Occasional Rebounder</v>
      </c>
      <c r="AC378">
        <v>148</v>
      </c>
      <c r="AD378" t="str">
        <f>IF(Table13[[#This Row],[AST]]&lt;100,"Occasional Passer",IF(Table13[[#This Row],[AST]] &lt;= 116,"Solid Passer",IF(Table13[[#This Row],[AST]]&gt;116,"Elite Passer","Invalid")))</f>
        <v>Elite Passer</v>
      </c>
      <c r="AE378">
        <v>33</v>
      </c>
      <c r="AF378">
        <v>32</v>
      </c>
      <c r="AG378" t="str">
        <f>IF(Table13[[#This Row],[STL]]&lt;25,"Occasional Stealer",IF(Table13[[#This Row],[STL]] &lt;= 33,"Solid Stealer",IF(Table13[[#This Row],[STL]]&gt;33,"Elite Stealer","Invalid")))</f>
        <v>Solid Stealer</v>
      </c>
      <c r="AH378">
        <v>4</v>
      </c>
      <c r="AI378" t="str">
        <f>IF(Table13[[#This Row],[BLK]]&lt;18,"Occasional Blocker",IF(Table13[[#This Row],[BLK]] &lt;= 20,"Solid Shot Blocker",IF(Table13[[#This Row],[BLK]]&gt;=21,"Elite Shot Blocker","Invalid")))</f>
        <v>Occasional Blocker</v>
      </c>
      <c r="AJ378">
        <v>28</v>
      </c>
      <c r="AK378">
        <v>532</v>
      </c>
      <c r="AL378">
        <v>0</v>
      </c>
      <c r="AM378">
        <v>0</v>
      </c>
      <c r="AN378">
        <v>84</v>
      </c>
    </row>
    <row r="379" spans="1:40" x14ac:dyDescent="0.25">
      <c r="A379" t="s">
        <v>465</v>
      </c>
      <c r="B379" t="s">
        <v>26</v>
      </c>
      <c r="C379" t="str">
        <f>_xlfn.XLOOKUP(Table13[[#This Row],[POS]],Table4[POS],Table4[POS NAME])</f>
        <v>Power Forward</v>
      </c>
      <c r="D379" t="s">
        <v>134</v>
      </c>
      <c r="E379">
        <v>22</v>
      </c>
      <c r="F379">
        <v>46</v>
      </c>
      <c r="G379">
        <v>13</v>
      </c>
      <c r="H379">
        <v>33</v>
      </c>
      <c r="I379" t="b">
        <f>Table13[[#This Row],[W]]+Table13[[#This Row],[L]]=Table13[[#This Row],[Games Played]]</f>
        <v>1</v>
      </c>
      <c r="J379">
        <v>550</v>
      </c>
      <c r="K379">
        <v>157</v>
      </c>
      <c r="L379" t="str">
        <f>IF(Table13[[#This Row],[PTS]]&gt;=1000,"High Scorer","Low Scorer")</f>
        <v>Low Scorer</v>
      </c>
      <c r="M379">
        <v>67</v>
      </c>
      <c r="N379">
        <v>120</v>
      </c>
      <c r="O379">
        <v>55.8</v>
      </c>
      <c r="P379" t="str">
        <f>IF(Table13[[#This Row],[Field Goal %]]&gt;46,"Above Average FG%","Below Average FG%")</f>
        <v>Above Average FG%</v>
      </c>
      <c r="Q379">
        <v>4</v>
      </c>
      <c r="R379">
        <v>19</v>
      </c>
      <c r="S379">
        <v>21.1</v>
      </c>
      <c r="T379" t="str">
        <f>IF(Table13[[#This Row],[3P%]]&lt;30,"Regular Shooter",IF(Table13[[#This Row],[3P%]]&lt;=36,"Solid Shooter",IF(Table13[[#This Row],[3P%]]&gt;36,"Sharpshooter","Invalid")))</f>
        <v>Regular Shooter</v>
      </c>
      <c r="U379">
        <v>19</v>
      </c>
      <c r="V379">
        <v>26</v>
      </c>
      <c r="W379">
        <v>73.099999999999994</v>
      </c>
      <c r="X379" t="str">
        <f>IF(Table13[[#This Row],[Free Throw %]]&lt;70,"Subpar FT%",IF(Table13[[#This Row],[Free Throw %]]&lt;=72,"Solid FT%",IF(Table13[[#This Row],[Free Throw %]]&gt;72,"Elite FT%","Invalid")))</f>
        <v>Elite FT%</v>
      </c>
      <c r="Y379">
        <v>37</v>
      </c>
      <c r="Z379">
        <v>86</v>
      </c>
      <c r="AA379">
        <v>123</v>
      </c>
      <c r="AB379" t="str">
        <f>IF(Table13[[#This Row],[REB]]&lt;199,"Occasional Rebounder",IF(Table13[[#This Row],[REB]] &lt;= 199,"Solid Rebounder",IF(Table13[[#This Row],[REB]]&gt;=200,"Elite Rebounder","Invalid")))</f>
        <v>Occasional Rebounder</v>
      </c>
      <c r="AC379">
        <v>15</v>
      </c>
      <c r="AD379" t="str">
        <f>IF(Table13[[#This Row],[AST]]&lt;100,"Occasional Passer",IF(Table13[[#This Row],[AST]] &lt;= 116,"Solid Passer",IF(Table13[[#This Row],[AST]]&gt;116,"Elite Passer","Invalid")))</f>
        <v>Occasional Passer</v>
      </c>
      <c r="AE379">
        <v>31</v>
      </c>
      <c r="AF379">
        <v>17</v>
      </c>
      <c r="AG379" t="str">
        <f>IF(Table13[[#This Row],[STL]]&lt;25,"Occasional Stealer",IF(Table13[[#This Row],[STL]] &lt;= 33,"Solid Stealer",IF(Table13[[#This Row],[STL]]&gt;33,"Elite Stealer","Invalid")))</f>
        <v>Occasional Stealer</v>
      </c>
      <c r="AH379">
        <v>30</v>
      </c>
      <c r="AI379" t="str">
        <f>IF(Table13[[#This Row],[BLK]]&lt;18,"Occasional Blocker",IF(Table13[[#This Row],[BLK]] &lt;= 20,"Solid Shot Blocker",IF(Table13[[#This Row],[BLK]]&gt;=21,"Elite Shot Blocker","Invalid")))</f>
        <v>Elite Shot Blocker</v>
      </c>
      <c r="AJ379">
        <v>65</v>
      </c>
      <c r="AK379">
        <v>437</v>
      </c>
      <c r="AL379">
        <v>1</v>
      </c>
      <c r="AM379">
        <v>0</v>
      </c>
      <c r="AN379">
        <v>-32</v>
      </c>
    </row>
    <row r="380" spans="1:40" x14ac:dyDescent="0.25">
      <c r="A380" t="s">
        <v>466</v>
      </c>
      <c r="B380" t="s">
        <v>40</v>
      </c>
      <c r="C380" t="str">
        <f>_xlfn.XLOOKUP(Table13[[#This Row],[POS]],Table4[POS],Table4[POS NAME])</f>
        <v>Point Guard</v>
      </c>
      <c r="D380" t="s">
        <v>66</v>
      </c>
      <c r="E380">
        <v>30</v>
      </c>
      <c r="F380">
        <v>48</v>
      </c>
      <c r="G380">
        <v>31</v>
      </c>
      <c r="H380">
        <v>17</v>
      </c>
      <c r="I380" t="b">
        <f>Table13[[#This Row],[W]]+Table13[[#This Row],[L]]=Table13[[#This Row],[Games Played]]</f>
        <v>1</v>
      </c>
      <c r="J380">
        <v>505</v>
      </c>
      <c r="K380">
        <v>157</v>
      </c>
      <c r="L380" t="str">
        <f>IF(Table13[[#This Row],[PTS]]&gt;=1000,"High Scorer","Low Scorer")</f>
        <v>Low Scorer</v>
      </c>
      <c r="M380">
        <v>57</v>
      </c>
      <c r="N380">
        <v>110</v>
      </c>
      <c r="O380">
        <v>51.8</v>
      </c>
      <c r="P380" t="str">
        <f>IF(Table13[[#This Row],[Field Goal %]]&gt;46,"Above Average FG%","Below Average FG%")</f>
        <v>Above Average FG%</v>
      </c>
      <c r="Q380">
        <v>12</v>
      </c>
      <c r="R380">
        <v>42</v>
      </c>
      <c r="S380">
        <v>28.6</v>
      </c>
      <c r="T380" t="str">
        <f>IF(Table13[[#This Row],[3P%]]&lt;30,"Regular Shooter",IF(Table13[[#This Row],[3P%]]&lt;=36,"Solid Shooter",IF(Table13[[#This Row],[3P%]]&gt;36,"Sharpshooter","Invalid")))</f>
        <v>Regular Shooter</v>
      </c>
      <c r="U380">
        <v>31</v>
      </c>
      <c r="V380">
        <v>34</v>
      </c>
      <c r="W380">
        <v>91.2</v>
      </c>
      <c r="X380" t="str">
        <f>IF(Table13[[#This Row],[Free Throw %]]&lt;70,"Subpar FT%",IF(Table13[[#This Row],[Free Throw %]]&lt;=72,"Solid FT%",IF(Table13[[#This Row],[Free Throw %]]&gt;72,"Elite FT%","Invalid")))</f>
        <v>Elite FT%</v>
      </c>
      <c r="Y380">
        <v>10</v>
      </c>
      <c r="Z380">
        <v>36</v>
      </c>
      <c r="AA380">
        <v>46</v>
      </c>
      <c r="AB380" t="str">
        <f>IF(Table13[[#This Row],[REB]]&lt;199,"Occasional Rebounder",IF(Table13[[#This Row],[REB]] &lt;= 199,"Solid Rebounder",IF(Table13[[#This Row],[REB]]&gt;=200,"Elite Rebounder","Invalid")))</f>
        <v>Occasional Rebounder</v>
      </c>
      <c r="AC380">
        <v>79</v>
      </c>
      <c r="AD380" t="str">
        <f>IF(Table13[[#This Row],[AST]]&lt;100,"Occasional Passer",IF(Table13[[#This Row],[AST]] &lt;= 116,"Solid Passer",IF(Table13[[#This Row],[AST]]&gt;116,"Elite Passer","Invalid")))</f>
        <v>Occasional Passer</v>
      </c>
      <c r="AE380">
        <v>24</v>
      </c>
      <c r="AF380">
        <v>17</v>
      </c>
      <c r="AG380" t="str">
        <f>IF(Table13[[#This Row],[STL]]&lt;25,"Occasional Stealer",IF(Table13[[#This Row],[STL]] &lt;= 33,"Solid Stealer",IF(Table13[[#This Row],[STL]]&gt;33,"Elite Stealer","Invalid")))</f>
        <v>Occasional Stealer</v>
      </c>
      <c r="AH380">
        <v>4</v>
      </c>
      <c r="AI380" t="str">
        <f>IF(Table13[[#This Row],[BLK]]&lt;18,"Occasional Blocker",IF(Table13[[#This Row],[BLK]] &lt;= 20,"Solid Shot Blocker",IF(Table13[[#This Row],[BLK]]&gt;=21,"Elite Shot Blocker","Invalid")))</f>
        <v>Occasional Blocker</v>
      </c>
      <c r="AJ380">
        <v>49</v>
      </c>
      <c r="AK380">
        <v>370</v>
      </c>
      <c r="AL380">
        <v>0</v>
      </c>
      <c r="AM380">
        <v>0</v>
      </c>
      <c r="AN380">
        <v>11</v>
      </c>
    </row>
    <row r="381" spans="1:40" x14ac:dyDescent="0.25">
      <c r="A381" t="s">
        <v>467</v>
      </c>
      <c r="B381" t="s">
        <v>33</v>
      </c>
      <c r="C381" t="str">
        <f>_xlfn.XLOOKUP(Table13[[#This Row],[POS]],Table4[POS],Table4[POS NAME])</f>
        <v>Small Forward</v>
      </c>
      <c r="D381" t="s">
        <v>114</v>
      </c>
      <c r="E381">
        <v>26</v>
      </c>
      <c r="F381">
        <v>37</v>
      </c>
      <c r="G381">
        <v>14</v>
      </c>
      <c r="H381">
        <v>23</v>
      </c>
      <c r="I381" t="b">
        <f>Table13[[#This Row],[W]]+Table13[[#This Row],[L]]=Table13[[#This Row],[Games Played]]</f>
        <v>1</v>
      </c>
      <c r="J381">
        <v>451</v>
      </c>
      <c r="K381">
        <v>155</v>
      </c>
      <c r="L381" t="str">
        <f>IF(Table13[[#This Row],[PTS]]&gt;=1000,"High Scorer","Low Scorer")</f>
        <v>Low Scorer</v>
      </c>
      <c r="M381">
        <v>55</v>
      </c>
      <c r="N381">
        <v>122</v>
      </c>
      <c r="O381">
        <v>45.1</v>
      </c>
      <c r="P381" t="str">
        <f>IF(Table13[[#This Row],[Field Goal %]]&gt;46,"Above Average FG%","Below Average FG%")</f>
        <v>Below Average FG%</v>
      </c>
      <c r="Q381">
        <v>24</v>
      </c>
      <c r="R381">
        <v>74</v>
      </c>
      <c r="S381">
        <v>32.4</v>
      </c>
      <c r="T381" t="str">
        <f>IF(Table13[[#This Row],[3P%]]&lt;30,"Regular Shooter",IF(Table13[[#This Row],[3P%]]&lt;=36,"Solid Shooter",IF(Table13[[#This Row],[3P%]]&gt;36,"Sharpshooter","Invalid")))</f>
        <v>Solid Shooter</v>
      </c>
      <c r="U381">
        <v>21</v>
      </c>
      <c r="V381">
        <v>23</v>
      </c>
      <c r="W381">
        <v>91.3</v>
      </c>
      <c r="X381" t="str">
        <f>IF(Table13[[#This Row],[Free Throw %]]&lt;70,"Subpar FT%",IF(Table13[[#This Row],[Free Throw %]]&lt;=72,"Solid FT%",IF(Table13[[#This Row],[Free Throw %]]&gt;72,"Elite FT%","Invalid")))</f>
        <v>Elite FT%</v>
      </c>
      <c r="Y381">
        <v>23</v>
      </c>
      <c r="Z381">
        <v>39</v>
      </c>
      <c r="AA381">
        <v>62</v>
      </c>
      <c r="AB381" t="str">
        <f>IF(Table13[[#This Row],[REB]]&lt;199,"Occasional Rebounder",IF(Table13[[#This Row],[REB]] &lt;= 199,"Solid Rebounder",IF(Table13[[#This Row],[REB]]&gt;=200,"Elite Rebounder","Invalid")))</f>
        <v>Occasional Rebounder</v>
      </c>
      <c r="AC381">
        <v>31</v>
      </c>
      <c r="AD381" t="str">
        <f>IF(Table13[[#This Row],[AST]]&lt;100,"Occasional Passer",IF(Table13[[#This Row],[AST]] &lt;= 116,"Solid Passer",IF(Table13[[#This Row],[AST]]&gt;116,"Elite Passer","Invalid")))</f>
        <v>Occasional Passer</v>
      </c>
      <c r="AE381">
        <v>16</v>
      </c>
      <c r="AF381">
        <v>8</v>
      </c>
      <c r="AG381" t="str">
        <f>IF(Table13[[#This Row],[STL]]&lt;25,"Occasional Stealer",IF(Table13[[#This Row],[STL]] &lt;= 33,"Solid Stealer",IF(Table13[[#This Row],[STL]]&gt;33,"Elite Stealer","Invalid")))</f>
        <v>Occasional Stealer</v>
      </c>
      <c r="AH381">
        <v>5</v>
      </c>
      <c r="AI381" t="str">
        <f>IF(Table13[[#This Row],[BLK]]&lt;18,"Occasional Blocker",IF(Table13[[#This Row],[BLK]] &lt;= 20,"Solid Shot Blocker",IF(Table13[[#This Row],[BLK]]&gt;=21,"Elite Shot Blocker","Invalid")))</f>
        <v>Occasional Blocker</v>
      </c>
      <c r="AJ381">
        <v>61</v>
      </c>
      <c r="AK381">
        <v>299</v>
      </c>
      <c r="AL381">
        <v>0</v>
      </c>
      <c r="AM381">
        <v>0</v>
      </c>
      <c r="AN381">
        <v>-79</v>
      </c>
    </row>
    <row r="382" spans="1:40" x14ac:dyDescent="0.25">
      <c r="A382" t="s">
        <v>468</v>
      </c>
      <c r="B382" t="s">
        <v>33</v>
      </c>
      <c r="C382" t="str">
        <f>_xlfn.XLOOKUP(Table13[[#This Row],[POS]],Table4[POS],Table4[POS NAME])</f>
        <v>Small Forward</v>
      </c>
      <c r="D382" t="s">
        <v>87</v>
      </c>
      <c r="E382">
        <v>30</v>
      </c>
      <c r="F382">
        <v>52</v>
      </c>
      <c r="G382">
        <v>19</v>
      </c>
      <c r="H382">
        <v>33</v>
      </c>
      <c r="I382" t="b">
        <f>Table13[[#This Row],[W]]+Table13[[#This Row],[L]]=Table13[[#This Row],[Games Played]]</f>
        <v>1</v>
      </c>
      <c r="J382">
        <v>700</v>
      </c>
      <c r="K382">
        <v>155</v>
      </c>
      <c r="L382" t="str">
        <f>IF(Table13[[#This Row],[PTS]]&gt;=1000,"High Scorer","Low Scorer")</f>
        <v>Low Scorer</v>
      </c>
      <c r="M382">
        <v>64</v>
      </c>
      <c r="N382">
        <v>143</v>
      </c>
      <c r="O382">
        <v>44.8</v>
      </c>
      <c r="P382" t="str">
        <f>IF(Table13[[#This Row],[Field Goal %]]&gt;46,"Above Average FG%","Below Average FG%")</f>
        <v>Below Average FG%</v>
      </c>
      <c r="Q382">
        <v>8</v>
      </c>
      <c r="R382">
        <v>43</v>
      </c>
      <c r="S382">
        <v>18.600000000000001</v>
      </c>
      <c r="T382" t="str">
        <f>IF(Table13[[#This Row],[3P%]]&lt;30,"Regular Shooter",IF(Table13[[#This Row],[3P%]]&lt;=36,"Solid Shooter",IF(Table13[[#This Row],[3P%]]&gt;36,"Sharpshooter","Invalid")))</f>
        <v>Regular Shooter</v>
      </c>
      <c r="U382">
        <v>19</v>
      </c>
      <c r="V382">
        <v>24</v>
      </c>
      <c r="W382">
        <v>79.2</v>
      </c>
      <c r="X382" t="str">
        <f>IF(Table13[[#This Row],[Free Throw %]]&lt;70,"Subpar FT%",IF(Table13[[#This Row],[Free Throw %]]&lt;=72,"Solid FT%",IF(Table13[[#This Row],[Free Throw %]]&gt;72,"Elite FT%","Invalid")))</f>
        <v>Elite FT%</v>
      </c>
      <c r="Y382">
        <v>28</v>
      </c>
      <c r="Z382">
        <v>96</v>
      </c>
      <c r="AA382">
        <v>124</v>
      </c>
      <c r="AB382" t="str">
        <f>IF(Table13[[#This Row],[REB]]&lt;199,"Occasional Rebounder",IF(Table13[[#This Row],[REB]] &lt;= 199,"Solid Rebounder",IF(Table13[[#This Row],[REB]]&gt;=200,"Elite Rebounder","Invalid")))</f>
        <v>Occasional Rebounder</v>
      </c>
      <c r="AC382">
        <v>65</v>
      </c>
      <c r="AD382" t="str">
        <f>IF(Table13[[#This Row],[AST]]&lt;100,"Occasional Passer",IF(Table13[[#This Row],[AST]] &lt;= 116,"Solid Passer",IF(Table13[[#This Row],[AST]]&gt;116,"Elite Passer","Invalid")))</f>
        <v>Occasional Passer</v>
      </c>
      <c r="AE382">
        <v>34</v>
      </c>
      <c r="AF382">
        <v>16</v>
      </c>
      <c r="AG382" t="str">
        <f>IF(Table13[[#This Row],[STL]]&lt;25,"Occasional Stealer",IF(Table13[[#This Row],[STL]] &lt;= 33,"Solid Stealer",IF(Table13[[#This Row],[STL]]&gt;33,"Elite Stealer","Invalid")))</f>
        <v>Occasional Stealer</v>
      </c>
      <c r="AH382">
        <v>10</v>
      </c>
      <c r="AI382" t="str">
        <f>IF(Table13[[#This Row],[BLK]]&lt;18,"Occasional Blocker",IF(Table13[[#This Row],[BLK]] &lt;= 20,"Solid Shot Blocker",IF(Table13[[#This Row],[BLK]]&gt;=21,"Elite Shot Blocker","Invalid")))</f>
        <v>Occasional Blocker</v>
      </c>
      <c r="AJ382">
        <v>80</v>
      </c>
      <c r="AK382">
        <v>445</v>
      </c>
      <c r="AL382">
        <v>0</v>
      </c>
      <c r="AM382">
        <v>0</v>
      </c>
      <c r="AN382">
        <v>-147</v>
      </c>
    </row>
    <row r="383" spans="1:40" x14ac:dyDescent="0.25">
      <c r="A383" t="s">
        <v>469</v>
      </c>
      <c r="B383" t="s">
        <v>37</v>
      </c>
      <c r="C383" t="str">
        <f>_xlfn.XLOOKUP(Table13[[#This Row],[POS]],Table4[POS],Table4[POS NAME])</f>
        <v>Center</v>
      </c>
      <c r="D383" t="s">
        <v>95</v>
      </c>
      <c r="E383">
        <v>23</v>
      </c>
      <c r="F383">
        <v>36</v>
      </c>
      <c r="G383">
        <v>17</v>
      </c>
      <c r="H383">
        <v>19</v>
      </c>
      <c r="I383" t="b">
        <f>Table13[[#This Row],[W]]+Table13[[#This Row],[L]]=Table13[[#This Row],[Games Played]]</f>
        <v>1</v>
      </c>
      <c r="J383">
        <v>294</v>
      </c>
      <c r="K383">
        <v>155</v>
      </c>
      <c r="L383" t="str">
        <f>IF(Table13[[#This Row],[PTS]]&gt;=1000,"High Scorer","Low Scorer")</f>
        <v>Low Scorer</v>
      </c>
      <c r="M383">
        <v>61</v>
      </c>
      <c r="N383">
        <v>96</v>
      </c>
      <c r="O383">
        <v>63.5</v>
      </c>
      <c r="P383" t="str">
        <f>IF(Table13[[#This Row],[Field Goal %]]&gt;46,"Above Average FG%","Below Average FG%")</f>
        <v>Above Average FG%</v>
      </c>
      <c r="Q383">
        <v>0</v>
      </c>
      <c r="R383">
        <v>0</v>
      </c>
      <c r="S383">
        <v>0</v>
      </c>
      <c r="T383" t="str">
        <f>IF(Table13[[#This Row],[3P%]]&lt;30,"Regular Shooter",IF(Table13[[#This Row],[3P%]]&lt;=36,"Solid Shooter",IF(Table13[[#This Row],[3P%]]&gt;36,"Sharpshooter","Invalid")))</f>
        <v>Regular Shooter</v>
      </c>
      <c r="U383">
        <v>33</v>
      </c>
      <c r="V383">
        <v>72</v>
      </c>
      <c r="W383">
        <v>45.8</v>
      </c>
      <c r="X383" t="str">
        <f>IF(Table13[[#This Row],[Free Throw %]]&lt;70,"Subpar FT%",IF(Table13[[#This Row],[Free Throw %]]&lt;=72,"Solid FT%",IF(Table13[[#This Row],[Free Throw %]]&gt;72,"Elite FT%","Invalid")))</f>
        <v>Subpar FT%</v>
      </c>
      <c r="Y383">
        <v>57</v>
      </c>
      <c r="Z383">
        <v>82</v>
      </c>
      <c r="AA383">
        <v>139</v>
      </c>
      <c r="AB383" t="str">
        <f>IF(Table13[[#This Row],[REB]]&lt;199,"Occasional Rebounder",IF(Table13[[#This Row],[REB]] &lt;= 199,"Solid Rebounder",IF(Table13[[#This Row],[REB]]&gt;=200,"Elite Rebounder","Invalid")))</f>
        <v>Occasional Rebounder</v>
      </c>
      <c r="AC383">
        <v>4</v>
      </c>
      <c r="AD383" t="str">
        <f>IF(Table13[[#This Row],[AST]]&lt;100,"Occasional Passer",IF(Table13[[#This Row],[AST]] &lt;= 116,"Solid Passer",IF(Table13[[#This Row],[AST]]&gt;116,"Elite Passer","Invalid")))</f>
        <v>Occasional Passer</v>
      </c>
      <c r="AE383">
        <v>15</v>
      </c>
      <c r="AF383">
        <v>4</v>
      </c>
      <c r="AG383" t="str">
        <f>IF(Table13[[#This Row],[STL]]&lt;25,"Occasional Stealer",IF(Table13[[#This Row],[STL]] &lt;= 33,"Solid Stealer",IF(Table13[[#This Row],[STL]]&gt;33,"Elite Stealer","Invalid")))</f>
        <v>Occasional Stealer</v>
      </c>
      <c r="AH383">
        <v>14</v>
      </c>
      <c r="AI383" t="str">
        <f>IF(Table13[[#This Row],[BLK]]&lt;18,"Occasional Blocker",IF(Table13[[#This Row],[BLK]] &lt;= 20,"Solid Shot Blocker",IF(Table13[[#This Row],[BLK]]&gt;=21,"Elite Shot Blocker","Invalid")))</f>
        <v>Occasional Blocker</v>
      </c>
      <c r="AJ383">
        <v>39</v>
      </c>
      <c r="AK383">
        <v>367</v>
      </c>
      <c r="AL383">
        <v>3</v>
      </c>
      <c r="AM383">
        <v>0</v>
      </c>
      <c r="AN383">
        <v>27</v>
      </c>
    </row>
    <row r="384" spans="1:40" x14ac:dyDescent="0.25">
      <c r="A384" t="s">
        <v>470</v>
      </c>
      <c r="B384" t="s">
        <v>62</v>
      </c>
      <c r="C384" t="str">
        <f>_xlfn.XLOOKUP(Table13[[#This Row],[POS]],Table4[POS],Table4[POS NAME])</f>
        <v>Guard</v>
      </c>
      <c r="D384" t="s">
        <v>51</v>
      </c>
      <c r="E384">
        <v>23</v>
      </c>
      <c r="F384">
        <v>35</v>
      </c>
      <c r="G384">
        <v>27</v>
      </c>
      <c r="H384">
        <v>8</v>
      </c>
      <c r="I384" t="b">
        <f>Table13[[#This Row],[W]]+Table13[[#This Row],[L]]=Table13[[#This Row],[Games Played]]</f>
        <v>1</v>
      </c>
      <c r="J384">
        <v>345</v>
      </c>
      <c r="K384">
        <v>154</v>
      </c>
      <c r="L384" t="str">
        <f>IF(Table13[[#This Row],[PTS]]&gt;=1000,"High Scorer","Low Scorer")</f>
        <v>Low Scorer</v>
      </c>
      <c r="M384">
        <v>53</v>
      </c>
      <c r="N384">
        <v>125</v>
      </c>
      <c r="O384">
        <v>42.4</v>
      </c>
      <c r="P384" t="str">
        <f>IF(Table13[[#This Row],[Field Goal %]]&gt;46,"Above Average FG%","Below Average FG%")</f>
        <v>Below Average FG%</v>
      </c>
      <c r="Q384">
        <v>44</v>
      </c>
      <c r="R384">
        <v>105</v>
      </c>
      <c r="S384">
        <v>41.9</v>
      </c>
      <c r="T384" t="str">
        <f>IF(Table13[[#This Row],[3P%]]&lt;30,"Regular Shooter",IF(Table13[[#This Row],[3P%]]&lt;=36,"Solid Shooter",IF(Table13[[#This Row],[3P%]]&gt;36,"Sharpshooter","Invalid")))</f>
        <v>Sharpshooter</v>
      </c>
      <c r="U384">
        <v>4</v>
      </c>
      <c r="V384">
        <v>4</v>
      </c>
      <c r="W384">
        <v>100</v>
      </c>
      <c r="X384" t="str">
        <f>IF(Table13[[#This Row],[Free Throw %]]&lt;70,"Subpar FT%",IF(Table13[[#This Row],[Free Throw %]]&lt;=72,"Solid FT%",IF(Table13[[#This Row],[Free Throw %]]&gt;72,"Elite FT%","Invalid")))</f>
        <v>Elite FT%</v>
      </c>
      <c r="Y384">
        <v>6</v>
      </c>
      <c r="Z384">
        <v>39</v>
      </c>
      <c r="AA384">
        <v>45</v>
      </c>
      <c r="AB384" t="str">
        <f>IF(Table13[[#This Row],[REB]]&lt;199,"Occasional Rebounder",IF(Table13[[#This Row],[REB]] &lt;= 199,"Solid Rebounder",IF(Table13[[#This Row],[REB]]&gt;=200,"Elite Rebounder","Invalid")))</f>
        <v>Occasional Rebounder</v>
      </c>
      <c r="AC384">
        <v>22</v>
      </c>
      <c r="AD384" t="str">
        <f>IF(Table13[[#This Row],[AST]]&lt;100,"Occasional Passer",IF(Table13[[#This Row],[AST]] &lt;= 116,"Solid Passer",IF(Table13[[#This Row],[AST]]&gt;116,"Elite Passer","Invalid")))</f>
        <v>Occasional Passer</v>
      </c>
      <c r="AE384">
        <v>9</v>
      </c>
      <c r="AF384">
        <v>6</v>
      </c>
      <c r="AG384" t="str">
        <f>IF(Table13[[#This Row],[STL]]&lt;25,"Occasional Stealer",IF(Table13[[#This Row],[STL]] &lt;= 33,"Solid Stealer",IF(Table13[[#This Row],[STL]]&gt;33,"Elite Stealer","Invalid")))</f>
        <v>Occasional Stealer</v>
      </c>
      <c r="AH384">
        <v>0</v>
      </c>
      <c r="AI384" t="str">
        <f>IF(Table13[[#This Row],[BLK]]&lt;18,"Occasional Blocker",IF(Table13[[#This Row],[BLK]] &lt;= 20,"Solid Shot Blocker",IF(Table13[[#This Row],[BLK]]&gt;=21,"Elite Shot Blocker","Invalid")))</f>
        <v>Occasional Blocker</v>
      </c>
      <c r="AJ384">
        <v>31</v>
      </c>
      <c r="AK384">
        <v>250</v>
      </c>
      <c r="AL384">
        <v>0</v>
      </c>
      <c r="AM384">
        <v>0</v>
      </c>
      <c r="AN384">
        <v>-26</v>
      </c>
    </row>
    <row r="385" spans="1:40" x14ac:dyDescent="0.25">
      <c r="A385" t="s">
        <v>471</v>
      </c>
      <c r="B385" t="s">
        <v>26</v>
      </c>
      <c r="C385" t="str">
        <f>_xlfn.XLOOKUP(Table13[[#This Row],[POS]],Table4[POS],Table4[POS NAME])</f>
        <v>Power Forward</v>
      </c>
      <c r="D385" t="s">
        <v>69</v>
      </c>
      <c r="E385">
        <v>24</v>
      </c>
      <c r="F385">
        <v>39</v>
      </c>
      <c r="G385">
        <v>13</v>
      </c>
      <c r="H385">
        <v>26</v>
      </c>
      <c r="I385" t="b">
        <f>Table13[[#This Row],[W]]+Table13[[#This Row],[L]]=Table13[[#This Row],[Games Played]]</f>
        <v>1</v>
      </c>
      <c r="J385">
        <v>405</v>
      </c>
      <c r="K385">
        <v>153</v>
      </c>
      <c r="L385" t="str">
        <f>IF(Table13[[#This Row],[PTS]]&gt;=1000,"High Scorer","Low Scorer")</f>
        <v>Low Scorer</v>
      </c>
      <c r="M385">
        <v>59</v>
      </c>
      <c r="N385">
        <v>112</v>
      </c>
      <c r="O385">
        <v>52.7</v>
      </c>
      <c r="P385" t="str">
        <f>IF(Table13[[#This Row],[Field Goal %]]&gt;46,"Above Average FG%","Below Average FG%")</f>
        <v>Above Average FG%</v>
      </c>
      <c r="Q385">
        <v>0</v>
      </c>
      <c r="R385">
        <v>4</v>
      </c>
      <c r="S385">
        <v>0</v>
      </c>
      <c r="T385" t="str">
        <f>IF(Table13[[#This Row],[3P%]]&lt;30,"Regular Shooter",IF(Table13[[#This Row],[3P%]]&lt;=36,"Solid Shooter",IF(Table13[[#This Row],[3P%]]&gt;36,"Sharpshooter","Invalid")))</f>
        <v>Regular Shooter</v>
      </c>
      <c r="U385">
        <v>35</v>
      </c>
      <c r="V385">
        <v>50</v>
      </c>
      <c r="W385">
        <v>70</v>
      </c>
      <c r="X385" t="str">
        <f>IF(Table13[[#This Row],[Free Throw %]]&lt;70,"Subpar FT%",IF(Table13[[#This Row],[Free Throw %]]&lt;=72,"Solid FT%",IF(Table13[[#This Row],[Free Throw %]]&gt;72,"Elite FT%","Invalid")))</f>
        <v>Solid FT%</v>
      </c>
      <c r="Y385">
        <v>54</v>
      </c>
      <c r="Z385">
        <v>83</v>
      </c>
      <c r="AA385">
        <v>137</v>
      </c>
      <c r="AB385" t="str">
        <f>IF(Table13[[#This Row],[REB]]&lt;199,"Occasional Rebounder",IF(Table13[[#This Row],[REB]] &lt;= 199,"Solid Rebounder",IF(Table13[[#This Row],[REB]]&gt;=200,"Elite Rebounder","Invalid")))</f>
        <v>Occasional Rebounder</v>
      </c>
      <c r="AC385">
        <v>31</v>
      </c>
      <c r="AD385" t="str">
        <f>IF(Table13[[#This Row],[AST]]&lt;100,"Occasional Passer",IF(Table13[[#This Row],[AST]] &lt;= 116,"Solid Passer",IF(Table13[[#This Row],[AST]]&gt;116,"Elite Passer","Invalid")))</f>
        <v>Occasional Passer</v>
      </c>
      <c r="AE385">
        <v>25</v>
      </c>
      <c r="AF385">
        <v>6</v>
      </c>
      <c r="AG385" t="str">
        <f>IF(Table13[[#This Row],[STL]]&lt;25,"Occasional Stealer",IF(Table13[[#This Row],[STL]] &lt;= 33,"Solid Stealer",IF(Table13[[#This Row],[STL]]&gt;33,"Elite Stealer","Invalid")))</f>
        <v>Occasional Stealer</v>
      </c>
      <c r="AH385">
        <v>34</v>
      </c>
      <c r="AI385" t="str">
        <f>IF(Table13[[#This Row],[BLK]]&lt;18,"Occasional Blocker",IF(Table13[[#This Row],[BLK]] &lt;= 20,"Solid Shot Blocker",IF(Table13[[#This Row],[BLK]]&gt;=21,"Elite Shot Blocker","Invalid")))</f>
        <v>Elite Shot Blocker</v>
      </c>
      <c r="AJ385">
        <v>74</v>
      </c>
      <c r="AK385">
        <v>459</v>
      </c>
      <c r="AL385">
        <v>1</v>
      </c>
      <c r="AM385">
        <v>0</v>
      </c>
      <c r="AN385">
        <v>-75</v>
      </c>
    </row>
    <row r="386" spans="1:40" x14ac:dyDescent="0.25">
      <c r="A386" t="s">
        <v>472</v>
      </c>
      <c r="B386" t="s">
        <v>40</v>
      </c>
      <c r="C386" t="str">
        <f>_xlfn.XLOOKUP(Table13[[#This Row],[POS]],Table4[POS],Table4[POS NAME])</f>
        <v>Point Guard</v>
      </c>
      <c r="D386" t="s">
        <v>61</v>
      </c>
      <c r="E386">
        <v>34</v>
      </c>
      <c r="F386">
        <v>27</v>
      </c>
      <c r="G386">
        <v>12</v>
      </c>
      <c r="H386">
        <v>15</v>
      </c>
      <c r="I386" t="b">
        <f>Table13[[#This Row],[W]]+Table13[[#This Row],[L]]=Table13[[#This Row],[Games Played]]</f>
        <v>1</v>
      </c>
      <c r="J386">
        <v>338</v>
      </c>
      <c r="K386">
        <v>152</v>
      </c>
      <c r="L386" t="str">
        <f>IF(Table13[[#This Row],[PTS]]&gt;=1000,"High Scorer","Low Scorer")</f>
        <v>Low Scorer</v>
      </c>
      <c r="M386">
        <v>61</v>
      </c>
      <c r="N386">
        <v>159</v>
      </c>
      <c r="O386">
        <v>38.4</v>
      </c>
      <c r="P386" t="str">
        <f>IF(Table13[[#This Row],[Field Goal %]]&gt;46,"Above Average FG%","Below Average FG%")</f>
        <v>Below Average FG%</v>
      </c>
      <c r="Q386">
        <v>19</v>
      </c>
      <c r="R386">
        <v>63</v>
      </c>
      <c r="S386">
        <v>30.2</v>
      </c>
      <c r="T386" t="str">
        <f>IF(Table13[[#This Row],[3P%]]&lt;30,"Regular Shooter",IF(Table13[[#This Row],[3P%]]&lt;=36,"Solid Shooter",IF(Table13[[#This Row],[3P%]]&gt;36,"Sharpshooter","Invalid")))</f>
        <v>Solid Shooter</v>
      </c>
      <c r="U386">
        <v>11</v>
      </c>
      <c r="V386">
        <v>12</v>
      </c>
      <c r="W386">
        <v>91.7</v>
      </c>
      <c r="X386" t="str">
        <f>IF(Table13[[#This Row],[Free Throw %]]&lt;70,"Subpar FT%",IF(Table13[[#This Row],[Free Throw %]]&lt;=72,"Solid FT%",IF(Table13[[#This Row],[Free Throw %]]&gt;72,"Elite FT%","Invalid")))</f>
        <v>Elite FT%</v>
      </c>
      <c r="Y386">
        <v>8</v>
      </c>
      <c r="Z386">
        <v>32</v>
      </c>
      <c r="AA386">
        <v>40</v>
      </c>
      <c r="AB386" t="str">
        <f>IF(Table13[[#This Row],[REB]]&lt;199,"Occasional Rebounder",IF(Table13[[#This Row],[REB]] &lt;= 199,"Solid Rebounder",IF(Table13[[#This Row],[REB]]&gt;=200,"Elite Rebounder","Invalid")))</f>
        <v>Occasional Rebounder</v>
      </c>
      <c r="AC386">
        <v>46</v>
      </c>
      <c r="AD386" t="str">
        <f>IF(Table13[[#This Row],[AST]]&lt;100,"Occasional Passer",IF(Table13[[#This Row],[AST]] &lt;= 116,"Solid Passer",IF(Table13[[#This Row],[AST]]&gt;116,"Elite Passer","Invalid")))</f>
        <v>Occasional Passer</v>
      </c>
      <c r="AE386">
        <v>22</v>
      </c>
      <c r="AF386">
        <v>7</v>
      </c>
      <c r="AG386" t="str">
        <f>IF(Table13[[#This Row],[STL]]&lt;25,"Occasional Stealer",IF(Table13[[#This Row],[STL]] &lt;= 33,"Solid Stealer",IF(Table13[[#This Row],[STL]]&gt;33,"Elite Stealer","Invalid")))</f>
        <v>Occasional Stealer</v>
      </c>
      <c r="AH386">
        <v>5</v>
      </c>
      <c r="AI386" t="str">
        <f>IF(Table13[[#This Row],[BLK]]&lt;18,"Occasional Blocker",IF(Table13[[#This Row],[BLK]] &lt;= 20,"Solid Shot Blocker",IF(Table13[[#This Row],[BLK]]&gt;=21,"Elite Shot Blocker","Invalid")))</f>
        <v>Occasional Blocker</v>
      </c>
      <c r="AJ386">
        <v>18</v>
      </c>
      <c r="AK386">
        <v>283</v>
      </c>
      <c r="AL386">
        <v>0</v>
      </c>
      <c r="AM386">
        <v>0</v>
      </c>
      <c r="AN386">
        <v>-29</v>
      </c>
    </row>
    <row r="387" spans="1:40" x14ac:dyDescent="0.25">
      <c r="A387" t="s">
        <v>473</v>
      </c>
      <c r="B387" t="s">
        <v>62</v>
      </c>
      <c r="C387" t="str">
        <f>_xlfn.XLOOKUP(Table13[[#This Row],[POS]],Table4[POS],Table4[POS NAME])</f>
        <v>Guard</v>
      </c>
      <c r="D387" t="s">
        <v>116</v>
      </c>
      <c r="E387">
        <v>23</v>
      </c>
      <c r="F387">
        <v>25</v>
      </c>
      <c r="G387">
        <v>15</v>
      </c>
      <c r="H387">
        <v>10</v>
      </c>
      <c r="I387" t="b">
        <f>Table13[[#This Row],[W]]+Table13[[#This Row],[L]]=Table13[[#This Row],[Games Played]]</f>
        <v>1</v>
      </c>
      <c r="J387">
        <v>374</v>
      </c>
      <c r="K387">
        <v>151</v>
      </c>
      <c r="L387" t="str">
        <f>IF(Table13[[#This Row],[PTS]]&gt;=1000,"High Scorer","Low Scorer")</f>
        <v>Low Scorer</v>
      </c>
      <c r="M387">
        <v>49</v>
      </c>
      <c r="N387">
        <v>121</v>
      </c>
      <c r="O387">
        <v>40.5</v>
      </c>
      <c r="P387" t="str">
        <f>IF(Table13[[#This Row],[Field Goal %]]&gt;46,"Above Average FG%","Below Average FG%")</f>
        <v>Below Average FG%</v>
      </c>
      <c r="Q387">
        <v>11</v>
      </c>
      <c r="R387">
        <v>30</v>
      </c>
      <c r="S387">
        <v>36.700000000000003</v>
      </c>
      <c r="T387" t="str">
        <f>IF(Table13[[#This Row],[3P%]]&lt;30,"Regular Shooter",IF(Table13[[#This Row],[3P%]]&lt;=36,"Solid Shooter",IF(Table13[[#This Row],[3P%]]&gt;36,"Sharpshooter","Invalid")))</f>
        <v>Sharpshooter</v>
      </c>
      <c r="U387">
        <v>42</v>
      </c>
      <c r="V387">
        <v>57</v>
      </c>
      <c r="W387">
        <v>73.7</v>
      </c>
      <c r="X387" t="str">
        <f>IF(Table13[[#This Row],[Free Throw %]]&lt;70,"Subpar FT%",IF(Table13[[#This Row],[Free Throw %]]&lt;=72,"Solid FT%",IF(Table13[[#This Row],[Free Throw %]]&gt;72,"Elite FT%","Invalid")))</f>
        <v>Elite FT%</v>
      </c>
      <c r="Y387">
        <v>13</v>
      </c>
      <c r="Z387">
        <v>32</v>
      </c>
      <c r="AA387">
        <v>45</v>
      </c>
      <c r="AB387" t="str">
        <f>IF(Table13[[#This Row],[REB]]&lt;199,"Occasional Rebounder",IF(Table13[[#This Row],[REB]] &lt;= 199,"Solid Rebounder",IF(Table13[[#This Row],[REB]]&gt;=200,"Elite Rebounder","Invalid")))</f>
        <v>Occasional Rebounder</v>
      </c>
      <c r="AC387">
        <v>67</v>
      </c>
      <c r="AD387" t="str">
        <f>IF(Table13[[#This Row],[AST]]&lt;100,"Occasional Passer",IF(Table13[[#This Row],[AST]] &lt;= 116,"Solid Passer",IF(Table13[[#This Row],[AST]]&gt;116,"Elite Passer","Invalid")))</f>
        <v>Occasional Passer</v>
      </c>
      <c r="AE387">
        <v>24</v>
      </c>
      <c r="AF387">
        <v>19</v>
      </c>
      <c r="AG387" t="str">
        <f>IF(Table13[[#This Row],[STL]]&lt;25,"Occasional Stealer",IF(Table13[[#This Row],[STL]] &lt;= 33,"Solid Stealer",IF(Table13[[#This Row],[STL]]&gt;33,"Elite Stealer","Invalid")))</f>
        <v>Occasional Stealer</v>
      </c>
      <c r="AH387">
        <v>1</v>
      </c>
      <c r="AI387" t="str">
        <f>IF(Table13[[#This Row],[BLK]]&lt;18,"Occasional Blocker",IF(Table13[[#This Row],[BLK]] &lt;= 20,"Solid Shot Blocker",IF(Table13[[#This Row],[BLK]]&gt;=21,"Elite Shot Blocker","Invalid")))</f>
        <v>Occasional Blocker</v>
      </c>
      <c r="AJ387">
        <v>32</v>
      </c>
      <c r="AK387">
        <v>342</v>
      </c>
      <c r="AL387">
        <v>1</v>
      </c>
      <c r="AM387">
        <v>0</v>
      </c>
      <c r="AN387">
        <v>-30</v>
      </c>
    </row>
    <row r="388" spans="1:40" x14ac:dyDescent="0.25">
      <c r="A388" t="s">
        <v>474</v>
      </c>
      <c r="B388" t="s">
        <v>62</v>
      </c>
      <c r="C388" t="str">
        <f>_xlfn.XLOOKUP(Table13[[#This Row],[POS]],Table4[POS],Table4[POS NAME])</f>
        <v>Guard</v>
      </c>
      <c r="D388" t="s">
        <v>91</v>
      </c>
      <c r="E388">
        <v>21</v>
      </c>
      <c r="F388">
        <v>31</v>
      </c>
      <c r="G388">
        <v>6</v>
      </c>
      <c r="H388">
        <v>25</v>
      </c>
      <c r="I388" t="b">
        <f>Table13[[#This Row],[W]]+Table13[[#This Row],[L]]=Table13[[#This Row],[Games Played]]</f>
        <v>1</v>
      </c>
      <c r="J388">
        <v>433</v>
      </c>
      <c r="K388">
        <v>145</v>
      </c>
      <c r="L388" t="str">
        <f>IF(Table13[[#This Row],[PTS]]&gt;=1000,"High Scorer","Low Scorer")</f>
        <v>Low Scorer</v>
      </c>
      <c r="M388">
        <v>58</v>
      </c>
      <c r="N388">
        <v>160</v>
      </c>
      <c r="O388">
        <v>36.299999999999997</v>
      </c>
      <c r="P388" t="str">
        <f>IF(Table13[[#This Row],[Field Goal %]]&gt;46,"Above Average FG%","Below Average FG%")</f>
        <v>Below Average FG%</v>
      </c>
      <c r="Q388">
        <v>19</v>
      </c>
      <c r="R388">
        <v>80</v>
      </c>
      <c r="S388">
        <v>23.8</v>
      </c>
      <c r="T388" t="str">
        <f>IF(Table13[[#This Row],[3P%]]&lt;30,"Regular Shooter",IF(Table13[[#This Row],[3P%]]&lt;=36,"Solid Shooter",IF(Table13[[#This Row],[3P%]]&gt;36,"Sharpshooter","Invalid")))</f>
        <v>Regular Shooter</v>
      </c>
      <c r="U388">
        <v>10</v>
      </c>
      <c r="V388">
        <v>18</v>
      </c>
      <c r="W388">
        <v>55.6</v>
      </c>
      <c r="X388" t="str">
        <f>IF(Table13[[#This Row],[Free Throw %]]&lt;70,"Subpar FT%",IF(Table13[[#This Row],[Free Throw %]]&lt;=72,"Solid FT%",IF(Table13[[#This Row],[Free Throw %]]&gt;72,"Elite FT%","Invalid")))</f>
        <v>Subpar FT%</v>
      </c>
      <c r="Y388">
        <v>2</v>
      </c>
      <c r="Z388">
        <v>43</v>
      </c>
      <c r="AA388">
        <v>45</v>
      </c>
      <c r="AB388" t="str">
        <f>IF(Table13[[#This Row],[REB]]&lt;199,"Occasional Rebounder",IF(Table13[[#This Row],[REB]] &lt;= 199,"Solid Rebounder",IF(Table13[[#This Row],[REB]]&gt;=200,"Elite Rebounder","Invalid")))</f>
        <v>Occasional Rebounder</v>
      </c>
      <c r="AC388">
        <v>47</v>
      </c>
      <c r="AD388" t="str">
        <f>IF(Table13[[#This Row],[AST]]&lt;100,"Occasional Passer",IF(Table13[[#This Row],[AST]] &lt;= 116,"Solid Passer",IF(Table13[[#This Row],[AST]]&gt;116,"Elite Passer","Invalid")))</f>
        <v>Occasional Passer</v>
      </c>
      <c r="AE388">
        <v>14</v>
      </c>
      <c r="AF388">
        <v>15</v>
      </c>
      <c r="AG388" t="str">
        <f>IF(Table13[[#This Row],[STL]]&lt;25,"Occasional Stealer",IF(Table13[[#This Row],[STL]] &lt;= 33,"Solid Stealer",IF(Table13[[#This Row],[STL]]&gt;33,"Elite Stealer","Invalid")))</f>
        <v>Occasional Stealer</v>
      </c>
      <c r="AH388">
        <v>2</v>
      </c>
      <c r="AI388" t="str">
        <f>IF(Table13[[#This Row],[BLK]]&lt;18,"Occasional Blocker",IF(Table13[[#This Row],[BLK]] &lt;= 20,"Solid Shot Blocker",IF(Table13[[#This Row],[BLK]]&gt;=21,"Elite Shot Blocker","Invalid")))</f>
        <v>Occasional Blocker</v>
      </c>
      <c r="AJ388">
        <v>29</v>
      </c>
      <c r="AK388">
        <v>307</v>
      </c>
      <c r="AL388">
        <v>0</v>
      </c>
      <c r="AM388">
        <v>0</v>
      </c>
      <c r="AN388">
        <v>-47</v>
      </c>
    </row>
    <row r="389" spans="1:40" x14ac:dyDescent="0.25">
      <c r="A389" t="s">
        <v>475</v>
      </c>
      <c r="B389" t="s">
        <v>52</v>
      </c>
      <c r="C389" t="str">
        <f>_xlfn.XLOOKUP(Table13[[#This Row],[POS]],Table4[POS],Table4[POS NAME])</f>
        <v>Shooting Guard</v>
      </c>
      <c r="D389" t="s">
        <v>132</v>
      </c>
      <c r="E389">
        <v>21</v>
      </c>
      <c r="F389">
        <v>22</v>
      </c>
      <c r="G389">
        <v>9</v>
      </c>
      <c r="H389">
        <v>13</v>
      </c>
      <c r="I389" t="b">
        <f>Table13[[#This Row],[W]]+Table13[[#This Row],[L]]=Table13[[#This Row],[Games Played]]</f>
        <v>1</v>
      </c>
      <c r="J389">
        <v>248</v>
      </c>
      <c r="K389">
        <v>143</v>
      </c>
      <c r="L389" t="str">
        <f>IF(Table13[[#This Row],[PTS]]&gt;=1000,"High Scorer","Low Scorer")</f>
        <v>Low Scorer</v>
      </c>
      <c r="M389">
        <v>51</v>
      </c>
      <c r="N389">
        <v>122</v>
      </c>
      <c r="O389">
        <v>41.8</v>
      </c>
      <c r="P389" t="str">
        <f>IF(Table13[[#This Row],[Field Goal %]]&gt;46,"Above Average FG%","Below Average FG%")</f>
        <v>Below Average FG%</v>
      </c>
      <c r="Q389">
        <v>12</v>
      </c>
      <c r="R389">
        <v>29</v>
      </c>
      <c r="S389">
        <v>41.4</v>
      </c>
      <c r="T389" t="str">
        <f>IF(Table13[[#This Row],[3P%]]&lt;30,"Regular Shooter",IF(Table13[[#This Row],[3P%]]&lt;=36,"Solid Shooter",IF(Table13[[#This Row],[3P%]]&gt;36,"Sharpshooter","Invalid")))</f>
        <v>Sharpshooter</v>
      </c>
      <c r="U389">
        <v>29</v>
      </c>
      <c r="V389">
        <v>38</v>
      </c>
      <c r="W389">
        <v>76.3</v>
      </c>
      <c r="X389" t="str">
        <f>IF(Table13[[#This Row],[Free Throw %]]&lt;70,"Subpar FT%",IF(Table13[[#This Row],[Free Throw %]]&lt;=72,"Solid FT%",IF(Table13[[#This Row],[Free Throw %]]&gt;72,"Elite FT%","Invalid")))</f>
        <v>Elite FT%</v>
      </c>
      <c r="Y389">
        <v>7</v>
      </c>
      <c r="Z389">
        <v>23</v>
      </c>
      <c r="AA389">
        <v>30</v>
      </c>
      <c r="AB389" t="str">
        <f>IF(Table13[[#This Row],[REB]]&lt;199,"Occasional Rebounder",IF(Table13[[#This Row],[REB]] &lt;= 199,"Solid Rebounder",IF(Table13[[#This Row],[REB]]&gt;=200,"Elite Rebounder","Invalid")))</f>
        <v>Occasional Rebounder</v>
      </c>
      <c r="AC389">
        <v>20</v>
      </c>
      <c r="AD389" t="str">
        <f>IF(Table13[[#This Row],[AST]]&lt;100,"Occasional Passer",IF(Table13[[#This Row],[AST]] &lt;= 116,"Solid Passer",IF(Table13[[#This Row],[AST]]&gt;116,"Elite Passer","Invalid")))</f>
        <v>Occasional Passer</v>
      </c>
      <c r="AE389">
        <v>12</v>
      </c>
      <c r="AF389">
        <v>9</v>
      </c>
      <c r="AG389" t="str">
        <f>IF(Table13[[#This Row],[STL]]&lt;25,"Occasional Stealer",IF(Table13[[#This Row],[STL]] &lt;= 33,"Solid Stealer",IF(Table13[[#This Row],[STL]]&gt;33,"Elite Stealer","Invalid")))</f>
        <v>Occasional Stealer</v>
      </c>
      <c r="AH389">
        <v>0</v>
      </c>
      <c r="AI389" t="str">
        <f>IF(Table13[[#This Row],[BLK]]&lt;18,"Occasional Blocker",IF(Table13[[#This Row],[BLK]] &lt;= 20,"Solid Shot Blocker",IF(Table13[[#This Row],[BLK]]&gt;=21,"Elite Shot Blocker","Invalid")))</f>
        <v>Occasional Blocker</v>
      </c>
      <c r="AJ389">
        <v>21</v>
      </c>
      <c r="AK389">
        <v>224</v>
      </c>
      <c r="AL389">
        <v>0</v>
      </c>
      <c r="AM389">
        <v>0</v>
      </c>
      <c r="AN389">
        <v>-44</v>
      </c>
    </row>
    <row r="390" spans="1:40" x14ac:dyDescent="0.25">
      <c r="A390" t="s">
        <v>476</v>
      </c>
      <c r="B390" t="s">
        <v>40</v>
      </c>
      <c r="C390" t="str">
        <f>_xlfn.XLOOKUP(Table13[[#This Row],[POS]],Table4[POS],Table4[POS NAME])</f>
        <v>Point Guard</v>
      </c>
      <c r="D390" t="s">
        <v>85</v>
      </c>
      <c r="E390">
        <v>23</v>
      </c>
      <c r="F390">
        <v>31</v>
      </c>
      <c r="G390">
        <v>17</v>
      </c>
      <c r="H390">
        <v>14</v>
      </c>
      <c r="I390" t="b">
        <f>Table13[[#This Row],[W]]+Table13[[#This Row],[L]]=Table13[[#This Row],[Games Played]]</f>
        <v>1</v>
      </c>
      <c r="J390">
        <v>279</v>
      </c>
      <c r="K390">
        <v>142</v>
      </c>
      <c r="L390" t="str">
        <f>IF(Table13[[#This Row],[PTS]]&gt;=1000,"High Scorer","Low Scorer")</f>
        <v>Low Scorer</v>
      </c>
      <c r="M390">
        <v>55</v>
      </c>
      <c r="N390">
        <v>130</v>
      </c>
      <c r="O390">
        <v>42.3</v>
      </c>
      <c r="P390" t="str">
        <f>IF(Table13[[#This Row],[Field Goal %]]&gt;46,"Above Average FG%","Below Average FG%")</f>
        <v>Below Average FG%</v>
      </c>
      <c r="Q390">
        <v>15</v>
      </c>
      <c r="R390">
        <v>51</v>
      </c>
      <c r="S390">
        <v>29.4</v>
      </c>
      <c r="T390" t="str">
        <f>IF(Table13[[#This Row],[3P%]]&lt;30,"Regular Shooter",IF(Table13[[#This Row],[3P%]]&lt;=36,"Solid Shooter",IF(Table13[[#This Row],[3P%]]&gt;36,"Sharpshooter","Invalid")))</f>
        <v>Regular Shooter</v>
      </c>
      <c r="U390">
        <v>17</v>
      </c>
      <c r="V390">
        <v>24</v>
      </c>
      <c r="W390">
        <v>70.8</v>
      </c>
      <c r="X390" t="str">
        <f>IF(Table13[[#This Row],[Free Throw %]]&lt;70,"Subpar FT%",IF(Table13[[#This Row],[Free Throw %]]&lt;=72,"Solid FT%",IF(Table13[[#This Row],[Free Throw %]]&gt;72,"Elite FT%","Invalid")))</f>
        <v>Solid FT%</v>
      </c>
      <c r="Y390">
        <v>11</v>
      </c>
      <c r="Z390">
        <v>34</v>
      </c>
      <c r="AA390">
        <v>45</v>
      </c>
      <c r="AB390" t="str">
        <f>IF(Table13[[#This Row],[REB]]&lt;199,"Occasional Rebounder",IF(Table13[[#This Row],[REB]] &lt;= 199,"Solid Rebounder",IF(Table13[[#This Row],[REB]]&gt;=200,"Elite Rebounder","Invalid")))</f>
        <v>Occasional Rebounder</v>
      </c>
      <c r="AC390">
        <v>36</v>
      </c>
      <c r="AD390" t="str">
        <f>IF(Table13[[#This Row],[AST]]&lt;100,"Occasional Passer",IF(Table13[[#This Row],[AST]] &lt;= 116,"Solid Passer",IF(Table13[[#This Row],[AST]]&gt;116,"Elite Passer","Invalid")))</f>
        <v>Occasional Passer</v>
      </c>
      <c r="AE390">
        <v>18</v>
      </c>
      <c r="AF390">
        <v>13</v>
      </c>
      <c r="AG390" t="str">
        <f>IF(Table13[[#This Row],[STL]]&lt;25,"Occasional Stealer",IF(Table13[[#This Row],[STL]] &lt;= 33,"Solid Stealer",IF(Table13[[#This Row],[STL]]&gt;33,"Elite Stealer","Invalid")))</f>
        <v>Occasional Stealer</v>
      </c>
      <c r="AH390">
        <v>13</v>
      </c>
      <c r="AI390" t="str">
        <f>IF(Table13[[#This Row],[BLK]]&lt;18,"Occasional Blocker",IF(Table13[[#This Row],[BLK]] &lt;= 20,"Solid Shot Blocker",IF(Table13[[#This Row],[BLK]]&gt;=21,"Elite Shot Blocker","Invalid")))</f>
        <v>Occasional Blocker</v>
      </c>
      <c r="AJ390">
        <v>34</v>
      </c>
      <c r="AK390">
        <v>310</v>
      </c>
      <c r="AL390">
        <v>0</v>
      </c>
      <c r="AM390">
        <v>0</v>
      </c>
      <c r="AN390">
        <v>-34</v>
      </c>
    </row>
    <row r="391" spans="1:40" x14ac:dyDescent="0.25">
      <c r="A391" t="s">
        <v>477</v>
      </c>
      <c r="B391" t="s">
        <v>37</v>
      </c>
      <c r="C391" t="str">
        <f>_xlfn.XLOOKUP(Table13[[#This Row],[POS]],Table4[POS],Table4[POS NAME])</f>
        <v>Center</v>
      </c>
      <c r="D391" t="s">
        <v>87</v>
      </c>
      <c r="E391">
        <v>27</v>
      </c>
      <c r="F391">
        <v>41</v>
      </c>
      <c r="G391">
        <v>12</v>
      </c>
      <c r="H391">
        <v>29</v>
      </c>
      <c r="I391" t="b">
        <f>Table13[[#This Row],[W]]+Table13[[#This Row],[L]]=Table13[[#This Row],[Games Played]]</f>
        <v>1</v>
      </c>
      <c r="J391">
        <v>477</v>
      </c>
      <c r="K391">
        <v>142</v>
      </c>
      <c r="L391" t="str">
        <f>IF(Table13[[#This Row],[PTS]]&gt;=1000,"High Scorer","Low Scorer")</f>
        <v>Low Scorer</v>
      </c>
      <c r="M391">
        <v>55</v>
      </c>
      <c r="N391">
        <v>86</v>
      </c>
      <c r="O391">
        <v>64</v>
      </c>
      <c r="P391" t="str">
        <f>IF(Table13[[#This Row],[Field Goal %]]&gt;46,"Above Average FG%","Below Average FG%")</f>
        <v>Above Average FG%</v>
      </c>
      <c r="Q391">
        <v>10</v>
      </c>
      <c r="R391">
        <v>17</v>
      </c>
      <c r="S391">
        <v>58.8</v>
      </c>
      <c r="T391" t="str">
        <f>IF(Table13[[#This Row],[3P%]]&lt;30,"Regular Shooter",IF(Table13[[#This Row],[3P%]]&lt;=36,"Solid Shooter",IF(Table13[[#This Row],[3P%]]&gt;36,"Sharpshooter","Invalid")))</f>
        <v>Sharpshooter</v>
      </c>
      <c r="U391">
        <v>22</v>
      </c>
      <c r="V391">
        <v>29</v>
      </c>
      <c r="W391">
        <v>75.900000000000006</v>
      </c>
      <c r="X391" t="str">
        <f>IF(Table13[[#This Row],[Free Throw %]]&lt;70,"Subpar FT%",IF(Table13[[#This Row],[Free Throw %]]&lt;=72,"Solid FT%",IF(Table13[[#This Row],[Free Throw %]]&gt;72,"Elite FT%","Invalid")))</f>
        <v>Elite FT%</v>
      </c>
      <c r="Y391">
        <v>42</v>
      </c>
      <c r="Z391">
        <v>80</v>
      </c>
      <c r="AA391">
        <v>122</v>
      </c>
      <c r="AB391" t="str">
        <f>IF(Table13[[#This Row],[REB]]&lt;199,"Occasional Rebounder",IF(Table13[[#This Row],[REB]] &lt;= 199,"Solid Rebounder",IF(Table13[[#This Row],[REB]]&gt;=200,"Elite Rebounder","Invalid")))</f>
        <v>Occasional Rebounder</v>
      </c>
      <c r="AC391">
        <v>15</v>
      </c>
      <c r="AD391" t="str">
        <f>IF(Table13[[#This Row],[AST]]&lt;100,"Occasional Passer",IF(Table13[[#This Row],[AST]] &lt;= 116,"Solid Passer",IF(Table13[[#This Row],[AST]]&gt;116,"Elite Passer","Invalid")))</f>
        <v>Occasional Passer</v>
      </c>
      <c r="AE391">
        <v>23</v>
      </c>
      <c r="AF391">
        <v>8</v>
      </c>
      <c r="AG391" t="str">
        <f>IF(Table13[[#This Row],[STL]]&lt;25,"Occasional Stealer",IF(Table13[[#This Row],[STL]] &lt;= 33,"Solid Stealer",IF(Table13[[#This Row],[STL]]&gt;33,"Elite Stealer","Invalid")))</f>
        <v>Occasional Stealer</v>
      </c>
      <c r="AH391">
        <v>21</v>
      </c>
      <c r="AI391" t="str">
        <f>IF(Table13[[#This Row],[BLK]]&lt;18,"Occasional Blocker",IF(Table13[[#This Row],[BLK]] &lt;= 20,"Solid Shot Blocker",IF(Table13[[#This Row],[BLK]]&gt;=21,"Elite Shot Blocker","Invalid")))</f>
        <v>Elite Shot Blocker</v>
      </c>
      <c r="AJ391">
        <v>55</v>
      </c>
      <c r="AK391">
        <v>375</v>
      </c>
      <c r="AL391">
        <v>1</v>
      </c>
      <c r="AM391">
        <v>0</v>
      </c>
      <c r="AN391">
        <v>-83</v>
      </c>
    </row>
    <row r="392" spans="1:40" x14ac:dyDescent="0.25">
      <c r="A392" t="s">
        <v>478</v>
      </c>
      <c r="B392" t="s">
        <v>62</v>
      </c>
      <c r="C392" t="str">
        <f>_xlfn.XLOOKUP(Table13[[#This Row],[POS]],Table4[POS],Table4[POS NAME])</f>
        <v>Guard</v>
      </c>
      <c r="D392" t="s">
        <v>114</v>
      </c>
      <c r="E392">
        <v>25</v>
      </c>
      <c r="F392">
        <v>34</v>
      </c>
      <c r="G392">
        <v>12</v>
      </c>
      <c r="H392">
        <v>22</v>
      </c>
      <c r="I392" t="b">
        <f>Table13[[#This Row],[W]]+Table13[[#This Row],[L]]=Table13[[#This Row],[Games Played]]</f>
        <v>1</v>
      </c>
      <c r="J392">
        <v>457</v>
      </c>
      <c r="K392">
        <v>141</v>
      </c>
      <c r="L392" t="str">
        <f>IF(Table13[[#This Row],[PTS]]&gt;=1000,"High Scorer","Low Scorer")</f>
        <v>Low Scorer</v>
      </c>
      <c r="M392">
        <v>47</v>
      </c>
      <c r="N392">
        <v>107</v>
      </c>
      <c r="O392">
        <v>43.9</v>
      </c>
      <c r="P392" t="str">
        <f>IF(Table13[[#This Row],[Field Goal %]]&gt;46,"Above Average FG%","Below Average FG%")</f>
        <v>Below Average FG%</v>
      </c>
      <c r="Q392">
        <v>16</v>
      </c>
      <c r="R392">
        <v>43</v>
      </c>
      <c r="S392">
        <v>37.200000000000003</v>
      </c>
      <c r="T392" t="str">
        <f>IF(Table13[[#This Row],[3P%]]&lt;30,"Regular Shooter",IF(Table13[[#This Row],[3P%]]&lt;=36,"Solid Shooter",IF(Table13[[#This Row],[3P%]]&gt;36,"Sharpshooter","Invalid")))</f>
        <v>Sharpshooter</v>
      </c>
      <c r="U392">
        <v>31</v>
      </c>
      <c r="V392">
        <v>41</v>
      </c>
      <c r="W392">
        <v>75.599999999999994</v>
      </c>
      <c r="X392" t="str">
        <f>IF(Table13[[#This Row],[Free Throw %]]&lt;70,"Subpar FT%",IF(Table13[[#This Row],[Free Throw %]]&lt;=72,"Solid FT%",IF(Table13[[#This Row],[Free Throw %]]&gt;72,"Elite FT%","Invalid")))</f>
        <v>Elite FT%</v>
      </c>
      <c r="Y392">
        <v>28</v>
      </c>
      <c r="Z392">
        <v>42</v>
      </c>
      <c r="AA392">
        <v>70</v>
      </c>
      <c r="AB392" t="str">
        <f>IF(Table13[[#This Row],[REB]]&lt;199,"Occasional Rebounder",IF(Table13[[#This Row],[REB]] &lt;= 199,"Solid Rebounder",IF(Table13[[#This Row],[REB]]&gt;=200,"Elite Rebounder","Invalid")))</f>
        <v>Occasional Rebounder</v>
      </c>
      <c r="AC392">
        <v>16</v>
      </c>
      <c r="AD392" t="str">
        <f>IF(Table13[[#This Row],[AST]]&lt;100,"Occasional Passer",IF(Table13[[#This Row],[AST]] &lt;= 116,"Solid Passer",IF(Table13[[#This Row],[AST]]&gt;116,"Elite Passer","Invalid")))</f>
        <v>Occasional Passer</v>
      </c>
      <c r="AE392">
        <v>21</v>
      </c>
      <c r="AF392">
        <v>17</v>
      </c>
      <c r="AG392" t="str">
        <f>IF(Table13[[#This Row],[STL]]&lt;25,"Occasional Stealer",IF(Table13[[#This Row],[STL]] &lt;= 33,"Solid Stealer",IF(Table13[[#This Row],[STL]]&gt;33,"Elite Stealer","Invalid")))</f>
        <v>Occasional Stealer</v>
      </c>
      <c r="AH392">
        <v>5</v>
      </c>
      <c r="AI392" t="str">
        <f>IF(Table13[[#This Row],[BLK]]&lt;18,"Occasional Blocker",IF(Table13[[#This Row],[BLK]] &lt;= 20,"Solid Shot Blocker",IF(Table13[[#This Row],[BLK]]&gt;=21,"Elite Shot Blocker","Invalid")))</f>
        <v>Occasional Blocker</v>
      </c>
      <c r="AJ392">
        <v>53</v>
      </c>
      <c r="AK392">
        <v>294</v>
      </c>
      <c r="AL392">
        <v>0</v>
      </c>
      <c r="AM392">
        <v>0</v>
      </c>
      <c r="AN392">
        <v>0</v>
      </c>
    </row>
    <row r="393" spans="1:40" x14ac:dyDescent="0.25">
      <c r="A393" t="s">
        <v>479</v>
      </c>
      <c r="B393" t="s">
        <v>52</v>
      </c>
      <c r="C393" t="str">
        <f>_xlfn.XLOOKUP(Table13[[#This Row],[POS]],Table4[POS],Table4[POS NAME])</f>
        <v>Shooting Guard</v>
      </c>
      <c r="D393" t="s">
        <v>39</v>
      </c>
      <c r="E393">
        <v>25</v>
      </c>
      <c r="F393">
        <v>37</v>
      </c>
      <c r="G393">
        <v>24</v>
      </c>
      <c r="H393">
        <v>13</v>
      </c>
      <c r="I393" t="b">
        <f>Table13[[#This Row],[W]]+Table13[[#This Row],[L]]=Table13[[#This Row],[Games Played]]</f>
        <v>1</v>
      </c>
      <c r="J393">
        <v>354</v>
      </c>
      <c r="K393">
        <v>140</v>
      </c>
      <c r="L393" t="str">
        <f>IF(Table13[[#This Row],[PTS]]&gt;=1000,"High Scorer","Low Scorer")</f>
        <v>Low Scorer</v>
      </c>
      <c r="M393">
        <v>48</v>
      </c>
      <c r="N393">
        <v>111</v>
      </c>
      <c r="O393">
        <v>43.2</v>
      </c>
      <c r="P393" t="str">
        <f>IF(Table13[[#This Row],[Field Goal %]]&gt;46,"Above Average FG%","Below Average FG%")</f>
        <v>Below Average FG%</v>
      </c>
      <c r="Q393">
        <v>18</v>
      </c>
      <c r="R393">
        <v>46</v>
      </c>
      <c r="S393">
        <v>39.1</v>
      </c>
      <c r="T393" t="str">
        <f>IF(Table13[[#This Row],[3P%]]&lt;30,"Regular Shooter",IF(Table13[[#This Row],[3P%]]&lt;=36,"Solid Shooter",IF(Table13[[#This Row],[3P%]]&gt;36,"Sharpshooter","Invalid")))</f>
        <v>Sharpshooter</v>
      </c>
      <c r="U393">
        <v>26</v>
      </c>
      <c r="V393">
        <v>36</v>
      </c>
      <c r="W393">
        <v>72.2</v>
      </c>
      <c r="X393" t="str">
        <f>IF(Table13[[#This Row],[Free Throw %]]&lt;70,"Subpar FT%",IF(Table13[[#This Row],[Free Throw %]]&lt;=72,"Solid FT%",IF(Table13[[#This Row],[Free Throw %]]&gt;72,"Elite FT%","Invalid")))</f>
        <v>Elite FT%</v>
      </c>
      <c r="Y393">
        <v>6</v>
      </c>
      <c r="Z393">
        <v>36</v>
      </c>
      <c r="AA393">
        <v>42</v>
      </c>
      <c r="AB393" t="str">
        <f>IF(Table13[[#This Row],[REB]]&lt;199,"Occasional Rebounder",IF(Table13[[#This Row],[REB]] &lt;= 199,"Solid Rebounder",IF(Table13[[#This Row],[REB]]&gt;=200,"Elite Rebounder","Invalid")))</f>
        <v>Occasional Rebounder</v>
      </c>
      <c r="AC393">
        <v>22</v>
      </c>
      <c r="AD393" t="str">
        <f>IF(Table13[[#This Row],[AST]]&lt;100,"Occasional Passer",IF(Table13[[#This Row],[AST]] &lt;= 116,"Solid Passer",IF(Table13[[#This Row],[AST]]&gt;116,"Elite Passer","Invalid")))</f>
        <v>Occasional Passer</v>
      </c>
      <c r="AE393">
        <v>24</v>
      </c>
      <c r="AF393">
        <v>10</v>
      </c>
      <c r="AG393" t="str">
        <f>IF(Table13[[#This Row],[STL]]&lt;25,"Occasional Stealer",IF(Table13[[#This Row],[STL]] &lt;= 33,"Solid Stealer",IF(Table13[[#This Row],[STL]]&gt;33,"Elite Stealer","Invalid")))</f>
        <v>Occasional Stealer</v>
      </c>
      <c r="AH393">
        <v>3</v>
      </c>
      <c r="AI393" t="str">
        <f>IF(Table13[[#This Row],[BLK]]&lt;18,"Occasional Blocker",IF(Table13[[#This Row],[BLK]] &lt;= 20,"Solid Shot Blocker",IF(Table13[[#This Row],[BLK]]&gt;=21,"Elite Shot Blocker","Invalid")))</f>
        <v>Occasional Blocker</v>
      </c>
      <c r="AJ393">
        <v>18</v>
      </c>
      <c r="AK393">
        <v>238</v>
      </c>
      <c r="AL393">
        <v>0</v>
      </c>
      <c r="AM393">
        <v>0</v>
      </c>
      <c r="AN393">
        <v>2</v>
      </c>
    </row>
    <row r="394" spans="1:40" x14ac:dyDescent="0.25">
      <c r="A394" t="s">
        <v>480</v>
      </c>
      <c r="B394" t="s">
        <v>57</v>
      </c>
      <c r="C394" t="str">
        <f>_xlfn.XLOOKUP(Table13[[#This Row],[POS]],Table4[POS],Table4[POS NAME])</f>
        <v>Forward</v>
      </c>
      <c r="D394" t="s">
        <v>56</v>
      </c>
      <c r="E394">
        <v>25</v>
      </c>
      <c r="F394">
        <v>38</v>
      </c>
      <c r="G394">
        <v>19</v>
      </c>
      <c r="H394">
        <v>19</v>
      </c>
      <c r="I394" t="b">
        <f>Table13[[#This Row],[W]]+Table13[[#This Row],[L]]=Table13[[#This Row],[Games Played]]</f>
        <v>1</v>
      </c>
      <c r="J394">
        <v>291</v>
      </c>
      <c r="K394">
        <v>139</v>
      </c>
      <c r="L394" t="str">
        <f>IF(Table13[[#This Row],[PTS]]&gt;=1000,"High Scorer","Low Scorer")</f>
        <v>Low Scorer</v>
      </c>
      <c r="M394">
        <v>46</v>
      </c>
      <c r="N394">
        <v>81</v>
      </c>
      <c r="O394">
        <v>56.8</v>
      </c>
      <c r="P394" t="str">
        <f>IF(Table13[[#This Row],[Field Goal %]]&gt;46,"Above Average FG%","Below Average FG%")</f>
        <v>Above Average FG%</v>
      </c>
      <c r="Q394">
        <v>8</v>
      </c>
      <c r="R394">
        <v>22</v>
      </c>
      <c r="S394">
        <v>36.4</v>
      </c>
      <c r="T394" t="str">
        <f>IF(Table13[[#This Row],[3P%]]&lt;30,"Regular Shooter",IF(Table13[[#This Row],[3P%]]&lt;=36,"Solid Shooter",IF(Table13[[#This Row],[3P%]]&gt;36,"Sharpshooter","Invalid")))</f>
        <v>Sharpshooter</v>
      </c>
      <c r="U394">
        <v>39</v>
      </c>
      <c r="V394">
        <v>57</v>
      </c>
      <c r="W394">
        <v>68.400000000000006</v>
      </c>
      <c r="X394" t="str">
        <f>IF(Table13[[#This Row],[Free Throw %]]&lt;70,"Subpar FT%",IF(Table13[[#This Row],[Free Throw %]]&lt;=72,"Solid FT%",IF(Table13[[#This Row],[Free Throw %]]&gt;72,"Elite FT%","Invalid")))</f>
        <v>Subpar FT%</v>
      </c>
      <c r="Y394">
        <v>22</v>
      </c>
      <c r="Z394">
        <v>34</v>
      </c>
      <c r="AA394">
        <v>56</v>
      </c>
      <c r="AB394" t="str">
        <f>IF(Table13[[#This Row],[REB]]&lt;199,"Occasional Rebounder",IF(Table13[[#This Row],[REB]] &lt;= 199,"Solid Rebounder",IF(Table13[[#This Row],[REB]]&gt;=200,"Elite Rebounder","Invalid")))</f>
        <v>Occasional Rebounder</v>
      </c>
      <c r="AC394">
        <v>13</v>
      </c>
      <c r="AD394" t="str">
        <f>IF(Table13[[#This Row],[AST]]&lt;100,"Occasional Passer",IF(Table13[[#This Row],[AST]] &lt;= 116,"Solid Passer",IF(Table13[[#This Row],[AST]]&gt;116,"Elite Passer","Invalid")))</f>
        <v>Occasional Passer</v>
      </c>
      <c r="AE394">
        <v>21</v>
      </c>
      <c r="AF394">
        <v>10</v>
      </c>
      <c r="AG394" t="str">
        <f>IF(Table13[[#This Row],[STL]]&lt;25,"Occasional Stealer",IF(Table13[[#This Row],[STL]] &lt;= 33,"Solid Stealer",IF(Table13[[#This Row],[STL]]&gt;33,"Elite Stealer","Invalid")))</f>
        <v>Occasional Stealer</v>
      </c>
      <c r="AH394">
        <v>6</v>
      </c>
      <c r="AI394" t="str">
        <f>IF(Table13[[#This Row],[BLK]]&lt;18,"Occasional Blocker",IF(Table13[[#This Row],[BLK]] &lt;= 20,"Solid Shot Blocker",IF(Table13[[#This Row],[BLK]]&gt;=21,"Elite Shot Blocker","Invalid")))</f>
        <v>Occasional Blocker</v>
      </c>
      <c r="AJ394">
        <v>41</v>
      </c>
      <c r="AK394">
        <v>253</v>
      </c>
      <c r="AL394">
        <v>0</v>
      </c>
      <c r="AM394">
        <v>0</v>
      </c>
      <c r="AN394">
        <v>-9</v>
      </c>
    </row>
    <row r="395" spans="1:40" x14ac:dyDescent="0.25">
      <c r="A395" t="s">
        <v>481</v>
      </c>
      <c r="B395" t="s">
        <v>40</v>
      </c>
      <c r="C395" t="str">
        <f>_xlfn.XLOOKUP(Table13[[#This Row],[POS]],Table4[POS],Table4[POS NAME])</f>
        <v>Point Guard</v>
      </c>
      <c r="D395" t="s">
        <v>44</v>
      </c>
      <c r="E395">
        <v>24</v>
      </c>
      <c r="F395">
        <v>47</v>
      </c>
      <c r="G395">
        <v>20</v>
      </c>
      <c r="H395">
        <v>27</v>
      </c>
      <c r="I395" t="b">
        <f>Table13[[#This Row],[W]]+Table13[[#This Row],[L]]=Table13[[#This Row],[Games Played]]</f>
        <v>1</v>
      </c>
      <c r="J395">
        <v>608</v>
      </c>
      <c r="K395">
        <v>135</v>
      </c>
      <c r="L395" t="str">
        <f>IF(Table13[[#This Row],[PTS]]&gt;=1000,"High Scorer","Low Scorer")</f>
        <v>Low Scorer</v>
      </c>
      <c r="M395">
        <v>48</v>
      </c>
      <c r="N395">
        <v>132</v>
      </c>
      <c r="O395">
        <v>36.4</v>
      </c>
      <c r="P395" t="str">
        <f>IF(Table13[[#This Row],[Field Goal %]]&gt;46,"Above Average FG%","Below Average FG%")</f>
        <v>Below Average FG%</v>
      </c>
      <c r="Q395">
        <v>17</v>
      </c>
      <c r="R395">
        <v>67</v>
      </c>
      <c r="S395">
        <v>25.4</v>
      </c>
      <c r="T395" t="str">
        <f>IF(Table13[[#This Row],[3P%]]&lt;30,"Regular Shooter",IF(Table13[[#This Row],[3P%]]&lt;=36,"Solid Shooter",IF(Table13[[#This Row],[3P%]]&gt;36,"Sharpshooter","Invalid")))</f>
        <v>Regular Shooter</v>
      </c>
      <c r="U395">
        <v>22</v>
      </c>
      <c r="V395">
        <v>33</v>
      </c>
      <c r="W395">
        <v>66.7</v>
      </c>
      <c r="X395" t="str">
        <f>IF(Table13[[#This Row],[Free Throw %]]&lt;70,"Subpar FT%",IF(Table13[[#This Row],[Free Throw %]]&lt;=72,"Solid FT%",IF(Table13[[#This Row],[Free Throw %]]&gt;72,"Elite FT%","Invalid")))</f>
        <v>Subpar FT%</v>
      </c>
      <c r="Y395">
        <v>7</v>
      </c>
      <c r="Z395">
        <v>55</v>
      </c>
      <c r="AA395">
        <v>62</v>
      </c>
      <c r="AB395" t="str">
        <f>IF(Table13[[#This Row],[REB]]&lt;199,"Occasional Rebounder",IF(Table13[[#This Row],[REB]] &lt;= 199,"Solid Rebounder",IF(Table13[[#This Row],[REB]]&gt;=200,"Elite Rebounder","Invalid")))</f>
        <v>Occasional Rebounder</v>
      </c>
      <c r="AC395">
        <v>58</v>
      </c>
      <c r="AD395" t="str">
        <f>IF(Table13[[#This Row],[AST]]&lt;100,"Occasional Passer",IF(Table13[[#This Row],[AST]] &lt;= 116,"Solid Passer",IF(Table13[[#This Row],[AST]]&gt;116,"Elite Passer","Invalid")))</f>
        <v>Occasional Passer</v>
      </c>
      <c r="AE395">
        <v>29</v>
      </c>
      <c r="AF395">
        <v>16</v>
      </c>
      <c r="AG395" t="str">
        <f>IF(Table13[[#This Row],[STL]]&lt;25,"Occasional Stealer",IF(Table13[[#This Row],[STL]] &lt;= 33,"Solid Stealer",IF(Table13[[#This Row],[STL]]&gt;33,"Elite Stealer","Invalid")))</f>
        <v>Occasional Stealer</v>
      </c>
      <c r="AH395">
        <v>7</v>
      </c>
      <c r="AI395" t="str">
        <f>IF(Table13[[#This Row],[BLK]]&lt;18,"Occasional Blocker",IF(Table13[[#This Row],[BLK]] &lt;= 20,"Solid Shot Blocker",IF(Table13[[#This Row],[BLK]]&gt;=21,"Elite Shot Blocker","Invalid")))</f>
        <v>Occasional Blocker</v>
      </c>
      <c r="AJ395">
        <v>65</v>
      </c>
      <c r="AK395">
        <v>336</v>
      </c>
      <c r="AL395">
        <v>0</v>
      </c>
      <c r="AM395">
        <v>0</v>
      </c>
      <c r="AN395">
        <v>35</v>
      </c>
    </row>
    <row r="396" spans="1:40" x14ac:dyDescent="0.25">
      <c r="A396" t="s">
        <v>482</v>
      </c>
      <c r="B396" t="s">
        <v>26</v>
      </c>
      <c r="C396" t="str">
        <f>_xlfn.XLOOKUP(Table13[[#This Row],[POS]],Table4[POS],Table4[POS NAME])</f>
        <v>Power Forward</v>
      </c>
      <c r="D396" t="s">
        <v>44</v>
      </c>
      <c r="E396">
        <v>33</v>
      </c>
      <c r="F396">
        <v>35</v>
      </c>
      <c r="G396">
        <v>17</v>
      </c>
      <c r="H396">
        <v>18</v>
      </c>
      <c r="I396" t="b">
        <f>Table13[[#This Row],[W]]+Table13[[#This Row],[L]]=Table13[[#This Row],[Games Played]]</f>
        <v>1</v>
      </c>
      <c r="J396">
        <v>355</v>
      </c>
      <c r="K396">
        <v>132</v>
      </c>
      <c r="L396" t="str">
        <f>IF(Table13[[#This Row],[PTS]]&gt;=1000,"High Scorer","Low Scorer")</f>
        <v>Low Scorer</v>
      </c>
      <c r="M396">
        <v>47</v>
      </c>
      <c r="N396">
        <v>115</v>
      </c>
      <c r="O396">
        <v>40.9</v>
      </c>
      <c r="P396" t="str">
        <f>IF(Table13[[#This Row],[Field Goal %]]&gt;46,"Above Average FG%","Below Average FG%")</f>
        <v>Below Average FG%</v>
      </c>
      <c r="Q396">
        <v>28</v>
      </c>
      <c r="R396">
        <v>71</v>
      </c>
      <c r="S396">
        <v>39.4</v>
      </c>
      <c r="T396" t="str">
        <f>IF(Table13[[#This Row],[3P%]]&lt;30,"Regular Shooter",IF(Table13[[#This Row],[3P%]]&lt;=36,"Solid Shooter",IF(Table13[[#This Row],[3P%]]&gt;36,"Sharpshooter","Invalid")))</f>
        <v>Sharpshooter</v>
      </c>
      <c r="U396">
        <v>10</v>
      </c>
      <c r="V396">
        <v>10</v>
      </c>
      <c r="W396">
        <v>100</v>
      </c>
      <c r="X396" t="str">
        <f>IF(Table13[[#This Row],[Free Throw %]]&lt;70,"Subpar FT%",IF(Table13[[#This Row],[Free Throw %]]&lt;=72,"Solid FT%",IF(Table13[[#This Row],[Free Throw %]]&gt;72,"Elite FT%","Invalid")))</f>
        <v>Elite FT%</v>
      </c>
      <c r="Y396">
        <v>13</v>
      </c>
      <c r="Z396">
        <v>58</v>
      </c>
      <c r="AA396">
        <v>71</v>
      </c>
      <c r="AB396" t="str">
        <f>IF(Table13[[#This Row],[REB]]&lt;199,"Occasional Rebounder",IF(Table13[[#This Row],[REB]] &lt;= 199,"Solid Rebounder",IF(Table13[[#This Row],[REB]]&gt;=200,"Elite Rebounder","Invalid")))</f>
        <v>Occasional Rebounder</v>
      </c>
      <c r="AC396">
        <v>31</v>
      </c>
      <c r="AD396" t="str">
        <f>IF(Table13[[#This Row],[AST]]&lt;100,"Occasional Passer",IF(Table13[[#This Row],[AST]] &lt;= 116,"Solid Passer",IF(Table13[[#This Row],[AST]]&gt;116,"Elite Passer","Invalid")))</f>
        <v>Occasional Passer</v>
      </c>
      <c r="AE396">
        <v>18</v>
      </c>
      <c r="AF396">
        <v>9</v>
      </c>
      <c r="AG396" t="str">
        <f>IF(Table13[[#This Row],[STL]]&lt;25,"Occasional Stealer",IF(Table13[[#This Row],[STL]] &lt;= 33,"Solid Stealer",IF(Table13[[#This Row],[STL]]&gt;33,"Elite Stealer","Invalid")))</f>
        <v>Occasional Stealer</v>
      </c>
      <c r="AH396">
        <v>5</v>
      </c>
      <c r="AI396" t="str">
        <f>IF(Table13[[#This Row],[BLK]]&lt;18,"Occasional Blocker",IF(Table13[[#This Row],[BLK]] &lt;= 20,"Solid Shot Blocker",IF(Table13[[#This Row],[BLK]]&gt;=21,"Elite Shot Blocker","Invalid")))</f>
        <v>Occasional Blocker</v>
      </c>
      <c r="AJ396">
        <v>48</v>
      </c>
      <c r="AK396">
        <v>288</v>
      </c>
      <c r="AL396">
        <v>1</v>
      </c>
      <c r="AM396">
        <v>0</v>
      </c>
      <c r="AN396">
        <v>10</v>
      </c>
    </row>
    <row r="397" spans="1:40" x14ac:dyDescent="0.25">
      <c r="A397" t="s">
        <v>483</v>
      </c>
      <c r="B397" t="s">
        <v>57</v>
      </c>
      <c r="C397" t="str">
        <f>_xlfn.XLOOKUP(Table13[[#This Row],[POS]],Table4[POS],Table4[POS NAME])</f>
        <v>Forward</v>
      </c>
      <c r="D397" t="s">
        <v>78</v>
      </c>
      <c r="E397">
        <v>29</v>
      </c>
      <c r="F397">
        <v>42</v>
      </c>
      <c r="G397">
        <v>22</v>
      </c>
      <c r="H397">
        <v>20</v>
      </c>
      <c r="I397" t="b">
        <f>Table13[[#This Row],[W]]+Table13[[#This Row],[L]]=Table13[[#This Row],[Games Played]]</f>
        <v>1</v>
      </c>
      <c r="J397">
        <v>348</v>
      </c>
      <c r="K397">
        <v>130</v>
      </c>
      <c r="L397" t="str">
        <f>IF(Table13[[#This Row],[PTS]]&gt;=1000,"High Scorer","Low Scorer")</f>
        <v>Low Scorer</v>
      </c>
      <c r="M397">
        <v>55</v>
      </c>
      <c r="N397">
        <v>89</v>
      </c>
      <c r="O397">
        <v>61.8</v>
      </c>
      <c r="P397" t="str">
        <f>IF(Table13[[#This Row],[Field Goal %]]&gt;46,"Above Average FG%","Below Average FG%")</f>
        <v>Above Average FG%</v>
      </c>
      <c r="Q397">
        <v>5</v>
      </c>
      <c r="R397">
        <v>8</v>
      </c>
      <c r="S397">
        <v>62.5</v>
      </c>
      <c r="T397" t="str">
        <f>IF(Table13[[#This Row],[3P%]]&lt;30,"Regular Shooter",IF(Table13[[#This Row],[3P%]]&lt;=36,"Solid Shooter",IF(Table13[[#This Row],[3P%]]&gt;36,"Sharpshooter","Invalid")))</f>
        <v>Sharpshooter</v>
      </c>
      <c r="U397">
        <v>15</v>
      </c>
      <c r="V397">
        <v>19</v>
      </c>
      <c r="W397">
        <v>78.900000000000006</v>
      </c>
      <c r="X397" t="str">
        <f>IF(Table13[[#This Row],[Free Throw %]]&lt;70,"Subpar FT%",IF(Table13[[#This Row],[Free Throw %]]&lt;=72,"Solid FT%",IF(Table13[[#This Row],[Free Throw %]]&gt;72,"Elite FT%","Invalid")))</f>
        <v>Elite FT%</v>
      </c>
      <c r="Y397">
        <v>29</v>
      </c>
      <c r="Z397">
        <v>51</v>
      </c>
      <c r="AA397">
        <v>80</v>
      </c>
      <c r="AB397" t="str">
        <f>IF(Table13[[#This Row],[REB]]&lt;199,"Occasional Rebounder",IF(Table13[[#This Row],[REB]] &lt;= 199,"Solid Rebounder",IF(Table13[[#This Row],[REB]]&gt;=200,"Elite Rebounder","Invalid")))</f>
        <v>Occasional Rebounder</v>
      </c>
      <c r="AC397">
        <v>9</v>
      </c>
      <c r="AD397" t="str">
        <f>IF(Table13[[#This Row],[AST]]&lt;100,"Occasional Passer",IF(Table13[[#This Row],[AST]] &lt;= 116,"Solid Passer",IF(Table13[[#This Row],[AST]]&gt;116,"Elite Passer","Invalid")))</f>
        <v>Occasional Passer</v>
      </c>
      <c r="AE397">
        <v>14</v>
      </c>
      <c r="AF397">
        <v>3</v>
      </c>
      <c r="AG397" t="str">
        <f>IF(Table13[[#This Row],[STL]]&lt;25,"Occasional Stealer",IF(Table13[[#This Row],[STL]] &lt;= 33,"Solid Stealer",IF(Table13[[#This Row],[STL]]&gt;33,"Elite Stealer","Invalid")))</f>
        <v>Occasional Stealer</v>
      </c>
      <c r="AH397">
        <v>11</v>
      </c>
      <c r="AI397" t="str">
        <f>IF(Table13[[#This Row],[BLK]]&lt;18,"Occasional Blocker",IF(Table13[[#This Row],[BLK]] &lt;= 20,"Solid Shot Blocker",IF(Table13[[#This Row],[BLK]]&gt;=21,"Elite Shot Blocker","Invalid")))</f>
        <v>Occasional Blocker</v>
      </c>
      <c r="AJ397">
        <v>50</v>
      </c>
      <c r="AK397">
        <v>268</v>
      </c>
      <c r="AL397">
        <v>1</v>
      </c>
      <c r="AM397">
        <v>0</v>
      </c>
      <c r="AN397">
        <v>-69</v>
      </c>
    </row>
    <row r="398" spans="1:40" x14ac:dyDescent="0.25">
      <c r="A398" t="s">
        <v>484</v>
      </c>
      <c r="B398" t="s">
        <v>26</v>
      </c>
      <c r="C398" t="str">
        <f>_xlfn.XLOOKUP(Table13[[#This Row],[POS]],Table4[POS],Table4[POS NAME])</f>
        <v>Power Forward</v>
      </c>
      <c r="D398" t="s">
        <v>114</v>
      </c>
      <c r="E398">
        <v>24</v>
      </c>
      <c r="F398">
        <v>27</v>
      </c>
      <c r="G398">
        <v>8</v>
      </c>
      <c r="H398">
        <v>19</v>
      </c>
      <c r="I398" t="b">
        <f>Table13[[#This Row],[W]]+Table13[[#This Row],[L]]=Table13[[#This Row],[Games Played]]</f>
        <v>1</v>
      </c>
      <c r="J398">
        <v>518</v>
      </c>
      <c r="K398">
        <v>128</v>
      </c>
      <c r="L398" t="str">
        <f>IF(Table13[[#This Row],[PTS]]&gt;=1000,"High Scorer","Low Scorer")</f>
        <v>Low Scorer</v>
      </c>
      <c r="M398">
        <v>43</v>
      </c>
      <c r="N398">
        <v>122</v>
      </c>
      <c r="O398">
        <v>35.200000000000003</v>
      </c>
      <c r="P398" t="str">
        <f>IF(Table13[[#This Row],[Field Goal %]]&gt;46,"Above Average FG%","Below Average FG%")</f>
        <v>Below Average FG%</v>
      </c>
      <c r="Q398">
        <v>26</v>
      </c>
      <c r="R398">
        <v>86</v>
      </c>
      <c r="S398">
        <v>30.2</v>
      </c>
      <c r="T398" t="str">
        <f>IF(Table13[[#This Row],[3P%]]&lt;30,"Regular Shooter",IF(Table13[[#This Row],[3P%]]&lt;=36,"Solid Shooter",IF(Table13[[#This Row],[3P%]]&gt;36,"Sharpshooter","Invalid")))</f>
        <v>Solid Shooter</v>
      </c>
      <c r="U398">
        <v>16</v>
      </c>
      <c r="V398">
        <v>21</v>
      </c>
      <c r="W398">
        <v>76.2</v>
      </c>
      <c r="X398" t="str">
        <f>IF(Table13[[#This Row],[Free Throw %]]&lt;70,"Subpar FT%",IF(Table13[[#This Row],[Free Throw %]]&lt;=72,"Solid FT%",IF(Table13[[#This Row],[Free Throw %]]&gt;72,"Elite FT%","Invalid")))</f>
        <v>Elite FT%</v>
      </c>
      <c r="Y398">
        <v>26</v>
      </c>
      <c r="Z398">
        <v>70</v>
      </c>
      <c r="AA398">
        <v>96</v>
      </c>
      <c r="AB398" t="str">
        <f>IF(Table13[[#This Row],[REB]]&lt;199,"Occasional Rebounder",IF(Table13[[#This Row],[REB]] &lt;= 199,"Solid Rebounder",IF(Table13[[#This Row],[REB]]&gt;=200,"Elite Rebounder","Invalid")))</f>
        <v>Occasional Rebounder</v>
      </c>
      <c r="AC398">
        <v>37</v>
      </c>
      <c r="AD398" t="str">
        <f>IF(Table13[[#This Row],[AST]]&lt;100,"Occasional Passer",IF(Table13[[#This Row],[AST]] &lt;= 116,"Solid Passer",IF(Table13[[#This Row],[AST]]&gt;116,"Elite Passer","Invalid")))</f>
        <v>Occasional Passer</v>
      </c>
      <c r="AE398">
        <v>17</v>
      </c>
      <c r="AF398">
        <v>19</v>
      </c>
      <c r="AG398" t="str">
        <f>IF(Table13[[#This Row],[STL]]&lt;25,"Occasional Stealer",IF(Table13[[#This Row],[STL]] &lt;= 33,"Solid Stealer",IF(Table13[[#This Row],[STL]]&gt;33,"Elite Stealer","Invalid")))</f>
        <v>Occasional Stealer</v>
      </c>
      <c r="AH398">
        <v>11</v>
      </c>
      <c r="AI398" t="str">
        <f>IF(Table13[[#This Row],[BLK]]&lt;18,"Occasional Blocker",IF(Table13[[#This Row],[BLK]] &lt;= 20,"Solid Shot Blocker",IF(Table13[[#This Row],[BLK]]&gt;=21,"Elite Shot Blocker","Invalid")))</f>
        <v>Occasional Blocker</v>
      </c>
      <c r="AJ398">
        <v>40</v>
      </c>
      <c r="AK398">
        <v>372</v>
      </c>
      <c r="AL398">
        <v>0</v>
      </c>
      <c r="AM398">
        <v>0</v>
      </c>
      <c r="AN398">
        <v>-118</v>
      </c>
    </row>
    <row r="399" spans="1:40" x14ac:dyDescent="0.25">
      <c r="A399" t="s">
        <v>485</v>
      </c>
      <c r="B399" t="s">
        <v>62</v>
      </c>
      <c r="C399" t="str">
        <f>_xlfn.XLOOKUP(Table13[[#This Row],[POS]],Table4[POS],Table4[POS NAME])</f>
        <v>Guard</v>
      </c>
      <c r="D399" t="s">
        <v>102</v>
      </c>
      <c r="E399">
        <v>20</v>
      </c>
      <c r="F399">
        <v>41</v>
      </c>
      <c r="G399">
        <v>19</v>
      </c>
      <c r="H399">
        <v>22</v>
      </c>
      <c r="I399" t="b">
        <f>Table13[[#This Row],[W]]+Table13[[#This Row],[L]]=Table13[[#This Row],[Games Played]]</f>
        <v>1</v>
      </c>
      <c r="J399">
        <v>512</v>
      </c>
      <c r="K399">
        <v>128</v>
      </c>
      <c r="L399" t="str">
        <f>IF(Table13[[#This Row],[PTS]]&gt;=1000,"High Scorer","Low Scorer")</f>
        <v>Low Scorer</v>
      </c>
      <c r="M399">
        <v>44</v>
      </c>
      <c r="N399">
        <v>106</v>
      </c>
      <c r="O399">
        <v>41.5</v>
      </c>
      <c r="P399" t="str">
        <f>IF(Table13[[#This Row],[Field Goal %]]&gt;46,"Above Average FG%","Below Average FG%")</f>
        <v>Below Average FG%</v>
      </c>
      <c r="Q399">
        <v>26</v>
      </c>
      <c r="R399">
        <v>62</v>
      </c>
      <c r="S399">
        <v>41.9</v>
      </c>
      <c r="T399" t="str">
        <f>IF(Table13[[#This Row],[3P%]]&lt;30,"Regular Shooter",IF(Table13[[#This Row],[3P%]]&lt;=36,"Solid Shooter",IF(Table13[[#This Row],[3P%]]&gt;36,"Sharpshooter","Invalid")))</f>
        <v>Sharpshooter</v>
      </c>
      <c r="U399">
        <v>14</v>
      </c>
      <c r="V399">
        <v>16</v>
      </c>
      <c r="W399">
        <v>87.5</v>
      </c>
      <c r="X399" t="str">
        <f>IF(Table13[[#This Row],[Free Throw %]]&lt;70,"Subpar FT%",IF(Table13[[#This Row],[Free Throw %]]&lt;=72,"Solid FT%",IF(Table13[[#This Row],[Free Throw %]]&gt;72,"Elite FT%","Invalid")))</f>
        <v>Elite FT%</v>
      </c>
      <c r="Y399">
        <v>7</v>
      </c>
      <c r="Z399">
        <v>68</v>
      </c>
      <c r="AA399">
        <v>75</v>
      </c>
      <c r="AB399" t="str">
        <f>IF(Table13[[#This Row],[REB]]&lt;199,"Occasional Rebounder",IF(Table13[[#This Row],[REB]] &lt;= 199,"Solid Rebounder",IF(Table13[[#This Row],[REB]]&gt;=200,"Elite Rebounder","Invalid")))</f>
        <v>Occasional Rebounder</v>
      </c>
      <c r="AC399">
        <v>21</v>
      </c>
      <c r="AD399" t="str">
        <f>IF(Table13[[#This Row],[AST]]&lt;100,"Occasional Passer",IF(Table13[[#This Row],[AST]] &lt;= 116,"Solid Passer",IF(Table13[[#This Row],[AST]]&gt;116,"Elite Passer","Invalid")))</f>
        <v>Occasional Passer</v>
      </c>
      <c r="AE399">
        <v>13</v>
      </c>
      <c r="AF399">
        <v>9</v>
      </c>
      <c r="AG399" t="str">
        <f>IF(Table13[[#This Row],[STL]]&lt;25,"Occasional Stealer",IF(Table13[[#This Row],[STL]] &lt;= 33,"Solid Stealer",IF(Table13[[#This Row],[STL]]&gt;33,"Elite Stealer","Invalid")))</f>
        <v>Occasional Stealer</v>
      </c>
      <c r="AH399">
        <v>7</v>
      </c>
      <c r="AI399" t="str">
        <f>IF(Table13[[#This Row],[BLK]]&lt;18,"Occasional Blocker",IF(Table13[[#This Row],[BLK]] &lt;= 20,"Solid Shot Blocker",IF(Table13[[#This Row],[BLK]]&gt;=21,"Elite Shot Blocker","Invalid")))</f>
        <v>Occasional Blocker</v>
      </c>
      <c r="AJ399">
        <v>33</v>
      </c>
      <c r="AK399">
        <v>285</v>
      </c>
      <c r="AL399">
        <v>0</v>
      </c>
      <c r="AM399">
        <v>0</v>
      </c>
      <c r="AN399">
        <v>-77</v>
      </c>
    </row>
    <row r="400" spans="1:40" x14ac:dyDescent="0.25">
      <c r="A400" t="s">
        <v>486</v>
      </c>
      <c r="B400" t="s">
        <v>37</v>
      </c>
      <c r="C400" t="str">
        <f>_xlfn.XLOOKUP(Table13[[#This Row],[POS]],Table4[POS],Table4[POS NAME])</f>
        <v>Center</v>
      </c>
      <c r="D400" t="s">
        <v>87</v>
      </c>
      <c r="E400">
        <v>23</v>
      </c>
      <c r="F400">
        <v>36</v>
      </c>
      <c r="G400">
        <v>17</v>
      </c>
      <c r="H400">
        <v>19</v>
      </c>
      <c r="I400" t="b">
        <f>Table13[[#This Row],[W]]+Table13[[#This Row],[L]]=Table13[[#This Row],[Games Played]]</f>
        <v>1</v>
      </c>
      <c r="J400">
        <v>359</v>
      </c>
      <c r="K400">
        <v>125</v>
      </c>
      <c r="L400" t="str">
        <f>IF(Table13[[#This Row],[PTS]]&gt;=1000,"High Scorer","Low Scorer")</f>
        <v>Low Scorer</v>
      </c>
      <c r="M400">
        <v>59</v>
      </c>
      <c r="N400">
        <v>72</v>
      </c>
      <c r="O400">
        <v>81.900000000000006</v>
      </c>
      <c r="P400" t="str">
        <f>IF(Table13[[#This Row],[Field Goal %]]&gt;46,"Above Average FG%","Below Average FG%")</f>
        <v>Above Average FG%</v>
      </c>
      <c r="Q400">
        <v>0</v>
      </c>
      <c r="R400">
        <v>0</v>
      </c>
      <c r="S400">
        <v>0</v>
      </c>
      <c r="T400" t="str">
        <f>IF(Table13[[#This Row],[3P%]]&lt;30,"Regular Shooter",IF(Table13[[#This Row],[3P%]]&lt;=36,"Solid Shooter",IF(Table13[[#This Row],[3P%]]&gt;36,"Sharpshooter","Invalid")))</f>
        <v>Regular Shooter</v>
      </c>
      <c r="U400">
        <v>7</v>
      </c>
      <c r="V400">
        <v>20</v>
      </c>
      <c r="W400">
        <v>35</v>
      </c>
      <c r="X400" t="str">
        <f>IF(Table13[[#This Row],[Free Throw %]]&lt;70,"Subpar FT%",IF(Table13[[#This Row],[Free Throw %]]&lt;=72,"Solid FT%",IF(Table13[[#This Row],[Free Throw %]]&gt;72,"Elite FT%","Invalid")))</f>
        <v>Subpar FT%</v>
      </c>
      <c r="Y400">
        <v>31</v>
      </c>
      <c r="Z400">
        <v>88</v>
      </c>
      <c r="AA400">
        <v>119</v>
      </c>
      <c r="AB400" t="str">
        <f>IF(Table13[[#This Row],[REB]]&lt;199,"Occasional Rebounder",IF(Table13[[#This Row],[REB]] &lt;= 199,"Solid Rebounder",IF(Table13[[#This Row],[REB]]&gt;=200,"Elite Rebounder","Invalid")))</f>
        <v>Occasional Rebounder</v>
      </c>
      <c r="AC400">
        <v>11</v>
      </c>
      <c r="AD400" t="str">
        <f>IF(Table13[[#This Row],[AST]]&lt;100,"Occasional Passer",IF(Table13[[#This Row],[AST]] &lt;= 116,"Solid Passer",IF(Table13[[#This Row],[AST]]&gt;116,"Elite Passer","Invalid")))</f>
        <v>Occasional Passer</v>
      </c>
      <c r="AE400">
        <v>18</v>
      </c>
      <c r="AF400">
        <v>6</v>
      </c>
      <c r="AG400" t="str">
        <f>IF(Table13[[#This Row],[STL]]&lt;25,"Occasional Stealer",IF(Table13[[#This Row],[STL]] &lt;= 33,"Solid Stealer",IF(Table13[[#This Row],[STL]]&gt;33,"Elite Stealer","Invalid")))</f>
        <v>Occasional Stealer</v>
      </c>
      <c r="AH400">
        <v>15</v>
      </c>
      <c r="AI400" t="str">
        <f>IF(Table13[[#This Row],[BLK]]&lt;18,"Occasional Blocker",IF(Table13[[#This Row],[BLK]] &lt;= 20,"Solid Shot Blocker",IF(Table13[[#This Row],[BLK]]&gt;=21,"Elite Shot Blocker","Invalid")))</f>
        <v>Occasional Blocker</v>
      </c>
      <c r="AJ400">
        <v>34</v>
      </c>
      <c r="AK400">
        <v>329</v>
      </c>
      <c r="AL400">
        <v>0</v>
      </c>
      <c r="AM400">
        <v>0</v>
      </c>
      <c r="AN400">
        <v>-83</v>
      </c>
    </row>
    <row r="401" spans="1:40" x14ac:dyDescent="0.25">
      <c r="A401" t="s">
        <v>487</v>
      </c>
      <c r="B401" t="s">
        <v>26</v>
      </c>
      <c r="C401" t="str">
        <f>_xlfn.XLOOKUP(Table13[[#This Row],[POS]],Table4[POS],Table4[POS NAME])</f>
        <v>Power Forward</v>
      </c>
      <c r="D401" t="s">
        <v>51</v>
      </c>
      <c r="E401">
        <v>32</v>
      </c>
      <c r="F401">
        <v>18</v>
      </c>
      <c r="G401">
        <v>13</v>
      </c>
      <c r="H401">
        <v>5</v>
      </c>
      <c r="I401" t="b">
        <f>Table13[[#This Row],[W]]+Table13[[#This Row],[L]]=Table13[[#This Row],[Games Played]]</f>
        <v>1</v>
      </c>
      <c r="J401">
        <v>340</v>
      </c>
      <c r="K401">
        <v>124</v>
      </c>
      <c r="L401" t="str">
        <f>IF(Table13[[#This Row],[PTS]]&gt;=1000,"High Scorer","Low Scorer")</f>
        <v>Low Scorer</v>
      </c>
      <c r="M401">
        <v>45</v>
      </c>
      <c r="N401">
        <v>94</v>
      </c>
      <c r="O401">
        <v>47.9</v>
      </c>
      <c r="P401" t="str">
        <f>IF(Table13[[#This Row],[Field Goal %]]&gt;46,"Above Average FG%","Below Average FG%")</f>
        <v>Above Average FG%</v>
      </c>
      <c r="Q401">
        <v>24</v>
      </c>
      <c r="R401">
        <v>55</v>
      </c>
      <c r="S401">
        <v>43.6</v>
      </c>
      <c r="T401" t="str">
        <f>IF(Table13[[#This Row],[3P%]]&lt;30,"Regular Shooter",IF(Table13[[#This Row],[3P%]]&lt;=36,"Solid Shooter",IF(Table13[[#This Row],[3P%]]&gt;36,"Sharpshooter","Invalid")))</f>
        <v>Sharpshooter</v>
      </c>
      <c r="U401">
        <v>10</v>
      </c>
      <c r="V401">
        <v>12</v>
      </c>
      <c r="W401">
        <v>83.3</v>
      </c>
      <c r="X401" t="str">
        <f>IF(Table13[[#This Row],[Free Throw %]]&lt;70,"Subpar FT%",IF(Table13[[#This Row],[Free Throw %]]&lt;=72,"Solid FT%",IF(Table13[[#This Row],[Free Throw %]]&gt;72,"Elite FT%","Invalid")))</f>
        <v>Elite FT%</v>
      </c>
      <c r="Y401">
        <v>17</v>
      </c>
      <c r="Z401">
        <v>52</v>
      </c>
      <c r="AA401">
        <v>69</v>
      </c>
      <c r="AB401" t="str">
        <f>IF(Table13[[#This Row],[REB]]&lt;199,"Occasional Rebounder",IF(Table13[[#This Row],[REB]] &lt;= 199,"Solid Rebounder",IF(Table13[[#This Row],[REB]]&gt;=200,"Elite Rebounder","Invalid")))</f>
        <v>Occasional Rebounder</v>
      </c>
      <c r="AC401">
        <v>27</v>
      </c>
      <c r="AD401" t="str">
        <f>IF(Table13[[#This Row],[AST]]&lt;100,"Occasional Passer",IF(Table13[[#This Row],[AST]] &lt;= 116,"Solid Passer",IF(Table13[[#This Row],[AST]]&gt;116,"Elite Passer","Invalid")))</f>
        <v>Occasional Passer</v>
      </c>
      <c r="AE401">
        <v>7</v>
      </c>
      <c r="AF401">
        <v>12</v>
      </c>
      <c r="AG401" t="str">
        <f>IF(Table13[[#This Row],[STL]]&lt;25,"Occasional Stealer",IF(Table13[[#This Row],[STL]] &lt;= 33,"Solid Stealer",IF(Table13[[#This Row],[STL]]&gt;33,"Elite Stealer","Invalid")))</f>
        <v>Occasional Stealer</v>
      </c>
      <c r="AH401">
        <v>6</v>
      </c>
      <c r="AI401" t="str">
        <f>IF(Table13[[#This Row],[BLK]]&lt;18,"Occasional Blocker",IF(Table13[[#This Row],[BLK]] &lt;= 20,"Solid Shot Blocker",IF(Table13[[#This Row],[BLK]]&gt;=21,"Elite Shot Blocker","Invalid")))</f>
        <v>Occasional Blocker</v>
      </c>
      <c r="AJ401">
        <v>27</v>
      </c>
      <c r="AK401">
        <v>294</v>
      </c>
      <c r="AL401">
        <v>0</v>
      </c>
      <c r="AM401">
        <v>0</v>
      </c>
      <c r="AN401">
        <v>0</v>
      </c>
    </row>
    <row r="402" spans="1:40" x14ac:dyDescent="0.25">
      <c r="A402" t="s">
        <v>488</v>
      </c>
      <c r="B402" t="s">
        <v>26</v>
      </c>
      <c r="C402" t="str">
        <f>_xlfn.XLOOKUP(Table13[[#This Row],[POS]],Table4[POS],Table4[POS NAME])</f>
        <v>Power Forward</v>
      </c>
      <c r="D402" t="s">
        <v>85</v>
      </c>
      <c r="E402">
        <v>27</v>
      </c>
      <c r="F402">
        <v>42</v>
      </c>
      <c r="G402">
        <v>20</v>
      </c>
      <c r="H402">
        <v>22</v>
      </c>
      <c r="I402" t="b">
        <f>Table13[[#This Row],[W]]+Table13[[#This Row],[L]]=Table13[[#This Row],[Games Played]]</f>
        <v>1</v>
      </c>
      <c r="J402">
        <v>614</v>
      </c>
      <c r="K402">
        <v>122</v>
      </c>
      <c r="L402" t="str">
        <f>IF(Table13[[#This Row],[PTS]]&gt;=1000,"High Scorer","Low Scorer")</f>
        <v>Low Scorer</v>
      </c>
      <c r="M402">
        <v>48</v>
      </c>
      <c r="N402">
        <v>114</v>
      </c>
      <c r="O402">
        <v>42.1</v>
      </c>
      <c r="P402" t="str">
        <f>IF(Table13[[#This Row],[Field Goal %]]&gt;46,"Above Average FG%","Below Average FG%")</f>
        <v>Below Average FG%</v>
      </c>
      <c r="Q402">
        <v>17</v>
      </c>
      <c r="R402">
        <v>67</v>
      </c>
      <c r="S402">
        <v>25.4</v>
      </c>
      <c r="T402" t="str">
        <f>IF(Table13[[#This Row],[3P%]]&lt;30,"Regular Shooter",IF(Table13[[#This Row],[3P%]]&lt;=36,"Solid Shooter",IF(Table13[[#This Row],[3P%]]&gt;36,"Sharpshooter","Invalid")))</f>
        <v>Regular Shooter</v>
      </c>
      <c r="U402">
        <v>9</v>
      </c>
      <c r="V402">
        <v>16</v>
      </c>
      <c r="W402">
        <v>56.3</v>
      </c>
      <c r="X402" t="str">
        <f>IF(Table13[[#This Row],[Free Throw %]]&lt;70,"Subpar FT%",IF(Table13[[#This Row],[Free Throw %]]&lt;=72,"Solid FT%",IF(Table13[[#This Row],[Free Throw %]]&gt;72,"Elite FT%","Invalid")))</f>
        <v>Subpar FT%</v>
      </c>
      <c r="Y402">
        <v>27</v>
      </c>
      <c r="Z402">
        <v>96</v>
      </c>
      <c r="AA402">
        <v>123</v>
      </c>
      <c r="AB402" t="str">
        <f>IF(Table13[[#This Row],[REB]]&lt;199,"Occasional Rebounder",IF(Table13[[#This Row],[REB]] &lt;= 199,"Solid Rebounder",IF(Table13[[#This Row],[REB]]&gt;=200,"Elite Rebounder","Invalid")))</f>
        <v>Occasional Rebounder</v>
      </c>
      <c r="AC402">
        <v>25</v>
      </c>
      <c r="AD402" t="str">
        <f>IF(Table13[[#This Row],[AST]]&lt;100,"Occasional Passer",IF(Table13[[#This Row],[AST]] &lt;= 116,"Solid Passer",IF(Table13[[#This Row],[AST]]&gt;116,"Elite Passer","Invalid")))</f>
        <v>Occasional Passer</v>
      </c>
      <c r="AE402">
        <v>15</v>
      </c>
      <c r="AF402">
        <v>16</v>
      </c>
      <c r="AG402" t="str">
        <f>IF(Table13[[#This Row],[STL]]&lt;25,"Occasional Stealer",IF(Table13[[#This Row],[STL]] &lt;= 33,"Solid Stealer",IF(Table13[[#This Row],[STL]]&gt;33,"Elite Stealer","Invalid")))</f>
        <v>Occasional Stealer</v>
      </c>
      <c r="AH402">
        <v>6</v>
      </c>
      <c r="AI402" t="str">
        <f>IF(Table13[[#This Row],[BLK]]&lt;18,"Occasional Blocker",IF(Table13[[#This Row],[BLK]] &lt;= 20,"Solid Shot Blocker",IF(Table13[[#This Row],[BLK]]&gt;=21,"Elite Shot Blocker","Invalid")))</f>
        <v>Occasional Blocker</v>
      </c>
      <c r="AJ402">
        <v>43</v>
      </c>
      <c r="AK402">
        <v>358</v>
      </c>
      <c r="AL402">
        <v>1</v>
      </c>
      <c r="AM402">
        <v>0</v>
      </c>
      <c r="AN402">
        <v>13</v>
      </c>
    </row>
    <row r="403" spans="1:40" x14ac:dyDescent="0.25">
      <c r="A403" t="s">
        <v>489</v>
      </c>
      <c r="B403" t="s">
        <v>57</v>
      </c>
      <c r="C403" t="str">
        <f>_xlfn.XLOOKUP(Table13[[#This Row],[POS]],Table4[POS],Table4[POS NAME])</f>
        <v>Forward</v>
      </c>
      <c r="D403" t="s">
        <v>56</v>
      </c>
      <c r="E403">
        <v>26</v>
      </c>
      <c r="F403">
        <v>34</v>
      </c>
      <c r="G403">
        <v>15</v>
      </c>
      <c r="H403">
        <v>19</v>
      </c>
      <c r="I403" t="b">
        <f>Table13[[#This Row],[W]]+Table13[[#This Row],[L]]=Table13[[#This Row],[Games Played]]</f>
        <v>1</v>
      </c>
      <c r="J403">
        <v>310</v>
      </c>
      <c r="K403">
        <v>122</v>
      </c>
      <c r="L403" t="str">
        <f>IF(Table13[[#This Row],[PTS]]&gt;=1000,"High Scorer","Low Scorer")</f>
        <v>Low Scorer</v>
      </c>
      <c r="M403">
        <v>40</v>
      </c>
      <c r="N403">
        <v>108</v>
      </c>
      <c r="O403">
        <v>37</v>
      </c>
      <c r="P403" t="str">
        <f>IF(Table13[[#This Row],[Field Goal %]]&gt;46,"Above Average FG%","Below Average FG%")</f>
        <v>Below Average FG%</v>
      </c>
      <c r="Q403">
        <v>32</v>
      </c>
      <c r="R403">
        <v>84</v>
      </c>
      <c r="S403">
        <v>38.1</v>
      </c>
      <c r="T403" t="str">
        <f>IF(Table13[[#This Row],[3P%]]&lt;30,"Regular Shooter",IF(Table13[[#This Row],[3P%]]&lt;=36,"Solid Shooter",IF(Table13[[#This Row],[3P%]]&gt;36,"Sharpshooter","Invalid")))</f>
        <v>Sharpshooter</v>
      </c>
      <c r="U403">
        <v>10</v>
      </c>
      <c r="V403">
        <v>12</v>
      </c>
      <c r="W403">
        <v>83.3</v>
      </c>
      <c r="X403" t="str">
        <f>IF(Table13[[#This Row],[Free Throw %]]&lt;70,"Subpar FT%",IF(Table13[[#This Row],[Free Throw %]]&lt;=72,"Solid FT%",IF(Table13[[#This Row],[Free Throw %]]&gt;72,"Elite FT%","Invalid")))</f>
        <v>Elite FT%</v>
      </c>
      <c r="Y403">
        <v>4</v>
      </c>
      <c r="Z403">
        <v>22</v>
      </c>
      <c r="AA403">
        <v>26</v>
      </c>
      <c r="AB403" t="str">
        <f>IF(Table13[[#This Row],[REB]]&lt;199,"Occasional Rebounder",IF(Table13[[#This Row],[REB]] &lt;= 199,"Solid Rebounder",IF(Table13[[#This Row],[REB]]&gt;=200,"Elite Rebounder","Invalid")))</f>
        <v>Occasional Rebounder</v>
      </c>
      <c r="AC403">
        <v>16</v>
      </c>
      <c r="AD403" t="str">
        <f>IF(Table13[[#This Row],[AST]]&lt;100,"Occasional Passer",IF(Table13[[#This Row],[AST]] &lt;= 116,"Solid Passer",IF(Table13[[#This Row],[AST]]&gt;116,"Elite Passer","Invalid")))</f>
        <v>Occasional Passer</v>
      </c>
      <c r="AE403">
        <v>7</v>
      </c>
      <c r="AF403">
        <v>5</v>
      </c>
      <c r="AG403" t="str">
        <f>IF(Table13[[#This Row],[STL]]&lt;25,"Occasional Stealer",IF(Table13[[#This Row],[STL]] &lt;= 33,"Solid Stealer",IF(Table13[[#This Row],[STL]]&gt;33,"Elite Stealer","Invalid")))</f>
        <v>Occasional Stealer</v>
      </c>
      <c r="AH403">
        <v>1</v>
      </c>
      <c r="AI403" t="str">
        <f>IF(Table13[[#This Row],[BLK]]&lt;18,"Occasional Blocker",IF(Table13[[#This Row],[BLK]] &lt;= 20,"Solid Shot Blocker",IF(Table13[[#This Row],[BLK]]&gt;=21,"Elite Shot Blocker","Invalid")))</f>
        <v>Occasional Blocker</v>
      </c>
      <c r="AJ403">
        <v>27</v>
      </c>
      <c r="AK403">
        <v>188</v>
      </c>
      <c r="AL403">
        <v>0</v>
      </c>
      <c r="AM403">
        <v>0</v>
      </c>
      <c r="AN403">
        <v>21</v>
      </c>
    </row>
    <row r="404" spans="1:40" x14ac:dyDescent="0.25">
      <c r="A404" t="s">
        <v>490</v>
      </c>
      <c r="B404" t="s">
        <v>57</v>
      </c>
      <c r="C404" t="str">
        <f>_xlfn.XLOOKUP(Table13[[#This Row],[POS]],Table4[POS],Table4[POS NAME])</f>
        <v>Forward</v>
      </c>
      <c r="D404" t="s">
        <v>93</v>
      </c>
      <c r="E404">
        <v>20</v>
      </c>
      <c r="F404">
        <v>31</v>
      </c>
      <c r="G404">
        <v>15</v>
      </c>
      <c r="H404">
        <v>16</v>
      </c>
      <c r="I404" t="b">
        <f>Table13[[#This Row],[W]]+Table13[[#This Row],[L]]=Table13[[#This Row],[Games Played]]</f>
        <v>1</v>
      </c>
      <c r="J404">
        <v>226</v>
      </c>
      <c r="K404">
        <v>122</v>
      </c>
      <c r="L404" t="str">
        <f>IF(Table13[[#This Row],[PTS]]&gt;=1000,"High Scorer","Low Scorer")</f>
        <v>Low Scorer</v>
      </c>
      <c r="M404">
        <v>43</v>
      </c>
      <c r="N404">
        <v>109</v>
      </c>
      <c r="O404">
        <v>39.4</v>
      </c>
      <c r="P404" t="str">
        <f>IF(Table13[[#This Row],[Field Goal %]]&gt;46,"Above Average FG%","Below Average FG%")</f>
        <v>Below Average FG%</v>
      </c>
      <c r="Q404">
        <v>32</v>
      </c>
      <c r="R404">
        <v>84</v>
      </c>
      <c r="S404">
        <v>38.1</v>
      </c>
      <c r="T404" t="str">
        <f>IF(Table13[[#This Row],[3P%]]&lt;30,"Regular Shooter",IF(Table13[[#This Row],[3P%]]&lt;=36,"Solid Shooter",IF(Table13[[#This Row],[3P%]]&gt;36,"Sharpshooter","Invalid")))</f>
        <v>Sharpshooter</v>
      </c>
      <c r="U404">
        <v>4</v>
      </c>
      <c r="V404">
        <v>6</v>
      </c>
      <c r="W404">
        <v>66.7</v>
      </c>
      <c r="X404" t="str">
        <f>IF(Table13[[#This Row],[Free Throw %]]&lt;70,"Subpar FT%",IF(Table13[[#This Row],[Free Throw %]]&lt;=72,"Solid FT%",IF(Table13[[#This Row],[Free Throw %]]&gt;72,"Elite FT%","Invalid")))</f>
        <v>Subpar FT%</v>
      </c>
      <c r="Y404">
        <v>1</v>
      </c>
      <c r="Z404">
        <v>39</v>
      </c>
      <c r="AA404">
        <v>40</v>
      </c>
      <c r="AB404" t="str">
        <f>IF(Table13[[#This Row],[REB]]&lt;199,"Occasional Rebounder",IF(Table13[[#This Row],[REB]] &lt;= 199,"Solid Rebounder",IF(Table13[[#This Row],[REB]]&gt;=200,"Elite Rebounder","Invalid")))</f>
        <v>Occasional Rebounder</v>
      </c>
      <c r="AC404">
        <v>11</v>
      </c>
      <c r="AD404" t="str">
        <f>IF(Table13[[#This Row],[AST]]&lt;100,"Occasional Passer",IF(Table13[[#This Row],[AST]] &lt;= 116,"Solid Passer",IF(Table13[[#This Row],[AST]]&gt;116,"Elite Passer","Invalid")))</f>
        <v>Occasional Passer</v>
      </c>
      <c r="AE404">
        <v>11</v>
      </c>
      <c r="AF404">
        <v>6</v>
      </c>
      <c r="AG404" t="str">
        <f>IF(Table13[[#This Row],[STL]]&lt;25,"Occasional Stealer",IF(Table13[[#This Row],[STL]] &lt;= 33,"Solid Stealer",IF(Table13[[#This Row],[STL]]&gt;33,"Elite Stealer","Invalid")))</f>
        <v>Occasional Stealer</v>
      </c>
      <c r="AH404">
        <v>4</v>
      </c>
      <c r="AI404" t="str">
        <f>IF(Table13[[#This Row],[BLK]]&lt;18,"Occasional Blocker",IF(Table13[[#This Row],[BLK]] &lt;= 20,"Solid Shot Blocker",IF(Table13[[#This Row],[BLK]]&gt;=21,"Elite Shot Blocker","Invalid")))</f>
        <v>Occasional Blocker</v>
      </c>
      <c r="AJ404">
        <v>14</v>
      </c>
      <c r="AK404">
        <v>206</v>
      </c>
      <c r="AL404">
        <v>0</v>
      </c>
      <c r="AM404">
        <v>0</v>
      </c>
      <c r="AN404">
        <v>-51</v>
      </c>
    </row>
    <row r="405" spans="1:40" x14ac:dyDescent="0.25">
      <c r="A405" t="s">
        <v>491</v>
      </c>
      <c r="B405" t="s">
        <v>37</v>
      </c>
      <c r="C405" t="str">
        <f>_xlfn.XLOOKUP(Table13[[#This Row],[POS]],Table4[POS],Table4[POS NAME])</f>
        <v>Center</v>
      </c>
      <c r="D405" t="s">
        <v>123</v>
      </c>
      <c r="E405">
        <v>33</v>
      </c>
      <c r="F405">
        <v>31</v>
      </c>
      <c r="G405">
        <v>3</v>
      </c>
      <c r="H405">
        <v>28</v>
      </c>
      <c r="I405" t="b">
        <f>Table13[[#This Row],[W]]+Table13[[#This Row],[L]]=Table13[[#This Row],[Games Played]]</f>
        <v>1</v>
      </c>
      <c r="J405">
        <v>358</v>
      </c>
      <c r="K405">
        <v>121</v>
      </c>
      <c r="L405" t="str">
        <f>IF(Table13[[#This Row],[PTS]]&gt;=1000,"High Scorer","Low Scorer")</f>
        <v>Low Scorer</v>
      </c>
      <c r="M405">
        <v>45</v>
      </c>
      <c r="N405">
        <v>117</v>
      </c>
      <c r="O405">
        <v>38.5</v>
      </c>
      <c r="P405" t="str">
        <f>IF(Table13[[#This Row],[Field Goal %]]&gt;46,"Above Average FG%","Below Average FG%")</f>
        <v>Below Average FG%</v>
      </c>
      <c r="Q405">
        <v>21</v>
      </c>
      <c r="R405">
        <v>75</v>
      </c>
      <c r="S405">
        <v>28</v>
      </c>
      <c r="T405" t="str">
        <f>IF(Table13[[#This Row],[3P%]]&lt;30,"Regular Shooter",IF(Table13[[#This Row],[3P%]]&lt;=36,"Solid Shooter",IF(Table13[[#This Row],[3P%]]&gt;36,"Sharpshooter","Invalid")))</f>
        <v>Regular Shooter</v>
      </c>
      <c r="U405">
        <v>10</v>
      </c>
      <c r="V405">
        <v>13</v>
      </c>
      <c r="W405">
        <v>76.900000000000006</v>
      </c>
      <c r="X405" t="str">
        <f>IF(Table13[[#This Row],[Free Throw %]]&lt;70,"Subpar FT%",IF(Table13[[#This Row],[Free Throw %]]&lt;=72,"Solid FT%",IF(Table13[[#This Row],[Free Throw %]]&gt;72,"Elite FT%","Invalid")))</f>
        <v>Elite FT%</v>
      </c>
      <c r="Y405">
        <v>27</v>
      </c>
      <c r="Z405">
        <v>80</v>
      </c>
      <c r="AA405">
        <v>107</v>
      </c>
      <c r="AB405" t="str">
        <f>IF(Table13[[#This Row],[REB]]&lt;199,"Occasional Rebounder",IF(Table13[[#This Row],[REB]] &lt;= 199,"Solid Rebounder",IF(Table13[[#This Row],[REB]]&gt;=200,"Elite Rebounder","Invalid")))</f>
        <v>Occasional Rebounder</v>
      </c>
      <c r="AC405">
        <v>53</v>
      </c>
      <c r="AD405" t="str">
        <f>IF(Table13[[#This Row],[AST]]&lt;100,"Occasional Passer",IF(Table13[[#This Row],[AST]] &lt;= 116,"Solid Passer",IF(Table13[[#This Row],[AST]]&gt;116,"Elite Passer","Invalid")))</f>
        <v>Occasional Passer</v>
      </c>
      <c r="AE405">
        <v>32</v>
      </c>
      <c r="AF405">
        <v>4</v>
      </c>
      <c r="AG405" t="str">
        <f>IF(Table13[[#This Row],[STL]]&lt;25,"Occasional Stealer",IF(Table13[[#This Row],[STL]] &lt;= 33,"Solid Stealer",IF(Table13[[#This Row],[STL]]&gt;33,"Elite Stealer","Invalid")))</f>
        <v>Occasional Stealer</v>
      </c>
      <c r="AH405">
        <v>14</v>
      </c>
      <c r="AI405" t="str">
        <f>IF(Table13[[#This Row],[BLK]]&lt;18,"Occasional Blocker",IF(Table13[[#This Row],[BLK]] &lt;= 20,"Solid Shot Blocker",IF(Table13[[#This Row],[BLK]]&gt;=21,"Elite Shot Blocker","Invalid")))</f>
        <v>Occasional Blocker</v>
      </c>
      <c r="AJ405">
        <v>57</v>
      </c>
      <c r="AK405">
        <v>351</v>
      </c>
      <c r="AL405">
        <v>2</v>
      </c>
      <c r="AM405">
        <v>0</v>
      </c>
      <c r="AN405">
        <v>-152</v>
      </c>
    </row>
    <row r="406" spans="1:40" x14ac:dyDescent="0.25">
      <c r="A406" t="s">
        <v>492</v>
      </c>
      <c r="B406" t="s">
        <v>57</v>
      </c>
      <c r="C406" t="str">
        <f>_xlfn.XLOOKUP(Table13[[#This Row],[POS]],Table4[POS],Table4[POS NAME])</f>
        <v>Forward</v>
      </c>
      <c r="D406" t="s">
        <v>100</v>
      </c>
      <c r="E406">
        <v>20</v>
      </c>
      <c r="F406">
        <v>24</v>
      </c>
      <c r="G406">
        <v>15</v>
      </c>
      <c r="H406">
        <v>9</v>
      </c>
      <c r="I406" t="b">
        <f>Table13[[#This Row],[W]]+Table13[[#This Row],[L]]=Table13[[#This Row],[Games Played]]</f>
        <v>1</v>
      </c>
      <c r="J406">
        <v>176</v>
      </c>
      <c r="K406">
        <v>120</v>
      </c>
      <c r="L406" t="str">
        <f>IF(Table13[[#This Row],[PTS]]&gt;=1000,"High Scorer","Low Scorer")</f>
        <v>Low Scorer</v>
      </c>
      <c r="M406">
        <v>49</v>
      </c>
      <c r="N406">
        <v>93</v>
      </c>
      <c r="O406">
        <v>52.7</v>
      </c>
      <c r="P406" t="str">
        <f>IF(Table13[[#This Row],[Field Goal %]]&gt;46,"Above Average FG%","Below Average FG%")</f>
        <v>Above Average FG%</v>
      </c>
      <c r="Q406">
        <v>6</v>
      </c>
      <c r="R406">
        <v>17</v>
      </c>
      <c r="S406">
        <v>35.299999999999997</v>
      </c>
      <c r="T406" t="str">
        <f>IF(Table13[[#This Row],[3P%]]&lt;30,"Regular Shooter",IF(Table13[[#This Row],[3P%]]&lt;=36,"Solid Shooter",IF(Table13[[#This Row],[3P%]]&gt;36,"Sharpshooter","Invalid")))</f>
        <v>Solid Shooter</v>
      </c>
      <c r="U406">
        <v>16</v>
      </c>
      <c r="V406">
        <v>27</v>
      </c>
      <c r="W406">
        <v>59.3</v>
      </c>
      <c r="X406" t="str">
        <f>IF(Table13[[#This Row],[Free Throw %]]&lt;70,"Subpar FT%",IF(Table13[[#This Row],[Free Throw %]]&lt;=72,"Solid FT%",IF(Table13[[#This Row],[Free Throw %]]&gt;72,"Elite FT%","Invalid")))</f>
        <v>Subpar FT%</v>
      </c>
      <c r="Y406">
        <v>19</v>
      </c>
      <c r="Z406">
        <v>32</v>
      </c>
      <c r="AA406">
        <v>51</v>
      </c>
      <c r="AB406" t="str">
        <f>IF(Table13[[#This Row],[REB]]&lt;199,"Occasional Rebounder",IF(Table13[[#This Row],[REB]] &lt;= 199,"Solid Rebounder",IF(Table13[[#This Row],[REB]]&gt;=200,"Elite Rebounder","Invalid")))</f>
        <v>Occasional Rebounder</v>
      </c>
      <c r="AC406">
        <v>20</v>
      </c>
      <c r="AD406" t="str">
        <f>IF(Table13[[#This Row],[AST]]&lt;100,"Occasional Passer",IF(Table13[[#This Row],[AST]] &lt;= 116,"Solid Passer",IF(Table13[[#This Row],[AST]]&gt;116,"Elite Passer","Invalid")))</f>
        <v>Occasional Passer</v>
      </c>
      <c r="AE406">
        <v>12</v>
      </c>
      <c r="AF406">
        <v>5</v>
      </c>
      <c r="AG406" t="str">
        <f>IF(Table13[[#This Row],[STL]]&lt;25,"Occasional Stealer",IF(Table13[[#This Row],[STL]] &lt;= 33,"Solid Stealer",IF(Table13[[#This Row],[STL]]&gt;33,"Elite Stealer","Invalid")))</f>
        <v>Occasional Stealer</v>
      </c>
      <c r="AH406">
        <v>2</v>
      </c>
      <c r="AI406" t="str">
        <f>IF(Table13[[#This Row],[BLK]]&lt;18,"Occasional Blocker",IF(Table13[[#This Row],[BLK]] &lt;= 20,"Solid Shot Blocker",IF(Table13[[#This Row],[BLK]]&gt;=21,"Elite Shot Blocker","Invalid")))</f>
        <v>Occasional Blocker</v>
      </c>
      <c r="AJ406">
        <v>28</v>
      </c>
      <c r="AK406">
        <v>220</v>
      </c>
      <c r="AL406">
        <v>1</v>
      </c>
      <c r="AM406">
        <v>0</v>
      </c>
      <c r="AN406">
        <v>-48</v>
      </c>
    </row>
    <row r="407" spans="1:40" x14ac:dyDescent="0.25">
      <c r="A407" t="s">
        <v>493</v>
      </c>
      <c r="B407" t="s">
        <v>37</v>
      </c>
      <c r="C407" t="str">
        <f>_xlfn.XLOOKUP(Table13[[#This Row],[POS]],Table4[POS],Table4[POS NAME])</f>
        <v>Center</v>
      </c>
      <c r="D407" t="s">
        <v>106</v>
      </c>
      <c r="E407">
        <v>22</v>
      </c>
      <c r="F407">
        <v>31</v>
      </c>
      <c r="G407">
        <v>18</v>
      </c>
      <c r="H407">
        <v>13</v>
      </c>
      <c r="I407" t="b">
        <f>Table13[[#This Row],[W]]+Table13[[#This Row],[L]]=Table13[[#This Row],[Games Played]]</f>
        <v>1</v>
      </c>
      <c r="J407">
        <v>425</v>
      </c>
      <c r="K407">
        <v>116</v>
      </c>
      <c r="L407" t="str">
        <f>IF(Table13[[#This Row],[PTS]]&gt;=1000,"High Scorer","Low Scorer")</f>
        <v>Low Scorer</v>
      </c>
      <c r="M407">
        <v>47</v>
      </c>
      <c r="N407">
        <v>89</v>
      </c>
      <c r="O407">
        <v>52.8</v>
      </c>
      <c r="P407" t="str">
        <f>IF(Table13[[#This Row],[Field Goal %]]&gt;46,"Above Average FG%","Below Average FG%")</f>
        <v>Above Average FG%</v>
      </c>
      <c r="Q407">
        <v>0</v>
      </c>
      <c r="R407">
        <v>6</v>
      </c>
      <c r="S407">
        <v>0</v>
      </c>
      <c r="T407" t="str">
        <f>IF(Table13[[#This Row],[3P%]]&lt;30,"Regular Shooter",IF(Table13[[#This Row],[3P%]]&lt;=36,"Solid Shooter",IF(Table13[[#This Row],[3P%]]&gt;36,"Sharpshooter","Invalid")))</f>
        <v>Regular Shooter</v>
      </c>
      <c r="U407">
        <v>22</v>
      </c>
      <c r="V407">
        <v>31</v>
      </c>
      <c r="W407">
        <v>71</v>
      </c>
      <c r="X407" t="str">
        <f>IF(Table13[[#This Row],[Free Throw %]]&lt;70,"Subpar FT%",IF(Table13[[#This Row],[Free Throw %]]&lt;=72,"Solid FT%",IF(Table13[[#This Row],[Free Throw %]]&gt;72,"Elite FT%","Invalid")))</f>
        <v>Solid FT%</v>
      </c>
      <c r="Y407">
        <v>48</v>
      </c>
      <c r="Z407">
        <v>78</v>
      </c>
      <c r="AA407">
        <v>126</v>
      </c>
      <c r="AB407" t="str">
        <f>IF(Table13[[#This Row],[REB]]&lt;199,"Occasional Rebounder",IF(Table13[[#This Row],[REB]] &lt;= 199,"Solid Rebounder",IF(Table13[[#This Row],[REB]]&gt;=200,"Elite Rebounder","Invalid")))</f>
        <v>Occasional Rebounder</v>
      </c>
      <c r="AC407">
        <v>25</v>
      </c>
      <c r="AD407" t="str">
        <f>IF(Table13[[#This Row],[AST]]&lt;100,"Occasional Passer",IF(Table13[[#This Row],[AST]] &lt;= 116,"Solid Passer",IF(Table13[[#This Row],[AST]]&gt;116,"Elite Passer","Invalid")))</f>
        <v>Occasional Passer</v>
      </c>
      <c r="AE407">
        <v>16</v>
      </c>
      <c r="AF407">
        <v>12</v>
      </c>
      <c r="AG407" t="str">
        <f>IF(Table13[[#This Row],[STL]]&lt;25,"Occasional Stealer",IF(Table13[[#This Row],[STL]] &lt;= 33,"Solid Stealer",IF(Table13[[#This Row],[STL]]&gt;33,"Elite Stealer","Invalid")))</f>
        <v>Occasional Stealer</v>
      </c>
      <c r="AH407">
        <v>12</v>
      </c>
      <c r="AI407" t="str">
        <f>IF(Table13[[#This Row],[BLK]]&lt;18,"Occasional Blocker",IF(Table13[[#This Row],[BLK]] &lt;= 20,"Solid Shot Blocker",IF(Table13[[#This Row],[BLK]]&gt;=21,"Elite Shot Blocker","Invalid")))</f>
        <v>Occasional Blocker</v>
      </c>
      <c r="AJ407">
        <v>53</v>
      </c>
      <c r="AK407">
        <v>361</v>
      </c>
      <c r="AL407">
        <v>0</v>
      </c>
      <c r="AM407">
        <v>0</v>
      </c>
      <c r="AN407">
        <v>27</v>
      </c>
    </row>
    <row r="408" spans="1:40" x14ac:dyDescent="0.25">
      <c r="A408" t="s">
        <v>494</v>
      </c>
      <c r="B408" t="s">
        <v>40</v>
      </c>
      <c r="C408" t="str">
        <f>_xlfn.XLOOKUP(Table13[[#This Row],[POS]],Table4[POS],Table4[POS NAME])</f>
        <v>Point Guard</v>
      </c>
      <c r="D408" t="s">
        <v>104</v>
      </c>
      <c r="E408">
        <v>22</v>
      </c>
      <c r="F408">
        <v>25</v>
      </c>
      <c r="G408">
        <v>11</v>
      </c>
      <c r="H408">
        <v>14</v>
      </c>
      <c r="I408" t="b">
        <f>Table13[[#This Row],[W]]+Table13[[#This Row],[L]]=Table13[[#This Row],[Games Played]]</f>
        <v>1</v>
      </c>
      <c r="J408">
        <v>235</v>
      </c>
      <c r="K408">
        <v>114</v>
      </c>
      <c r="L408" t="str">
        <f>IF(Table13[[#This Row],[PTS]]&gt;=1000,"High Scorer","Low Scorer")</f>
        <v>Low Scorer</v>
      </c>
      <c r="M408">
        <v>40</v>
      </c>
      <c r="N408">
        <v>88</v>
      </c>
      <c r="O408">
        <v>45.5</v>
      </c>
      <c r="P408" t="str">
        <f>IF(Table13[[#This Row],[Field Goal %]]&gt;46,"Above Average FG%","Below Average FG%")</f>
        <v>Below Average FG%</v>
      </c>
      <c r="Q408">
        <v>15</v>
      </c>
      <c r="R408">
        <v>34</v>
      </c>
      <c r="S408">
        <v>44.1</v>
      </c>
      <c r="T408" t="str">
        <f>IF(Table13[[#This Row],[3P%]]&lt;30,"Regular Shooter",IF(Table13[[#This Row],[3P%]]&lt;=36,"Solid Shooter",IF(Table13[[#This Row],[3P%]]&gt;36,"Sharpshooter","Invalid")))</f>
        <v>Sharpshooter</v>
      </c>
      <c r="U408">
        <v>19</v>
      </c>
      <c r="V408">
        <v>22</v>
      </c>
      <c r="W408">
        <v>86.4</v>
      </c>
      <c r="X408" t="str">
        <f>IF(Table13[[#This Row],[Free Throw %]]&lt;70,"Subpar FT%",IF(Table13[[#This Row],[Free Throw %]]&lt;=72,"Solid FT%",IF(Table13[[#This Row],[Free Throw %]]&gt;72,"Elite FT%","Invalid")))</f>
        <v>Elite FT%</v>
      </c>
      <c r="Y408">
        <v>5</v>
      </c>
      <c r="Z408">
        <v>28</v>
      </c>
      <c r="AA408">
        <v>33</v>
      </c>
      <c r="AB408" t="str">
        <f>IF(Table13[[#This Row],[REB]]&lt;199,"Occasional Rebounder",IF(Table13[[#This Row],[REB]] &lt;= 199,"Solid Rebounder",IF(Table13[[#This Row],[REB]]&gt;=200,"Elite Rebounder","Invalid")))</f>
        <v>Occasional Rebounder</v>
      </c>
      <c r="AC408">
        <v>23</v>
      </c>
      <c r="AD408" t="str">
        <f>IF(Table13[[#This Row],[AST]]&lt;100,"Occasional Passer",IF(Table13[[#This Row],[AST]] &lt;= 116,"Solid Passer",IF(Table13[[#This Row],[AST]]&gt;116,"Elite Passer","Invalid")))</f>
        <v>Occasional Passer</v>
      </c>
      <c r="AE408">
        <v>10</v>
      </c>
      <c r="AF408">
        <v>10</v>
      </c>
      <c r="AG408" t="str">
        <f>IF(Table13[[#This Row],[STL]]&lt;25,"Occasional Stealer",IF(Table13[[#This Row],[STL]] &lt;= 33,"Solid Stealer",IF(Table13[[#This Row],[STL]]&gt;33,"Elite Stealer","Invalid")))</f>
        <v>Occasional Stealer</v>
      </c>
      <c r="AH408">
        <v>2</v>
      </c>
      <c r="AI408" t="str">
        <f>IF(Table13[[#This Row],[BLK]]&lt;18,"Occasional Blocker",IF(Table13[[#This Row],[BLK]] &lt;= 20,"Solid Shot Blocker",IF(Table13[[#This Row],[BLK]]&gt;=21,"Elite Shot Blocker","Invalid")))</f>
        <v>Occasional Blocker</v>
      </c>
      <c r="AJ408">
        <v>24</v>
      </c>
      <c r="AK408">
        <v>214</v>
      </c>
      <c r="AL408">
        <v>0</v>
      </c>
      <c r="AM408">
        <v>0</v>
      </c>
      <c r="AN408">
        <v>62</v>
      </c>
    </row>
    <row r="409" spans="1:40" x14ac:dyDescent="0.25">
      <c r="A409" t="s">
        <v>495</v>
      </c>
      <c r="B409" t="s">
        <v>40</v>
      </c>
      <c r="C409" t="str">
        <f>_xlfn.XLOOKUP(Table13[[#This Row],[POS]],Table4[POS],Table4[POS NAME])</f>
        <v>Point Guard</v>
      </c>
      <c r="D409" t="s">
        <v>44</v>
      </c>
      <c r="E409">
        <v>24</v>
      </c>
      <c r="F409">
        <v>27</v>
      </c>
      <c r="G409">
        <v>14</v>
      </c>
      <c r="H409">
        <v>13</v>
      </c>
      <c r="I409" t="b">
        <f>Table13[[#This Row],[W]]+Table13[[#This Row],[L]]=Table13[[#This Row],[Games Played]]</f>
        <v>1</v>
      </c>
      <c r="J409">
        <v>335</v>
      </c>
      <c r="K409">
        <v>114</v>
      </c>
      <c r="L409" t="str">
        <f>IF(Table13[[#This Row],[PTS]]&gt;=1000,"High Scorer","Low Scorer")</f>
        <v>Low Scorer</v>
      </c>
      <c r="M409">
        <v>46</v>
      </c>
      <c r="N409">
        <v>98</v>
      </c>
      <c r="O409">
        <v>46.9</v>
      </c>
      <c r="P409" t="str">
        <f>IF(Table13[[#This Row],[Field Goal %]]&gt;46,"Above Average FG%","Below Average FG%")</f>
        <v>Above Average FG%</v>
      </c>
      <c r="Q409">
        <v>9</v>
      </c>
      <c r="R409">
        <v>28</v>
      </c>
      <c r="S409">
        <v>32.1</v>
      </c>
      <c r="T409" t="str">
        <f>IF(Table13[[#This Row],[3P%]]&lt;30,"Regular Shooter",IF(Table13[[#This Row],[3P%]]&lt;=36,"Solid Shooter",IF(Table13[[#This Row],[3P%]]&gt;36,"Sharpshooter","Invalid")))</f>
        <v>Solid Shooter</v>
      </c>
      <c r="U409">
        <v>13</v>
      </c>
      <c r="V409">
        <v>19</v>
      </c>
      <c r="W409">
        <v>68.400000000000006</v>
      </c>
      <c r="X409" t="str">
        <f>IF(Table13[[#This Row],[Free Throw %]]&lt;70,"Subpar FT%",IF(Table13[[#This Row],[Free Throw %]]&lt;=72,"Solid FT%",IF(Table13[[#This Row],[Free Throw %]]&gt;72,"Elite FT%","Invalid")))</f>
        <v>Subpar FT%</v>
      </c>
      <c r="Y409">
        <v>9</v>
      </c>
      <c r="Z409">
        <v>38</v>
      </c>
      <c r="AA409">
        <v>47</v>
      </c>
      <c r="AB409" t="str">
        <f>IF(Table13[[#This Row],[REB]]&lt;199,"Occasional Rebounder",IF(Table13[[#This Row],[REB]] &lt;= 199,"Solid Rebounder",IF(Table13[[#This Row],[REB]]&gt;=200,"Elite Rebounder","Invalid")))</f>
        <v>Occasional Rebounder</v>
      </c>
      <c r="AC409">
        <v>58</v>
      </c>
      <c r="AD409" t="str">
        <f>IF(Table13[[#This Row],[AST]]&lt;100,"Occasional Passer",IF(Table13[[#This Row],[AST]] &lt;= 116,"Solid Passer",IF(Table13[[#This Row],[AST]]&gt;116,"Elite Passer","Invalid")))</f>
        <v>Occasional Passer</v>
      </c>
      <c r="AE409">
        <v>19</v>
      </c>
      <c r="AF409">
        <v>8</v>
      </c>
      <c r="AG409" t="str">
        <f>IF(Table13[[#This Row],[STL]]&lt;25,"Occasional Stealer",IF(Table13[[#This Row],[STL]] &lt;= 33,"Solid Stealer",IF(Table13[[#This Row],[STL]]&gt;33,"Elite Stealer","Invalid")))</f>
        <v>Occasional Stealer</v>
      </c>
      <c r="AH409">
        <v>5</v>
      </c>
      <c r="AI409" t="str">
        <f>IF(Table13[[#This Row],[BLK]]&lt;18,"Occasional Blocker",IF(Table13[[#This Row],[BLK]] &lt;= 20,"Solid Shot Blocker",IF(Table13[[#This Row],[BLK]]&gt;=21,"Elite Shot Blocker","Invalid")))</f>
        <v>Occasional Blocker</v>
      </c>
      <c r="AJ409">
        <v>24</v>
      </c>
      <c r="AK409">
        <v>277</v>
      </c>
      <c r="AL409">
        <v>0</v>
      </c>
      <c r="AM409">
        <v>0</v>
      </c>
      <c r="AN409">
        <v>-110</v>
      </c>
    </row>
    <row r="410" spans="1:40" x14ac:dyDescent="0.25">
      <c r="A410" t="s">
        <v>496</v>
      </c>
      <c r="B410" t="s">
        <v>37</v>
      </c>
      <c r="C410" t="str">
        <f>_xlfn.XLOOKUP(Table13[[#This Row],[POS]],Table4[POS],Table4[POS NAME])</f>
        <v>Center</v>
      </c>
      <c r="D410" t="s">
        <v>66</v>
      </c>
      <c r="E410">
        <v>35</v>
      </c>
      <c r="F410">
        <v>37</v>
      </c>
      <c r="G410">
        <v>25</v>
      </c>
      <c r="H410">
        <v>12</v>
      </c>
      <c r="I410" t="b">
        <f>Table13[[#This Row],[W]]+Table13[[#This Row],[L]]=Table13[[#This Row],[Games Played]]</f>
        <v>1</v>
      </c>
      <c r="J410">
        <v>299</v>
      </c>
      <c r="K410">
        <v>112</v>
      </c>
      <c r="L410" t="str">
        <f>IF(Table13[[#This Row],[PTS]]&gt;=1000,"High Scorer","Low Scorer")</f>
        <v>Low Scorer</v>
      </c>
      <c r="M410">
        <v>48</v>
      </c>
      <c r="N410">
        <v>75</v>
      </c>
      <c r="O410">
        <v>64</v>
      </c>
      <c r="P410" t="str">
        <f>IF(Table13[[#This Row],[Field Goal %]]&gt;46,"Above Average FG%","Below Average FG%")</f>
        <v>Above Average FG%</v>
      </c>
      <c r="Q410">
        <v>2</v>
      </c>
      <c r="R410">
        <v>4</v>
      </c>
      <c r="S410">
        <v>50</v>
      </c>
      <c r="T410" t="str">
        <f>IF(Table13[[#This Row],[3P%]]&lt;30,"Regular Shooter",IF(Table13[[#This Row],[3P%]]&lt;=36,"Solid Shooter",IF(Table13[[#This Row],[3P%]]&gt;36,"Sharpshooter","Invalid")))</f>
        <v>Sharpshooter</v>
      </c>
      <c r="U410">
        <v>14</v>
      </c>
      <c r="V410">
        <v>18</v>
      </c>
      <c r="W410">
        <v>77.8</v>
      </c>
      <c r="X410" t="str">
        <f>IF(Table13[[#This Row],[Free Throw %]]&lt;70,"Subpar FT%",IF(Table13[[#This Row],[Free Throw %]]&lt;=72,"Solid FT%",IF(Table13[[#This Row],[Free Throw %]]&gt;72,"Elite FT%","Invalid")))</f>
        <v>Elite FT%</v>
      </c>
      <c r="Y410">
        <v>23</v>
      </c>
      <c r="Z410">
        <v>28</v>
      </c>
      <c r="AA410">
        <v>51</v>
      </c>
      <c r="AB410" t="str">
        <f>IF(Table13[[#This Row],[REB]]&lt;199,"Occasional Rebounder",IF(Table13[[#This Row],[REB]] &lt;= 199,"Solid Rebounder",IF(Table13[[#This Row],[REB]]&gt;=200,"Elite Rebounder","Invalid")))</f>
        <v>Occasional Rebounder</v>
      </c>
      <c r="AC410">
        <v>19</v>
      </c>
      <c r="AD410" t="str">
        <f>IF(Table13[[#This Row],[AST]]&lt;100,"Occasional Passer",IF(Table13[[#This Row],[AST]] &lt;= 116,"Solid Passer",IF(Table13[[#This Row],[AST]]&gt;116,"Elite Passer","Invalid")))</f>
        <v>Occasional Passer</v>
      </c>
      <c r="AE410">
        <v>25</v>
      </c>
      <c r="AF410">
        <v>2</v>
      </c>
      <c r="AG410" t="str">
        <f>IF(Table13[[#This Row],[STL]]&lt;25,"Occasional Stealer",IF(Table13[[#This Row],[STL]] &lt;= 33,"Solid Stealer",IF(Table13[[#This Row],[STL]]&gt;33,"Elite Stealer","Invalid")))</f>
        <v>Occasional Stealer</v>
      </c>
      <c r="AH410">
        <v>8</v>
      </c>
      <c r="AI410" t="str">
        <f>IF(Table13[[#This Row],[BLK]]&lt;18,"Occasional Blocker",IF(Table13[[#This Row],[BLK]] &lt;= 20,"Solid Shot Blocker",IF(Table13[[#This Row],[BLK]]&gt;=21,"Elite Shot Blocker","Invalid")))</f>
        <v>Occasional Blocker</v>
      </c>
      <c r="AJ410">
        <v>43</v>
      </c>
      <c r="AK410">
        <v>207</v>
      </c>
      <c r="AL410">
        <v>0</v>
      </c>
      <c r="AM410">
        <v>0</v>
      </c>
      <c r="AN410">
        <v>-58</v>
      </c>
    </row>
    <row r="411" spans="1:40" x14ac:dyDescent="0.25">
      <c r="A411" t="s">
        <v>497</v>
      </c>
      <c r="B411" t="s">
        <v>57</v>
      </c>
      <c r="C411" t="str">
        <f>_xlfn.XLOOKUP(Table13[[#This Row],[POS]],Table4[POS],Table4[POS NAME])</f>
        <v>Forward</v>
      </c>
      <c r="D411" t="s">
        <v>123</v>
      </c>
      <c r="E411">
        <v>19</v>
      </c>
      <c r="F411">
        <v>28</v>
      </c>
      <c r="G411">
        <v>5</v>
      </c>
      <c r="H411">
        <v>23</v>
      </c>
      <c r="I411" t="b">
        <f>Table13[[#This Row],[W]]+Table13[[#This Row],[L]]=Table13[[#This Row],[Games Played]]</f>
        <v>1</v>
      </c>
      <c r="J411">
        <v>408</v>
      </c>
      <c r="K411">
        <v>110</v>
      </c>
      <c r="L411" t="str">
        <f>IF(Table13[[#This Row],[PTS]]&gt;=1000,"High Scorer","Low Scorer")</f>
        <v>Low Scorer</v>
      </c>
      <c r="M411">
        <v>46</v>
      </c>
      <c r="N411">
        <v>86</v>
      </c>
      <c r="O411">
        <v>53.5</v>
      </c>
      <c r="P411" t="str">
        <f>IF(Table13[[#This Row],[Field Goal %]]&gt;46,"Above Average FG%","Below Average FG%")</f>
        <v>Above Average FG%</v>
      </c>
      <c r="Q411">
        <v>0</v>
      </c>
      <c r="R411">
        <v>4</v>
      </c>
      <c r="S411">
        <v>0</v>
      </c>
      <c r="T411" t="str">
        <f>IF(Table13[[#This Row],[3P%]]&lt;30,"Regular Shooter",IF(Table13[[#This Row],[3P%]]&lt;=36,"Solid Shooter",IF(Table13[[#This Row],[3P%]]&gt;36,"Sharpshooter","Invalid")))</f>
        <v>Regular Shooter</v>
      </c>
      <c r="U411">
        <v>18</v>
      </c>
      <c r="V411">
        <v>25</v>
      </c>
      <c r="W411">
        <v>72</v>
      </c>
      <c r="X411" t="str">
        <f>IF(Table13[[#This Row],[Free Throw %]]&lt;70,"Subpar FT%",IF(Table13[[#This Row],[Free Throw %]]&lt;=72,"Solid FT%",IF(Table13[[#This Row],[Free Throw %]]&gt;72,"Elite FT%","Invalid")))</f>
        <v>Solid FT%</v>
      </c>
      <c r="Y411">
        <v>46</v>
      </c>
      <c r="Z411">
        <v>56</v>
      </c>
      <c r="AA411">
        <v>102</v>
      </c>
      <c r="AB411" t="str">
        <f>IF(Table13[[#This Row],[REB]]&lt;199,"Occasional Rebounder",IF(Table13[[#This Row],[REB]] &lt;= 199,"Solid Rebounder",IF(Table13[[#This Row],[REB]]&gt;=200,"Elite Rebounder","Invalid")))</f>
        <v>Occasional Rebounder</v>
      </c>
      <c r="AC411">
        <v>24</v>
      </c>
      <c r="AD411" t="str">
        <f>IF(Table13[[#This Row],[AST]]&lt;100,"Occasional Passer",IF(Table13[[#This Row],[AST]] &lt;= 116,"Solid Passer",IF(Table13[[#This Row],[AST]]&gt;116,"Elite Passer","Invalid")))</f>
        <v>Occasional Passer</v>
      </c>
      <c r="AE411">
        <v>15</v>
      </c>
      <c r="AF411">
        <v>10</v>
      </c>
      <c r="AG411" t="str">
        <f>IF(Table13[[#This Row],[STL]]&lt;25,"Occasional Stealer",IF(Table13[[#This Row],[STL]] &lt;= 33,"Solid Stealer",IF(Table13[[#This Row],[STL]]&gt;33,"Elite Stealer","Invalid")))</f>
        <v>Occasional Stealer</v>
      </c>
      <c r="AH411">
        <v>19</v>
      </c>
      <c r="AI411" t="str">
        <f>IF(Table13[[#This Row],[BLK]]&lt;18,"Occasional Blocker",IF(Table13[[#This Row],[BLK]] &lt;= 20,"Solid Shot Blocker",IF(Table13[[#This Row],[BLK]]&gt;=21,"Elite Shot Blocker","Invalid")))</f>
        <v>Solid Shot Blocker</v>
      </c>
      <c r="AJ411">
        <v>56</v>
      </c>
      <c r="AK411">
        <v>340</v>
      </c>
      <c r="AL411">
        <v>2</v>
      </c>
      <c r="AM411">
        <v>0</v>
      </c>
      <c r="AN411">
        <v>-108</v>
      </c>
    </row>
    <row r="412" spans="1:40" x14ac:dyDescent="0.25">
      <c r="A412" t="s">
        <v>498</v>
      </c>
      <c r="B412" t="s">
        <v>40</v>
      </c>
      <c r="C412" t="str">
        <f>_xlfn.XLOOKUP(Table13[[#This Row],[POS]],Table4[POS],Table4[POS NAME])</f>
        <v>Point Guard</v>
      </c>
      <c r="D412" t="s">
        <v>89</v>
      </c>
      <c r="E412">
        <v>34</v>
      </c>
      <c r="F412">
        <v>43</v>
      </c>
      <c r="G412">
        <v>25</v>
      </c>
      <c r="H412">
        <v>18</v>
      </c>
      <c r="I412" t="b">
        <f>Table13[[#This Row],[W]]+Table13[[#This Row],[L]]=Table13[[#This Row],[Games Played]]</f>
        <v>1</v>
      </c>
      <c r="J412">
        <v>398</v>
      </c>
      <c r="K412">
        <v>108</v>
      </c>
      <c r="L412" t="str">
        <f>IF(Table13[[#This Row],[PTS]]&gt;=1000,"High Scorer","Low Scorer")</f>
        <v>Low Scorer</v>
      </c>
      <c r="M412">
        <v>52</v>
      </c>
      <c r="N412">
        <v>131</v>
      </c>
      <c r="O412">
        <v>39.700000000000003</v>
      </c>
      <c r="P412" t="str">
        <f>IF(Table13[[#This Row],[Field Goal %]]&gt;46,"Above Average FG%","Below Average FG%")</f>
        <v>Below Average FG%</v>
      </c>
      <c r="Q412">
        <v>2</v>
      </c>
      <c r="R412">
        <v>12</v>
      </c>
      <c r="S412">
        <v>16.7</v>
      </c>
      <c r="T412" t="str">
        <f>IF(Table13[[#This Row],[3P%]]&lt;30,"Regular Shooter",IF(Table13[[#This Row],[3P%]]&lt;=36,"Solid Shooter",IF(Table13[[#This Row],[3P%]]&gt;36,"Sharpshooter","Invalid")))</f>
        <v>Regular Shooter</v>
      </c>
      <c r="U412">
        <v>2</v>
      </c>
      <c r="V412">
        <v>4</v>
      </c>
      <c r="W412">
        <v>50</v>
      </c>
      <c r="X412" t="str">
        <f>IF(Table13[[#This Row],[Free Throw %]]&lt;70,"Subpar FT%",IF(Table13[[#This Row],[Free Throw %]]&lt;=72,"Solid FT%",IF(Table13[[#This Row],[Free Throw %]]&gt;72,"Elite FT%","Invalid")))</f>
        <v>Subpar FT%</v>
      </c>
      <c r="Y412">
        <v>5</v>
      </c>
      <c r="Z412">
        <v>49</v>
      </c>
      <c r="AA412">
        <v>54</v>
      </c>
      <c r="AB412" t="str">
        <f>IF(Table13[[#This Row],[REB]]&lt;199,"Occasional Rebounder",IF(Table13[[#This Row],[REB]] &lt;= 199,"Solid Rebounder",IF(Table13[[#This Row],[REB]]&gt;=200,"Elite Rebounder","Invalid")))</f>
        <v>Occasional Rebounder</v>
      </c>
      <c r="AC412">
        <v>100</v>
      </c>
      <c r="AD412" t="str">
        <f>IF(Table13[[#This Row],[AST]]&lt;100,"Occasional Passer",IF(Table13[[#This Row],[AST]] &lt;= 116,"Solid Passer",IF(Table13[[#This Row],[AST]]&gt;116,"Elite Passer","Invalid")))</f>
        <v>Solid Passer</v>
      </c>
      <c r="AE412">
        <v>44</v>
      </c>
      <c r="AF412">
        <v>8</v>
      </c>
      <c r="AG412" t="str">
        <f>IF(Table13[[#This Row],[STL]]&lt;25,"Occasional Stealer",IF(Table13[[#This Row],[STL]] &lt;= 33,"Solid Stealer",IF(Table13[[#This Row],[STL]]&gt;33,"Elite Stealer","Invalid")))</f>
        <v>Occasional Stealer</v>
      </c>
      <c r="AH412">
        <v>7</v>
      </c>
      <c r="AI412" t="str">
        <f>IF(Table13[[#This Row],[BLK]]&lt;18,"Occasional Blocker",IF(Table13[[#This Row],[BLK]] &lt;= 20,"Solid Shot Blocker",IF(Table13[[#This Row],[BLK]]&gt;=21,"Elite Shot Blocker","Invalid")))</f>
        <v>Occasional Blocker</v>
      </c>
      <c r="AJ412">
        <v>33</v>
      </c>
      <c r="AK412">
        <v>324</v>
      </c>
      <c r="AL412">
        <v>0</v>
      </c>
      <c r="AM412">
        <v>0</v>
      </c>
      <c r="AN412">
        <v>-36</v>
      </c>
    </row>
    <row r="413" spans="1:40" x14ac:dyDescent="0.25">
      <c r="A413" t="s">
        <v>499</v>
      </c>
      <c r="B413" t="s">
        <v>57</v>
      </c>
      <c r="C413" t="str">
        <f>_xlfn.XLOOKUP(Table13[[#This Row],[POS]],Table4[POS],Table4[POS NAME])</f>
        <v>Forward</v>
      </c>
      <c r="D413" t="s">
        <v>100</v>
      </c>
      <c r="E413">
        <v>21</v>
      </c>
      <c r="F413">
        <v>35</v>
      </c>
      <c r="G413">
        <v>22</v>
      </c>
      <c r="H413">
        <v>13</v>
      </c>
      <c r="I413" t="b">
        <f>Table13[[#This Row],[W]]+Table13[[#This Row],[L]]=Table13[[#This Row],[Games Played]]</f>
        <v>1</v>
      </c>
      <c r="J413">
        <v>414</v>
      </c>
      <c r="K413">
        <v>105</v>
      </c>
      <c r="L413" t="str">
        <f>IF(Table13[[#This Row],[PTS]]&gt;=1000,"High Scorer","Low Scorer")</f>
        <v>Low Scorer</v>
      </c>
      <c r="M413">
        <v>37</v>
      </c>
      <c r="N413">
        <v>95</v>
      </c>
      <c r="O413">
        <v>38.9</v>
      </c>
      <c r="P413" t="str">
        <f>IF(Table13[[#This Row],[Field Goal %]]&gt;46,"Above Average FG%","Below Average FG%")</f>
        <v>Below Average FG%</v>
      </c>
      <c r="Q413">
        <v>24</v>
      </c>
      <c r="R413">
        <v>71</v>
      </c>
      <c r="S413">
        <v>33.799999999999997</v>
      </c>
      <c r="T413" t="str">
        <f>IF(Table13[[#This Row],[3P%]]&lt;30,"Regular Shooter",IF(Table13[[#This Row],[3P%]]&lt;=36,"Solid Shooter",IF(Table13[[#This Row],[3P%]]&gt;36,"Sharpshooter","Invalid")))</f>
        <v>Solid Shooter</v>
      </c>
      <c r="U413">
        <v>7</v>
      </c>
      <c r="V413">
        <v>9</v>
      </c>
      <c r="W413">
        <v>77.8</v>
      </c>
      <c r="X413" t="str">
        <f>IF(Table13[[#This Row],[Free Throw %]]&lt;70,"Subpar FT%",IF(Table13[[#This Row],[Free Throw %]]&lt;=72,"Solid FT%",IF(Table13[[#This Row],[Free Throw %]]&gt;72,"Elite FT%","Invalid")))</f>
        <v>Elite FT%</v>
      </c>
      <c r="Y413">
        <v>19</v>
      </c>
      <c r="Z413">
        <v>44</v>
      </c>
      <c r="AA413">
        <v>63</v>
      </c>
      <c r="AB413" t="str">
        <f>IF(Table13[[#This Row],[REB]]&lt;199,"Occasional Rebounder",IF(Table13[[#This Row],[REB]] &lt;= 199,"Solid Rebounder",IF(Table13[[#This Row],[REB]]&gt;=200,"Elite Rebounder","Invalid")))</f>
        <v>Occasional Rebounder</v>
      </c>
      <c r="AC413">
        <v>21</v>
      </c>
      <c r="AD413" t="str">
        <f>IF(Table13[[#This Row],[AST]]&lt;100,"Occasional Passer",IF(Table13[[#This Row],[AST]] &lt;= 116,"Solid Passer",IF(Table13[[#This Row],[AST]]&gt;116,"Elite Passer","Invalid")))</f>
        <v>Occasional Passer</v>
      </c>
      <c r="AE413">
        <v>18</v>
      </c>
      <c r="AF413">
        <v>12</v>
      </c>
      <c r="AG413" t="str">
        <f>IF(Table13[[#This Row],[STL]]&lt;25,"Occasional Stealer",IF(Table13[[#This Row],[STL]] &lt;= 33,"Solid Stealer",IF(Table13[[#This Row],[STL]]&gt;33,"Elite Stealer","Invalid")))</f>
        <v>Occasional Stealer</v>
      </c>
      <c r="AH413">
        <v>4</v>
      </c>
      <c r="AI413" t="str">
        <f>IF(Table13[[#This Row],[BLK]]&lt;18,"Occasional Blocker",IF(Table13[[#This Row],[BLK]] &lt;= 20,"Solid Shot Blocker",IF(Table13[[#This Row],[BLK]]&gt;=21,"Elite Shot Blocker","Invalid")))</f>
        <v>Occasional Blocker</v>
      </c>
      <c r="AJ413">
        <v>49</v>
      </c>
      <c r="AK413">
        <v>242</v>
      </c>
      <c r="AL413">
        <v>0</v>
      </c>
      <c r="AM413">
        <v>0</v>
      </c>
      <c r="AN413">
        <v>-78</v>
      </c>
    </row>
    <row r="414" spans="1:40" x14ac:dyDescent="0.25">
      <c r="A414" t="s">
        <v>500</v>
      </c>
      <c r="B414" t="s">
        <v>37</v>
      </c>
      <c r="C414" t="str">
        <f>_xlfn.XLOOKUP(Table13[[#This Row],[POS]],Table4[POS],Table4[POS NAME])</f>
        <v>Center</v>
      </c>
      <c r="D414" t="s">
        <v>91</v>
      </c>
      <c r="E414">
        <v>34</v>
      </c>
      <c r="F414">
        <v>31</v>
      </c>
      <c r="G414">
        <v>7</v>
      </c>
      <c r="H414">
        <v>24</v>
      </c>
      <c r="I414" t="b">
        <f>Table13[[#This Row],[W]]+Table13[[#This Row],[L]]=Table13[[#This Row],[Games Played]]</f>
        <v>1</v>
      </c>
      <c r="J414">
        <v>171</v>
      </c>
      <c r="K414">
        <v>102</v>
      </c>
      <c r="L414" t="str">
        <f>IF(Table13[[#This Row],[PTS]]&gt;=1000,"High Scorer","Low Scorer")</f>
        <v>Low Scorer</v>
      </c>
      <c r="M414">
        <v>41</v>
      </c>
      <c r="N414">
        <v>60</v>
      </c>
      <c r="O414">
        <v>68.3</v>
      </c>
      <c r="P414" t="str">
        <f>IF(Table13[[#This Row],[Field Goal %]]&gt;46,"Above Average FG%","Below Average FG%")</f>
        <v>Above Average FG%</v>
      </c>
      <c r="Q414">
        <v>0</v>
      </c>
      <c r="R414">
        <v>1</v>
      </c>
      <c r="S414">
        <v>0</v>
      </c>
      <c r="T414" t="str">
        <f>IF(Table13[[#This Row],[3P%]]&lt;30,"Regular Shooter",IF(Table13[[#This Row],[3P%]]&lt;=36,"Solid Shooter",IF(Table13[[#This Row],[3P%]]&gt;36,"Sharpshooter","Invalid")))</f>
        <v>Regular Shooter</v>
      </c>
      <c r="U414">
        <v>20</v>
      </c>
      <c r="V414">
        <v>27</v>
      </c>
      <c r="W414">
        <v>74.099999999999994</v>
      </c>
      <c r="X414" t="str">
        <f>IF(Table13[[#This Row],[Free Throw %]]&lt;70,"Subpar FT%",IF(Table13[[#This Row],[Free Throw %]]&lt;=72,"Solid FT%",IF(Table13[[#This Row],[Free Throw %]]&gt;72,"Elite FT%","Invalid")))</f>
        <v>Elite FT%</v>
      </c>
      <c r="Y414">
        <v>20</v>
      </c>
      <c r="Z414">
        <v>40</v>
      </c>
      <c r="AA414">
        <v>60</v>
      </c>
      <c r="AB414" t="str">
        <f>IF(Table13[[#This Row],[REB]]&lt;199,"Occasional Rebounder",IF(Table13[[#This Row],[REB]] &lt;= 199,"Solid Rebounder",IF(Table13[[#This Row],[REB]]&gt;=200,"Elite Rebounder","Invalid")))</f>
        <v>Occasional Rebounder</v>
      </c>
      <c r="AC414">
        <v>9</v>
      </c>
      <c r="AD414" t="str">
        <f>IF(Table13[[#This Row],[AST]]&lt;100,"Occasional Passer",IF(Table13[[#This Row],[AST]] &lt;= 116,"Solid Passer",IF(Table13[[#This Row],[AST]]&gt;116,"Elite Passer","Invalid")))</f>
        <v>Occasional Passer</v>
      </c>
      <c r="AE414">
        <v>14</v>
      </c>
      <c r="AF414">
        <v>5</v>
      </c>
      <c r="AG414" t="str">
        <f>IF(Table13[[#This Row],[STL]]&lt;25,"Occasional Stealer",IF(Table13[[#This Row],[STL]] &lt;= 33,"Solid Stealer",IF(Table13[[#This Row],[STL]]&gt;33,"Elite Stealer","Invalid")))</f>
        <v>Occasional Stealer</v>
      </c>
      <c r="AH414">
        <v>2</v>
      </c>
      <c r="AI414" t="str">
        <f>IF(Table13[[#This Row],[BLK]]&lt;18,"Occasional Blocker",IF(Table13[[#This Row],[BLK]] &lt;= 20,"Solid Shot Blocker",IF(Table13[[#This Row],[BLK]]&gt;=21,"Elite Shot Blocker","Invalid")))</f>
        <v>Occasional Blocker</v>
      </c>
      <c r="AJ414">
        <v>10</v>
      </c>
      <c r="AK414">
        <v>195</v>
      </c>
      <c r="AL414">
        <v>0</v>
      </c>
      <c r="AM414">
        <v>0</v>
      </c>
      <c r="AN414">
        <v>66</v>
      </c>
    </row>
    <row r="415" spans="1:40" x14ac:dyDescent="0.25">
      <c r="A415" t="s">
        <v>501</v>
      </c>
      <c r="B415" t="s">
        <v>52</v>
      </c>
      <c r="C415" t="str">
        <f>_xlfn.XLOOKUP(Table13[[#This Row],[POS]],Table4[POS],Table4[POS NAME])</f>
        <v>Shooting Guard</v>
      </c>
      <c r="D415" t="s">
        <v>93</v>
      </c>
      <c r="E415">
        <v>30</v>
      </c>
      <c r="F415">
        <v>22</v>
      </c>
      <c r="G415">
        <v>13</v>
      </c>
      <c r="H415">
        <v>9</v>
      </c>
      <c r="I415" t="b">
        <f>Table13[[#This Row],[W]]+Table13[[#This Row],[L]]=Table13[[#This Row],[Games Played]]</f>
        <v>1</v>
      </c>
      <c r="J415">
        <v>368</v>
      </c>
      <c r="K415">
        <v>101</v>
      </c>
      <c r="L415" t="str">
        <f>IF(Table13[[#This Row],[PTS]]&gt;=1000,"High Scorer","Low Scorer")</f>
        <v>Low Scorer</v>
      </c>
      <c r="M415">
        <v>41</v>
      </c>
      <c r="N415">
        <v>69</v>
      </c>
      <c r="O415">
        <v>59.4</v>
      </c>
      <c r="P415" t="str">
        <f>IF(Table13[[#This Row],[Field Goal %]]&gt;46,"Above Average FG%","Below Average FG%")</f>
        <v>Above Average FG%</v>
      </c>
      <c r="Q415">
        <v>13</v>
      </c>
      <c r="R415">
        <v>26</v>
      </c>
      <c r="S415">
        <v>50</v>
      </c>
      <c r="T415" t="str">
        <f>IF(Table13[[#This Row],[3P%]]&lt;30,"Regular Shooter",IF(Table13[[#This Row],[3P%]]&lt;=36,"Solid Shooter",IF(Table13[[#This Row],[3P%]]&gt;36,"Sharpshooter","Invalid")))</f>
        <v>Sharpshooter</v>
      </c>
      <c r="U415">
        <v>6</v>
      </c>
      <c r="V415">
        <v>7</v>
      </c>
      <c r="W415">
        <v>85.7</v>
      </c>
      <c r="X415" t="str">
        <f>IF(Table13[[#This Row],[Free Throw %]]&lt;70,"Subpar FT%",IF(Table13[[#This Row],[Free Throw %]]&lt;=72,"Solid FT%",IF(Table13[[#This Row],[Free Throw %]]&gt;72,"Elite FT%","Invalid")))</f>
        <v>Elite FT%</v>
      </c>
      <c r="Y415">
        <v>24</v>
      </c>
      <c r="Z415">
        <v>45</v>
      </c>
      <c r="AA415">
        <v>69</v>
      </c>
      <c r="AB415" t="str">
        <f>IF(Table13[[#This Row],[REB]]&lt;199,"Occasional Rebounder",IF(Table13[[#This Row],[REB]] &lt;= 199,"Solid Rebounder",IF(Table13[[#This Row],[REB]]&gt;=200,"Elite Rebounder","Invalid")))</f>
        <v>Occasional Rebounder</v>
      </c>
      <c r="AC415">
        <v>30</v>
      </c>
      <c r="AD415" t="str">
        <f>IF(Table13[[#This Row],[AST]]&lt;100,"Occasional Passer",IF(Table13[[#This Row],[AST]] &lt;= 116,"Solid Passer",IF(Table13[[#This Row],[AST]]&gt;116,"Elite Passer","Invalid")))</f>
        <v>Occasional Passer</v>
      </c>
      <c r="AE415">
        <v>16</v>
      </c>
      <c r="AF415">
        <v>22</v>
      </c>
      <c r="AG415" t="str">
        <f>IF(Table13[[#This Row],[STL]]&lt;25,"Occasional Stealer",IF(Table13[[#This Row],[STL]] &lt;= 33,"Solid Stealer",IF(Table13[[#This Row],[STL]]&gt;33,"Elite Stealer","Invalid")))</f>
        <v>Occasional Stealer</v>
      </c>
      <c r="AH415">
        <v>5</v>
      </c>
      <c r="AI415" t="str">
        <f>IF(Table13[[#This Row],[BLK]]&lt;18,"Occasional Blocker",IF(Table13[[#This Row],[BLK]] &lt;= 20,"Solid Shot Blocker",IF(Table13[[#This Row],[BLK]]&gt;=21,"Elite Shot Blocker","Invalid")))</f>
        <v>Occasional Blocker</v>
      </c>
      <c r="AJ415">
        <v>43</v>
      </c>
      <c r="AK415">
        <v>294</v>
      </c>
      <c r="AL415">
        <v>0</v>
      </c>
      <c r="AM415">
        <v>0</v>
      </c>
      <c r="AN415">
        <v>39</v>
      </c>
    </row>
    <row r="416" spans="1:40" x14ac:dyDescent="0.25">
      <c r="A416" t="s">
        <v>502</v>
      </c>
      <c r="B416" t="s">
        <v>33</v>
      </c>
      <c r="C416" t="str">
        <f>_xlfn.XLOOKUP(Table13[[#This Row],[POS]],Table4[POS],Table4[POS NAME])</f>
        <v>Small Forward</v>
      </c>
      <c r="D416" t="s">
        <v>78</v>
      </c>
      <c r="E416">
        <v>22</v>
      </c>
      <c r="F416">
        <v>36</v>
      </c>
      <c r="G416">
        <v>17</v>
      </c>
      <c r="H416">
        <v>19</v>
      </c>
      <c r="I416" t="b">
        <f>Table13[[#This Row],[W]]+Table13[[#This Row],[L]]=Table13[[#This Row],[Games Played]]</f>
        <v>1</v>
      </c>
      <c r="J416">
        <v>386</v>
      </c>
      <c r="K416">
        <v>100</v>
      </c>
      <c r="L416" t="str">
        <f>IF(Table13[[#This Row],[PTS]]&gt;=1000,"High Scorer","Low Scorer")</f>
        <v>Low Scorer</v>
      </c>
      <c r="M416">
        <v>36</v>
      </c>
      <c r="N416">
        <v>93</v>
      </c>
      <c r="O416">
        <v>38.700000000000003</v>
      </c>
      <c r="P416" t="str">
        <f>IF(Table13[[#This Row],[Field Goal %]]&gt;46,"Above Average FG%","Below Average FG%")</f>
        <v>Below Average FG%</v>
      </c>
      <c r="Q416">
        <v>17</v>
      </c>
      <c r="R416">
        <v>55</v>
      </c>
      <c r="S416">
        <v>30.9</v>
      </c>
      <c r="T416" t="str">
        <f>IF(Table13[[#This Row],[3P%]]&lt;30,"Regular Shooter",IF(Table13[[#This Row],[3P%]]&lt;=36,"Solid Shooter",IF(Table13[[#This Row],[3P%]]&gt;36,"Sharpshooter","Invalid")))</f>
        <v>Solid Shooter</v>
      </c>
      <c r="U416">
        <v>11</v>
      </c>
      <c r="V416">
        <v>15</v>
      </c>
      <c r="W416">
        <v>73.3</v>
      </c>
      <c r="X416" t="str">
        <f>IF(Table13[[#This Row],[Free Throw %]]&lt;70,"Subpar FT%",IF(Table13[[#This Row],[Free Throw %]]&lt;=72,"Solid FT%",IF(Table13[[#This Row],[Free Throw %]]&gt;72,"Elite FT%","Invalid")))</f>
        <v>Elite FT%</v>
      </c>
      <c r="Y416">
        <v>23</v>
      </c>
      <c r="Z416">
        <v>38</v>
      </c>
      <c r="AA416">
        <v>61</v>
      </c>
      <c r="AB416" t="str">
        <f>IF(Table13[[#This Row],[REB]]&lt;199,"Occasional Rebounder",IF(Table13[[#This Row],[REB]] &lt;= 199,"Solid Rebounder",IF(Table13[[#This Row],[REB]]&gt;=200,"Elite Rebounder","Invalid")))</f>
        <v>Occasional Rebounder</v>
      </c>
      <c r="AC416">
        <v>23</v>
      </c>
      <c r="AD416" t="str">
        <f>IF(Table13[[#This Row],[AST]]&lt;100,"Occasional Passer",IF(Table13[[#This Row],[AST]] &lt;= 116,"Solid Passer",IF(Table13[[#This Row],[AST]]&gt;116,"Elite Passer","Invalid")))</f>
        <v>Occasional Passer</v>
      </c>
      <c r="AE416">
        <v>13</v>
      </c>
      <c r="AF416">
        <v>14</v>
      </c>
      <c r="AG416" t="str">
        <f>IF(Table13[[#This Row],[STL]]&lt;25,"Occasional Stealer",IF(Table13[[#This Row],[STL]] &lt;= 33,"Solid Stealer",IF(Table13[[#This Row],[STL]]&gt;33,"Elite Stealer","Invalid")))</f>
        <v>Occasional Stealer</v>
      </c>
      <c r="AH416">
        <v>6</v>
      </c>
      <c r="AI416" t="str">
        <f>IF(Table13[[#This Row],[BLK]]&lt;18,"Occasional Blocker",IF(Table13[[#This Row],[BLK]] &lt;= 20,"Solid Shot Blocker",IF(Table13[[#This Row],[BLK]]&gt;=21,"Elite Shot Blocker","Invalid")))</f>
        <v>Occasional Blocker</v>
      </c>
      <c r="AJ416">
        <v>40</v>
      </c>
      <c r="AK416">
        <v>255</v>
      </c>
      <c r="AL416">
        <v>0</v>
      </c>
      <c r="AM416">
        <v>0</v>
      </c>
      <c r="AN416">
        <v>5</v>
      </c>
    </row>
    <row r="417" spans="1:40" x14ac:dyDescent="0.25">
      <c r="A417" t="s">
        <v>503</v>
      </c>
      <c r="B417" t="s">
        <v>37</v>
      </c>
      <c r="C417" t="str">
        <f>_xlfn.XLOOKUP(Table13[[#This Row],[POS]],Table4[POS],Table4[POS NAME])</f>
        <v>Center</v>
      </c>
      <c r="D417" t="s">
        <v>106</v>
      </c>
      <c r="E417">
        <v>30</v>
      </c>
      <c r="F417">
        <v>15</v>
      </c>
      <c r="G417">
        <v>6</v>
      </c>
      <c r="H417">
        <v>9</v>
      </c>
      <c r="I417" t="b">
        <f>Table13[[#This Row],[W]]+Table13[[#This Row],[L]]=Table13[[#This Row],[Games Played]]</f>
        <v>1</v>
      </c>
      <c r="J417">
        <v>217</v>
      </c>
      <c r="K417">
        <v>98</v>
      </c>
      <c r="L417" t="str">
        <f>IF(Table13[[#This Row],[PTS]]&gt;=1000,"High Scorer","Low Scorer")</f>
        <v>Low Scorer</v>
      </c>
      <c r="M417">
        <v>37</v>
      </c>
      <c r="N417">
        <v>59</v>
      </c>
      <c r="O417">
        <v>62.7</v>
      </c>
      <c r="P417" t="str">
        <f>IF(Table13[[#This Row],[Field Goal %]]&gt;46,"Above Average FG%","Below Average FG%")</f>
        <v>Above Average FG%</v>
      </c>
      <c r="Q417">
        <v>0</v>
      </c>
      <c r="R417">
        <v>2</v>
      </c>
      <c r="S417">
        <v>0</v>
      </c>
      <c r="T417" t="str">
        <f>IF(Table13[[#This Row],[3P%]]&lt;30,"Regular Shooter",IF(Table13[[#This Row],[3P%]]&lt;=36,"Solid Shooter",IF(Table13[[#This Row],[3P%]]&gt;36,"Sharpshooter","Invalid")))</f>
        <v>Regular Shooter</v>
      </c>
      <c r="U417">
        <v>24</v>
      </c>
      <c r="V417">
        <v>35</v>
      </c>
      <c r="W417">
        <v>68.599999999999994</v>
      </c>
      <c r="X417" t="str">
        <f>IF(Table13[[#This Row],[Free Throw %]]&lt;70,"Subpar FT%",IF(Table13[[#This Row],[Free Throw %]]&lt;=72,"Solid FT%",IF(Table13[[#This Row],[Free Throw %]]&gt;72,"Elite FT%","Invalid")))</f>
        <v>Subpar FT%</v>
      </c>
      <c r="Y417">
        <v>25</v>
      </c>
      <c r="Z417">
        <v>39</v>
      </c>
      <c r="AA417">
        <v>64</v>
      </c>
      <c r="AB417" t="str">
        <f>IF(Table13[[#This Row],[REB]]&lt;199,"Occasional Rebounder",IF(Table13[[#This Row],[REB]] &lt;= 199,"Solid Rebounder",IF(Table13[[#This Row],[REB]]&gt;=200,"Elite Rebounder","Invalid")))</f>
        <v>Occasional Rebounder</v>
      </c>
      <c r="AC417">
        <v>10</v>
      </c>
      <c r="AD417" t="str">
        <f>IF(Table13[[#This Row],[AST]]&lt;100,"Occasional Passer",IF(Table13[[#This Row],[AST]] &lt;= 116,"Solid Passer",IF(Table13[[#This Row],[AST]]&gt;116,"Elite Passer","Invalid")))</f>
        <v>Occasional Passer</v>
      </c>
      <c r="AE417">
        <v>14</v>
      </c>
      <c r="AF417">
        <v>3</v>
      </c>
      <c r="AG417" t="str">
        <f>IF(Table13[[#This Row],[STL]]&lt;25,"Occasional Stealer",IF(Table13[[#This Row],[STL]] &lt;= 33,"Solid Stealer",IF(Table13[[#This Row],[STL]]&gt;33,"Elite Stealer","Invalid")))</f>
        <v>Occasional Stealer</v>
      </c>
      <c r="AH417">
        <v>4</v>
      </c>
      <c r="AI417" t="str">
        <f>IF(Table13[[#This Row],[BLK]]&lt;18,"Occasional Blocker",IF(Table13[[#This Row],[BLK]] &lt;= 20,"Solid Shot Blocker",IF(Table13[[#This Row],[BLK]]&gt;=21,"Elite Shot Blocker","Invalid")))</f>
        <v>Occasional Blocker</v>
      </c>
      <c r="AJ417">
        <v>33</v>
      </c>
      <c r="AK417">
        <v>197</v>
      </c>
      <c r="AL417">
        <v>0</v>
      </c>
      <c r="AM417">
        <v>0</v>
      </c>
      <c r="AN417">
        <v>-48</v>
      </c>
    </row>
    <row r="418" spans="1:40" x14ac:dyDescent="0.25">
      <c r="A418" t="s">
        <v>504</v>
      </c>
      <c r="B418" t="s">
        <v>57</v>
      </c>
      <c r="C418" t="str">
        <f>_xlfn.XLOOKUP(Table13[[#This Row],[POS]],Table4[POS],Table4[POS NAME])</f>
        <v>Forward</v>
      </c>
      <c r="D418" t="s">
        <v>106</v>
      </c>
      <c r="E418">
        <v>24</v>
      </c>
      <c r="F418">
        <v>18</v>
      </c>
      <c r="G418">
        <v>10</v>
      </c>
      <c r="H418">
        <v>8</v>
      </c>
      <c r="I418" t="b">
        <f>Table13[[#This Row],[W]]+Table13[[#This Row],[L]]=Table13[[#This Row],[Games Played]]</f>
        <v>1</v>
      </c>
      <c r="J418">
        <v>240</v>
      </c>
      <c r="K418">
        <v>98</v>
      </c>
      <c r="L418" t="str">
        <f>IF(Table13[[#This Row],[PTS]]&gt;=1000,"High Scorer","Low Scorer")</f>
        <v>Low Scorer</v>
      </c>
      <c r="M418">
        <v>37</v>
      </c>
      <c r="N418">
        <v>66</v>
      </c>
      <c r="O418">
        <v>56.1</v>
      </c>
      <c r="P418" t="str">
        <f>IF(Table13[[#This Row],[Field Goal %]]&gt;46,"Above Average FG%","Below Average FG%")</f>
        <v>Above Average FG%</v>
      </c>
      <c r="Q418">
        <v>7</v>
      </c>
      <c r="R418">
        <v>20</v>
      </c>
      <c r="S418">
        <v>35</v>
      </c>
      <c r="T418" t="str">
        <f>IF(Table13[[#This Row],[3P%]]&lt;30,"Regular Shooter",IF(Table13[[#This Row],[3P%]]&lt;=36,"Solid Shooter",IF(Table13[[#This Row],[3P%]]&gt;36,"Sharpshooter","Invalid")))</f>
        <v>Solid Shooter</v>
      </c>
      <c r="U418">
        <v>17</v>
      </c>
      <c r="V418">
        <v>22</v>
      </c>
      <c r="W418">
        <v>77.3</v>
      </c>
      <c r="X418" t="str">
        <f>IF(Table13[[#This Row],[Free Throw %]]&lt;70,"Subpar FT%",IF(Table13[[#This Row],[Free Throw %]]&lt;=72,"Solid FT%",IF(Table13[[#This Row],[Free Throw %]]&gt;72,"Elite FT%","Invalid")))</f>
        <v>Elite FT%</v>
      </c>
      <c r="Y418">
        <v>15</v>
      </c>
      <c r="Z418">
        <v>37</v>
      </c>
      <c r="AA418">
        <v>52</v>
      </c>
      <c r="AB418" t="str">
        <f>IF(Table13[[#This Row],[REB]]&lt;199,"Occasional Rebounder",IF(Table13[[#This Row],[REB]] &lt;= 199,"Solid Rebounder",IF(Table13[[#This Row],[REB]]&gt;=200,"Elite Rebounder","Invalid")))</f>
        <v>Occasional Rebounder</v>
      </c>
      <c r="AC418">
        <v>12</v>
      </c>
      <c r="AD418" t="str">
        <f>IF(Table13[[#This Row],[AST]]&lt;100,"Occasional Passer",IF(Table13[[#This Row],[AST]] &lt;= 116,"Solid Passer",IF(Table13[[#This Row],[AST]]&gt;116,"Elite Passer","Invalid")))</f>
        <v>Occasional Passer</v>
      </c>
      <c r="AE418">
        <v>6</v>
      </c>
      <c r="AF418">
        <v>11</v>
      </c>
      <c r="AG418" t="str">
        <f>IF(Table13[[#This Row],[STL]]&lt;25,"Occasional Stealer",IF(Table13[[#This Row],[STL]] &lt;= 33,"Solid Stealer",IF(Table13[[#This Row],[STL]]&gt;33,"Elite Stealer","Invalid")))</f>
        <v>Occasional Stealer</v>
      </c>
      <c r="AH418">
        <v>1</v>
      </c>
      <c r="AI418" t="str">
        <f>IF(Table13[[#This Row],[BLK]]&lt;18,"Occasional Blocker",IF(Table13[[#This Row],[BLK]] &lt;= 20,"Solid Shot Blocker",IF(Table13[[#This Row],[BLK]]&gt;=21,"Elite Shot Blocker","Invalid")))</f>
        <v>Occasional Blocker</v>
      </c>
      <c r="AJ418">
        <v>21</v>
      </c>
      <c r="AK418">
        <v>208</v>
      </c>
      <c r="AL418">
        <v>0</v>
      </c>
      <c r="AM418">
        <v>0</v>
      </c>
      <c r="AN418">
        <v>22</v>
      </c>
    </row>
    <row r="419" spans="1:40" x14ac:dyDescent="0.25">
      <c r="A419" t="s">
        <v>505</v>
      </c>
      <c r="B419" t="s">
        <v>62</v>
      </c>
      <c r="C419" t="str">
        <f>_xlfn.XLOOKUP(Table13[[#This Row],[POS]],Table4[POS],Table4[POS NAME])</f>
        <v>Guard</v>
      </c>
      <c r="D419" t="s">
        <v>44</v>
      </c>
      <c r="E419">
        <v>27</v>
      </c>
      <c r="F419">
        <v>40</v>
      </c>
      <c r="G419">
        <v>19</v>
      </c>
      <c r="H419">
        <v>21</v>
      </c>
      <c r="I419" t="b">
        <f>Table13[[#This Row],[W]]+Table13[[#This Row],[L]]=Table13[[#This Row],[Games Played]]</f>
        <v>1</v>
      </c>
      <c r="J419">
        <v>323</v>
      </c>
      <c r="K419">
        <v>95</v>
      </c>
      <c r="L419" t="str">
        <f>IF(Table13[[#This Row],[PTS]]&gt;=1000,"High Scorer","Low Scorer")</f>
        <v>Low Scorer</v>
      </c>
      <c r="M419">
        <v>31</v>
      </c>
      <c r="N419">
        <v>87</v>
      </c>
      <c r="O419">
        <v>35.6</v>
      </c>
      <c r="P419" t="str">
        <f>IF(Table13[[#This Row],[Field Goal %]]&gt;46,"Above Average FG%","Below Average FG%")</f>
        <v>Below Average FG%</v>
      </c>
      <c r="Q419">
        <v>22</v>
      </c>
      <c r="R419">
        <v>62</v>
      </c>
      <c r="S419">
        <v>35.5</v>
      </c>
      <c r="T419" t="str">
        <f>IF(Table13[[#This Row],[3P%]]&lt;30,"Regular Shooter",IF(Table13[[#This Row],[3P%]]&lt;=36,"Solid Shooter",IF(Table13[[#This Row],[3P%]]&gt;36,"Sharpshooter","Invalid")))</f>
        <v>Solid Shooter</v>
      </c>
      <c r="U419">
        <v>11</v>
      </c>
      <c r="V419">
        <v>13</v>
      </c>
      <c r="W419">
        <v>84.6</v>
      </c>
      <c r="X419" t="str">
        <f>IF(Table13[[#This Row],[Free Throw %]]&lt;70,"Subpar FT%",IF(Table13[[#This Row],[Free Throw %]]&lt;=72,"Solid FT%",IF(Table13[[#This Row],[Free Throw %]]&gt;72,"Elite FT%","Invalid")))</f>
        <v>Elite FT%</v>
      </c>
      <c r="Y419">
        <v>10</v>
      </c>
      <c r="Z419">
        <v>53</v>
      </c>
      <c r="AA419">
        <v>63</v>
      </c>
      <c r="AB419" t="str">
        <f>IF(Table13[[#This Row],[REB]]&lt;199,"Occasional Rebounder",IF(Table13[[#This Row],[REB]] &lt;= 199,"Solid Rebounder",IF(Table13[[#This Row],[REB]]&gt;=200,"Elite Rebounder","Invalid")))</f>
        <v>Occasional Rebounder</v>
      </c>
      <c r="AC419">
        <v>46</v>
      </c>
      <c r="AD419" t="str">
        <f>IF(Table13[[#This Row],[AST]]&lt;100,"Occasional Passer",IF(Table13[[#This Row],[AST]] &lt;= 116,"Solid Passer",IF(Table13[[#This Row],[AST]]&gt;116,"Elite Passer","Invalid")))</f>
        <v>Occasional Passer</v>
      </c>
      <c r="AE419">
        <v>12</v>
      </c>
      <c r="AF419">
        <v>6</v>
      </c>
      <c r="AG419" t="str">
        <f>IF(Table13[[#This Row],[STL]]&lt;25,"Occasional Stealer",IF(Table13[[#This Row],[STL]] &lt;= 33,"Solid Stealer",IF(Table13[[#This Row],[STL]]&gt;33,"Elite Stealer","Invalid")))</f>
        <v>Occasional Stealer</v>
      </c>
      <c r="AH419">
        <v>1</v>
      </c>
      <c r="AI419" t="str">
        <f>IF(Table13[[#This Row],[BLK]]&lt;18,"Occasional Blocker",IF(Table13[[#This Row],[BLK]] &lt;= 20,"Solid Shot Blocker",IF(Table13[[#This Row],[BLK]]&gt;=21,"Elite Shot Blocker","Invalid")))</f>
        <v>Occasional Blocker</v>
      </c>
      <c r="AJ419">
        <v>34</v>
      </c>
      <c r="AK419">
        <v>249</v>
      </c>
      <c r="AL419">
        <v>1</v>
      </c>
      <c r="AM419">
        <v>1</v>
      </c>
      <c r="AN419">
        <v>-50</v>
      </c>
    </row>
    <row r="420" spans="1:40" x14ac:dyDescent="0.25">
      <c r="A420" t="s">
        <v>506</v>
      </c>
      <c r="B420" t="s">
        <v>52</v>
      </c>
      <c r="C420" t="str">
        <f>_xlfn.XLOOKUP(Table13[[#This Row],[POS]],Table4[POS],Table4[POS NAME])</f>
        <v>Shooting Guard</v>
      </c>
      <c r="D420" t="s">
        <v>75</v>
      </c>
      <c r="E420">
        <v>25</v>
      </c>
      <c r="F420">
        <v>6</v>
      </c>
      <c r="G420">
        <v>1</v>
      </c>
      <c r="H420">
        <v>5</v>
      </c>
      <c r="I420" t="b">
        <f>Table13[[#This Row],[W]]+Table13[[#This Row],[L]]=Table13[[#This Row],[Games Played]]</f>
        <v>1</v>
      </c>
      <c r="J420">
        <v>189</v>
      </c>
      <c r="K420">
        <v>92</v>
      </c>
      <c r="L420" t="str">
        <f>IF(Table13[[#This Row],[PTS]]&gt;=1000,"High Scorer","Low Scorer")</f>
        <v>Low Scorer</v>
      </c>
      <c r="M420">
        <v>34</v>
      </c>
      <c r="N420">
        <v>68</v>
      </c>
      <c r="O420">
        <v>50</v>
      </c>
      <c r="P420" t="str">
        <f>IF(Table13[[#This Row],[Field Goal %]]&gt;46,"Above Average FG%","Below Average FG%")</f>
        <v>Above Average FG%</v>
      </c>
      <c r="Q420">
        <v>12</v>
      </c>
      <c r="R420">
        <v>26</v>
      </c>
      <c r="S420">
        <v>46.2</v>
      </c>
      <c r="T420" t="str">
        <f>IF(Table13[[#This Row],[3P%]]&lt;30,"Regular Shooter",IF(Table13[[#This Row],[3P%]]&lt;=36,"Solid Shooter",IF(Table13[[#This Row],[3P%]]&gt;36,"Sharpshooter","Invalid")))</f>
        <v>Sharpshooter</v>
      </c>
      <c r="U420">
        <v>12</v>
      </c>
      <c r="V420">
        <v>13</v>
      </c>
      <c r="W420">
        <v>92.3</v>
      </c>
      <c r="X420" t="str">
        <f>IF(Table13[[#This Row],[Free Throw %]]&lt;70,"Subpar FT%",IF(Table13[[#This Row],[Free Throw %]]&lt;=72,"Solid FT%",IF(Table13[[#This Row],[Free Throw %]]&gt;72,"Elite FT%","Invalid")))</f>
        <v>Elite FT%</v>
      </c>
      <c r="Y420">
        <v>2</v>
      </c>
      <c r="Z420">
        <v>17</v>
      </c>
      <c r="AA420">
        <v>19</v>
      </c>
      <c r="AB420" t="str">
        <f>IF(Table13[[#This Row],[REB]]&lt;199,"Occasional Rebounder",IF(Table13[[#This Row],[REB]] &lt;= 199,"Solid Rebounder",IF(Table13[[#This Row],[REB]]&gt;=200,"Elite Rebounder","Invalid")))</f>
        <v>Occasional Rebounder</v>
      </c>
      <c r="AC420">
        <v>50</v>
      </c>
      <c r="AD420" t="str">
        <f>IF(Table13[[#This Row],[AST]]&lt;100,"Occasional Passer",IF(Table13[[#This Row],[AST]] &lt;= 116,"Solid Passer",IF(Table13[[#This Row],[AST]]&gt;116,"Elite Passer","Invalid")))</f>
        <v>Occasional Passer</v>
      </c>
      <c r="AE420">
        <v>10</v>
      </c>
      <c r="AF420">
        <v>6</v>
      </c>
      <c r="AG420" t="str">
        <f>IF(Table13[[#This Row],[STL]]&lt;25,"Occasional Stealer",IF(Table13[[#This Row],[STL]] &lt;= 33,"Solid Stealer",IF(Table13[[#This Row],[STL]]&gt;33,"Elite Stealer","Invalid")))</f>
        <v>Occasional Stealer</v>
      </c>
      <c r="AH420">
        <v>1</v>
      </c>
      <c r="AI420" t="str">
        <f>IF(Table13[[#This Row],[BLK]]&lt;18,"Occasional Blocker",IF(Table13[[#This Row],[BLK]] &lt;= 20,"Solid Shot Blocker",IF(Table13[[#This Row],[BLK]]&gt;=21,"Elite Shot Blocker","Invalid")))</f>
        <v>Occasional Blocker</v>
      </c>
      <c r="AJ420">
        <v>11</v>
      </c>
      <c r="AK420">
        <v>201</v>
      </c>
      <c r="AL420">
        <v>1</v>
      </c>
      <c r="AM420">
        <v>0</v>
      </c>
      <c r="AN420">
        <v>-74</v>
      </c>
    </row>
    <row r="421" spans="1:40" x14ac:dyDescent="0.25">
      <c r="A421" t="s">
        <v>507</v>
      </c>
      <c r="B421" t="s">
        <v>52</v>
      </c>
      <c r="C421" t="str">
        <f>_xlfn.XLOOKUP(Table13[[#This Row],[POS]],Table4[POS],Table4[POS NAME])</f>
        <v>Shooting Guard</v>
      </c>
      <c r="D421" t="s">
        <v>56</v>
      </c>
      <c r="E421">
        <v>29</v>
      </c>
      <c r="F421">
        <v>25</v>
      </c>
      <c r="G421">
        <v>9</v>
      </c>
      <c r="H421">
        <v>16</v>
      </c>
      <c r="I421" t="b">
        <f>Table13[[#This Row],[W]]+Table13[[#This Row],[L]]=Table13[[#This Row],[Games Played]]</f>
        <v>1</v>
      </c>
      <c r="J421">
        <v>268</v>
      </c>
      <c r="K421">
        <v>89</v>
      </c>
      <c r="L421" t="str">
        <f>IF(Table13[[#This Row],[PTS]]&gt;=1000,"High Scorer","Low Scorer")</f>
        <v>Low Scorer</v>
      </c>
      <c r="M421">
        <v>30</v>
      </c>
      <c r="N421">
        <v>83</v>
      </c>
      <c r="O421">
        <v>36.1</v>
      </c>
      <c r="P421" t="str">
        <f>IF(Table13[[#This Row],[Field Goal %]]&gt;46,"Above Average FG%","Below Average FG%")</f>
        <v>Below Average FG%</v>
      </c>
      <c r="Q421">
        <v>14</v>
      </c>
      <c r="R421">
        <v>46</v>
      </c>
      <c r="S421">
        <v>30.4</v>
      </c>
      <c r="T421" t="str">
        <f>IF(Table13[[#This Row],[3P%]]&lt;30,"Regular Shooter",IF(Table13[[#This Row],[3P%]]&lt;=36,"Solid Shooter",IF(Table13[[#This Row],[3P%]]&gt;36,"Sharpshooter","Invalid")))</f>
        <v>Solid Shooter</v>
      </c>
      <c r="U421">
        <v>15</v>
      </c>
      <c r="V421">
        <v>15</v>
      </c>
      <c r="W421">
        <v>100</v>
      </c>
      <c r="X421" t="str">
        <f>IF(Table13[[#This Row],[Free Throw %]]&lt;70,"Subpar FT%",IF(Table13[[#This Row],[Free Throw %]]&lt;=72,"Solid FT%",IF(Table13[[#This Row],[Free Throw %]]&gt;72,"Elite FT%","Invalid")))</f>
        <v>Elite FT%</v>
      </c>
      <c r="Y421">
        <v>4</v>
      </c>
      <c r="Z421">
        <v>11</v>
      </c>
      <c r="AA421">
        <v>15</v>
      </c>
      <c r="AB421" t="str">
        <f>IF(Table13[[#This Row],[REB]]&lt;199,"Occasional Rebounder",IF(Table13[[#This Row],[REB]] &lt;= 199,"Solid Rebounder",IF(Table13[[#This Row],[REB]]&gt;=200,"Elite Rebounder","Invalid")))</f>
        <v>Occasional Rebounder</v>
      </c>
      <c r="AC421">
        <v>17</v>
      </c>
      <c r="AD421" t="str">
        <f>IF(Table13[[#This Row],[AST]]&lt;100,"Occasional Passer",IF(Table13[[#This Row],[AST]] &lt;= 116,"Solid Passer",IF(Table13[[#This Row],[AST]]&gt;116,"Elite Passer","Invalid")))</f>
        <v>Occasional Passer</v>
      </c>
      <c r="AE421">
        <v>12</v>
      </c>
      <c r="AF421">
        <v>7</v>
      </c>
      <c r="AG421" t="str">
        <f>IF(Table13[[#This Row],[STL]]&lt;25,"Occasional Stealer",IF(Table13[[#This Row],[STL]] &lt;= 33,"Solid Stealer",IF(Table13[[#This Row],[STL]]&gt;33,"Elite Stealer","Invalid")))</f>
        <v>Occasional Stealer</v>
      </c>
      <c r="AH421">
        <v>2</v>
      </c>
      <c r="AI421" t="str">
        <f>IF(Table13[[#This Row],[BLK]]&lt;18,"Occasional Blocker",IF(Table13[[#This Row],[BLK]] &lt;= 20,"Solid Shot Blocker",IF(Table13[[#This Row],[BLK]]&gt;=21,"Elite Shot Blocker","Invalid")))</f>
        <v>Occasional Blocker</v>
      </c>
      <c r="AJ421">
        <v>22</v>
      </c>
      <c r="AK421">
        <v>148</v>
      </c>
      <c r="AL421">
        <v>0</v>
      </c>
      <c r="AM421">
        <v>0</v>
      </c>
      <c r="AN421">
        <v>-48</v>
      </c>
    </row>
    <row r="422" spans="1:40" x14ac:dyDescent="0.25">
      <c r="A422" t="s">
        <v>508</v>
      </c>
      <c r="B422" t="s">
        <v>52</v>
      </c>
      <c r="C422" t="str">
        <f>_xlfn.XLOOKUP(Table13[[#This Row],[POS]],Table4[POS],Table4[POS NAME])</f>
        <v>Shooting Guard</v>
      </c>
      <c r="D422" t="s">
        <v>102</v>
      </c>
      <c r="E422">
        <v>27</v>
      </c>
      <c r="F422">
        <v>43</v>
      </c>
      <c r="G422">
        <v>29</v>
      </c>
      <c r="H422">
        <v>14</v>
      </c>
      <c r="I422" t="b">
        <f>Table13[[#This Row],[W]]+Table13[[#This Row],[L]]=Table13[[#This Row],[Games Played]]</f>
        <v>1</v>
      </c>
      <c r="J422">
        <v>343</v>
      </c>
      <c r="K422">
        <v>89</v>
      </c>
      <c r="L422" t="str">
        <f>IF(Table13[[#This Row],[PTS]]&gt;=1000,"High Scorer","Low Scorer")</f>
        <v>Low Scorer</v>
      </c>
      <c r="M422">
        <v>28</v>
      </c>
      <c r="N422">
        <v>84</v>
      </c>
      <c r="O422">
        <v>33.299999999999997</v>
      </c>
      <c r="P422" t="str">
        <f>IF(Table13[[#This Row],[Field Goal %]]&gt;46,"Above Average FG%","Below Average FG%")</f>
        <v>Below Average FG%</v>
      </c>
      <c r="Q422">
        <v>17</v>
      </c>
      <c r="R422">
        <v>46</v>
      </c>
      <c r="S422">
        <v>37</v>
      </c>
      <c r="T422" t="str">
        <f>IF(Table13[[#This Row],[3P%]]&lt;30,"Regular Shooter",IF(Table13[[#This Row],[3P%]]&lt;=36,"Solid Shooter",IF(Table13[[#This Row],[3P%]]&gt;36,"Sharpshooter","Invalid")))</f>
        <v>Sharpshooter</v>
      </c>
      <c r="U422">
        <v>16</v>
      </c>
      <c r="V422">
        <v>24</v>
      </c>
      <c r="W422">
        <v>66.7</v>
      </c>
      <c r="X422" t="str">
        <f>IF(Table13[[#This Row],[Free Throw %]]&lt;70,"Subpar FT%",IF(Table13[[#This Row],[Free Throw %]]&lt;=72,"Solid FT%",IF(Table13[[#This Row],[Free Throw %]]&gt;72,"Elite FT%","Invalid")))</f>
        <v>Subpar FT%</v>
      </c>
      <c r="Y422">
        <v>10</v>
      </c>
      <c r="Z422">
        <v>49</v>
      </c>
      <c r="AA422">
        <v>59</v>
      </c>
      <c r="AB422" t="str">
        <f>IF(Table13[[#This Row],[REB]]&lt;199,"Occasional Rebounder",IF(Table13[[#This Row],[REB]] &lt;= 199,"Solid Rebounder",IF(Table13[[#This Row],[REB]]&gt;=200,"Elite Rebounder","Invalid")))</f>
        <v>Occasional Rebounder</v>
      </c>
      <c r="AC422">
        <v>23</v>
      </c>
      <c r="AD422" t="str">
        <f>IF(Table13[[#This Row],[AST]]&lt;100,"Occasional Passer",IF(Table13[[#This Row],[AST]] &lt;= 116,"Solid Passer",IF(Table13[[#This Row],[AST]]&gt;116,"Elite Passer","Invalid")))</f>
        <v>Occasional Passer</v>
      </c>
      <c r="AE422">
        <v>20</v>
      </c>
      <c r="AF422">
        <v>15</v>
      </c>
      <c r="AG422" t="str">
        <f>IF(Table13[[#This Row],[STL]]&lt;25,"Occasional Stealer",IF(Table13[[#This Row],[STL]] &lt;= 33,"Solid Stealer",IF(Table13[[#This Row],[STL]]&gt;33,"Elite Stealer","Invalid")))</f>
        <v>Occasional Stealer</v>
      </c>
      <c r="AH422">
        <v>4</v>
      </c>
      <c r="AI422" t="str">
        <f>IF(Table13[[#This Row],[BLK]]&lt;18,"Occasional Blocker",IF(Table13[[#This Row],[BLK]] &lt;= 20,"Solid Shot Blocker",IF(Table13[[#This Row],[BLK]]&gt;=21,"Elite Shot Blocker","Invalid")))</f>
        <v>Occasional Blocker</v>
      </c>
      <c r="AJ422">
        <v>39</v>
      </c>
      <c r="AK422">
        <v>231</v>
      </c>
      <c r="AL422">
        <v>0</v>
      </c>
      <c r="AM422">
        <v>0</v>
      </c>
      <c r="AN422">
        <v>-99</v>
      </c>
    </row>
    <row r="423" spans="1:40" x14ac:dyDescent="0.25">
      <c r="A423" t="s">
        <v>509</v>
      </c>
      <c r="B423" t="s">
        <v>26</v>
      </c>
      <c r="C423" t="str">
        <f>_xlfn.XLOOKUP(Table13[[#This Row],[POS]],Table4[POS],Table4[POS NAME])</f>
        <v>Power Forward</v>
      </c>
      <c r="D423" t="s">
        <v>91</v>
      </c>
      <c r="E423">
        <v>30</v>
      </c>
      <c r="F423">
        <v>36</v>
      </c>
      <c r="G423">
        <v>13</v>
      </c>
      <c r="H423">
        <v>23</v>
      </c>
      <c r="I423" t="b">
        <f>Table13[[#This Row],[W]]+Table13[[#This Row],[L]]=Table13[[#This Row],[Games Played]]</f>
        <v>1</v>
      </c>
      <c r="J423">
        <v>235</v>
      </c>
      <c r="K423">
        <v>89</v>
      </c>
      <c r="L423" t="str">
        <f>IF(Table13[[#This Row],[PTS]]&gt;=1000,"High Scorer","Low Scorer")</f>
        <v>Low Scorer</v>
      </c>
      <c r="M423">
        <v>31</v>
      </c>
      <c r="N423">
        <v>63</v>
      </c>
      <c r="O423">
        <v>49.2</v>
      </c>
      <c r="P423" t="str">
        <f>IF(Table13[[#This Row],[Field Goal %]]&gt;46,"Above Average FG%","Below Average FG%")</f>
        <v>Above Average FG%</v>
      </c>
      <c r="Q423">
        <v>13</v>
      </c>
      <c r="R423">
        <v>33</v>
      </c>
      <c r="S423">
        <v>39.4</v>
      </c>
      <c r="T423" t="str">
        <f>IF(Table13[[#This Row],[3P%]]&lt;30,"Regular Shooter",IF(Table13[[#This Row],[3P%]]&lt;=36,"Solid Shooter",IF(Table13[[#This Row],[3P%]]&gt;36,"Sharpshooter","Invalid")))</f>
        <v>Sharpshooter</v>
      </c>
      <c r="U423">
        <v>14</v>
      </c>
      <c r="V423">
        <v>16</v>
      </c>
      <c r="W423">
        <v>87.5</v>
      </c>
      <c r="X423" t="str">
        <f>IF(Table13[[#This Row],[Free Throw %]]&lt;70,"Subpar FT%",IF(Table13[[#This Row],[Free Throw %]]&lt;=72,"Solid FT%",IF(Table13[[#This Row],[Free Throw %]]&gt;72,"Elite FT%","Invalid")))</f>
        <v>Elite FT%</v>
      </c>
      <c r="Y423">
        <v>7</v>
      </c>
      <c r="Z423">
        <v>45</v>
      </c>
      <c r="AA423">
        <v>52</v>
      </c>
      <c r="AB423" t="str">
        <f>IF(Table13[[#This Row],[REB]]&lt;199,"Occasional Rebounder",IF(Table13[[#This Row],[REB]] &lt;= 199,"Solid Rebounder",IF(Table13[[#This Row],[REB]]&gt;=200,"Elite Rebounder","Invalid")))</f>
        <v>Occasional Rebounder</v>
      </c>
      <c r="AC423">
        <v>32</v>
      </c>
      <c r="AD423" t="str">
        <f>IF(Table13[[#This Row],[AST]]&lt;100,"Occasional Passer",IF(Table13[[#This Row],[AST]] &lt;= 116,"Solid Passer",IF(Table13[[#This Row],[AST]]&gt;116,"Elite Passer","Invalid")))</f>
        <v>Occasional Passer</v>
      </c>
      <c r="AE423">
        <v>9</v>
      </c>
      <c r="AF423">
        <v>6</v>
      </c>
      <c r="AG423" t="str">
        <f>IF(Table13[[#This Row],[STL]]&lt;25,"Occasional Stealer",IF(Table13[[#This Row],[STL]] &lt;= 33,"Solid Stealer",IF(Table13[[#This Row],[STL]]&gt;33,"Elite Stealer","Invalid")))</f>
        <v>Occasional Stealer</v>
      </c>
      <c r="AH423">
        <v>4</v>
      </c>
      <c r="AI423" t="str">
        <f>IF(Table13[[#This Row],[BLK]]&lt;18,"Occasional Blocker",IF(Table13[[#This Row],[BLK]] &lt;= 20,"Solid Shot Blocker",IF(Table13[[#This Row],[BLK]]&gt;=21,"Elite Shot Blocker","Invalid")))</f>
        <v>Occasional Blocker</v>
      </c>
      <c r="AJ423">
        <v>22</v>
      </c>
      <c r="AK423">
        <v>220</v>
      </c>
      <c r="AL423">
        <v>0</v>
      </c>
      <c r="AM423">
        <v>0</v>
      </c>
      <c r="AN423">
        <v>-4</v>
      </c>
    </row>
    <row r="424" spans="1:40" x14ac:dyDescent="0.25">
      <c r="A424" t="s">
        <v>510</v>
      </c>
      <c r="B424" t="s">
        <v>57</v>
      </c>
      <c r="C424" t="str">
        <f>_xlfn.XLOOKUP(Table13[[#This Row],[POS]],Table4[POS],Table4[POS NAME])</f>
        <v>Forward</v>
      </c>
      <c r="D424" t="s">
        <v>72</v>
      </c>
      <c r="E424">
        <v>23</v>
      </c>
      <c r="F424">
        <v>31</v>
      </c>
      <c r="G424">
        <v>13</v>
      </c>
      <c r="H424">
        <v>18</v>
      </c>
      <c r="I424" t="b">
        <f>Table13[[#This Row],[W]]+Table13[[#This Row],[L]]=Table13[[#This Row],[Games Played]]</f>
        <v>1</v>
      </c>
      <c r="J424">
        <v>263</v>
      </c>
      <c r="K424">
        <v>89</v>
      </c>
      <c r="L424" t="str">
        <f>IF(Table13[[#This Row],[PTS]]&gt;=1000,"High Scorer","Low Scorer")</f>
        <v>Low Scorer</v>
      </c>
      <c r="M424">
        <v>39</v>
      </c>
      <c r="N424">
        <v>75</v>
      </c>
      <c r="O424">
        <v>52</v>
      </c>
      <c r="P424" t="str">
        <f>IF(Table13[[#This Row],[Field Goal %]]&gt;46,"Above Average FG%","Below Average FG%")</f>
        <v>Above Average FG%</v>
      </c>
      <c r="Q424">
        <v>5</v>
      </c>
      <c r="R424">
        <v>19</v>
      </c>
      <c r="S424">
        <v>26.3</v>
      </c>
      <c r="T424" t="str">
        <f>IF(Table13[[#This Row],[3P%]]&lt;30,"Regular Shooter",IF(Table13[[#This Row],[3P%]]&lt;=36,"Solid Shooter",IF(Table13[[#This Row],[3P%]]&gt;36,"Sharpshooter","Invalid")))</f>
        <v>Regular Shooter</v>
      </c>
      <c r="U424">
        <v>6</v>
      </c>
      <c r="V424">
        <v>11</v>
      </c>
      <c r="W424">
        <v>54.5</v>
      </c>
      <c r="X424" t="str">
        <f>IF(Table13[[#This Row],[Free Throw %]]&lt;70,"Subpar FT%",IF(Table13[[#This Row],[Free Throw %]]&lt;=72,"Solid FT%",IF(Table13[[#This Row],[Free Throw %]]&gt;72,"Elite FT%","Invalid")))</f>
        <v>Subpar FT%</v>
      </c>
      <c r="Y424">
        <v>27</v>
      </c>
      <c r="Z424">
        <v>20</v>
      </c>
      <c r="AA424">
        <v>47</v>
      </c>
      <c r="AB424" t="str">
        <f>IF(Table13[[#This Row],[REB]]&lt;199,"Occasional Rebounder",IF(Table13[[#This Row],[REB]] &lt;= 199,"Solid Rebounder",IF(Table13[[#This Row],[REB]]&gt;=200,"Elite Rebounder","Invalid")))</f>
        <v>Occasional Rebounder</v>
      </c>
      <c r="AC424">
        <v>10</v>
      </c>
      <c r="AD424" t="str">
        <f>IF(Table13[[#This Row],[AST]]&lt;100,"Occasional Passer",IF(Table13[[#This Row],[AST]] &lt;= 116,"Solid Passer",IF(Table13[[#This Row],[AST]]&gt;116,"Elite Passer","Invalid")))</f>
        <v>Occasional Passer</v>
      </c>
      <c r="AE424">
        <v>9</v>
      </c>
      <c r="AF424">
        <v>3</v>
      </c>
      <c r="AG424" t="str">
        <f>IF(Table13[[#This Row],[STL]]&lt;25,"Occasional Stealer",IF(Table13[[#This Row],[STL]] &lt;= 33,"Solid Stealer",IF(Table13[[#This Row],[STL]]&gt;33,"Elite Stealer","Invalid")))</f>
        <v>Occasional Stealer</v>
      </c>
      <c r="AH424">
        <v>6</v>
      </c>
      <c r="AI424" t="str">
        <f>IF(Table13[[#This Row],[BLK]]&lt;18,"Occasional Blocker",IF(Table13[[#This Row],[BLK]] &lt;= 20,"Solid Shot Blocker",IF(Table13[[#This Row],[BLK]]&gt;=21,"Elite Shot Blocker","Invalid")))</f>
        <v>Occasional Blocker</v>
      </c>
      <c r="AJ424">
        <v>26</v>
      </c>
      <c r="AK424">
        <v>178</v>
      </c>
      <c r="AL424">
        <v>0</v>
      </c>
      <c r="AM424">
        <v>0</v>
      </c>
      <c r="AN424">
        <v>18</v>
      </c>
    </row>
    <row r="425" spans="1:40" x14ac:dyDescent="0.25">
      <c r="A425" t="s">
        <v>511</v>
      </c>
      <c r="B425" t="s">
        <v>62</v>
      </c>
      <c r="C425" t="str">
        <f>_xlfn.XLOOKUP(Table13[[#This Row],[POS]],Table4[POS],Table4[POS NAME])</f>
        <v>Guard</v>
      </c>
      <c r="D425" t="s">
        <v>87</v>
      </c>
      <c r="E425">
        <v>22</v>
      </c>
      <c r="F425">
        <v>18</v>
      </c>
      <c r="G425">
        <v>6</v>
      </c>
      <c r="H425">
        <v>12</v>
      </c>
      <c r="I425" t="b">
        <f>Table13[[#This Row],[W]]+Table13[[#This Row],[L]]=Table13[[#This Row],[Games Played]]</f>
        <v>1</v>
      </c>
      <c r="J425">
        <v>232</v>
      </c>
      <c r="K425">
        <v>87</v>
      </c>
      <c r="L425" t="str">
        <f>IF(Table13[[#This Row],[PTS]]&gt;=1000,"High Scorer","Low Scorer")</f>
        <v>Low Scorer</v>
      </c>
      <c r="M425">
        <v>35</v>
      </c>
      <c r="N425">
        <v>104</v>
      </c>
      <c r="O425">
        <v>33.700000000000003</v>
      </c>
      <c r="P425" t="str">
        <f>IF(Table13[[#This Row],[Field Goal %]]&gt;46,"Above Average FG%","Below Average FG%")</f>
        <v>Below Average FG%</v>
      </c>
      <c r="Q425">
        <v>15</v>
      </c>
      <c r="R425">
        <v>63</v>
      </c>
      <c r="S425">
        <v>23.8</v>
      </c>
      <c r="T425" t="str">
        <f>IF(Table13[[#This Row],[3P%]]&lt;30,"Regular Shooter",IF(Table13[[#This Row],[3P%]]&lt;=36,"Solid Shooter",IF(Table13[[#This Row],[3P%]]&gt;36,"Sharpshooter","Invalid")))</f>
        <v>Regular Shooter</v>
      </c>
      <c r="U425">
        <v>2</v>
      </c>
      <c r="V425">
        <v>4</v>
      </c>
      <c r="W425">
        <v>50</v>
      </c>
      <c r="X425" t="str">
        <f>IF(Table13[[#This Row],[Free Throw %]]&lt;70,"Subpar FT%",IF(Table13[[#This Row],[Free Throw %]]&lt;=72,"Solid FT%",IF(Table13[[#This Row],[Free Throw %]]&gt;72,"Elite FT%","Invalid")))</f>
        <v>Subpar FT%</v>
      </c>
      <c r="Y425">
        <v>8</v>
      </c>
      <c r="Z425">
        <v>31</v>
      </c>
      <c r="AA425">
        <v>39</v>
      </c>
      <c r="AB425" t="str">
        <f>IF(Table13[[#This Row],[REB]]&lt;199,"Occasional Rebounder",IF(Table13[[#This Row],[REB]] &lt;= 199,"Solid Rebounder",IF(Table13[[#This Row],[REB]]&gt;=200,"Elite Rebounder","Invalid")))</f>
        <v>Occasional Rebounder</v>
      </c>
      <c r="AC425">
        <v>8</v>
      </c>
      <c r="AD425" t="str">
        <f>IF(Table13[[#This Row],[AST]]&lt;100,"Occasional Passer",IF(Table13[[#This Row],[AST]] &lt;= 116,"Solid Passer",IF(Table13[[#This Row],[AST]]&gt;116,"Elite Passer","Invalid")))</f>
        <v>Occasional Passer</v>
      </c>
      <c r="AE425">
        <v>3</v>
      </c>
      <c r="AF425">
        <v>4</v>
      </c>
      <c r="AG425" t="str">
        <f>IF(Table13[[#This Row],[STL]]&lt;25,"Occasional Stealer",IF(Table13[[#This Row],[STL]] &lt;= 33,"Solid Stealer",IF(Table13[[#This Row],[STL]]&gt;33,"Elite Stealer","Invalid")))</f>
        <v>Occasional Stealer</v>
      </c>
      <c r="AH425">
        <v>3</v>
      </c>
      <c r="AI425" t="str">
        <f>IF(Table13[[#This Row],[BLK]]&lt;18,"Occasional Blocker",IF(Table13[[#This Row],[BLK]] &lt;= 20,"Solid Shot Blocker",IF(Table13[[#This Row],[BLK]]&gt;=21,"Elite Shot Blocker","Invalid")))</f>
        <v>Occasional Blocker</v>
      </c>
      <c r="AJ425">
        <v>13</v>
      </c>
      <c r="AK425">
        <v>164</v>
      </c>
      <c r="AL425">
        <v>0</v>
      </c>
      <c r="AM425">
        <v>0</v>
      </c>
      <c r="AN425">
        <v>-87</v>
      </c>
    </row>
    <row r="426" spans="1:40" x14ac:dyDescent="0.25">
      <c r="A426" t="s">
        <v>512</v>
      </c>
      <c r="B426" t="s">
        <v>57</v>
      </c>
      <c r="C426" t="str">
        <f>_xlfn.XLOOKUP(Table13[[#This Row],[POS]],Table4[POS],Table4[POS NAME])</f>
        <v>Forward</v>
      </c>
      <c r="D426" t="s">
        <v>72</v>
      </c>
      <c r="E426">
        <v>20</v>
      </c>
      <c r="F426">
        <v>38</v>
      </c>
      <c r="G426">
        <v>19</v>
      </c>
      <c r="H426">
        <v>19</v>
      </c>
      <c r="I426" t="b">
        <f>Table13[[#This Row],[W]]+Table13[[#This Row],[L]]=Table13[[#This Row],[Games Played]]</f>
        <v>1</v>
      </c>
      <c r="J426">
        <v>214</v>
      </c>
      <c r="K426">
        <v>85</v>
      </c>
      <c r="L426" t="str">
        <f>IF(Table13[[#This Row],[PTS]]&gt;=1000,"High Scorer","Low Scorer")</f>
        <v>Low Scorer</v>
      </c>
      <c r="M426">
        <v>32</v>
      </c>
      <c r="N426">
        <v>72</v>
      </c>
      <c r="O426">
        <v>44.4</v>
      </c>
      <c r="P426" t="str">
        <f>IF(Table13[[#This Row],[Field Goal %]]&gt;46,"Above Average FG%","Below Average FG%")</f>
        <v>Below Average FG%</v>
      </c>
      <c r="Q426">
        <v>7</v>
      </c>
      <c r="R426">
        <v>27</v>
      </c>
      <c r="S426">
        <v>25.9</v>
      </c>
      <c r="T426" t="str">
        <f>IF(Table13[[#This Row],[3P%]]&lt;30,"Regular Shooter",IF(Table13[[#This Row],[3P%]]&lt;=36,"Solid Shooter",IF(Table13[[#This Row],[3P%]]&gt;36,"Sharpshooter","Invalid")))</f>
        <v>Regular Shooter</v>
      </c>
      <c r="U426">
        <v>14</v>
      </c>
      <c r="V426">
        <v>21</v>
      </c>
      <c r="W426">
        <v>66.7</v>
      </c>
      <c r="X426" t="str">
        <f>IF(Table13[[#This Row],[Free Throw %]]&lt;70,"Subpar FT%",IF(Table13[[#This Row],[Free Throw %]]&lt;=72,"Solid FT%",IF(Table13[[#This Row],[Free Throw %]]&gt;72,"Elite FT%","Invalid")))</f>
        <v>Subpar FT%</v>
      </c>
      <c r="Y426">
        <v>12</v>
      </c>
      <c r="Z426">
        <v>25</v>
      </c>
      <c r="AA426">
        <v>37</v>
      </c>
      <c r="AB426" t="str">
        <f>IF(Table13[[#This Row],[REB]]&lt;199,"Occasional Rebounder",IF(Table13[[#This Row],[REB]] &lt;= 199,"Solid Rebounder",IF(Table13[[#This Row],[REB]]&gt;=200,"Elite Rebounder","Invalid")))</f>
        <v>Occasional Rebounder</v>
      </c>
      <c r="AC426">
        <v>22</v>
      </c>
      <c r="AD426" t="str">
        <f>IF(Table13[[#This Row],[AST]]&lt;100,"Occasional Passer",IF(Table13[[#This Row],[AST]] &lt;= 116,"Solid Passer",IF(Table13[[#This Row],[AST]]&gt;116,"Elite Passer","Invalid")))</f>
        <v>Occasional Passer</v>
      </c>
      <c r="AE426">
        <v>8</v>
      </c>
      <c r="AF426">
        <v>11</v>
      </c>
      <c r="AG426" t="str">
        <f>IF(Table13[[#This Row],[STL]]&lt;25,"Occasional Stealer",IF(Table13[[#This Row],[STL]] &lt;= 33,"Solid Stealer",IF(Table13[[#This Row],[STL]]&gt;33,"Elite Stealer","Invalid")))</f>
        <v>Occasional Stealer</v>
      </c>
      <c r="AH426">
        <v>5</v>
      </c>
      <c r="AI426" t="str">
        <f>IF(Table13[[#This Row],[BLK]]&lt;18,"Occasional Blocker",IF(Table13[[#This Row],[BLK]] &lt;= 20,"Solid Shot Blocker",IF(Table13[[#This Row],[BLK]]&gt;=21,"Elite Shot Blocker","Invalid")))</f>
        <v>Occasional Blocker</v>
      </c>
      <c r="AJ426">
        <v>24</v>
      </c>
      <c r="AK426">
        <v>202</v>
      </c>
      <c r="AL426">
        <v>0</v>
      </c>
      <c r="AM426">
        <v>0</v>
      </c>
      <c r="AN426">
        <v>12</v>
      </c>
    </row>
    <row r="427" spans="1:40" x14ac:dyDescent="0.25">
      <c r="A427" t="s">
        <v>513</v>
      </c>
      <c r="B427" t="s">
        <v>62</v>
      </c>
      <c r="C427" t="str">
        <f>_xlfn.XLOOKUP(Table13[[#This Row],[POS]],Table4[POS],Table4[POS NAME])</f>
        <v>Guard</v>
      </c>
      <c r="D427" t="s">
        <v>95</v>
      </c>
      <c r="E427">
        <v>23</v>
      </c>
      <c r="F427">
        <v>23</v>
      </c>
      <c r="G427">
        <v>10</v>
      </c>
      <c r="H427">
        <v>13</v>
      </c>
      <c r="I427" t="b">
        <f>Table13[[#This Row],[W]]+Table13[[#This Row],[L]]=Table13[[#This Row],[Games Played]]</f>
        <v>1</v>
      </c>
      <c r="J427">
        <v>228</v>
      </c>
      <c r="K427">
        <v>85</v>
      </c>
      <c r="L427" t="str">
        <f>IF(Table13[[#This Row],[PTS]]&gt;=1000,"High Scorer","Low Scorer")</f>
        <v>Low Scorer</v>
      </c>
      <c r="M427">
        <v>36</v>
      </c>
      <c r="N427">
        <v>78</v>
      </c>
      <c r="O427">
        <v>46.2</v>
      </c>
      <c r="P427" t="str">
        <f>IF(Table13[[#This Row],[Field Goal %]]&gt;46,"Above Average FG%","Below Average FG%")</f>
        <v>Above Average FG%</v>
      </c>
      <c r="Q427">
        <v>1</v>
      </c>
      <c r="R427">
        <v>12</v>
      </c>
      <c r="S427">
        <v>8.3000000000000007</v>
      </c>
      <c r="T427" t="str">
        <f>IF(Table13[[#This Row],[3P%]]&lt;30,"Regular Shooter",IF(Table13[[#This Row],[3P%]]&lt;=36,"Solid Shooter",IF(Table13[[#This Row],[3P%]]&gt;36,"Sharpshooter","Invalid")))</f>
        <v>Regular Shooter</v>
      </c>
      <c r="U427">
        <v>12</v>
      </c>
      <c r="V427">
        <v>17</v>
      </c>
      <c r="W427">
        <v>70.599999999999994</v>
      </c>
      <c r="X427" t="str">
        <f>IF(Table13[[#This Row],[Free Throw %]]&lt;70,"Subpar FT%",IF(Table13[[#This Row],[Free Throw %]]&lt;=72,"Solid FT%",IF(Table13[[#This Row],[Free Throw %]]&gt;72,"Elite FT%","Invalid")))</f>
        <v>Solid FT%</v>
      </c>
      <c r="Y427">
        <v>11</v>
      </c>
      <c r="Z427">
        <v>18</v>
      </c>
      <c r="AA427">
        <v>29</v>
      </c>
      <c r="AB427" t="str">
        <f>IF(Table13[[#This Row],[REB]]&lt;199,"Occasional Rebounder",IF(Table13[[#This Row],[REB]] &lt;= 199,"Solid Rebounder",IF(Table13[[#This Row],[REB]]&gt;=200,"Elite Rebounder","Invalid")))</f>
        <v>Occasional Rebounder</v>
      </c>
      <c r="AC427">
        <v>21</v>
      </c>
      <c r="AD427" t="str">
        <f>IF(Table13[[#This Row],[AST]]&lt;100,"Occasional Passer",IF(Table13[[#This Row],[AST]] &lt;= 116,"Solid Passer",IF(Table13[[#This Row],[AST]]&gt;116,"Elite Passer","Invalid")))</f>
        <v>Occasional Passer</v>
      </c>
      <c r="AE427">
        <v>18</v>
      </c>
      <c r="AF427">
        <v>10</v>
      </c>
      <c r="AG427" t="str">
        <f>IF(Table13[[#This Row],[STL]]&lt;25,"Occasional Stealer",IF(Table13[[#This Row],[STL]] &lt;= 33,"Solid Stealer",IF(Table13[[#This Row],[STL]]&gt;33,"Elite Stealer","Invalid")))</f>
        <v>Occasional Stealer</v>
      </c>
      <c r="AH427">
        <v>1</v>
      </c>
      <c r="AI427" t="str">
        <f>IF(Table13[[#This Row],[BLK]]&lt;18,"Occasional Blocker",IF(Table13[[#This Row],[BLK]] &lt;= 20,"Solid Shot Blocker",IF(Table13[[#This Row],[BLK]]&gt;=21,"Elite Shot Blocker","Invalid")))</f>
        <v>Occasional Blocker</v>
      </c>
      <c r="AJ427">
        <v>31</v>
      </c>
      <c r="AK427">
        <v>166</v>
      </c>
      <c r="AL427">
        <v>0</v>
      </c>
      <c r="AM427">
        <v>0</v>
      </c>
      <c r="AN427">
        <v>-35</v>
      </c>
    </row>
    <row r="428" spans="1:40" x14ac:dyDescent="0.25">
      <c r="A428" t="s">
        <v>514</v>
      </c>
      <c r="B428" t="s">
        <v>57</v>
      </c>
      <c r="C428" t="str">
        <f>_xlfn.XLOOKUP(Table13[[#This Row],[POS]],Table4[POS],Table4[POS NAME])</f>
        <v>Forward</v>
      </c>
      <c r="D428" t="s">
        <v>106</v>
      </c>
      <c r="E428">
        <v>19</v>
      </c>
      <c r="F428">
        <v>15</v>
      </c>
      <c r="G428">
        <v>7</v>
      </c>
      <c r="H428">
        <v>8</v>
      </c>
      <c r="I428" t="b">
        <f>Table13[[#This Row],[W]]+Table13[[#This Row],[L]]=Table13[[#This Row],[Games Played]]</f>
        <v>1</v>
      </c>
      <c r="J428">
        <v>205</v>
      </c>
      <c r="K428">
        <v>82</v>
      </c>
      <c r="L428" t="str">
        <f>IF(Table13[[#This Row],[PTS]]&gt;=1000,"High Scorer","Low Scorer")</f>
        <v>Low Scorer</v>
      </c>
      <c r="M428">
        <v>28</v>
      </c>
      <c r="N428">
        <v>69</v>
      </c>
      <c r="O428">
        <v>40.6</v>
      </c>
      <c r="P428" t="str">
        <f>IF(Table13[[#This Row],[Field Goal %]]&gt;46,"Above Average FG%","Below Average FG%")</f>
        <v>Below Average FG%</v>
      </c>
      <c r="Q428">
        <v>8</v>
      </c>
      <c r="R428">
        <v>35</v>
      </c>
      <c r="S428">
        <v>22.9</v>
      </c>
      <c r="T428" t="str">
        <f>IF(Table13[[#This Row],[3P%]]&lt;30,"Regular Shooter",IF(Table13[[#This Row],[3P%]]&lt;=36,"Solid Shooter",IF(Table13[[#This Row],[3P%]]&gt;36,"Sharpshooter","Invalid")))</f>
        <v>Regular Shooter</v>
      </c>
      <c r="U428">
        <v>18</v>
      </c>
      <c r="V428">
        <v>19</v>
      </c>
      <c r="W428">
        <v>94.7</v>
      </c>
      <c r="X428" t="str">
        <f>IF(Table13[[#This Row],[Free Throw %]]&lt;70,"Subpar FT%",IF(Table13[[#This Row],[Free Throw %]]&lt;=72,"Solid FT%",IF(Table13[[#This Row],[Free Throw %]]&gt;72,"Elite FT%","Invalid")))</f>
        <v>Elite FT%</v>
      </c>
      <c r="Y428">
        <v>9</v>
      </c>
      <c r="Z428">
        <v>22</v>
      </c>
      <c r="AA428">
        <v>31</v>
      </c>
      <c r="AB428" t="str">
        <f>IF(Table13[[#This Row],[REB]]&lt;199,"Occasional Rebounder",IF(Table13[[#This Row],[REB]] &lt;= 199,"Solid Rebounder",IF(Table13[[#This Row],[REB]]&gt;=200,"Elite Rebounder","Invalid")))</f>
        <v>Occasional Rebounder</v>
      </c>
      <c r="AC428">
        <v>10</v>
      </c>
      <c r="AD428" t="str">
        <f>IF(Table13[[#This Row],[AST]]&lt;100,"Occasional Passer",IF(Table13[[#This Row],[AST]] &lt;= 116,"Solid Passer",IF(Table13[[#This Row],[AST]]&gt;116,"Elite Passer","Invalid")))</f>
        <v>Occasional Passer</v>
      </c>
      <c r="AE428">
        <v>10</v>
      </c>
      <c r="AF428">
        <v>7</v>
      </c>
      <c r="AG428" t="str">
        <f>IF(Table13[[#This Row],[STL]]&lt;25,"Occasional Stealer",IF(Table13[[#This Row],[STL]] &lt;= 33,"Solid Stealer",IF(Table13[[#This Row],[STL]]&gt;33,"Elite Stealer","Invalid")))</f>
        <v>Occasional Stealer</v>
      </c>
      <c r="AH428">
        <v>2</v>
      </c>
      <c r="AI428" t="str">
        <f>IF(Table13[[#This Row],[BLK]]&lt;18,"Occasional Blocker",IF(Table13[[#This Row],[BLK]] &lt;= 20,"Solid Shot Blocker",IF(Table13[[#This Row],[BLK]]&gt;=21,"Elite Shot Blocker","Invalid")))</f>
        <v>Occasional Blocker</v>
      </c>
      <c r="AJ428">
        <v>19</v>
      </c>
      <c r="AK428">
        <v>151</v>
      </c>
      <c r="AL428">
        <v>0</v>
      </c>
      <c r="AM428">
        <v>0</v>
      </c>
      <c r="AN428">
        <v>-16</v>
      </c>
    </row>
    <row r="429" spans="1:40" x14ac:dyDescent="0.25">
      <c r="A429" t="s">
        <v>515</v>
      </c>
      <c r="B429" t="s">
        <v>62</v>
      </c>
      <c r="C429" t="str">
        <f>_xlfn.XLOOKUP(Table13[[#This Row],[POS]],Table4[POS],Table4[POS NAME])</f>
        <v>Guard</v>
      </c>
      <c r="D429" t="s">
        <v>100</v>
      </c>
      <c r="E429">
        <v>20</v>
      </c>
      <c r="F429">
        <v>36</v>
      </c>
      <c r="G429">
        <v>22</v>
      </c>
      <c r="H429">
        <v>14</v>
      </c>
      <c r="I429" t="b">
        <f>Table13[[#This Row],[W]]+Table13[[#This Row],[L]]=Table13[[#This Row],[Games Played]]</f>
        <v>1</v>
      </c>
      <c r="J429">
        <v>282</v>
      </c>
      <c r="K429">
        <v>78</v>
      </c>
      <c r="L429" t="str">
        <f>IF(Table13[[#This Row],[PTS]]&gt;=1000,"High Scorer","Low Scorer")</f>
        <v>Low Scorer</v>
      </c>
      <c r="M429">
        <v>35</v>
      </c>
      <c r="N429">
        <v>83</v>
      </c>
      <c r="O429">
        <v>42.2</v>
      </c>
      <c r="P429" t="str">
        <f>IF(Table13[[#This Row],[Field Goal %]]&gt;46,"Above Average FG%","Below Average FG%")</f>
        <v>Below Average FG%</v>
      </c>
      <c r="Q429">
        <v>2</v>
      </c>
      <c r="R429">
        <v>15</v>
      </c>
      <c r="S429">
        <v>13.3</v>
      </c>
      <c r="T429" t="str">
        <f>IF(Table13[[#This Row],[3P%]]&lt;30,"Regular Shooter",IF(Table13[[#This Row],[3P%]]&lt;=36,"Solid Shooter",IF(Table13[[#This Row],[3P%]]&gt;36,"Sharpshooter","Invalid")))</f>
        <v>Regular Shooter</v>
      </c>
      <c r="U429">
        <v>6</v>
      </c>
      <c r="V429">
        <v>13</v>
      </c>
      <c r="W429">
        <v>46.2</v>
      </c>
      <c r="X429" t="str">
        <f>IF(Table13[[#This Row],[Free Throw %]]&lt;70,"Subpar FT%",IF(Table13[[#This Row],[Free Throw %]]&lt;=72,"Solid FT%",IF(Table13[[#This Row],[Free Throw %]]&gt;72,"Elite FT%","Invalid")))</f>
        <v>Subpar FT%</v>
      </c>
      <c r="Y429">
        <v>9</v>
      </c>
      <c r="Z429">
        <v>29</v>
      </c>
      <c r="AA429">
        <v>38</v>
      </c>
      <c r="AB429" t="str">
        <f>IF(Table13[[#This Row],[REB]]&lt;199,"Occasional Rebounder",IF(Table13[[#This Row],[REB]] &lt;= 199,"Solid Rebounder",IF(Table13[[#This Row],[REB]]&gt;=200,"Elite Rebounder","Invalid")))</f>
        <v>Occasional Rebounder</v>
      </c>
      <c r="AC429">
        <v>58</v>
      </c>
      <c r="AD429" t="str">
        <f>IF(Table13[[#This Row],[AST]]&lt;100,"Occasional Passer",IF(Table13[[#This Row],[AST]] &lt;= 116,"Solid Passer",IF(Table13[[#This Row],[AST]]&gt;116,"Elite Passer","Invalid")))</f>
        <v>Occasional Passer</v>
      </c>
      <c r="AE429">
        <v>18</v>
      </c>
      <c r="AF429">
        <v>12</v>
      </c>
      <c r="AG429" t="str">
        <f>IF(Table13[[#This Row],[STL]]&lt;25,"Occasional Stealer",IF(Table13[[#This Row],[STL]] &lt;= 33,"Solid Stealer",IF(Table13[[#This Row],[STL]]&gt;33,"Elite Stealer","Invalid")))</f>
        <v>Occasional Stealer</v>
      </c>
      <c r="AH429">
        <v>5</v>
      </c>
      <c r="AI429" t="str">
        <f>IF(Table13[[#This Row],[BLK]]&lt;18,"Occasional Blocker",IF(Table13[[#This Row],[BLK]] &lt;= 20,"Solid Shot Blocker",IF(Table13[[#This Row],[BLK]]&gt;=21,"Elite Shot Blocker","Invalid")))</f>
        <v>Occasional Blocker</v>
      </c>
      <c r="AJ429">
        <v>15</v>
      </c>
      <c r="AK429">
        <v>244</v>
      </c>
      <c r="AL429">
        <v>0</v>
      </c>
      <c r="AM429">
        <v>0</v>
      </c>
      <c r="AN429">
        <v>-41</v>
      </c>
    </row>
    <row r="430" spans="1:40" x14ac:dyDescent="0.25">
      <c r="A430" t="s">
        <v>516</v>
      </c>
      <c r="B430" t="s">
        <v>57</v>
      </c>
      <c r="C430" t="str">
        <f>_xlfn.XLOOKUP(Table13[[#This Row],[POS]],Table4[POS],Table4[POS NAME])</f>
        <v>Forward</v>
      </c>
      <c r="D430" t="s">
        <v>89</v>
      </c>
      <c r="E430">
        <v>20</v>
      </c>
      <c r="F430">
        <v>23</v>
      </c>
      <c r="G430">
        <v>13</v>
      </c>
      <c r="H430">
        <v>10</v>
      </c>
      <c r="I430" t="b">
        <f>Table13[[#This Row],[W]]+Table13[[#This Row],[L]]=Table13[[#This Row],[Games Played]]</f>
        <v>1</v>
      </c>
      <c r="J430">
        <v>186</v>
      </c>
      <c r="K430">
        <v>75</v>
      </c>
      <c r="L430" t="str">
        <f>IF(Table13[[#This Row],[PTS]]&gt;=1000,"High Scorer","Low Scorer")</f>
        <v>Low Scorer</v>
      </c>
      <c r="M430">
        <v>29</v>
      </c>
      <c r="N430">
        <v>59</v>
      </c>
      <c r="O430">
        <v>49.2</v>
      </c>
      <c r="P430" t="str">
        <f>IF(Table13[[#This Row],[Field Goal %]]&gt;46,"Above Average FG%","Below Average FG%")</f>
        <v>Above Average FG%</v>
      </c>
      <c r="Q430">
        <v>6</v>
      </c>
      <c r="R430">
        <v>14</v>
      </c>
      <c r="S430">
        <v>42.9</v>
      </c>
      <c r="T430" t="str">
        <f>IF(Table13[[#This Row],[3P%]]&lt;30,"Regular Shooter",IF(Table13[[#This Row],[3P%]]&lt;=36,"Solid Shooter",IF(Table13[[#This Row],[3P%]]&gt;36,"Sharpshooter","Invalid")))</f>
        <v>Sharpshooter</v>
      </c>
      <c r="U430">
        <v>11</v>
      </c>
      <c r="V430">
        <v>20</v>
      </c>
      <c r="W430">
        <v>55</v>
      </c>
      <c r="X430" t="str">
        <f>IF(Table13[[#This Row],[Free Throw %]]&lt;70,"Subpar FT%",IF(Table13[[#This Row],[Free Throw %]]&lt;=72,"Solid FT%",IF(Table13[[#This Row],[Free Throw %]]&gt;72,"Elite FT%","Invalid")))</f>
        <v>Subpar FT%</v>
      </c>
      <c r="Y430">
        <v>8</v>
      </c>
      <c r="Z430">
        <v>29</v>
      </c>
      <c r="AA430">
        <v>37</v>
      </c>
      <c r="AB430" t="str">
        <f>IF(Table13[[#This Row],[REB]]&lt;199,"Occasional Rebounder",IF(Table13[[#This Row],[REB]] &lt;= 199,"Solid Rebounder",IF(Table13[[#This Row],[REB]]&gt;=200,"Elite Rebounder","Invalid")))</f>
        <v>Occasional Rebounder</v>
      </c>
      <c r="AC430">
        <v>11</v>
      </c>
      <c r="AD430" t="str">
        <f>IF(Table13[[#This Row],[AST]]&lt;100,"Occasional Passer",IF(Table13[[#This Row],[AST]] &lt;= 116,"Solid Passer",IF(Table13[[#This Row],[AST]]&gt;116,"Elite Passer","Invalid")))</f>
        <v>Occasional Passer</v>
      </c>
      <c r="AE430">
        <v>8</v>
      </c>
      <c r="AF430">
        <v>2</v>
      </c>
      <c r="AG430" t="str">
        <f>IF(Table13[[#This Row],[STL]]&lt;25,"Occasional Stealer",IF(Table13[[#This Row],[STL]] &lt;= 33,"Solid Stealer",IF(Table13[[#This Row],[STL]]&gt;33,"Elite Stealer","Invalid")))</f>
        <v>Occasional Stealer</v>
      </c>
      <c r="AH430">
        <v>11</v>
      </c>
      <c r="AI430" t="str">
        <f>IF(Table13[[#This Row],[BLK]]&lt;18,"Occasional Blocker",IF(Table13[[#This Row],[BLK]] &lt;= 20,"Solid Shot Blocker",IF(Table13[[#This Row],[BLK]]&gt;=21,"Elite Shot Blocker","Invalid")))</f>
        <v>Occasional Blocker</v>
      </c>
      <c r="AJ430">
        <v>14</v>
      </c>
      <c r="AK430">
        <v>167</v>
      </c>
      <c r="AL430">
        <v>0</v>
      </c>
      <c r="AM430">
        <v>0</v>
      </c>
      <c r="AN430">
        <v>-47</v>
      </c>
    </row>
    <row r="431" spans="1:40" x14ac:dyDescent="0.25">
      <c r="A431" t="s">
        <v>517</v>
      </c>
      <c r="B431" t="s">
        <v>40</v>
      </c>
      <c r="C431" t="str">
        <f>_xlfn.XLOOKUP(Table13[[#This Row],[POS]],Table4[POS],Table4[POS NAME])</f>
        <v>Point Guard</v>
      </c>
      <c r="D431" t="s">
        <v>44</v>
      </c>
      <c r="E431">
        <v>32</v>
      </c>
      <c r="F431">
        <v>9</v>
      </c>
      <c r="G431">
        <v>5</v>
      </c>
      <c r="H431">
        <v>4</v>
      </c>
      <c r="I431" t="b">
        <f>Table13[[#This Row],[W]]+Table13[[#This Row],[L]]=Table13[[#This Row],[Games Played]]</f>
        <v>1</v>
      </c>
      <c r="J431">
        <v>144</v>
      </c>
      <c r="K431">
        <v>72</v>
      </c>
      <c r="L431" t="str">
        <f>IF(Table13[[#This Row],[PTS]]&gt;=1000,"High Scorer","Low Scorer")</f>
        <v>Low Scorer</v>
      </c>
      <c r="M431">
        <v>24</v>
      </c>
      <c r="N431">
        <v>57</v>
      </c>
      <c r="O431">
        <v>42.1</v>
      </c>
      <c r="P431" t="str">
        <f>IF(Table13[[#This Row],[Field Goal %]]&gt;46,"Above Average FG%","Below Average FG%")</f>
        <v>Below Average FG%</v>
      </c>
      <c r="Q431">
        <v>7</v>
      </c>
      <c r="R431">
        <v>28</v>
      </c>
      <c r="S431">
        <v>25</v>
      </c>
      <c r="T431" t="str">
        <f>IF(Table13[[#This Row],[3P%]]&lt;30,"Regular Shooter",IF(Table13[[#This Row],[3P%]]&lt;=36,"Solid Shooter",IF(Table13[[#This Row],[3P%]]&gt;36,"Sharpshooter","Invalid")))</f>
        <v>Regular Shooter</v>
      </c>
      <c r="U431">
        <v>17</v>
      </c>
      <c r="V431">
        <v>21</v>
      </c>
      <c r="W431">
        <v>81</v>
      </c>
      <c r="X431" t="str">
        <f>IF(Table13[[#This Row],[Free Throw %]]&lt;70,"Subpar FT%",IF(Table13[[#This Row],[Free Throw %]]&lt;=72,"Solid FT%",IF(Table13[[#This Row],[Free Throw %]]&gt;72,"Elite FT%","Invalid")))</f>
        <v>Elite FT%</v>
      </c>
      <c r="Y431">
        <v>3</v>
      </c>
      <c r="Z431">
        <v>13</v>
      </c>
      <c r="AA431">
        <v>16</v>
      </c>
      <c r="AB431" t="str">
        <f>IF(Table13[[#This Row],[REB]]&lt;199,"Occasional Rebounder",IF(Table13[[#This Row],[REB]] &lt;= 199,"Solid Rebounder",IF(Table13[[#This Row],[REB]]&gt;=200,"Elite Rebounder","Invalid")))</f>
        <v>Occasional Rebounder</v>
      </c>
      <c r="AC431">
        <v>19</v>
      </c>
      <c r="AD431" t="str">
        <f>IF(Table13[[#This Row],[AST]]&lt;100,"Occasional Passer",IF(Table13[[#This Row],[AST]] &lt;= 116,"Solid Passer",IF(Table13[[#This Row],[AST]]&gt;116,"Elite Passer","Invalid")))</f>
        <v>Occasional Passer</v>
      </c>
      <c r="AE431">
        <v>4</v>
      </c>
      <c r="AF431">
        <v>2</v>
      </c>
      <c r="AG431" t="str">
        <f>IF(Table13[[#This Row],[STL]]&lt;25,"Occasional Stealer",IF(Table13[[#This Row],[STL]] &lt;= 33,"Solid Stealer",IF(Table13[[#This Row],[STL]]&gt;33,"Elite Stealer","Invalid")))</f>
        <v>Occasional Stealer</v>
      </c>
      <c r="AH431">
        <v>2</v>
      </c>
      <c r="AI431" t="str">
        <f>IF(Table13[[#This Row],[BLK]]&lt;18,"Occasional Blocker",IF(Table13[[#This Row],[BLK]] &lt;= 20,"Solid Shot Blocker",IF(Table13[[#This Row],[BLK]]&gt;=21,"Elite Shot Blocker","Invalid")))</f>
        <v>Occasional Blocker</v>
      </c>
      <c r="AJ431">
        <v>11</v>
      </c>
      <c r="AK431">
        <v>128</v>
      </c>
      <c r="AL431">
        <v>0</v>
      </c>
      <c r="AM431">
        <v>0</v>
      </c>
      <c r="AN431">
        <v>-1</v>
      </c>
    </row>
    <row r="432" spans="1:40" x14ac:dyDescent="0.25">
      <c r="A432" t="s">
        <v>518</v>
      </c>
      <c r="B432" t="s">
        <v>57</v>
      </c>
      <c r="C432" t="str">
        <f>_xlfn.XLOOKUP(Table13[[#This Row],[POS]],Table4[POS],Table4[POS NAME])</f>
        <v>Forward</v>
      </c>
      <c r="D432" t="s">
        <v>87</v>
      </c>
      <c r="E432">
        <v>23</v>
      </c>
      <c r="F432">
        <v>7</v>
      </c>
      <c r="G432">
        <v>2</v>
      </c>
      <c r="H432">
        <v>5</v>
      </c>
      <c r="I432" t="b">
        <f>Table13[[#This Row],[W]]+Table13[[#This Row],[L]]=Table13[[#This Row],[Games Played]]</f>
        <v>1</v>
      </c>
      <c r="J432">
        <v>161</v>
      </c>
      <c r="K432">
        <v>69</v>
      </c>
      <c r="L432" t="str">
        <f>IF(Table13[[#This Row],[PTS]]&gt;=1000,"High Scorer","Low Scorer")</f>
        <v>Low Scorer</v>
      </c>
      <c r="M432">
        <v>26</v>
      </c>
      <c r="N432">
        <v>57</v>
      </c>
      <c r="O432">
        <v>45.6</v>
      </c>
      <c r="P432" t="str">
        <f>IF(Table13[[#This Row],[Field Goal %]]&gt;46,"Above Average FG%","Below Average FG%")</f>
        <v>Below Average FG%</v>
      </c>
      <c r="Q432">
        <v>8</v>
      </c>
      <c r="R432">
        <v>31</v>
      </c>
      <c r="S432">
        <v>25.8</v>
      </c>
      <c r="T432" t="str">
        <f>IF(Table13[[#This Row],[3P%]]&lt;30,"Regular Shooter",IF(Table13[[#This Row],[3P%]]&lt;=36,"Solid Shooter",IF(Table13[[#This Row],[3P%]]&gt;36,"Sharpshooter","Invalid")))</f>
        <v>Regular Shooter</v>
      </c>
      <c r="U432">
        <v>9</v>
      </c>
      <c r="V432">
        <v>13</v>
      </c>
      <c r="W432">
        <v>69.2</v>
      </c>
      <c r="X432" t="str">
        <f>IF(Table13[[#This Row],[Free Throw %]]&lt;70,"Subpar FT%",IF(Table13[[#This Row],[Free Throw %]]&lt;=72,"Solid FT%",IF(Table13[[#This Row],[Free Throw %]]&gt;72,"Elite FT%","Invalid")))</f>
        <v>Subpar FT%</v>
      </c>
      <c r="Y432">
        <v>0</v>
      </c>
      <c r="Z432">
        <v>30</v>
      </c>
      <c r="AA432">
        <v>30</v>
      </c>
      <c r="AB432" t="str">
        <f>IF(Table13[[#This Row],[REB]]&lt;199,"Occasional Rebounder",IF(Table13[[#This Row],[REB]] &lt;= 199,"Solid Rebounder",IF(Table13[[#This Row],[REB]]&gt;=200,"Elite Rebounder","Invalid")))</f>
        <v>Occasional Rebounder</v>
      </c>
      <c r="AC432">
        <v>15</v>
      </c>
      <c r="AD432" t="str">
        <f>IF(Table13[[#This Row],[AST]]&lt;100,"Occasional Passer",IF(Table13[[#This Row],[AST]] &lt;= 116,"Solid Passer",IF(Table13[[#This Row],[AST]]&gt;116,"Elite Passer","Invalid")))</f>
        <v>Occasional Passer</v>
      </c>
      <c r="AE432">
        <v>10</v>
      </c>
      <c r="AF432">
        <v>6</v>
      </c>
      <c r="AG432" t="str">
        <f>IF(Table13[[#This Row],[STL]]&lt;25,"Occasional Stealer",IF(Table13[[#This Row],[STL]] &lt;= 33,"Solid Stealer",IF(Table13[[#This Row],[STL]]&gt;33,"Elite Stealer","Invalid")))</f>
        <v>Occasional Stealer</v>
      </c>
      <c r="AH432">
        <v>2</v>
      </c>
      <c r="AI432" t="str">
        <f>IF(Table13[[#This Row],[BLK]]&lt;18,"Occasional Blocker",IF(Table13[[#This Row],[BLK]] &lt;= 20,"Solid Shot Blocker",IF(Table13[[#This Row],[BLK]]&gt;=21,"Elite Shot Blocker","Invalid")))</f>
        <v>Occasional Blocker</v>
      </c>
      <c r="AJ432">
        <v>17</v>
      </c>
      <c r="AK432">
        <v>142</v>
      </c>
      <c r="AL432">
        <v>0</v>
      </c>
      <c r="AM432">
        <v>0</v>
      </c>
      <c r="AN432">
        <v>-6</v>
      </c>
    </row>
    <row r="433" spans="1:40" x14ac:dyDescent="0.25">
      <c r="A433" t="s">
        <v>519</v>
      </c>
      <c r="B433" t="s">
        <v>57</v>
      </c>
      <c r="C433" t="str">
        <f>_xlfn.XLOOKUP(Table13[[#This Row],[POS]],Table4[POS],Table4[POS NAME])</f>
        <v>Forward</v>
      </c>
      <c r="D433" t="s">
        <v>51</v>
      </c>
      <c r="E433">
        <v>33</v>
      </c>
      <c r="F433">
        <v>16</v>
      </c>
      <c r="G433">
        <v>11</v>
      </c>
      <c r="H433">
        <v>5</v>
      </c>
      <c r="I433" t="b">
        <f>Table13[[#This Row],[W]]+Table13[[#This Row],[L]]=Table13[[#This Row],[Games Played]]</f>
        <v>1</v>
      </c>
      <c r="J433">
        <v>185</v>
      </c>
      <c r="K433">
        <v>66</v>
      </c>
      <c r="L433" t="str">
        <f>IF(Table13[[#This Row],[PTS]]&gt;=1000,"High Scorer","Low Scorer")</f>
        <v>Low Scorer</v>
      </c>
      <c r="M433">
        <v>26</v>
      </c>
      <c r="N433">
        <v>54</v>
      </c>
      <c r="O433">
        <v>48.1</v>
      </c>
      <c r="P433" t="str">
        <f>IF(Table13[[#This Row],[Field Goal %]]&gt;46,"Above Average FG%","Below Average FG%")</f>
        <v>Above Average FG%</v>
      </c>
      <c r="Q433">
        <v>6</v>
      </c>
      <c r="R433">
        <v>18</v>
      </c>
      <c r="S433">
        <v>33.299999999999997</v>
      </c>
      <c r="T433" t="str">
        <f>IF(Table13[[#This Row],[3P%]]&lt;30,"Regular Shooter",IF(Table13[[#This Row],[3P%]]&lt;=36,"Solid Shooter",IF(Table13[[#This Row],[3P%]]&gt;36,"Sharpshooter","Invalid")))</f>
        <v>Solid Shooter</v>
      </c>
      <c r="U433">
        <v>8</v>
      </c>
      <c r="V433">
        <v>13</v>
      </c>
      <c r="W433">
        <v>61.5</v>
      </c>
      <c r="X433" t="str">
        <f>IF(Table13[[#This Row],[Free Throw %]]&lt;70,"Subpar FT%",IF(Table13[[#This Row],[Free Throw %]]&lt;=72,"Solid FT%",IF(Table13[[#This Row],[Free Throw %]]&gt;72,"Elite FT%","Invalid")))</f>
        <v>Subpar FT%</v>
      </c>
      <c r="Y433">
        <v>15</v>
      </c>
      <c r="Z433">
        <v>29</v>
      </c>
      <c r="AA433">
        <v>44</v>
      </c>
      <c r="AB433" t="str">
        <f>IF(Table13[[#This Row],[REB]]&lt;199,"Occasional Rebounder",IF(Table13[[#This Row],[REB]] &lt;= 199,"Solid Rebounder",IF(Table13[[#This Row],[REB]]&gt;=200,"Elite Rebounder","Invalid")))</f>
        <v>Occasional Rebounder</v>
      </c>
      <c r="AC433">
        <v>4</v>
      </c>
      <c r="AD433" t="str">
        <f>IF(Table13[[#This Row],[AST]]&lt;100,"Occasional Passer",IF(Table13[[#This Row],[AST]] &lt;= 116,"Solid Passer",IF(Table13[[#This Row],[AST]]&gt;116,"Elite Passer","Invalid")))</f>
        <v>Occasional Passer</v>
      </c>
      <c r="AE433">
        <v>11</v>
      </c>
      <c r="AF433">
        <v>2</v>
      </c>
      <c r="AG433" t="str">
        <f>IF(Table13[[#This Row],[STL]]&lt;25,"Occasional Stealer",IF(Table13[[#This Row],[STL]] &lt;= 33,"Solid Stealer",IF(Table13[[#This Row],[STL]]&gt;33,"Elite Stealer","Invalid")))</f>
        <v>Occasional Stealer</v>
      </c>
      <c r="AH433">
        <v>7</v>
      </c>
      <c r="AI433" t="str">
        <f>IF(Table13[[#This Row],[BLK]]&lt;18,"Occasional Blocker",IF(Table13[[#This Row],[BLK]] &lt;= 20,"Solid Shot Blocker",IF(Table13[[#This Row],[BLK]]&gt;=21,"Elite Shot Blocker","Invalid")))</f>
        <v>Occasional Blocker</v>
      </c>
      <c r="AJ433">
        <v>23</v>
      </c>
      <c r="AK433">
        <v>141</v>
      </c>
      <c r="AL433">
        <v>0</v>
      </c>
      <c r="AM433">
        <v>0</v>
      </c>
      <c r="AN433">
        <v>-25</v>
      </c>
    </row>
    <row r="434" spans="1:40" x14ac:dyDescent="0.25">
      <c r="A434" t="s">
        <v>520</v>
      </c>
      <c r="B434" t="s">
        <v>57</v>
      </c>
      <c r="C434" t="str">
        <f>_xlfn.XLOOKUP(Table13[[#This Row],[POS]],Table4[POS],Table4[POS NAME])</f>
        <v>Forward</v>
      </c>
      <c r="D434" t="s">
        <v>66</v>
      </c>
      <c r="E434">
        <v>35</v>
      </c>
      <c r="F434">
        <v>11</v>
      </c>
      <c r="G434">
        <v>6</v>
      </c>
      <c r="H434">
        <v>5</v>
      </c>
      <c r="I434" t="b">
        <f>Table13[[#This Row],[W]]+Table13[[#This Row],[L]]=Table13[[#This Row],[Games Played]]</f>
        <v>1</v>
      </c>
      <c r="J434">
        <v>139</v>
      </c>
      <c r="K434">
        <v>61</v>
      </c>
      <c r="L434" t="str">
        <f>IF(Table13[[#This Row],[PTS]]&gt;=1000,"High Scorer","Low Scorer")</f>
        <v>Low Scorer</v>
      </c>
      <c r="M434">
        <v>22</v>
      </c>
      <c r="N434">
        <v>49</v>
      </c>
      <c r="O434">
        <v>44.9</v>
      </c>
      <c r="P434" t="str">
        <f>IF(Table13[[#This Row],[Field Goal %]]&gt;46,"Above Average FG%","Below Average FG%")</f>
        <v>Below Average FG%</v>
      </c>
      <c r="Q434">
        <v>16</v>
      </c>
      <c r="R434">
        <v>37</v>
      </c>
      <c r="S434">
        <v>43.2</v>
      </c>
      <c r="T434" t="str">
        <f>IF(Table13[[#This Row],[3P%]]&lt;30,"Regular Shooter",IF(Table13[[#This Row],[3P%]]&lt;=36,"Solid Shooter",IF(Table13[[#This Row],[3P%]]&gt;36,"Sharpshooter","Invalid")))</f>
        <v>Sharpshooter</v>
      </c>
      <c r="U434">
        <v>1</v>
      </c>
      <c r="V434">
        <v>1</v>
      </c>
      <c r="W434">
        <v>100</v>
      </c>
      <c r="X434" t="str">
        <f>IF(Table13[[#This Row],[Free Throw %]]&lt;70,"Subpar FT%",IF(Table13[[#This Row],[Free Throw %]]&lt;=72,"Solid FT%",IF(Table13[[#This Row],[Free Throw %]]&gt;72,"Elite FT%","Invalid")))</f>
        <v>Elite FT%</v>
      </c>
      <c r="Y434">
        <v>3</v>
      </c>
      <c r="Z434">
        <v>11</v>
      </c>
      <c r="AA434">
        <v>14</v>
      </c>
      <c r="AB434" t="str">
        <f>IF(Table13[[#This Row],[REB]]&lt;199,"Occasional Rebounder",IF(Table13[[#This Row],[REB]] &lt;= 199,"Solid Rebounder",IF(Table13[[#This Row],[REB]]&gt;=200,"Elite Rebounder","Invalid")))</f>
        <v>Occasional Rebounder</v>
      </c>
      <c r="AC434">
        <v>6</v>
      </c>
      <c r="AD434" t="str">
        <f>IF(Table13[[#This Row],[AST]]&lt;100,"Occasional Passer",IF(Table13[[#This Row],[AST]] &lt;= 116,"Solid Passer",IF(Table13[[#This Row],[AST]]&gt;116,"Elite Passer","Invalid")))</f>
        <v>Occasional Passer</v>
      </c>
      <c r="AE434">
        <v>10</v>
      </c>
      <c r="AF434">
        <v>6</v>
      </c>
      <c r="AG434" t="str">
        <f>IF(Table13[[#This Row],[STL]]&lt;25,"Occasional Stealer",IF(Table13[[#This Row],[STL]] &lt;= 33,"Solid Stealer",IF(Table13[[#This Row],[STL]]&gt;33,"Elite Stealer","Invalid")))</f>
        <v>Occasional Stealer</v>
      </c>
      <c r="AH434">
        <v>3</v>
      </c>
      <c r="AI434" t="str">
        <f>IF(Table13[[#This Row],[BLK]]&lt;18,"Occasional Blocker",IF(Table13[[#This Row],[BLK]] &lt;= 20,"Solid Shot Blocker",IF(Table13[[#This Row],[BLK]]&gt;=21,"Elite Shot Blocker","Invalid")))</f>
        <v>Occasional Blocker</v>
      </c>
      <c r="AJ434">
        <v>16</v>
      </c>
      <c r="AK434">
        <v>104</v>
      </c>
      <c r="AL434">
        <v>0</v>
      </c>
      <c r="AM434">
        <v>0</v>
      </c>
      <c r="AN434">
        <v>-17</v>
      </c>
    </row>
    <row r="435" spans="1:40" x14ac:dyDescent="0.25">
      <c r="A435" t="s">
        <v>521</v>
      </c>
      <c r="B435" t="s">
        <v>40</v>
      </c>
      <c r="C435" t="str">
        <f>_xlfn.XLOOKUP(Table13[[#This Row],[POS]],Table4[POS],Table4[POS NAME])</f>
        <v>Point Guard</v>
      </c>
      <c r="D435" t="s">
        <v>85</v>
      </c>
      <c r="E435">
        <v>25</v>
      </c>
      <c r="F435">
        <v>25</v>
      </c>
      <c r="G435">
        <v>17</v>
      </c>
      <c r="H435">
        <v>8</v>
      </c>
      <c r="I435" t="b">
        <f>Table13[[#This Row],[W]]+Table13[[#This Row],[L]]=Table13[[#This Row],[Games Played]]</f>
        <v>1</v>
      </c>
      <c r="J435">
        <v>259</v>
      </c>
      <c r="K435">
        <v>61</v>
      </c>
      <c r="L435" t="str">
        <f>IF(Table13[[#This Row],[PTS]]&gt;=1000,"High Scorer","Low Scorer")</f>
        <v>Low Scorer</v>
      </c>
      <c r="M435">
        <v>25</v>
      </c>
      <c r="N435">
        <v>57</v>
      </c>
      <c r="O435">
        <v>43.9</v>
      </c>
      <c r="P435" t="str">
        <f>IF(Table13[[#This Row],[Field Goal %]]&gt;46,"Above Average FG%","Below Average FG%")</f>
        <v>Below Average FG%</v>
      </c>
      <c r="Q435">
        <v>5</v>
      </c>
      <c r="R435">
        <v>16</v>
      </c>
      <c r="S435">
        <v>31.3</v>
      </c>
      <c r="T435" t="str">
        <f>IF(Table13[[#This Row],[3P%]]&lt;30,"Regular Shooter",IF(Table13[[#This Row],[3P%]]&lt;=36,"Solid Shooter",IF(Table13[[#This Row],[3P%]]&gt;36,"Sharpshooter","Invalid")))</f>
        <v>Solid Shooter</v>
      </c>
      <c r="U435">
        <v>6</v>
      </c>
      <c r="V435">
        <v>9</v>
      </c>
      <c r="W435">
        <v>66.7</v>
      </c>
      <c r="X435" t="str">
        <f>IF(Table13[[#This Row],[Free Throw %]]&lt;70,"Subpar FT%",IF(Table13[[#This Row],[Free Throw %]]&lt;=72,"Solid FT%",IF(Table13[[#This Row],[Free Throw %]]&gt;72,"Elite FT%","Invalid")))</f>
        <v>Subpar FT%</v>
      </c>
      <c r="Y435">
        <v>6</v>
      </c>
      <c r="Z435">
        <v>17</v>
      </c>
      <c r="AA435">
        <v>23</v>
      </c>
      <c r="AB435" t="str">
        <f>IF(Table13[[#This Row],[REB]]&lt;199,"Occasional Rebounder",IF(Table13[[#This Row],[REB]] &lt;= 199,"Solid Rebounder",IF(Table13[[#This Row],[REB]]&gt;=200,"Elite Rebounder","Invalid")))</f>
        <v>Occasional Rebounder</v>
      </c>
      <c r="AC435">
        <v>31</v>
      </c>
      <c r="AD435" t="str">
        <f>IF(Table13[[#This Row],[AST]]&lt;100,"Occasional Passer",IF(Table13[[#This Row],[AST]] &lt;= 116,"Solid Passer",IF(Table13[[#This Row],[AST]]&gt;116,"Elite Passer","Invalid")))</f>
        <v>Occasional Passer</v>
      </c>
      <c r="AE435">
        <v>5</v>
      </c>
      <c r="AF435">
        <v>9</v>
      </c>
      <c r="AG435" t="str">
        <f>IF(Table13[[#This Row],[STL]]&lt;25,"Occasional Stealer",IF(Table13[[#This Row],[STL]] &lt;= 33,"Solid Stealer",IF(Table13[[#This Row],[STL]]&gt;33,"Elite Stealer","Invalid")))</f>
        <v>Occasional Stealer</v>
      </c>
      <c r="AH435">
        <v>3</v>
      </c>
      <c r="AI435" t="str">
        <f>IF(Table13[[#This Row],[BLK]]&lt;18,"Occasional Blocker",IF(Table13[[#This Row],[BLK]] &lt;= 20,"Solid Shot Blocker",IF(Table13[[#This Row],[BLK]]&gt;=21,"Elite Shot Blocker","Invalid")))</f>
        <v>Occasional Blocker</v>
      </c>
      <c r="AJ435">
        <v>13</v>
      </c>
      <c r="AK435">
        <v>166</v>
      </c>
      <c r="AL435">
        <v>0</v>
      </c>
      <c r="AM435">
        <v>0</v>
      </c>
      <c r="AN435">
        <v>-9</v>
      </c>
    </row>
    <row r="436" spans="1:40" x14ac:dyDescent="0.25">
      <c r="A436" t="s">
        <v>522</v>
      </c>
      <c r="B436" t="s">
        <v>57</v>
      </c>
      <c r="C436" t="str">
        <f>_xlfn.XLOOKUP(Table13[[#This Row],[POS]],Table4[POS],Table4[POS NAME])</f>
        <v>Forward</v>
      </c>
      <c r="D436" t="s">
        <v>132</v>
      </c>
      <c r="E436">
        <v>21</v>
      </c>
      <c r="F436">
        <v>22</v>
      </c>
      <c r="G436">
        <v>10</v>
      </c>
      <c r="H436">
        <v>12</v>
      </c>
      <c r="I436" t="b">
        <f>Table13[[#This Row],[W]]+Table13[[#This Row],[L]]=Table13[[#This Row],[Games Played]]</f>
        <v>1</v>
      </c>
      <c r="J436">
        <v>196</v>
      </c>
      <c r="K436">
        <v>59</v>
      </c>
      <c r="L436" t="str">
        <f>IF(Table13[[#This Row],[PTS]]&gt;=1000,"High Scorer","Low Scorer")</f>
        <v>Low Scorer</v>
      </c>
      <c r="M436">
        <v>24</v>
      </c>
      <c r="N436">
        <v>47</v>
      </c>
      <c r="O436">
        <v>51.1</v>
      </c>
      <c r="P436" t="str">
        <f>IF(Table13[[#This Row],[Field Goal %]]&gt;46,"Above Average FG%","Below Average FG%")</f>
        <v>Above Average FG%</v>
      </c>
      <c r="Q436">
        <v>1</v>
      </c>
      <c r="R436">
        <v>2</v>
      </c>
      <c r="S436">
        <v>50</v>
      </c>
      <c r="T436" t="str">
        <f>IF(Table13[[#This Row],[3P%]]&lt;30,"Regular Shooter",IF(Table13[[#This Row],[3P%]]&lt;=36,"Solid Shooter",IF(Table13[[#This Row],[3P%]]&gt;36,"Sharpshooter","Invalid")))</f>
        <v>Sharpshooter</v>
      </c>
      <c r="U436">
        <v>10</v>
      </c>
      <c r="V436">
        <v>16</v>
      </c>
      <c r="W436">
        <v>62.5</v>
      </c>
      <c r="X436" t="str">
        <f>IF(Table13[[#This Row],[Free Throw %]]&lt;70,"Subpar FT%",IF(Table13[[#This Row],[Free Throw %]]&lt;=72,"Solid FT%",IF(Table13[[#This Row],[Free Throw %]]&gt;72,"Elite FT%","Invalid")))</f>
        <v>Subpar FT%</v>
      </c>
      <c r="Y436">
        <v>31</v>
      </c>
      <c r="Z436">
        <v>19</v>
      </c>
      <c r="AA436">
        <v>50</v>
      </c>
      <c r="AB436" t="str">
        <f>IF(Table13[[#This Row],[REB]]&lt;199,"Occasional Rebounder",IF(Table13[[#This Row],[REB]] &lt;= 199,"Solid Rebounder",IF(Table13[[#This Row],[REB]]&gt;=200,"Elite Rebounder","Invalid")))</f>
        <v>Occasional Rebounder</v>
      </c>
      <c r="AC436">
        <v>4</v>
      </c>
      <c r="AD436" t="str">
        <f>IF(Table13[[#This Row],[AST]]&lt;100,"Occasional Passer",IF(Table13[[#This Row],[AST]] &lt;= 116,"Solid Passer",IF(Table13[[#This Row],[AST]]&gt;116,"Elite Passer","Invalid")))</f>
        <v>Occasional Passer</v>
      </c>
      <c r="AE436">
        <v>9</v>
      </c>
      <c r="AF436">
        <v>7</v>
      </c>
      <c r="AG436" t="str">
        <f>IF(Table13[[#This Row],[STL]]&lt;25,"Occasional Stealer",IF(Table13[[#This Row],[STL]] &lt;= 33,"Solid Stealer",IF(Table13[[#This Row],[STL]]&gt;33,"Elite Stealer","Invalid")))</f>
        <v>Occasional Stealer</v>
      </c>
      <c r="AH436">
        <v>8</v>
      </c>
      <c r="AI436" t="str">
        <f>IF(Table13[[#This Row],[BLK]]&lt;18,"Occasional Blocker",IF(Table13[[#This Row],[BLK]] &lt;= 20,"Solid Shot Blocker",IF(Table13[[#This Row],[BLK]]&gt;=21,"Elite Shot Blocker","Invalid")))</f>
        <v>Occasional Blocker</v>
      </c>
      <c r="AJ436">
        <v>15</v>
      </c>
      <c r="AK436">
        <v>161</v>
      </c>
      <c r="AL436">
        <v>0</v>
      </c>
      <c r="AM436">
        <v>0</v>
      </c>
      <c r="AN436">
        <v>-22</v>
      </c>
    </row>
    <row r="437" spans="1:40" x14ac:dyDescent="0.25">
      <c r="A437" t="s">
        <v>523</v>
      </c>
      <c r="B437" t="s">
        <v>57</v>
      </c>
      <c r="C437" t="str">
        <f>_xlfn.XLOOKUP(Table13[[#This Row],[POS]],Table4[POS],Table4[POS NAME])</f>
        <v>Forward</v>
      </c>
      <c r="D437" t="s">
        <v>66</v>
      </c>
      <c r="E437">
        <v>26</v>
      </c>
      <c r="F437">
        <v>22</v>
      </c>
      <c r="G437">
        <v>15</v>
      </c>
      <c r="H437">
        <v>7</v>
      </c>
      <c r="I437" t="b">
        <f>Table13[[#This Row],[W]]+Table13[[#This Row],[L]]=Table13[[#This Row],[Games Played]]</f>
        <v>1</v>
      </c>
      <c r="J437">
        <v>176</v>
      </c>
      <c r="K437">
        <v>57</v>
      </c>
      <c r="L437" t="str">
        <f>IF(Table13[[#This Row],[PTS]]&gt;=1000,"High Scorer","Low Scorer")</f>
        <v>Low Scorer</v>
      </c>
      <c r="M437">
        <v>24</v>
      </c>
      <c r="N437">
        <v>50</v>
      </c>
      <c r="O437">
        <v>48</v>
      </c>
      <c r="P437" t="str">
        <f>IF(Table13[[#This Row],[Field Goal %]]&gt;46,"Above Average FG%","Below Average FG%")</f>
        <v>Above Average FG%</v>
      </c>
      <c r="Q437">
        <v>7</v>
      </c>
      <c r="R437">
        <v>21</v>
      </c>
      <c r="S437">
        <v>33.299999999999997</v>
      </c>
      <c r="T437" t="str">
        <f>IF(Table13[[#This Row],[3P%]]&lt;30,"Regular Shooter",IF(Table13[[#This Row],[3P%]]&lt;=36,"Solid Shooter",IF(Table13[[#This Row],[3P%]]&gt;36,"Sharpshooter","Invalid")))</f>
        <v>Solid Shooter</v>
      </c>
      <c r="U437">
        <v>2</v>
      </c>
      <c r="V437">
        <v>2</v>
      </c>
      <c r="W437">
        <v>100</v>
      </c>
      <c r="X437" t="str">
        <f>IF(Table13[[#This Row],[Free Throw %]]&lt;70,"Subpar FT%",IF(Table13[[#This Row],[Free Throw %]]&lt;=72,"Solid FT%",IF(Table13[[#This Row],[Free Throw %]]&gt;72,"Elite FT%","Invalid")))</f>
        <v>Elite FT%</v>
      </c>
      <c r="Y437">
        <v>8</v>
      </c>
      <c r="Z437">
        <v>22</v>
      </c>
      <c r="AA437">
        <v>30</v>
      </c>
      <c r="AB437" t="str">
        <f>IF(Table13[[#This Row],[REB]]&lt;199,"Occasional Rebounder",IF(Table13[[#This Row],[REB]] &lt;= 199,"Solid Rebounder",IF(Table13[[#This Row],[REB]]&gt;=200,"Elite Rebounder","Invalid")))</f>
        <v>Occasional Rebounder</v>
      </c>
      <c r="AC437">
        <v>8</v>
      </c>
      <c r="AD437" t="str">
        <f>IF(Table13[[#This Row],[AST]]&lt;100,"Occasional Passer",IF(Table13[[#This Row],[AST]] &lt;= 116,"Solid Passer",IF(Table13[[#This Row],[AST]]&gt;116,"Elite Passer","Invalid")))</f>
        <v>Occasional Passer</v>
      </c>
      <c r="AE437">
        <v>12</v>
      </c>
      <c r="AF437">
        <v>4</v>
      </c>
      <c r="AG437" t="str">
        <f>IF(Table13[[#This Row],[STL]]&lt;25,"Occasional Stealer",IF(Table13[[#This Row],[STL]] &lt;= 33,"Solid Stealer",IF(Table13[[#This Row],[STL]]&gt;33,"Elite Stealer","Invalid")))</f>
        <v>Occasional Stealer</v>
      </c>
      <c r="AH437">
        <v>9</v>
      </c>
      <c r="AI437" t="str">
        <f>IF(Table13[[#This Row],[BLK]]&lt;18,"Occasional Blocker",IF(Table13[[#This Row],[BLK]] &lt;= 20,"Solid Shot Blocker",IF(Table13[[#This Row],[BLK]]&gt;=21,"Elite Shot Blocker","Invalid")))</f>
        <v>Occasional Blocker</v>
      </c>
      <c r="AJ437">
        <v>26</v>
      </c>
      <c r="AK437">
        <v>132</v>
      </c>
      <c r="AL437">
        <v>0</v>
      </c>
      <c r="AM437">
        <v>0</v>
      </c>
      <c r="AN437">
        <v>-9</v>
      </c>
    </row>
    <row r="438" spans="1:40" x14ac:dyDescent="0.25">
      <c r="A438" t="s">
        <v>524</v>
      </c>
      <c r="B438" t="s">
        <v>62</v>
      </c>
      <c r="C438" t="str">
        <f>_xlfn.XLOOKUP(Table13[[#This Row],[POS]],Table4[POS],Table4[POS NAME])</f>
        <v>Guard</v>
      </c>
      <c r="D438" t="s">
        <v>44</v>
      </c>
      <c r="E438">
        <v>22</v>
      </c>
      <c r="F438">
        <v>15</v>
      </c>
      <c r="G438">
        <v>5</v>
      </c>
      <c r="H438">
        <v>10</v>
      </c>
      <c r="I438" t="b">
        <f>Table13[[#This Row],[W]]+Table13[[#This Row],[L]]=Table13[[#This Row],[Games Played]]</f>
        <v>1</v>
      </c>
      <c r="J438">
        <v>108</v>
      </c>
      <c r="K438">
        <v>56</v>
      </c>
      <c r="L438" t="str">
        <f>IF(Table13[[#This Row],[PTS]]&gt;=1000,"High Scorer","Low Scorer")</f>
        <v>Low Scorer</v>
      </c>
      <c r="M438">
        <v>22</v>
      </c>
      <c r="N438">
        <v>44</v>
      </c>
      <c r="O438">
        <v>50</v>
      </c>
      <c r="P438" t="str">
        <f>IF(Table13[[#This Row],[Field Goal %]]&gt;46,"Above Average FG%","Below Average FG%")</f>
        <v>Above Average FG%</v>
      </c>
      <c r="Q438">
        <v>10</v>
      </c>
      <c r="R438">
        <v>25</v>
      </c>
      <c r="S438">
        <v>40</v>
      </c>
      <c r="T438" t="str">
        <f>IF(Table13[[#This Row],[3P%]]&lt;30,"Regular Shooter",IF(Table13[[#This Row],[3P%]]&lt;=36,"Solid Shooter",IF(Table13[[#This Row],[3P%]]&gt;36,"Sharpshooter","Invalid")))</f>
        <v>Sharpshooter</v>
      </c>
      <c r="U438">
        <v>2</v>
      </c>
      <c r="V438">
        <v>8</v>
      </c>
      <c r="W438">
        <v>25</v>
      </c>
      <c r="X438" t="str">
        <f>IF(Table13[[#This Row],[Free Throw %]]&lt;70,"Subpar FT%",IF(Table13[[#This Row],[Free Throw %]]&lt;=72,"Solid FT%",IF(Table13[[#This Row],[Free Throw %]]&gt;72,"Elite FT%","Invalid")))</f>
        <v>Subpar FT%</v>
      </c>
      <c r="Y438">
        <v>6</v>
      </c>
      <c r="Z438">
        <v>15</v>
      </c>
      <c r="AA438">
        <v>21</v>
      </c>
      <c r="AB438" t="str">
        <f>IF(Table13[[#This Row],[REB]]&lt;199,"Occasional Rebounder",IF(Table13[[#This Row],[REB]] &lt;= 199,"Solid Rebounder",IF(Table13[[#This Row],[REB]]&gt;=200,"Elite Rebounder","Invalid")))</f>
        <v>Occasional Rebounder</v>
      </c>
      <c r="AC438">
        <v>2</v>
      </c>
      <c r="AD438" t="str">
        <f>IF(Table13[[#This Row],[AST]]&lt;100,"Occasional Passer",IF(Table13[[#This Row],[AST]] &lt;= 116,"Solid Passer",IF(Table13[[#This Row],[AST]]&gt;116,"Elite Passer","Invalid")))</f>
        <v>Occasional Passer</v>
      </c>
      <c r="AE438">
        <v>3</v>
      </c>
      <c r="AF438">
        <v>2</v>
      </c>
      <c r="AG438" t="str">
        <f>IF(Table13[[#This Row],[STL]]&lt;25,"Occasional Stealer",IF(Table13[[#This Row],[STL]] &lt;= 33,"Solid Stealer",IF(Table13[[#This Row],[STL]]&gt;33,"Elite Stealer","Invalid")))</f>
        <v>Occasional Stealer</v>
      </c>
      <c r="AH438">
        <v>0</v>
      </c>
      <c r="AI438" t="str">
        <f>IF(Table13[[#This Row],[BLK]]&lt;18,"Occasional Blocker",IF(Table13[[#This Row],[BLK]] &lt;= 20,"Solid Shot Blocker",IF(Table13[[#This Row],[BLK]]&gt;=21,"Elite Shot Blocker","Invalid")))</f>
        <v>Occasional Blocker</v>
      </c>
      <c r="AJ438">
        <v>11</v>
      </c>
      <c r="AK438">
        <v>87</v>
      </c>
      <c r="AL438">
        <v>0</v>
      </c>
      <c r="AM438">
        <v>0</v>
      </c>
      <c r="AN438">
        <v>-46</v>
      </c>
    </row>
    <row r="439" spans="1:40" x14ac:dyDescent="0.25">
      <c r="A439" t="s">
        <v>525</v>
      </c>
      <c r="B439" t="s">
        <v>62</v>
      </c>
      <c r="C439" t="str">
        <f>_xlfn.XLOOKUP(Table13[[#This Row],[POS]],Table4[POS],Table4[POS NAME])</f>
        <v>Guard</v>
      </c>
      <c r="D439" t="s">
        <v>111</v>
      </c>
      <c r="E439">
        <v>24</v>
      </c>
      <c r="F439">
        <v>9</v>
      </c>
      <c r="G439">
        <v>3</v>
      </c>
      <c r="H439">
        <v>6</v>
      </c>
      <c r="I439" t="b">
        <f>Table13[[#This Row],[W]]+Table13[[#This Row],[L]]=Table13[[#This Row],[Games Played]]</f>
        <v>1</v>
      </c>
      <c r="J439">
        <v>135</v>
      </c>
      <c r="K439">
        <v>56</v>
      </c>
      <c r="L439" t="str">
        <f>IF(Table13[[#This Row],[PTS]]&gt;=1000,"High Scorer","Low Scorer")</f>
        <v>Low Scorer</v>
      </c>
      <c r="M439">
        <v>19</v>
      </c>
      <c r="N439">
        <v>42</v>
      </c>
      <c r="O439">
        <v>45.2</v>
      </c>
      <c r="P439" t="str">
        <f>IF(Table13[[#This Row],[Field Goal %]]&gt;46,"Above Average FG%","Below Average FG%")</f>
        <v>Below Average FG%</v>
      </c>
      <c r="Q439">
        <v>1</v>
      </c>
      <c r="R439">
        <v>12</v>
      </c>
      <c r="S439">
        <v>8.3000000000000007</v>
      </c>
      <c r="T439" t="str">
        <f>IF(Table13[[#This Row],[3P%]]&lt;30,"Regular Shooter",IF(Table13[[#This Row],[3P%]]&lt;=36,"Solid Shooter",IF(Table13[[#This Row],[3P%]]&gt;36,"Sharpshooter","Invalid")))</f>
        <v>Regular Shooter</v>
      </c>
      <c r="U439">
        <v>17</v>
      </c>
      <c r="V439">
        <v>22</v>
      </c>
      <c r="W439">
        <v>77.3</v>
      </c>
      <c r="X439" t="str">
        <f>IF(Table13[[#This Row],[Free Throw %]]&lt;70,"Subpar FT%",IF(Table13[[#This Row],[Free Throw %]]&lt;=72,"Solid FT%",IF(Table13[[#This Row],[Free Throw %]]&gt;72,"Elite FT%","Invalid")))</f>
        <v>Elite FT%</v>
      </c>
      <c r="Y439">
        <v>2</v>
      </c>
      <c r="Z439">
        <v>6</v>
      </c>
      <c r="AA439">
        <v>8</v>
      </c>
      <c r="AB439" t="str">
        <f>IF(Table13[[#This Row],[REB]]&lt;199,"Occasional Rebounder",IF(Table13[[#This Row],[REB]] &lt;= 199,"Solid Rebounder",IF(Table13[[#This Row],[REB]]&gt;=200,"Elite Rebounder","Invalid")))</f>
        <v>Occasional Rebounder</v>
      </c>
      <c r="AC439">
        <v>15</v>
      </c>
      <c r="AD439" t="str">
        <f>IF(Table13[[#This Row],[AST]]&lt;100,"Occasional Passer",IF(Table13[[#This Row],[AST]] &lt;= 116,"Solid Passer",IF(Table13[[#This Row],[AST]]&gt;116,"Elite Passer","Invalid")))</f>
        <v>Occasional Passer</v>
      </c>
      <c r="AE439">
        <v>4</v>
      </c>
      <c r="AF439">
        <v>4</v>
      </c>
      <c r="AG439" t="str">
        <f>IF(Table13[[#This Row],[STL]]&lt;25,"Occasional Stealer",IF(Table13[[#This Row],[STL]] &lt;= 33,"Solid Stealer",IF(Table13[[#This Row],[STL]]&gt;33,"Elite Stealer","Invalid")))</f>
        <v>Occasional Stealer</v>
      </c>
      <c r="AH439">
        <v>1</v>
      </c>
      <c r="AI439" t="str">
        <f>IF(Table13[[#This Row],[BLK]]&lt;18,"Occasional Blocker",IF(Table13[[#This Row],[BLK]] &lt;= 20,"Solid Shot Blocker",IF(Table13[[#This Row],[BLK]]&gt;=21,"Elite Shot Blocker","Invalid")))</f>
        <v>Occasional Blocker</v>
      </c>
      <c r="AJ439">
        <v>10</v>
      </c>
      <c r="AK439">
        <v>99</v>
      </c>
      <c r="AL439">
        <v>0</v>
      </c>
      <c r="AM439">
        <v>0</v>
      </c>
      <c r="AN439">
        <v>-17</v>
      </c>
    </row>
    <row r="440" spans="1:40" x14ac:dyDescent="0.25">
      <c r="A440" t="s">
        <v>526</v>
      </c>
      <c r="B440" t="s">
        <v>26</v>
      </c>
      <c r="C440" t="str">
        <f>_xlfn.XLOOKUP(Table13[[#This Row],[POS]],Table4[POS],Table4[POS NAME])</f>
        <v>Power Forward</v>
      </c>
      <c r="D440" t="s">
        <v>114</v>
      </c>
      <c r="E440">
        <v>25</v>
      </c>
      <c r="F440">
        <v>11</v>
      </c>
      <c r="G440">
        <v>8</v>
      </c>
      <c r="H440">
        <v>3</v>
      </c>
      <c r="I440" t="b">
        <f>Table13[[#This Row],[W]]+Table13[[#This Row],[L]]=Table13[[#This Row],[Games Played]]</f>
        <v>1</v>
      </c>
      <c r="J440">
        <v>124</v>
      </c>
      <c r="K440">
        <v>55</v>
      </c>
      <c r="L440" t="str">
        <f>IF(Table13[[#This Row],[PTS]]&gt;=1000,"High Scorer","Low Scorer")</f>
        <v>Low Scorer</v>
      </c>
      <c r="M440">
        <v>22</v>
      </c>
      <c r="N440">
        <v>53</v>
      </c>
      <c r="O440">
        <v>41.5</v>
      </c>
      <c r="P440" t="str">
        <f>IF(Table13[[#This Row],[Field Goal %]]&gt;46,"Above Average FG%","Below Average FG%")</f>
        <v>Below Average FG%</v>
      </c>
      <c r="Q440">
        <v>6</v>
      </c>
      <c r="R440">
        <v>15</v>
      </c>
      <c r="S440">
        <v>40</v>
      </c>
      <c r="T440" t="str">
        <f>IF(Table13[[#This Row],[3P%]]&lt;30,"Regular Shooter",IF(Table13[[#This Row],[3P%]]&lt;=36,"Solid Shooter",IF(Table13[[#This Row],[3P%]]&gt;36,"Sharpshooter","Invalid")))</f>
        <v>Sharpshooter</v>
      </c>
      <c r="U440">
        <v>5</v>
      </c>
      <c r="V440">
        <v>9</v>
      </c>
      <c r="W440">
        <v>55.6</v>
      </c>
      <c r="X440" t="str">
        <f>IF(Table13[[#This Row],[Free Throw %]]&lt;70,"Subpar FT%",IF(Table13[[#This Row],[Free Throw %]]&lt;=72,"Solid FT%",IF(Table13[[#This Row],[Free Throw %]]&gt;72,"Elite FT%","Invalid")))</f>
        <v>Subpar FT%</v>
      </c>
      <c r="Y440">
        <v>15</v>
      </c>
      <c r="Z440">
        <v>29</v>
      </c>
      <c r="AA440">
        <v>44</v>
      </c>
      <c r="AB440" t="str">
        <f>IF(Table13[[#This Row],[REB]]&lt;199,"Occasional Rebounder",IF(Table13[[#This Row],[REB]] &lt;= 199,"Solid Rebounder",IF(Table13[[#This Row],[REB]]&gt;=200,"Elite Rebounder","Invalid")))</f>
        <v>Occasional Rebounder</v>
      </c>
      <c r="AC440">
        <v>6</v>
      </c>
      <c r="AD440" t="str">
        <f>IF(Table13[[#This Row],[AST]]&lt;100,"Occasional Passer",IF(Table13[[#This Row],[AST]] &lt;= 116,"Solid Passer",IF(Table13[[#This Row],[AST]]&gt;116,"Elite Passer","Invalid")))</f>
        <v>Occasional Passer</v>
      </c>
      <c r="AE440">
        <v>4</v>
      </c>
      <c r="AF440">
        <v>14</v>
      </c>
      <c r="AG440" t="str">
        <f>IF(Table13[[#This Row],[STL]]&lt;25,"Occasional Stealer",IF(Table13[[#This Row],[STL]] &lt;= 33,"Solid Stealer",IF(Table13[[#This Row],[STL]]&gt;33,"Elite Stealer","Invalid")))</f>
        <v>Occasional Stealer</v>
      </c>
      <c r="AH440">
        <v>4</v>
      </c>
      <c r="AI440" t="str">
        <f>IF(Table13[[#This Row],[BLK]]&lt;18,"Occasional Blocker",IF(Table13[[#This Row],[BLK]] &lt;= 20,"Solid Shot Blocker",IF(Table13[[#This Row],[BLK]]&gt;=21,"Elite Shot Blocker","Invalid")))</f>
        <v>Occasional Blocker</v>
      </c>
      <c r="AJ440">
        <v>5</v>
      </c>
      <c r="AK440">
        <v>167</v>
      </c>
      <c r="AL440">
        <v>0</v>
      </c>
      <c r="AM440">
        <v>0</v>
      </c>
      <c r="AN440">
        <v>-19</v>
      </c>
    </row>
    <row r="441" spans="1:40" x14ac:dyDescent="0.25">
      <c r="A441" t="s">
        <v>527</v>
      </c>
      <c r="B441" t="s">
        <v>62</v>
      </c>
      <c r="C441" t="str">
        <f>_xlfn.XLOOKUP(Table13[[#This Row],[POS]],Table4[POS],Table4[POS NAME])</f>
        <v>Guard</v>
      </c>
      <c r="D441" t="s">
        <v>75</v>
      </c>
      <c r="E441">
        <v>24</v>
      </c>
      <c r="F441">
        <v>5</v>
      </c>
      <c r="G441">
        <v>1</v>
      </c>
      <c r="H441">
        <v>4</v>
      </c>
      <c r="I441" t="b">
        <f>Table13[[#This Row],[W]]+Table13[[#This Row],[L]]=Table13[[#This Row],[Games Played]]</f>
        <v>1</v>
      </c>
      <c r="J441">
        <v>127</v>
      </c>
      <c r="K441">
        <v>53</v>
      </c>
      <c r="L441" t="str">
        <f>IF(Table13[[#This Row],[PTS]]&gt;=1000,"High Scorer","Low Scorer")</f>
        <v>Low Scorer</v>
      </c>
      <c r="M441">
        <v>24</v>
      </c>
      <c r="N441">
        <v>39</v>
      </c>
      <c r="O441">
        <v>61.5</v>
      </c>
      <c r="P441" t="str">
        <f>IF(Table13[[#This Row],[Field Goal %]]&gt;46,"Above Average FG%","Below Average FG%")</f>
        <v>Above Average FG%</v>
      </c>
      <c r="Q441">
        <v>3</v>
      </c>
      <c r="R441">
        <v>8</v>
      </c>
      <c r="S441">
        <v>37.5</v>
      </c>
      <c r="T441" t="str">
        <f>IF(Table13[[#This Row],[3P%]]&lt;30,"Regular Shooter",IF(Table13[[#This Row],[3P%]]&lt;=36,"Solid Shooter",IF(Table13[[#This Row],[3P%]]&gt;36,"Sharpshooter","Invalid")))</f>
        <v>Sharpshooter</v>
      </c>
      <c r="U441">
        <v>2</v>
      </c>
      <c r="V441">
        <v>3</v>
      </c>
      <c r="W441">
        <v>66.7</v>
      </c>
      <c r="X441" t="str">
        <f>IF(Table13[[#This Row],[Free Throw %]]&lt;70,"Subpar FT%",IF(Table13[[#This Row],[Free Throw %]]&lt;=72,"Solid FT%",IF(Table13[[#This Row],[Free Throw %]]&gt;72,"Elite FT%","Invalid")))</f>
        <v>Subpar FT%</v>
      </c>
      <c r="Y441">
        <v>10</v>
      </c>
      <c r="Z441">
        <v>5</v>
      </c>
      <c r="AA441">
        <v>15</v>
      </c>
      <c r="AB441" t="str">
        <f>IF(Table13[[#This Row],[REB]]&lt;199,"Occasional Rebounder",IF(Table13[[#This Row],[REB]] &lt;= 199,"Solid Rebounder",IF(Table13[[#This Row],[REB]]&gt;=200,"Elite Rebounder","Invalid")))</f>
        <v>Occasional Rebounder</v>
      </c>
      <c r="AC441">
        <v>10</v>
      </c>
      <c r="AD441" t="str">
        <f>IF(Table13[[#This Row],[AST]]&lt;100,"Occasional Passer",IF(Table13[[#This Row],[AST]] &lt;= 116,"Solid Passer",IF(Table13[[#This Row],[AST]]&gt;116,"Elite Passer","Invalid")))</f>
        <v>Occasional Passer</v>
      </c>
      <c r="AE441">
        <v>4</v>
      </c>
      <c r="AF441">
        <v>3</v>
      </c>
      <c r="AG441" t="str">
        <f>IF(Table13[[#This Row],[STL]]&lt;25,"Occasional Stealer",IF(Table13[[#This Row],[STL]] &lt;= 33,"Solid Stealer",IF(Table13[[#This Row],[STL]]&gt;33,"Elite Stealer","Invalid")))</f>
        <v>Occasional Stealer</v>
      </c>
      <c r="AH441">
        <v>2</v>
      </c>
      <c r="AI441" t="str">
        <f>IF(Table13[[#This Row],[BLK]]&lt;18,"Occasional Blocker",IF(Table13[[#This Row],[BLK]] &lt;= 20,"Solid Shot Blocker",IF(Table13[[#This Row],[BLK]]&gt;=21,"Elite Shot Blocker","Invalid")))</f>
        <v>Occasional Blocker</v>
      </c>
      <c r="AJ441">
        <v>13</v>
      </c>
      <c r="AK441">
        <v>97</v>
      </c>
      <c r="AL441">
        <v>0</v>
      </c>
      <c r="AM441">
        <v>0</v>
      </c>
      <c r="AN441">
        <v>-38</v>
      </c>
    </row>
    <row r="442" spans="1:40" x14ac:dyDescent="0.25">
      <c r="A442" t="s">
        <v>528</v>
      </c>
      <c r="B442" t="s">
        <v>62</v>
      </c>
      <c r="C442" t="str">
        <f>_xlfn.XLOOKUP(Table13[[#This Row],[POS]],Table4[POS],Table4[POS NAME])</f>
        <v>Guard</v>
      </c>
      <c r="D442" t="s">
        <v>69</v>
      </c>
      <c r="E442">
        <v>24</v>
      </c>
      <c r="F442">
        <v>23</v>
      </c>
      <c r="G442">
        <v>9</v>
      </c>
      <c r="H442">
        <v>14</v>
      </c>
      <c r="I442" t="b">
        <f>Table13[[#This Row],[W]]+Table13[[#This Row],[L]]=Table13[[#This Row],[Games Played]]</f>
        <v>1</v>
      </c>
      <c r="J442">
        <v>277</v>
      </c>
      <c r="K442">
        <v>52</v>
      </c>
      <c r="L442" t="str">
        <f>IF(Table13[[#This Row],[PTS]]&gt;=1000,"High Scorer","Low Scorer")</f>
        <v>Low Scorer</v>
      </c>
      <c r="M442">
        <v>25</v>
      </c>
      <c r="N442">
        <v>60</v>
      </c>
      <c r="O442">
        <v>41.7</v>
      </c>
      <c r="P442" t="str">
        <f>IF(Table13[[#This Row],[Field Goal %]]&gt;46,"Above Average FG%","Below Average FG%")</f>
        <v>Below Average FG%</v>
      </c>
      <c r="Q442">
        <v>0</v>
      </c>
      <c r="R442">
        <v>2</v>
      </c>
      <c r="S442">
        <v>0</v>
      </c>
      <c r="T442" t="str">
        <f>IF(Table13[[#This Row],[3P%]]&lt;30,"Regular Shooter",IF(Table13[[#This Row],[3P%]]&lt;=36,"Solid Shooter",IF(Table13[[#This Row],[3P%]]&gt;36,"Sharpshooter","Invalid")))</f>
        <v>Regular Shooter</v>
      </c>
      <c r="U442">
        <v>2</v>
      </c>
      <c r="V442">
        <v>3</v>
      </c>
      <c r="W442">
        <v>66.7</v>
      </c>
      <c r="X442" t="str">
        <f>IF(Table13[[#This Row],[Free Throw %]]&lt;70,"Subpar FT%",IF(Table13[[#This Row],[Free Throw %]]&lt;=72,"Solid FT%",IF(Table13[[#This Row],[Free Throw %]]&gt;72,"Elite FT%","Invalid")))</f>
        <v>Subpar FT%</v>
      </c>
      <c r="Y442">
        <v>5</v>
      </c>
      <c r="Z442">
        <v>32</v>
      </c>
      <c r="AA442">
        <v>37</v>
      </c>
      <c r="AB442" t="str">
        <f>IF(Table13[[#This Row],[REB]]&lt;199,"Occasional Rebounder",IF(Table13[[#This Row],[REB]] &lt;= 199,"Solid Rebounder",IF(Table13[[#This Row],[REB]]&gt;=200,"Elite Rebounder","Invalid")))</f>
        <v>Occasional Rebounder</v>
      </c>
      <c r="AC442">
        <v>38</v>
      </c>
      <c r="AD442" t="str">
        <f>IF(Table13[[#This Row],[AST]]&lt;100,"Occasional Passer",IF(Table13[[#This Row],[AST]] &lt;= 116,"Solid Passer",IF(Table13[[#This Row],[AST]]&gt;116,"Elite Passer","Invalid")))</f>
        <v>Occasional Passer</v>
      </c>
      <c r="AE442">
        <v>15</v>
      </c>
      <c r="AF442">
        <v>7</v>
      </c>
      <c r="AG442" t="str">
        <f>IF(Table13[[#This Row],[STL]]&lt;25,"Occasional Stealer",IF(Table13[[#This Row],[STL]] &lt;= 33,"Solid Stealer",IF(Table13[[#This Row],[STL]]&gt;33,"Elite Stealer","Invalid")))</f>
        <v>Occasional Stealer</v>
      </c>
      <c r="AH442">
        <v>2</v>
      </c>
      <c r="AI442" t="str">
        <f>IF(Table13[[#This Row],[BLK]]&lt;18,"Occasional Blocker",IF(Table13[[#This Row],[BLK]] &lt;= 20,"Solid Shot Blocker",IF(Table13[[#This Row],[BLK]]&gt;=21,"Elite Shot Blocker","Invalid")))</f>
        <v>Occasional Blocker</v>
      </c>
      <c r="AJ442">
        <v>17</v>
      </c>
      <c r="AK442">
        <v>165</v>
      </c>
      <c r="AL442">
        <v>0</v>
      </c>
      <c r="AM442">
        <v>0</v>
      </c>
      <c r="AN442">
        <v>-58</v>
      </c>
    </row>
    <row r="443" spans="1:40" x14ac:dyDescent="0.25">
      <c r="A443" t="s">
        <v>529</v>
      </c>
      <c r="B443" t="s">
        <v>26</v>
      </c>
      <c r="C443" t="str">
        <f>_xlfn.XLOOKUP(Table13[[#This Row],[POS]],Table4[POS],Table4[POS NAME])</f>
        <v>Power Forward</v>
      </c>
      <c r="D443" t="s">
        <v>129</v>
      </c>
      <c r="E443">
        <v>36</v>
      </c>
      <c r="F443">
        <v>18</v>
      </c>
      <c r="G443">
        <v>7</v>
      </c>
      <c r="H443">
        <v>11</v>
      </c>
      <c r="I443" t="b">
        <f>Table13[[#This Row],[W]]+Table13[[#This Row],[L]]=Table13[[#This Row],[Games Played]]</f>
        <v>1</v>
      </c>
      <c r="J443">
        <v>162</v>
      </c>
      <c r="K443">
        <v>51</v>
      </c>
      <c r="L443" t="str">
        <f>IF(Table13[[#This Row],[PTS]]&gt;=1000,"High Scorer","Low Scorer")</f>
        <v>Low Scorer</v>
      </c>
      <c r="M443">
        <v>22</v>
      </c>
      <c r="N443">
        <v>49</v>
      </c>
      <c r="O443">
        <v>44.9</v>
      </c>
      <c r="P443" t="str">
        <f>IF(Table13[[#This Row],[Field Goal %]]&gt;46,"Above Average FG%","Below Average FG%")</f>
        <v>Below Average FG%</v>
      </c>
      <c r="Q443">
        <v>3</v>
      </c>
      <c r="R443">
        <v>15</v>
      </c>
      <c r="S443">
        <v>20</v>
      </c>
      <c r="T443" t="str">
        <f>IF(Table13[[#This Row],[3P%]]&lt;30,"Regular Shooter",IF(Table13[[#This Row],[3P%]]&lt;=36,"Solid Shooter",IF(Table13[[#This Row],[3P%]]&gt;36,"Sharpshooter","Invalid")))</f>
        <v>Regular Shooter</v>
      </c>
      <c r="U443">
        <v>4</v>
      </c>
      <c r="V443">
        <v>8</v>
      </c>
      <c r="W443">
        <v>50</v>
      </c>
      <c r="X443" t="str">
        <f>IF(Table13[[#This Row],[Free Throw %]]&lt;70,"Subpar FT%",IF(Table13[[#This Row],[Free Throw %]]&lt;=72,"Solid FT%",IF(Table13[[#This Row],[Free Throw %]]&gt;72,"Elite FT%","Invalid")))</f>
        <v>Subpar FT%</v>
      </c>
      <c r="Y443">
        <v>4</v>
      </c>
      <c r="Z443">
        <v>26</v>
      </c>
      <c r="AA443">
        <v>30</v>
      </c>
      <c r="AB443" t="str">
        <f>IF(Table13[[#This Row],[REB]]&lt;199,"Occasional Rebounder",IF(Table13[[#This Row],[REB]] &lt;= 199,"Solid Rebounder",IF(Table13[[#This Row],[REB]]&gt;=200,"Elite Rebounder","Invalid")))</f>
        <v>Occasional Rebounder</v>
      </c>
      <c r="AC443">
        <v>15</v>
      </c>
      <c r="AD443" t="str">
        <f>IF(Table13[[#This Row],[AST]]&lt;100,"Occasional Passer",IF(Table13[[#This Row],[AST]] &lt;= 116,"Solid Passer",IF(Table13[[#This Row],[AST]]&gt;116,"Elite Passer","Invalid")))</f>
        <v>Occasional Passer</v>
      </c>
      <c r="AE443">
        <v>8</v>
      </c>
      <c r="AF443">
        <v>7</v>
      </c>
      <c r="AG443" t="str">
        <f>IF(Table13[[#This Row],[STL]]&lt;25,"Occasional Stealer",IF(Table13[[#This Row],[STL]] &lt;= 33,"Solid Stealer",IF(Table13[[#This Row],[STL]]&gt;33,"Elite Stealer","Invalid")))</f>
        <v>Occasional Stealer</v>
      </c>
      <c r="AH443">
        <v>6</v>
      </c>
      <c r="AI443" t="str">
        <f>IF(Table13[[#This Row],[BLK]]&lt;18,"Occasional Blocker",IF(Table13[[#This Row],[BLK]] &lt;= 20,"Solid Shot Blocker",IF(Table13[[#This Row],[BLK]]&gt;=21,"Elite Shot Blocker","Invalid")))</f>
        <v>Occasional Blocker</v>
      </c>
      <c r="AJ443">
        <v>32</v>
      </c>
      <c r="AK443">
        <v>141</v>
      </c>
      <c r="AL443">
        <v>0</v>
      </c>
      <c r="AM443">
        <v>0</v>
      </c>
      <c r="AN443">
        <v>-7</v>
      </c>
    </row>
    <row r="444" spans="1:40" x14ac:dyDescent="0.25">
      <c r="A444" t="s">
        <v>530</v>
      </c>
      <c r="B444" t="s">
        <v>37</v>
      </c>
      <c r="C444" t="str">
        <f>_xlfn.XLOOKUP(Table13[[#This Row],[POS]],Table4[POS],Table4[POS NAME])</f>
        <v>Center</v>
      </c>
      <c r="D444" t="s">
        <v>111</v>
      </c>
      <c r="E444">
        <v>25</v>
      </c>
      <c r="F444">
        <v>7</v>
      </c>
      <c r="G444">
        <v>2</v>
      </c>
      <c r="H444">
        <v>5</v>
      </c>
      <c r="I444" t="b">
        <f>Table13[[#This Row],[W]]+Table13[[#This Row],[L]]=Table13[[#This Row],[Games Played]]</f>
        <v>1</v>
      </c>
      <c r="J444">
        <v>95</v>
      </c>
      <c r="K444">
        <v>51</v>
      </c>
      <c r="L444" t="str">
        <f>IF(Table13[[#This Row],[PTS]]&gt;=1000,"High Scorer","Low Scorer")</f>
        <v>Low Scorer</v>
      </c>
      <c r="M444">
        <v>15</v>
      </c>
      <c r="N444">
        <v>25</v>
      </c>
      <c r="O444">
        <v>60</v>
      </c>
      <c r="P444" t="str">
        <f>IF(Table13[[#This Row],[Field Goal %]]&gt;46,"Above Average FG%","Below Average FG%")</f>
        <v>Above Average FG%</v>
      </c>
      <c r="Q444">
        <v>6</v>
      </c>
      <c r="R444">
        <v>12</v>
      </c>
      <c r="S444">
        <v>50</v>
      </c>
      <c r="T444" t="str">
        <f>IF(Table13[[#This Row],[3P%]]&lt;30,"Regular Shooter",IF(Table13[[#This Row],[3P%]]&lt;=36,"Solid Shooter",IF(Table13[[#This Row],[3P%]]&gt;36,"Sharpshooter","Invalid")))</f>
        <v>Sharpshooter</v>
      </c>
      <c r="U444">
        <v>15</v>
      </c>
      <c r="V444">
        <v>16</v>
      </c>
      <c r="W444">
        <v>93.8</v>
      </c>
      <c r="X444" t="str">
        <f>IF(Table13[[#This Row],[Free Throw %]]&lt;70,"Subpar FT%",IF(Table13[[#This Row],[Free Throw %]]&lt;=72,"Solid FT%",IF(Table13[[#This Row],[Free Throw %]]&gt;72,"Elite FT%","Invalid")))</f>
        <v>Elite FT%</v>
      </c>
      <c r="Y444">
        <v>6</v>
      </c>
      <c r="Z444">
        <v>15</v>
      </c>
      <c r="AA444">
        <v>21</v>
      </c>
      <c r="AB444" t="str">
        <f>IF(Table13[[#This Row],[REB]]&lt;199,"Occasional Rebounder",IF(Table13[[#This Row],[REB]] &lt;= 199,"Solid Rebounder",IF(Table13[[#This Row],[REB]]&gt;=200,"Elite Rebounder","Invalid")))</f>
        <v>Occasional Rebounder</v>
      </c>
      <c r="AC444">
        <v>10</v>
      </c>
      <c r="AD444" t="str">
        <f>IF(Table13[[#This Row],[AST]]&lt;100,"Occasional Passer",IF(Table13[[#This Row],[AST]] &lt;= 116,"Solid Passer",IF(Table13[[#This Row],[AST]]&gt;116,"Elite Passer","Invalid")))</f>
        <v>Occasional Passer</v>
      </c>
      <c r="AE444">
        <v>5</v>
      </c>
      <c r="AF444">
        <v>3</v>
      </c>
      <c r="AG444" t="str">
        <f>IF(Table13[[#This Row],[STL]]&lt;25,"Occasional Stealer",IF(Table13[[#This Row],[STL]] &lt;= 33,"Solid Stealer",IF(Table13[[#This Row],[STL]]&gt;33,"Elite Stealer","Invalid")))</f>
        <v>Occasional Stealer</v>
      </c>
      <c r="AH444">
        <v>4</v>
      </c>
      <c r="AI444" t="str">
        <f>IF(Table13[[#This Row],[BLK]]&lt;18,"Occasional Blocker",IF(Table13[[#This Row],[BLK]] &lt;= 20,"Solid Shot Blocker",IF(Table13[[#This Row],[BLK]]&gt;=21,"Elite Shot Blocker","Invalid")))</f>
        <v>Occasional Blocker</v>
      </c>
      <c r="AJ444">
        <v>15</v>
      </c>
      <c r="AK444">
        <v>107</v>
      </c>
      <c r="AL444">
        <v>0</v>
      </c>
      <c r="AM444">
        <v>0</v>
      </c>
      <c r="AN444">
        <v>-7</v>
      </c>
    </row>
    <row r="445" spans="1:40" x14ac:dyDescent="0.25">
      <c r="A445" t="s">
        <v>531</v>
      </c>
      <c r="B445" t="s">
        <v>33</v>
      </c>
      <c r="C445" t="str">
        <f>_xlfn.XLOOKUP(Table13[[#This Row],[POS]],Table4[POS],Table4[POS NAME])</f>
        <v>Small Forward</v>
      </c>
      <c r="D445" t="s">
        <v>51</v>
      </c>
      <c r="E445">
        <v>30</v>
      </c>
      <c r="F445">
        <v>37</v>
      </c>
      <c r="G445">
        <v>25</v>
      </c>
      <c r="H445">
        <v>12</v>
      </c>
      <c r="I445" t="b">
        <f>Table13[[#This Row],[W]]+Table13[[#This Row],[L]]=Table13[[#This Row],[Games Played]]</f>
        <v>1</v>
      </c>
      <c r="J445">
        <v>206</v>
      </c>
      <c r="K445">
        <v>51</v>
      </c>
      <c r="L445" t="str">
        <f>IF(Table13[[#This Row],[PTS]]&gt;=1000,"High Scorer","Low Scorer")</f>
        <v>Low Scorer</v>
      </c>
      <c r="M445">
        <v>20</v>
      </c>
      <c r="N445">
        <v>46</v>
      </c>
      <c r="O445">
        <v>43.5</v>
      </c>
      <c r="P445" t="str">
        <f>IF(Table13[[#This Row],[Field Goal %]]&gt;46,"Above Average FG%","Below Average FG%")</f>
        <v>Below Average FG%</v>
      </c>
      <c r="Q445">
        <v>0</v>
      </c>
      <c r="R445">
        <v>8</v>
      </c>
      <c r="S445">
        <v>0</v>
      </c>
      <c r="T445" t="str">
        <f>IF(Table13[[#This Row],[3P%]]&lt;30,"Regular Shooter",IF(Table13[[#This Row],[3P%]]&lt;=36,"Solid Shooter",IF(Table13[[#This Row],[3P%]]&gt;36,"Sharpshooter","Invalid")))</f>
        <v>Regular Shooter</v>
      </c>
      <c r="U445">
        <v>11</v>
      </c>
      <c r="V445">
        <v>22</v>
      </c>
      <c r="W445">
        <v>50</v>
      </c>
      <c r="X445" t="str">
        <f>IF(Table13[[#This Row],[Free Throw %]]&lt;70,"Subpar FT%",IF(Table13[[#This Row],[Free Throw %]]&lt;=72,"Solid FT%",IF(Table13[[#This Row],[Free Throw %]]&gt;72,"Elite FT%","Invalid")))</f>
        <v>Subpar FT%</v>
      </c>
      <c r="Y445">
        <v>15</v>
      </c>
      <c r="Z445">
        <v>29</v>
      </c>
      <c r="AA445">
        <v>44</v>
      </c>
      <c r="AB445" t="str">
        <f>IF(Table13[[#This Row],[REB]]&lt;199,"Occasional Rebounder",IF(Table13[[#This Row],[REB]] &lt;= 199,"Solid Rebounder",IF(Table13[[#This Row],[REB]]&gt;=200,"Elite Rebounder","Invalid")))</f>
        <v>Occasional Rebounder</v>
      </c>
      <c r="AC445">
        <v>15</v>
      </c>
      <c r="AD445" t="str">
        <f>IF(Table13[[#This Row],[AST]]&lt;100,"Occasional Passer",IF(Table13[[#This Row],[AST]] &lt;= 116,"Solid Passer",IF(Table13[[#This Row],[AST]]&gt;116,"Elite Passer","Invalid")))</f>
        <v>Occasional Passer</v>
      </c>
      <c r="AE445">
        <v>12</v>
      </c>
      <c r="AF445">
        <v>3</v>
      </c>
      <c r="AG445" t="str">
        <f>IF(Table13[[#This Row],[STL]]&lt;25,"Occasional Stealer",IF(Table13[[#This Row],[STL]] &lt;= 33,"Solid Stealer",IF(Table13[[#This Row],[STL]]&gt;33,"Elite Stealer","Invalid")))</f>
        <v>Occasional Stealer</v>
      </c>
      <c r="AH445">
        <v>3</v>
      </c>
      <c r="AI445" t="str">
        <f>IF(Table13[[#This Row],[BLK]]&lt;18,"Occasional Blocker",IF(Table13[[#This Row],[BLK]] &lt;= 20,"Solid Shot Blocker",IF(Table13[[#This Row],[BLK]]&gt;=21,"Elite Shot Blocker","Invalid")))</f>
        <v>Occasional Blocker</v>
      </c>
      <c r="AJ445">
        <v>22</v>
      </c>
      <c r="AK445">
        <v>132</v>
      </c>
      <c r="AL445">
        <v>0</v>
      </c>
      <c r="AM445">
        <v>0</v>
      </c>
      <c r="AN445">
        <v>-114</v>
      </c>
    </row>
    <row r="446" spans="1:40" x14ac:dyDescent="0.25">
      <c r="A446" t="s">
        <v>532</v>
      </c>
      <c r="B446" t="s">
        <v>33</v>
      </c>
      <c r="C446" t="str">
        <f>_xlfn.XLOOKUP(Table13[[#This Row],[POS]],Table4[POS],Table4[POS NAME])</f>
        <v>Small Forward</v>
      </c>
      <c r="D446" t="s">
        <v>104</v>
      </c>
      <c r="E446">
        <v>36</v>
      </c>
      <c r="F446">
        <v>25</v>
      </c>
      <c r="G446">
        <v>16</v>
      </c>
      <c r="H446">
        <v>9</v>
      </c>
      <c r="I446" t="b">
        <f>Table13[[#This Row],[W]]+Table13[[#This Row],[L]]=Table13[[#This Row],[Games Played]]</f>
        <v>1</v>
      </c>
      <c r="J446">
        <v>162</v>
      </c>
      <c r="K446">
        <v>50</v>
      </c>
      <c r="L446" t="str">
        <f>IF(Table13[[#This Row],[PTS]]&gt;=1000,"High Scorer","Low Scorer")</f>
        <v>Low Scorer</v>
      </c>
      <c r="M446">
        <v>18</v>
      </c>
      <c r="N446">
        <v>45</v>
      </c>
      <c r="O446">
        <v>40</v>
      </c>
      <c r="P446" t="str">
        <f>IF(Table13[[#This Row],[Field Goal %]]&gt;46,"Above Average FG%","Below Average FG%")</f>
        <v>Below Average FG%</v>
      </c>
      <c r="Q446">
        <v>11</v>
      </c>
      <c r="R446">
        <v>26</v>
      </c>
      <c r="S446">
        <v>42.3</v>
      </c>
      <c r="T446" t="str">
        <f>IF(Table13[[#This Row],[3P%]]&lt;30,"Regular Shooter",IF(Table13[[#This Row],[3P%]]&lt;=36,"Solid Shooter",IF(Table13[[#This Row],[3P%]]&gt;36,"Sharpshooter","Invalid")))</f>
        <v>Sharpshooter</v>
      </c>
      <c r="U446">
        <v>3</v>
      </c>
      <c r="V446">
        <v>4</v>
      </c>
      <c r="W446">
        <v>75</v>
      </c>
      <c r="X446" t="str">
        <f>IF(Table13[[#This Row],[Free Throw %]]&lt;70,"Subpar FT%",IF(Table13[[#This Row],[Free Throw %]]&lt;=72,"Solid FT%",IF(Table13[[#This Row],[Free Throw %]]&gt;72,"Elite FT%","Invalid")))</f>
        <v>Elite FT%</v>
      </c>
      <c r="Y446">
        <v>5</v>
      </c>
      <c r="Z446">
        <v>12</v>
      </c>
      <c r="AA446">
        <v>17</v>
      </c>
      <c r="AB446" t="str">
        <f>IF(Table13[[#This Row],[REB]]&lt;199,"Occasional Rebounder",IF(Table13[[#This Row],[REB]] &lt;= 199,"Solid Rebounder",IF(Table13[[#This Row],[REB]]&gt;=200,"Elite Rebounder","Invalid")))</f>
        <v>Occasional Rebounder</v>
      </c>
      <c r="AC446">
        <v>13</v>
      </c>
      <c r="AD446" t="str">
        <f>IF(Table13[[#This Row],[AST]]&lt;100,"Occasional Passer",IF(Table13[[#This Row],[AST]] &lt;= 116,"Solid Passer",IF(Table13[[#This Row],[AST]]&gt;116,"Elite Passer","Invalid")))</f>
        <v>Occasional Passer</v>
      </c>
      <c r="AE446">
        <v>4</v>
      </c>
      <c r="AF446">
        <v>9</v>
      </c>
      <c r="AG446" t="str">
        <f>IF(Table13[[#This Row],[STL]]&lt;25,"Occasional Stealer",IF(Table13[[#This Row],[STL]] &lt;= 33,"Solid Stealer",IF(Table13[[#This Row],[STL]]&gt;33,"Elite Stealer","Invalid")))</f>
        <v>Occasional Stealer</v>
      </c>
      <c r="AH446">
        <v>2</v>
      </c>
      <c r="AI446" t="str">
        <f>IF(Table13[[#This Row],[BLK]]&lt;18,"Occasional Blocker",IF(Table13[[#This Row],[BLK]] &lt;= 20,"Solid Shot Blocker",IF(Table13[[#This Row],[BLK]]&gt;=21,"Elite Shot Blocker","Invalid")))</f>
        <v>Occasional Blocker</v>
      </c>
      <c r="AJ446">
        <v>15</v>
      </c>
      <c r="AK446">
        <v>119</v>
      </c>
      <c r="AL446">
        <v>0</v>
      </c>
      <c r="AM446">
        <v>0</v>
      </c>
      <c r="AN446">
        <v>-17</v>
      </c>
    </row>
    <row r="447" spans="1:40" x14ac:dyDescent="0.25">
      <c r="A447" t="s">
        <v>533</v>
      </c>
      <c r="B447" t="s">
        <v>62</v>
      </c>
      <c r="C447" t="str">
        <f>_xlfn.XLOOKUP(Table13[[#This Row],[POS]],Table4[POS],Table4[POS NAME])</f>
        <v>Guard</v>
      </c>
      <c r="D447" t="s">
        <v>51</v>
      </c>
      <c r="E447">
        <v>25</v>
      </c>
      <c r="F447">
        <v>7</v>
      </c>
      <c r="G447">
        <v>4</v>
      </c>
      <c r="H447">
        <v>3</v>
      </c>
      <c r="I447" t="b">
        <f>Table13[[#This Row],[W]]+Table13[[#This Row],[L]]=Table13[[#This Row],[Games Played]]</f>
        <v>1</v>
      </c>
      <c r="J447">
        <v>87</v>
      </c>
      <c r="K447">
        <v>50</v>
      </c>
      <c r="L447" t="str">
        <f>IF(Table13[[#This Row],[PTS]]&gt;=1000,"High Scorer","Low Scorer")</f>
        <v>Low Scorer</v>
      </c>
      <c r="M447">
        <v>18</v>
      </c>
      <c r="N447">
        <v>37</v>
      </c>
      <c r="O447">
        <v>48.6</v>
      </c>
      <c r="P447" t="str">
        <f>IF(Table13[[#This Row],[Field Goal %]]&gt;46,"Above Average FG%","Below Average FG%")</f>
        <v>Above Average FG%</v>
      </c>
      <c r="Q447">
        <v>6</v>
      </c>
      <c r="R447">
        <v>18</v>
      </c>
      <c r="S447">
        <v>33.299999999999997</v>
      </c>
      <c r="T447" t="str">
        <f>IF(Table13[[#This Row],[3P%]]&lt;30,"Regular Shooter",IF(Table13[[#This Row],[3P%]]&lt;=36,"Solid Shooter",IF(Table13[[#This Row],[3P%]]&gt;36,"Sharpshooter","Invalid")))</f>
        <v>Solid Shooter</v>
      </c>
      <c r="U447">
        <v>8</v>
      </c>
      <c r="V447">
        <v>9</v>
      </c>
      <c r="W447">
        <v>88.9</v>
      </c>
      <c r="X447" t="str">
        <f>IF(Table13[[#This Row],[Free Throw %]]&lt;70,"Subpar FT%",IF(Table13[[#This Row],[Free Throw %]]&lt;=72,"Solid FT%",IF(Table13[[#This Row],[Free Throw %]]&gt;72,"Elite FT%","Invalid")))</f>
        <v>Elite FT%</v>
      </c>
      <c r="Y447">
        <v>0</v>
      </c>
      <c r="Z447">
        <v>7</v>
      </c>
      <c r="AA447">
        <v>7</v>
      </c>
      <c r="AB447" t="str">
        <f>IF(Table13[[#This Row],[REB]]&lt;199,"Occasional Rebounder",IF(Table13[[#This Row],[REB]] &lt;= 199,"Solid Rebounder",IF(Table13[[#This Row],[REB]]&gt;=200,"Elite Rebounder","Invalid")))</f>
        <v>Occasional Rebounder</v>
      </c>
      <c r="AC447">
        <v>14</v>
      </c>
      <c r="AD447" t="str">
        <f>IF(Table13[[#This Row],[AST]]&lt;100,"Occasional Passer",IF(Table13[[#This Row],[AST]] &lt;= 116,"Solid Passer",IF(Table13[[#This Row],[AST]]&gt;116,"Elite Passer","Invalid")))</f>
        <v>Occasional Passer</v>
      </c>
      <c r="AE447">
        <v>12</v>
      </c>
      <c r="AF447">
        <v>0</v>
      </c>
      <c r="AG447" t="str">
        <f>IF(Table13[[#This Row],[STL]]&lt;25,"Occasional Stealer",IF(Table13[[#This Row],[STL]] &lt;= 33,"Solid Stealer",IF(Table13[[#This Row],[STL]]&gt;33,"Elite Stealer","Invalid")))</f>
        <v>Occasional Stealer</v>
      </c>
      <c r="AH447">
        <v>2</v>
      </c>
      <c r="AI447" t="str">
        <f>IF(Table13[[#This Row],[BLK]]&lt;18,"Occasional Blocker",IF(Table13[[#This Row],[BLK]] &lt;= 20,"Solid Shot Blocker",IF(Table13[[#This Row],[BLK]]&gt;=21,"Elite Shot Blocker","Invalid")))</f>
        <v>Occasional Blocker</v>
      </c>
      <c r="AJ447">
        <v>7</v>
      </c>
      <c r="AK447">
        <v>73</v>
      </c>
      <c r="AL447">
        <v>1</v>
      </c>
      <c r="AM447">
        <v>0</v>
      </c>
      <c r="AN447">
        <v>-39</v>
      </c>
    </row>
    <row r="448" spans="1:40" x14ac:dyDescent="0.25">
      <c r="A448" t="s">
        <v>534</v>
      </c>
      <c r="B448" t="s">
        <v>37</v>
      </c>
      <c r="C448" t="str">
        <f>_xlfn.XLOOKUP(Table13[[#This Row],[POS]],Table4[POS],Table4[POS NAME])</f>
        <v>Center</v>
      </c>
      <c r="D448" t="s">
        <v>129</v>
      </c>
      <c r="E448">
        <v>31</v>
      </c>
      <c r="F448">
        <v>7</v>
      </c>
      <c r="G448">
        <v>1</v>
      </c>
      <c r="H448">
        <v>6</v>
      </c>
      <c r="I448" t="b">
        <f>Table13[[#This Row],[W]]+Table13[[#This Row],[L]]=Table13[[#This Row],[Games Played]]</f>
        <v>1</v>
      </c>
      <c r="J448">
        <v>109</v>
      </c>
      <c r="K448">
        <v>49</v>
      </c>
      <c r="L448" t="str">
        <f>IF(Table13[[#This Row],[PTS]]&gt;=1000,"High Scorer","Low Scorer")</f>
        <v>Low Scorer</v>
      </c>
      <c r="M448">
        <v>21</v>
      </c>
      <c r="N448">
        <v>44</v>
      </c>
      <c r="O448">
        <v>47.7</v>
      </c>
      <c r="P448" t="str">
        <f>IF(Table13[[#This Row],[Field Goal %]]&gt;46,"Above Average FG%","Below Average FG%")</f>
        <v>Above Average FG%</v>
      </c>
      <c r="Q448">
        <v>2</v>
      </c>
      <c r="R448">
        <v>11</v>
      </c>
      <c r="S448">
        <v>18.2</v>
      </c>
      <c r="T448" t="str">
        <f>IF(Table13[[#This Row],[3P%]]&lt;30,"Regular Shooter",IF(Table13[[#This Row],[3P%]]&lt;=36,"Solid Shooter",IF(Table13[[#This Row],[3P%]]&gt;36,"Sharpshooter","Invalid")))</f>
        <v>Regular Shooter</v>
      </c>
      <c r="U448">
        <v>5</v>
      </c>
      <c r="V448">
        <v>12</v>
      </c>
      <c r="W448">
        <v>41.7</v>
      </c>
      <c r="X448" t="str">
        <f>IF(Table13[[#This Row],[Free Throw %]]&lt;70,"Subpar FT%",IF(Table13[[#This Row],[Free Throw %]]&lt;=72,"Solid FT%",IF(Table13[[#This Row],[Free Throw %]]&gt;72,"Elite FT%","Invalid")))</f>
        <v>Subpar FT%</v>
      </c>
      <c r="Y448">
        <v>7</v>
      </c>
      <c r="Z448">
        <v>15</v>
      </c>
      <c r="AA448">
        <v>22</v>
      </c>
      <c r="AB448" t="str">
        <f>IF(Table13[[#This Row],[REB]]&lt;199,"Occasional Rebounder",IF(Table13[[#This Row],[REB]] &lt;= 199,"Solid Rebounder",IF(Table13[[#This Row],[REB]]&gt;=200,"Elite Rebounder","Invalid")))</f>
        <v>Occasional Rebounder</v>
      </c>
      <c r="AC448">
        <v>9</v>
      </c>
      <c r="AD448" t="str">
        <f>IF(Table13[[#This Row],[AST]]&lt;100,"Occasional Passer",IF(Table13[[#This Row],[AST]] &lt;= 116,"Solid Passer",IF(Table13[[#This Row],[AST]]&gt;116,"Elite Passer","Invalid")))</f>
        <v>Occasional Passer</v>
      </c>
      <c r="AE448">
        <v>3</v>
      </c>
      <c r="AF448">
        <v>2</v>
      </c>
      <c r="AG448" t="str">
        <f>IF(Table13[[#This Row],[STL]]&lt;25,"Occasional Stealer",IF(Table13[[#This Row],[STL]] &lt;= 33,"Solid Stealer",IF(Table13[[#This Row],[STL]]&gt;33,"Elite Stealer","Invalid")))</f>
        <v>Occasional Stealer</v>
      </c>
      <c r="AH448">
        <v>6</v>
      </c>
      <c r="AI448" t="str">
        <f>IF(Table13[[#This Row],[BLK]]&lt;18,"Occasional Blocker",IF(Table13[[#This Row],[BLK]] &lt;= 20,"Solid Shot Blocker",IF(Table13[[#This Row],[BLK]]&gt;=21,"Elite Shot Blocker","Invalid")))</f>
        <v>Occasional Blocker</v>
      </c>
      <c r="AJ448">
        <v>7</v>
      </c>
      <c r="AK448">
        <v>110</v>
      </c>
      <c r="AL448">
        <v>0</v>
      </c>
      <c r="AM448">
        <v>0</v>
      </c>
      <c r="AN448">
        <v>-19</v>
      </c>
    </row>
    <row r="449" spans="1:40" x14ac:dyDescent="0.25">
      <c r="A449" t="s">
        <v>535</v>
      </c>
      <c r="B449" t="s">
        <v>40</v>
      </c>
      <c r="C449" t="str">
        <f>_xlfn.XLOOKUP(Table13[[#This Row],[POS]],Table4[POS],Table4[POS NAME])</f>
        <v>Point Guard</v>
      </c>
      <c r="D449" t="s">
        <v>78</v>
      </c>
      <c r="E449">
        <v>32</v>
      </c>
      <c r="F449">
        <v>32</v>
      </c>
      <c r="G449">
        <v>19</v>
      </c>
      <c r="H449">
        <v>13</v>
      </c>
      <c r="I449" t="b">
        <f>Table13[[#This Row],[W]]+Table13[[#This Row],[L]]=Table13[[#This Row],[Games Played]]</f>
        <v>1</v>
      </c>
      <c r="J449">
        <v>213</v>
      </c>
      <c r="K449">
        <v>47</v>
      </c>
      <c r="L449" t="str">
        <f>IF(Table13[[#This Row],[PTS]]&gt;=1000,"High Scorer","Low Scorer")</f>
        <v>Low Scorer</v>
      </c>
      <c r="M449">
        <v>17</v>
      </c>
      <c r="N449">
        <v>50</v>
      </c>
      <c r="O449">
        <v>34</v>
      </c>
      <c r="P449" t="str">
        <f>IF(Table13[[#This Row],[Field Goal %]]&gt;46,"Above Average FG%","Below Average FG%")</f>
        <v>Below Average FG%</v>
      </c>
      <c r="Q449">
        <v>9</v>
      </c>
      <c r="R449">
        <v>27</v>
      </c>
      <c r="S449">
        <v>33.299999999999997</v>
      </c>
      <c r="T449" t="str">
        <f>IF(Table13[[#This Row],[3P%]]&lt;30,"Regular Shooter",IF(Table13[[#This Row],[3P%]]&lt;=36,"Solid Shooter",IF(Table13[[#This Row],[3P%]]&gt;36,"Sharpshooter","Invalid")))</f>
        <v>Solid Shooter</v>
      </c>
      <c r="U449">
        <v>4</v>
      </c>
      <c r="V449">
        <v>7</v>
      </c>
      <c r="W449">
        <v>57.1</v>
      </c>
      <c r="X449" t="str">
        <f>IF(Table13[[#This Row],[Free Throw %]]&lt;70,"Subpar FT%",IF(Table13[[#This Row],[Free Throw %]]&lt;=72,"Solid FT%",IF(Table13[[#This Row],[Free Throw %]]&gt;72,"Elite FT%","Invalid")))</f>
        <v>Subpar FT%</v>
      </c>
      <c r="Y449">
        <v>1</v>
      </c>
      <c r="Z449">
        <v>12</v>
      </c>
      <c r="AA449">
        <v>13</v>
      </c>
      <c r="AB449" t="str">
        <f>IF(Table13[[#This Row],[REB]]&lt;199,"Occasional Rebounder",IF(Table13[[#This Row],[REB]] &lt;= 199,"Solid Rebounder",IF(Table13[[#This Row],[REB]]&gt;=200,"Elite Rebounder","Invalid")))</f>
        <v>Occasional Rebounder</v>
      </c>
      <c r="AC449">
        <v>41</v>
      </c>
      <c r="AD449" t="str">
        <f>IF(Table13[[#This Row],[AST]]&lt;100,"Occasional Passer",IF(Table13[[#This Row],[AST]] &lt;= 116,"Solid Passer",IF(Table13[[#This Row],[AST]]&gt;116,"Elite Passer","Invalid")))</f>
        <v>Occasional Passer</v>
      </c>
      <c r="AE449">
        <v>10</v>
      </c>
      <c r="AF449">
        <v>7</v>
      </c>
      <c r="AG449" t="str">
        <f>IF(Table13[[#This Row],[STL]]&lt;25,"Occasional Stealer",IF(Table13[[#This Row],[STL]] &lt;= 33,"Solid Stealer",IF(Table13[[#This Row],[STL]]&gt;33,"Elite Stealer","Invalid")))</f>
        <v>Occasional Stealer</v>
      </c>
      <c r="AH449">
        <v>0</v>
      </c>
      <c r="AI449" t="str">
        <f>IF(Table13[[#This Row],[BLK]]&lt;18,"Occasional Blocker",IF(Table13[[#This Row],[BLK]] &lt;= 20,"Solid Shot Blocker",IF(Table13[[#This Row],[BLK]]&gt;=21,"Elite Shot Blocker","Invalid")))</f>
        <v>Occasional Blocker</v>
      </c>
      <c r="AJ449">
        <v>20</v>
      </c>
      <c r="AK449">
        <v>135</v>
      </c>
      <c r="AL449">
        <v>0</v>
      </c>
      <c r="AM449">
        <v>0</v>
      </c>
      <c r="AN449">
        <v>-51</v>
      </c>
    </row>
    <row r="450" spans="1:40" x14ac:dyDescent="0.25">
      <c r="A450" t="s">
        <v>536</v>
      </c>
      <c r="B450" t="s">
        <v>57</v>
      </c>
      <c r="C450" t="str">
        <f>_xlfn.XLOOKUP(Table13[[#This Row],[POS]],Table4[POS],Table4[POS NAME])</f>
        <v>Forward</v>
      </c>
      <c r="D450" t="s">
        <v>56</v>
      </c>
      <c r="E450">
        <v>20</v>
      </c>
      <c r="F450">
        <v>15</v>
      </c>
      <c r="G450">
        <v>7</v>
      </c>
      <c r="H450">
        <v>8</v>
      </c>
      <c r="I450" t="b">
        <f>Table13[[#This Row],[W]]+Table13[[#This Row],[L]]=Table13[[#This Row],[Games Played]]</f>
        <v>1</v>
      </c>
      <c r="J450">
        <v>96</v>
      </c>
      <c r="K450">
        <v>46</v>
      </c>
      <c r="L450" t="str">
        <f>IF(Table13[[#This Row],[PTS]]&gt;=1000,"High Scorer","Low Scorer")</f>
        <v>Low Scorer</v>
      </c>
      <c r="M450">
        <v>18</v>
      </c>
      <c r="N450">
        <v>36</v>
      </c>
      <c r="O450">
        <v>50</v>
      </c>
      <c r="P450" t="str">
        <f>IF(Table13[[#This Row],[Field Goal %]]&gt;46,"Above Average FG%","Below Average FG%")</f>
        <v>Above Average FG%</v>
      </c>
      <c r="Q450">
        <v>2</v>
      </c>
      <c r="R450">
        <v>6</v>
      </c>
      <c r="S450">
        <v>33.299999999999997</v>
      </c>
      <c r="T450" t="str">
        <f>IF(Table13[[#This Row],[3P%]]&lt;30,"Regular Shooter",IF(Table13[[#This Row],[3P%]]&lt;=36,"Solid Shooter",IF(Table13[[#This Row],[3P%]]&gt;36,"Sharpshooter","Invalid")))</f>
        <v>Solid Shooter</v>
      </c>
      <c r="U450">
        <v>8</v>
      </c>
      <c r="V450">
        <v>8</v>
      </c>
      <c r="W450">
        <v>100</v>
      </c>
      <c r="X450" t="str">
        <f>IF(Table13[[#This Row],[Free Throw %]]&lt;70,"Subpar FT%",IF(Table13[[#This Row],[Free Throw %]]&lt;=72,"Solid FT%",IF(Table13[[#This Row],[Free Throw %]]&gt;72,"Elite FT%","Invalid")))</f>
        <v>Elite FT%</v>
      </c>
      <c r="Y450">
        <v>5</v>
      </c>
      <c r="Z450">
        <v>20</v>
      </c>
      <c r="AA450">
        <v>25</v>
      </c>
      <c r="AB450" t="str">
        <f>IF(Table13[[#This Row],[REB]]&lt;199,"Occasional Rebounder",IF(Table13[[#This Row],[REB]] &lt;= 199,"Solid Rebounder",IF(Table13[[#This Row],[REB]]&gt;=200,"Elite Rebounder","Invalid")))</f>
        <v>Occasional Rebounder</v>
      </c>
      <c r="AC450">
        <v>5</v>
      </c>
      <c r="AD450" t="str">
        <f>IF(Table13[[#This Row],[AST]]&lt;100,"Occasional Passer",IF(Table13[[#This Row],[AST]] &lt;= 116,"Solid Passer",IF(Table13[[#This Row],[AST]]&gt;116,"Elite Passer","Invalid")))</f>
        <v>Occasional Passer</v>
      </c>
      <c r="AE450">
        <v>3</v>
      </c>
      <c r="AF450">
        <v>4</v>
      </c>
      <c r="AG450" t="str">
        <f>IF(Table13[[#This Row],[STL]]&lt;25,"Occasional Stealer",IF(Table13[[#This Row],[STL]] &lt;= 33,"Solid Stealer",IF(Table13[[#This Row],[STL]]&gt;33,"Elite Stealer","Invalid")))</f>
        <v>Occasional Stealer</v>
      </c>
      <c r="AH450">
        <v>6</v>
      </c>
      <c r="AI450" t="str">
        <f>IF(Table13[[#This Row],[BLK]]&lt;18,"Occasional Blocker",IF(Table13[[#This Row],[BLK]] &lt;= 20,"Solid Shot Blocker",IF(Table13[[#This Row],[BLK]]&gt;=21,"Elite Shot Blocker","Invalid")))</f>
        <v>Occasional Blocker</v>
      </c>
      <c r="AJ450">
        <v>10</v>
      </c>
      <c r="AK450">
        <v>111</v>
      </c>
      <c r="AL450">
        <v>1</v>
      </c>
      <c r="AM450">
        <v>0</v>
      </c>
      <c r="AN450">
        <v>24</v>
      </c>
    </row>
    <row r="451" spans="1:40" x14ac:dyDescent="0.25">
      <c r="A451" t="s">
        <v>537</v>
      </c>
      <c r="B451" t="s">
        <v>33</v>
      </c>
      <c r="C451" t="str">
        <f>_xlfn.XLOOKUP(Table13[[#This Row],[POS]],Table4[POS],Table4[POS NAME])</f>
        <v>Small Forward</v>
      </c>
      <c r="D451" t="s">
        <v>78</v>
      </c>
      <c r="E451">
        <v>24</v>
      </c>
      <c r="F451">
        <v>35</v>
      </c>
      <c r="G451">
        <v>19</v>
      </c>
      <c r="H451">
        <v>16</v>
      </c>
      <c r="I451" t="b">
        <f>Table13[[#This Row],[W]]+Table13[[#This Row],[L]]=Table13[[#This Row],[Games Played]]</f>
        <v>1</v>
      </c>
      <c r="J451">
        <v>248</v>
      </c>
      <c r="K451">
        <v>46</v>
      </c>
      <c r="L451" t="str">
        <f>IF(Table13[[#This Row],[PTS]]&gt;=1000,"High Scorer","Low Scorer")</f>
        <v>Low Scorer</v>
      </c>
      <c r="M451">
        <v>16</v>
      </c>
      <c r="N451">
        <v>38</v>
      </c>
      <c r="O451">
        <v>42.1</v>
      </c>
      <c r="P451" t="str">
        <f>IF(Table13[[#This Row],[Field Goal %]]&gt;46,"Above Average FG%","Below Average FG%")</f>
        <v>Below Average FG%</v>
      </c>
      <c r="Q451">
        <v>7</v>
      </c>
      <c r="R451">
        <v>21</v>
      </c>
      <c r="S451">
        <v>33.299999999999997</v>
      </c>
      <c r="T451" t="str">
        <f>IF(Table13[[#This Row],[3P%]]&lt;30,"Regular Shooter",IF(Table13[[#This Row],[3P%]]&lt;=36,"Solid Shooter",IF(Table13[[#This Row],[3P%]]&gt;36,"Sharpshooter","Invalid")))</f>
        <v>Solid Shooter</v>
      </c>
      <c r="U451">
        <v>7</v>
      </c>
      <c r="V451">
        <v>8</v>
      </c>
      <c r="W451">
        <v>87.5</v>
      </c>
      <c r="X451" t="str">
        <f>IF(Table13[[#This Row],[Free Throw %]]&lt;70,"Subpar FT%",IF(Table13[[#This Row],[Free Throw %]]&lt;=72,"Solid FT%",IF(Table13[[#This Row],[Free Throw %]]&gt;72,"Elite FT%","Invalid")))</f>
        <v>Elite FT%</v>
      </c>
      <c r="Y451">
        <v>7</v>
      </c>
      <c r="Z451">
        <v>27</v>
      </c>
      <c r="AA451">
        <v>34</v>
      </c>
      <c r="AB451" t="str">
        <f>IF(Table13[[#This Row],[REB]]&lt;199,"Occasional Rebounder",IF(Table13[[#This Row],[REB]] &lt;= 199,"Solid Rebounder",IF(Table13[[#This Row],[REB]]&gt;=200,"Elite Rebounder","Invalid")))</f>
        <v>Occasional Rebounder</v>
      </c>
      <c r="AC451">
        <v>13</v>
      </c>
      <c r="AD451" t="str">
        <f>IF(Table13[[#This Row],[AST]]&lt;100,"Occasional Passer",IF(Table13[[#This Row],[AST]] &lt;= 116,"Solid Passer",IF(Table13[[#This Row],[AST]]&gt;116,"Elite Passer","Invalid")))</f>
        <v>Occasional Passer</v>
      </c>
      <c r="AE451">
        <v>7</v>
      </c>
      <c r="AF451">
        <v>7</v>
      </c>
      <c r="AG451" t="str">
        <f>IF(Table13[[#This Row],[STL]]&lt;25,"Occasional Stealer",IF(Table13[[#This Row],[STL]] &lt;= 33,"Solid Stealer",IF(Table13[[#This Row],[STL]]&gt;33,"Elite Stealer","Invalid")))</f>
        <v>Occasional Stealer</v>
      </c>
      <c r="AH451">
        <v>7</v>
      </c>
      <c r="AI451" t="str">
        <f>IF(Table13[[#This Row],[BLK]]&lt;18,"Occasional Blocker",IF(Table13[[#This Row],[BLK]] &lt;= 20,"Solid Shot Blocker",IF(Table13[[#This Row],[BLK]]&gt;=21,"Elite Shot Blocker","Invalid")))</f>
        <v>Occasional Blocker</v>
      </c>
      <c r="AJ451">
        <v>39</v>
      </c>
      <c r="AK451">
        <v>141</v>
      </c>
      <c r="AL451">
        <v>0</v>
      </c>
      <c r="AM451">
        <v>0</v>
      </c>
      <c r="AN451">
        <v>-11</v>
      </c>
    </row>
    <row r="452" spans="1:40" x14ac:dyDescent="0.25">
      <c r="A452" t="s">
        <v>538</v>
      </c>
      <c r="B452" t="s">
        <v>62</v>
      </c>
      <c r="C452" t="str">
        <f>_xlfn.XLOOKUP(Table13[[#This Row],[POS]],Table4[POS],Table4[POS NAME])</f>
        <v>Guard</v>
      </c>
      <c r="D452" t="s">
        <v>142</v>
      </c>
      <c r="E452">
        <v>23</v>
      </c>
      <c r="F452">
        <v>14</v>
      </c>
      <c r="G452">
        <v>2</v>
      </c>
      <c r="H452">
        <v>12</v>
      </c>
      <c r="I452" t="b">
        <f>Table13[[#This Row],[W]]+Table13[[#This Row],[L]]=Table13[[#This Row],[Games Played]]</f>
        <v>1</v>
      </c>
      <c r="J452">
        <v>198</v>
      </c>
      <c r="K452">
        <v>45</v>
      </c>
      <c r="L452" t="str">
        <f>IF(Table13[[#This Row],[PTS]]&gt;=1000,"High Scorer","Low Scorer")</f>
        <v>Low Scorer</v>
      </c>
      <c r="M452">
        <v>17</v>
      </c>
      <c r="N452">
        <v>44</v>
      </c>
      <c r="O452">
        <v>38.6</v>
      </c>
      <c r="P452" t="str">
        <f>IF(Table13[[#This Row],[Field Goal %]]&gt;46,"Above Average FG%","Below Average FG%")</f>
        <v>Below Average FG%</v>
      </c>
      <c r="Q452">
        <v>5</v>
      </c>
      <c r="R452">
        <v>20</v>
      </c>
      <c r="S452">
        <v>25</v>
      </c>
      <c r="T452" t="str">
        <f>IF(Table13[[#This Row],[3P%]]&lt;30,"Regular Shooter",IF(Table13[[#This Row],[3P%]]&lt;=36,"Solid Shooter",IF(Table13[[#This Row],[3P%]]&gt;36,"Sharpshooter","Invalid")))</f>
        <v>Regular Shooter</v>
      </c>
      <c r="U452">
        <v>6</v>
      </c>
      <c r="V452">
        <v>6</v>
      </c>
      <c r="W452">
        <v>100</v>
      </c>
      <c r="X452" t="str">
        <f>IF(Table13[[#This Row],[Free Throw %]]&lt;70,"Subpar FT%",IF(Table13[[#This Row],[Free Throw %]]&lt;=72,"Solid FT%",IF(Table13[[#This Row],[Free Throw %]]&gt;72,"Elite FT%","Invalid")))</f>
        <v>Elite FT%</v>
      </c>
      <c r="Y452">
        <v>11</v>
      </c>
      <c r="Z452">
        <v>26</v>
      </c>
      <c r="AA452">
        <v>37</v>
      </c>
      <c r="AB452" t="str">
        <f>IF(Table13[[#This Row],[REB]]&lt;199,"Occasional Rebounder",IF(Table13[[#This Row],[REB]] &lt;= 199,"Solid Rebounder",IF(Table13[[#This Row],[REB]]&gt;=200,"Elite Rebounder","Invalid")))</f>
        <v>Occasional Rebounder</v>
      </c>
      <c r="AC452">
        <v>4</v>
      </c>
      <c r="AD452" t="str">
        <f>IF(Table13[[#This Row],[AST]]&lt;100,"Occasional Passer",IF(Table13[[#This Row],[AST]] &lt;= 116,"Solid Passer",IF(Table13[[#This Row],[AST]]&gt;116,"Elite Passer","Invalid")))</f>
        <v>Occasional Passer</v>
      </c>
      <c r="AE452">
        <v>3</v>
      </c>
      <c r="AF452">
        <v>4</v>
      </c>
      <c r="AG452" t="str">
        <f>IF(Table13[[#This Row],[STL]]&lt;25,"Occasional Stealer",IF(Table13[[#This Row],[STL]] &lt;= 33,"Solid Stealer",IF(Table13[[#This Row],[STL]]&gt;33,"Elite Stealer","Invalid")))</f>
        <v>Occasional Stealer</v>
      </c>
      <c r="AH452">
        <v>1</v>
      </c>
      <c r="AI452" t="str">
        <f>IF(Table13[[#This Row],[BLK]]&lt;18,"Occasional Blocker",IF(Table13[[#This Row],[BLK]] &lt;= 20,"Solid Shot Blocker",IF(Table13[[#This Row],[BLK]]&gt;=21,"Elite Shot Blocker","Invalid")))</f>
        <v>Occasional Blocker</v>
      </c>
      <c r="AJ452">
        <v>23</v>
      </c>
      <c r="AK452">
        <v>107</v>
      </c>
      <c r="AL452">
        <v>0</v>
      </c>
      <c r="AM452">
        <v>0</v>
      </c>
      <c r="AN452">
        <v>21</v>
      </c>
    </row>
    <row r="453" spans="1:40" x14ac:dyDescent="0.25">
      <c r="A453" t="s">
        <v>539</v>
      </c>
      <c r="B453" t="s">
        <v>57</v>
      </c>
      <c r="C453" t="str">
        <f>_xlfn.XLOOKUP(Table13[[#This Row],[POS]],Table4[POS],Table4[POS NAME])</f>
        <v>Forward</v>
      </c>
      <c r="D453" t="s">
        <v>75</v>
      </c>
      <c r="E453">
        <v>20</v>
      </c>
      <c r="F453">
        <v>19</v>
      </c>
      <c r="G453">
        <v>4</v>
      </c>
      <c r="H453">
        <v>15</v>
      </c>
      <c r="I453" t="b">
        <f>Table13[[#This Row],[W]]+Table13[[#This Row],[L]]=Table13[[#This Row],[Games Played]]</f>
        <v>1</v>
      </c>
      <c r="J453">
        <v>221</v>
      </c>
      <c r="K453">
        <v>45</v>
      </c>
      <c r="L453" t="str">
        <f>IF(Table13[[#This Row],[PTS]]&gt;=1000,"High Scorer","Low Scorer")</f>
        <v>Low Scorer</v>
      </c>
      <c r="M453">
        <v>17</v>
      </c>
      <c r="N453">
        <v>53</v>
      </c>
      <c r="O453">
        <v>32.1</v>
      </c>
      <c r="P453" t="str">
        <f>IF(Table13[[#This Row],[Field Goal %]]&gt;46,"Above Average FG%","Below Average FG%")</f>
        <v>Below Average FG%</v>
      </c>
      <c r="Q453">
        <v>8</v>
      </c>
      <c r="R453">
        <v>35</v>
      </c>
      <c r="S453">
        <v>22.9</v>
      </c>
      <c r="T453" t="str">
        <f>IF(Table13[[#This Row],[3P%]]&lt;30,"Regular Shooter",IF(Table13[[#This Row],[3P%]]&lt;=36,"Solid Shooter",IF(Table13[[#This Row],[3P%]]&gt;36,"Sharpshooter","Invalid")))</f>
        <v>Regular Shooter</v>
      </c>
      <c r="U453">
        <v>3</v>
      </c>
      <c r="V453">
        <v>4</v>
      </c>
      <c r="W453">
        <v>75</v>
      </c>
      <c r="X453" t="str">
        <f>IF(Table13[[#This Row],[Free Throw %]]&lt;70,"Subpar FT%",IF(Table13[[#This Row],[Free Throw %]]&lt;=72,"Solid FT%",IF(Table13[[#This Row],[Free Throw %]]&gt;72,"Elite FT%","Invalid")))</f>
        <v>Elite FT%</v>
      </c>
      <c r="Y453">
        <v>3</v>
      </c>
      <c r="Z453">
        <v>14</v>
      </c>
      <c r="AA453">
        <v>17</v>
      </c>
      <c r="AB453" t="str">
        <f>IF(Table13[[#This Row],[REB]]&lt;199,"Occasional Rebounder",IF(Table13[[#This Row],[REB]] &lt;= 199,"Solid Rebounder",IF(Table13[[#This Row],[REB]]&gt;=200,"Elite Rebounder","Invalid")))</f>
        <v>Occasional Rebounder</v>
      </c>
      <c r="AC453">
        <v>11</v>
      </c>
      <c r="AD453" t="str">
        <f>IF(Table13[[#This Row],[AST]]&lt;100,"Occasional Passer",IF(Table13[[#This Row],[AST]] &lt;= 116,"Solid Passer",IF(Table13[[#This Row],[AST]]&gt;116,"Elite Passer","Invalid")))</f>
        <v>Occasional Passer</v>
      </c>
      <c r="AE453">
        <v>1</v>
      </c>
      <c r="AF453">
        <v>7</v>
      </c>
      <c r="AG453" t="str">
        <f>IF(Table13[[#This Row],[STL]]&lt;25,"Occasional Stealer",IF(Table13[[#This Row],[STL]] &lt;= 33,"Solid Stealer",IF(Table13[[#This Row],[STL]]&gt;33,"Elite Stealer","Invalid")))</f>
        <v>Occasional Stealer</v>
      </c>
      <c r="AH453">
        <v>9</v>
      </c>
      <c r="AI453" t="str">
        <f>IF(Table13[[#This Row],[BLK]]&lt;18,"Occasional Blocker",IF(Table13[[#This Row],[BLK]] &lt;= 20,"Solid Shot Blocker",IF(Table13[[#This Row],[BLK]]&gt;=21,"Elite Shot Blocker","Invalid")))</f>
        <v>Occasional Blocker</v>
      </c>
      <c r="AJ453">
        <v>22</v>
      </c>
      <c r="AK453">
        <v>129</v>
      </c>
      <c r="AL453">
        <v>0</v>
      </c>
      <c r="AM453">
        <v>0</v>
      </c>
      <c r="AN453">
        <v>-70</v>
      </c>
    </row>
    <row r="454" spans="1:40" x14ac:dyDescent="0.25">
      <c r="A454" t="s">
        <v>540</v>
      </c>
      <c r="B454" t="s">
        <v>62</v>
      </c>
      <c r="C454" t="str">
        <f>_xlfn.XLOOKUP(Table13[[#This Row],[POS]],Table4[POS],Table4[POS NAME])</f>
        <v>Guard</v>
      </c>
      <c r="D454" t="s">
        <v>95</v>
      </c>
      <c r="E454">
        <v>25</v>
      </c>
      <c r="F454">
        <v>15</v>
      </c>
      <c r="G454">
        <v>7</v>
      </c>
      <c r="H454">
        <v>8</v>
      </c>
      <c r="I454" t="b">
        <f>Table13[[#This Row],[W]]+Table13[[#This Row],[L]]=Table13[[#This Row],[Games Played]]</f>
        <v>1</v>
      </c>
      <c r="J454">
        <v>158</v>
      </c>
      <c r="K454">
        <v>44</v>
      </c>
      <c r="L454" t="str">
        <f>IF(Table13[[#This Row],[PTS]]&gt;=1000,"High Scorer","Low Scorer")</f>
        <v>Low Scorer</v>
      </c>
      <c r="M454">
        <v>18</v>
      </c>
      <c r="N454">
        <v>45</v>
      </c>
      <c r="O454">
        <v>40</v>
      </c>
      <c r="P454" t="str">
        <f>IF(Table13[[#This Row],[Field Goal %]]&gt;46,"Above Average FG%","Below Average FG%")</f>
        <v>Below Average FG%</v>
      </c>
      <c r="Q454">
        <v>5</v>
      </c>
      <c r="R454">
        <v>19</v>
      </c>
      <c r="S454">
        <v>26.3</v>
      </c>
      <c r="T454" t="str">
        <f>IF(Table13[[#This Row],[3P%]]&lt;30,"Regular Shooter",IF(Table13[[#This Row],[3P%]]&lt;=36,"Solid Shooter",IF(Table13[[#This Row],[3P%]]&gt;36,"Sharpshooter","Invalid")))</f>
        <v>Regular Shooter</v>
      </c>
      <c r="U454">
        <v>3</v>
      </c>
      <c r="V454">
        <v>3</v>
      </c>
      <c r="W454">
        <v>100</v>
      </c>
      <c r="X454" t="str">
        <f>IF(Table13[[#This Row],[Free Throw %]]&lt;70,"Subpar FT%",IF(Table13[[#This Row],[Free Throw %]]&lt;=72,"Solid FT%",IF(Table13[[#This Row],[Free Throw %]]&gt;72,"Elite FT%","Invalid")))</f>
        <v>Elite FT%</v>
      </c>
      <c r="Y454">
        <v>2</v>
      </c>
      <c r="Z454">
        <v>22</v>
      </c>
      <c r="AA454">
        <v>24</v>
      </c>
      <c r="AB454" t="str">
        <f>IF(Table13[[#This Row],[REB]]&lt;199,"Occasional Rebounder",IF(Table13[[#This Row],[REB]] &lt;= 199,"Solid Rebounder",IF(Table13[[#This Row],[REB]]&gt;=200,"Elite Rebounder","Invalid")))</f>
        <v>Occasional Rebounder</v>
      </c>
      <c r="AC454">
        <v>22</v>
      </c>
      <c r="AD454" t="str">
        <f>IF(Table13[[#This Row],[AST]]&lt;100,"Occasional Passer",IF(Table13[[#This Row],[AST]] &lt;= 116,"Solid Passer",IF(Table13[[#This Row],[AST]]&gt;116,"Elite Passer","Invalid")))</f>
        <v>Occasional Passer</v>
      </c>
      <c r="AE454">
        <v>3</v>
      </c>
      <c r="AF454">
        <v>10</v>
      </c>
      <c r="AG454" t="str">
        <f>IF(Table13[[#This Row],[STL]]&lt;25,"Occasional Stealer",IF(Table13[[#This Row],[STL]] &lt;= 33,"Solid Stealer",IF(Table13[[#This Row],[STL]]&gt;33,"Elite Stealer","Invalid")))</f>
        <v>Occasional Stealer</v>
      </c>
      <c r="AH454">
        <v>4</v>
      </c>
      <c r="AI454" t="str">
        <f>IF(Table13[[#This Row],[BLK]]&lt;18,"Occasional Blocker",IF(Table13[[#This Row],[BLK]] &lt;= 20,"Solid Shot Blocker",IF(Table13[[#This Row],[BLK]]&gt;=21,"Elite Shot Blocker","Invalid")))</f>
        <v>Occasional Blocker</v>
      </c>
      <c r="AJ454">
        <v>23</v>
      </c>
      <c r="AK454">
        <v>145</v>
      </c>
      <c r="AL454">
        <v>0</v>
      </c>
      <c r="AM454">
        <v>0</v>
      </c>
      <c r="AN454">
        <v>-28</v>
      </c>
    </row>
    <row r="455" spans="1:40" x14ac:dyDescent="0.25">
      <c r="A455" t="s">
        <v>541</v>
      </c>
      <c r="B455" t="s">
        <v>62</v>
      </c>
      <c r="C455" t="str">
        <f>_xlfn.XLOOKUP(Table13[[#This Row],[POS]],Table4[POS],Table4[POS NAME])</f>
        <v>Guard</v>
      </c>
      <c r="D455" t="s">
        <v>69</v>
      </c>
      <c r="E455">
        <v>24</v>
      </c>
      <c r="F455">
        <v>10</v>
      </c>
      <c r="G455">
        <v>5</v>
      </c>
      <c r="H455">
        <v>5</v>
      </c>
      <c r="I455" t="b">
        <f>Table13[[#This Row],[W]]+Table13[[#This Row],[L]]=Table13[[#This Row],[Games Played]]</f>
        <v>1</v>
      </c>
      <c r="J455">
        <v>137</v>
      </c>
      <c r="K455">
        <v>44</v>
      </c>
      <c r="L455" t="str">
        <f>IF(Table13[[#This Row],[PTS]]&gt;=1000,"High Scorer","Low Scorer")</f>
        <v>Low Scorer</v>
      </c>
      <c r="M455">
        <v>17</v>
      </c>
      <c r="N455">
        <v>43</v>
      </c>
      <c r="O455">
        <v>39.5</v>
      </c>
      <c r="P455" t="str">
        <f>IF(Table13[[#This Row],[Field Goal %]]&gt;46,"Above Average FG%","Below Average FG%")</f>
        <v>Below Average FG%</v>
      </c>
      <c r="Q455">
        <v>1</v>
      </c>
      <c r="R455">
        <v>12</v>
      </c>
      <c r="S455">
        <v>8.3000000000000007</v>
      </c>
      <c r="T455" t="str">
        <f>IF(Table13[[#This Row],[3P%]]&lt;30,"Regular Shooter",IF(Table13[[#This Row],[3P%]]&lt;=36,"Solid Shooter",IF(Table13[[#This Row],[3P%]]&gt;36,"Sharpshooter","Invalid")))</f>
        <v>Regular Shooter</v>
      </c>
      <c r="U455">
        <v>9</v>
      </c>
      <c r="V455">
        <v>13</v>
      </c>
      <c r="W455">
        <v>69.2</v>
      </c>
      <c r="X455" t="str">
        <f>IF(Table13[[#This Row],[Free Throw %]]&lt;70,"Subpar FT%",IF(Table13[[#This Row],[Free Throw %]]&lt;=72,"Solid FT%",IF(Table13[[#This Row],[Free Throw %]]&gt;72,"Elite FT%","Invalid")))</f>
        <v>Subpar FT%</v>
      </c>
      <c r="Y455">
        <v>10</v>
      </c>
      <c r="Z455">
        <v>28</v>
      </c>
      <c r="AA455">
        <v>38</v>
      </c>
      <c r="AB455" t="str">
        <f>IF(Table13[[#This Row],[REB]]&lt;199,"Occasional Rebounder",IF(Table13[[#This Row],[REB]] &lt;= 199,"Solid Rebounder",IF(Table13[[#This Row],[REB]]&gt;=200,"Elite Rebounder","Invalid")))</f>
        <v>Occasional Rebounder</v>
      </c>
      <c r="AC455">
        <v>6</v>
      </c>
      <c r="AD455" t="str">
        <f>IF(Table13[[#This Row],[AST]]&lt;100,"Occasional Passer",IF(Table13[[#This Row],[AST]] &lt;= 116,"Solid Passer",IF(Table13[[#This Row],[AST]]&gt;116,"Elite Passer","Invalid")))</f>
        <v>Occasional Passer</v>
      </c>
      <c r="AE455">
        <v>7</v>
      </c>
      <c r="AF455">
        <v>6</v>
      </c>
      <c r="AG455" t="str">
        <f>IF(Table13[[#This Row],[STL]]&lt;25,"Occasional Stealer",IF(Table13[[#This Row],[STL]] &lt;= 33,"Solid Stealer",IF(Table13[[#This Row],[STL]]&gt;33,"Elite Stealer","Invalid")))</f>
        <v>Occasional Stealer</v>
      </c>
      <c r="AH455">
        <v>2</v>
      </c>
      <c r="AI455" t="str">
        <f>IF(Table13[[#This Row],[BLK]]&lt;18,"Occasional Blocker",IF(Table13[[#This Row],[BLK]] &lt;= 20,"Solid Shot Blocker",IF(Table13[[#This Row],[BLK]]&gt;=21,"Elite Shot Blocker","Invalid")))</f>
        <v>Occasional Blocker</v>
      </c>
      <c r="AJ455">
        <v>14</v>
      </c>
      <c r="AK455">
        <v>116</v>
      </c>
      <c r="AL455">
        <v>0</v>
      </c>
      <c r="AM455">
        <v>0</v>
      </c>
      <c r="AN455">
        <v>-19</v>
      </c>
    </row>
    <row r="456" spans="1:40" x14ac:dyDescent="0.25">
      <c r="A456" t="s">
        <v>542</v>
      </c>
      <c r="B456" t="s">
        <v>33</v>
      </c>
      <c r="C456" t="str">
        <f>_xlfn.XLOOKUP(Table13[[#This Row],[POS]],Table4[POS],Table4[POS NAME])</f>
        <v>Small Forward</v>
      </c>
      <c r="D456" t="s">
        <v>85</v>
      </c>
      <c r="E456">
        <v>29</v>
      </c>
      <c r="F456">
        <v>8</v>
      </c>
      <c r="G456">
        <v>4</v>
      </c>
      <c r="H456">
        <v>4</v>
      </c>
      <c r="I456" t="b">
        <f>Table13[[#This Row],[W]]+Table13[[#This Row],[L]]=Table13[[#This Row],[Games Played]]</f>
        <v>1</v>
      </c>
      <c r="J456">
        <v>146</v>
      </c>
      <c r="K456">
        <v>44</v>
      </c>
      <c r="L456" t="str">
        <f>IF(Table13[[#This Row],[PTS]]&gt;=1000,"High Scorer","Low Scorer")</f>
        <v>Low Scorer</v>
      </c>
      <c r="M456">
        <v>15</v>
      </c>
      <c r="N456">
        <v>30</v>
      </c>
      <c r="O456">
        <v>50</v>
      </c>
      <c r="P456" t="str">
        <f>IF(Table13[[#This Row],[Field Goal %]]&gt;46,"Above Average FG%","Below Average FG%")</f>
        <v>Above Average FG%</v>
      </c>
      <c r="Q456">
        <v>6</v>
      </c>
      <c r="R456">
        <v>17</v>
      </c>
      <c r="S456">
        <v>35.299999999999997</v>
      </c>
      <c r="T456" t="str">
        <f>IF(Table13[[#This Row],[3P%]]&lt;30,"Regular Shooter",IF(Table13[[#This Row],[3P%]]&lt;=36,"Solid Shooter",IF(Table13[[#This Row],[3P%]]&gt;36,"Sharpshooter","Invalid")))</f>
        <v>Solid Shooter</v>
      </c>
      <c r="U456">
        <v>8</v>
      </c>
      <c r="V456">
        <v>8</v>
      </c>
      <c r="W456">
        <v>100</v>
      </c>
      <c r="X456" t="str">
        <f>IF(Table13[[#This Row],[Free Throw %]]&lt;70,"Subpar FT%",IF(Table13[[#This Row],[Free Throw %]]&lt;=72,"Solid FT%",IF(Table13[[#This Row],[Free Throw %]]&gt;72,"Elite FT%","Invalid")))</f>
        <v>Elite FT%</v>
      </c>
      <c r="Y456">
        <v>6</v>
      </c>
      <c r="Z456">
        <v>13</v>
      </c>
      <c r="AA456">
        <v>19</v>
      </c>
      <c r="AB456" t="str">
        <f>IF(Table13[[#This Row],[REB]]&lt;199,"Occasional Rebounder",IF(Table13[[#This Row],[REB]] &lt;= 199,"Solid Rebounder",IF(Table13[[#This Row],[REB]]&gt;=200,"Elite Rebounder","Invalid")))</f>
        <v>Occasional Rebounder</v>
      </c>
      <c r="AC456">
        <v>8</v>
      </c>
      <c r="AD456" t="str">
        <f>IF(Table13[[#This Row],[AST]]&lt;100,"Occasional Passer",IF(Table13[[#This Row],[AST]] &lt;= 116,"Solid Passer",IF(Table13[[#This Row],[AST]]&gt;116,"Elite Passer","Invalid")))</f>
        <v>Occasional Passer</v>
      </c>
      <c r="AE456">
        <v>4</v>
      </c>
      <c r="AF456">
        <v>11</v>
      </c>
      <c r="AG456" t="str">
        <f>IF(Table13[[#This Row],[STL]]&lt;25,"Occasional Stealer",IF(Table13[[#This Row],[STL]] &lt;= 33,"Solid Stealer",IF(Table13[[#This Row],[STL]]&gt;33,"Elite Stealer","Invalid")))</f>
        <v>Occasional Stealer</v>
      </c>
      <c r="AH456">
        <v>0</v>
      </c>
      <c r="AI456" t="str">
        <f>IF(Table13[[#This Row],[BLK]]&lt;18,"Occasional Blocker",IF(Table13[[#This Row],[BLK]] &lt;= 20,"Solid Shot Blocker",IF(Table13[[#This Row],[BLK]]&gt;=21,"Elite Shot Blocker","Invalid")))</f>
        <v>Occasional Blocker</v>
      </c>
      <c r="AJ456">
        <v>7</v>
      </c>
      <c r="AK456">
        <v>108</v>
      </c>
      <c r="AL456">
        <v>0</v>
      </c>
      <c r="AM456">
        <v>0</v>
      </c>
      <c r="AN456">
        <v>-21</v>
      </c>
    </row>
    <row r="457" spans="1:40" x14ac:dyDescent="0.25">
      <c r="A457" t="s">
        <v>543</v>
      </c>
      <c r="B457" t="s">
        <v>62</v>
      </c>
      <c r="C457" t="str">
        <f>_xlfn.XLOOKUP(Table13[[#This Row],[POS]],Table4[POS],Table4[POS NAME])</f>
        <v>Guard</v>
      </c>
      <c r="D457" t="s">
        <v>102</v>
      </c>
      <c r="E457">
        <v>29</v>
      </c>
      <c r="F457">
        <v>5</v>
      </c>
      <c r="G457">
        <v>1</v>
      </c>
      <c r="H457">
        <v>4</v>
      </c>
      <c r="I457" t="b">
        <f>Table13[[#This Row],[W]]+Table13[[#This Row],[L]]=Table13[[#This Row],[Games Played]]</f>
        <v>1</v>
      </c>
      <c r="J457">
        <v>120</v>
      </c>
      <c r="K457">
        <v>44</v>
      </c>
      <c r="L457" t="str">
        <f>IF(Table13[[#This Row],[PTS]]&gt;=1000,"High Scorer","Low Scorer")</f>
        <v>Low Scorer</v>
      </c>
      <c r="M457">
        <v>15</v>
      </c>
      <c r="N457">
        <v>36</v>
      </c>
      <c r="O457">
        <v>41.7</v>
      </c>
      <c r="P457" t="str">
        <f>IF(Table13[[#This Row],[Field Goal %]]&gt;46,"Above Average FG%","Below Average FG%")</f>
        <v>Below Average FG%</v>
      </c>
      <c r="Q457">
        <v>3</v>
      </c>
      <c r="R457">
        <v>10</v>
      </c>
      <c r="S457">
        <v>30</v>
      </c>
      <c r="T457" t="str">
        <f>IF(Table13[[#This Row],[3P%]]&lt;30,"Regular Shooter",IF(Table13[[#This Row],[3P%]]&lt;=36,"Solid Shooter",IF(Table13[[#This Row],[3P%]]&gt;36,"Sharpshooter","Invalid")))</f>
        <v>Solid Shooter</v>
      </c>
      <c r="U457">
        <v>11</v>
      </c>
      <c r="V457">
        <v>15</v>
      </c>
      <c r="W457">
        <v>73.3</v>
      </c>
      <c r="X457" t="str">
        <f>IF(Table13[[#This Row],[Free Throw %]]&lt;70,"Subpar FT%",IF(Table13[[#This Row],[Free Throw %]]&lt;=72,"Solid FT%",IF(Table13[[#This Row],[Free Throw %]]&gt;72,"Elite FT%","Invalid")))</f>
        <v>Elite FT%</v>
      </c>
      <c r="Y457">
        <v>1</v>
      </c>
      <c r="Z457">
        <v>21</v>
      </c>
      <c r="AA457">
        <v>22</v>
      </c>
      <c r="AB457" t="str">
        <f>IF(Table13[[#This Row],[REB]]&lt;199,"Occasional Rebounder",IF(Table13[[#This Row],[REB]] &lt;= 199,"Solid Rebounder",IF(Table13[[#This Row],[REB]]&gt;=200,"Elite Rebounder","Invalid")))</f>
        <v>Occasional Rebounder</v>
      </c>
      <c r="AC457">
        <v>30</v>
      </c>
      <c r="AD457" t="str">
        <f>IF(Table13[[#This Row],[AST]]&lt;100,"Occasional Passer",IF(Table13[[#This Row],[AST]] &lt;= 116,"Solid Passer",IF(Table13[[#This Row],[AST]]&gt;116,"Elite Passer","Invalid")))</f>
        <v>Occasional Passer</v>
      </c>
      <c r="AE457">
        <v>6</v>
      </c>
      <c r="AF457">
        <v>11</v>
      </c>
      <c r="AG457" t="str">
        <f>IF(Table13[[#This Row],[STL]]&lt;25,"Occasional Stealer",IF(Table13[[#This Row],[STL]] &lt;= 33,"Solid Stealer",IF(Table13[[#This Row],[STL]]&gt;33,"Elite Stealer","Invalid")))</f>
        <v>Occasional Stealer</v>
      </c>
      <c r="AH457">
        <v>2</v>
      </c>
      <c r="AI457" t="str">
        <f>IF(Table13[[#This Row],[BLK]]&lt;18,"Occasional Blocker",IF(Table13[[#This Row],[BLK]] &lt;= 20,"Solid Shot Blocker",IF(Table13[[#This Row],[BLK]]&gt;=21,"Elite Shot Blocker","Invalid")))</f>
        <v>Occasional Blocker</v>
      </c>
      <c r="AJ457">
        <v>12</v>
      </c>
      <c r="AK457">
        <v>148</v>
      </c>
      <c r="AL457">
        <v>1</v>
      </c>
      <c r="AM457">
        <v>0</v>
      </c>
      <c r="AN457">
        <v>-1</v>
      </c>
    </row>
    <row r="458" spans="1:40" x14ac:dyDescent="0.25">
      <c r="A458" t="s">
        <v>544</v>
      </c>
      <c r="B458" t="s">
        <v>37</v>
      </c>
      <c r="C458" t="str">
        <f>_xlfn.XLOOKUP(Table13[[#This Row],[POS]],Table4[POS],Table4[POS NAME])</f>
        <v>Center</v>
      </c>
      <c r="D458" t="s">
        <v>78</v>
      </c>
      <c r="E458">
        <v>29</v>
      </c>
      <c r="F458">
        <v>26</v>
      </c>
      <c r="G458">
        <v>15</v>
      </c>
      <c r="H458">
        <v>11</v>
      </c>
      <c r="I458" t="b">
        <f>Table13[[#This Row],[W]]+Table13[[#This Row],[L]]=Table13[[#This Row],[Games Played]]</f>
        <v>1</v>
      </c>
      <c r="J458">
        <v>161</v>
      </c>
      <c r="K458">
        <v>43</v>
      </c>
      <c r="L458" t="str">
        <f>IF(Table13[[#This Row],[PTS]]&gt;=1000,"High Scorer","Low Scorer")</f>
        <v>Low Scorer</v>
      </c>
      <c r="M458">
        <v>16</v>
      </c>
      <c r="N458">
        <v>30</v>
      </c>
      <c r="O458">
        <v>53.3</v>
      </c>
      <c r="P458" t="str">
        <f>IF(Table13[[#This Row],[Field Goal %]]&gt;46,"Above Average FG%","Below Average FG%")</f>
        <v>Above Average FG%</v>
      </c>
      <c r="Q458">
        <v>0</v>
      </c>
      <c r="R458">
        <v>2</v>
      </c>
      <c r="S458">
        <v>0</v>
      </c>
      <c r="T458" t="str">
        <f>IF(Table13[[#This Row],[3P%]]&lt;30,"Regular Shooter",IF(Table13[[#This Row],[3P%]]&lt;=36,"Solid Shooter",IF(Table13[[#This Row],[3P%]]&gt;36,"Sharpshooter","Invalid")))</f>
        <v>Regular Shooter</v>
      </c>
      <c r="U458">
        <v>11</v>
      </c>
      <c r="V458">
        <v>16</v>
      </c>
      <c r="W458">
        <v>68.8</v>
      </c>
      <c r="X458" t="str">
        <f>IF(Table13[[#This Row],[Free Throw %]]&lt;70,"Subpar FT%",IF(Table13[[#This Row],[Free Throw %]]&lt;=72,"Solid FT%",IF(Table13[[#This Row],[Free Throw %]]&gt;72,"Elite FT%","Invalid")))</f>
        <v>Subpar FT%</v>
      </c>
      <c r="Y458">
        <v>24</v>
      </c>
      <c r="Z458">
        <v>36</v>
      </c>
      <c r="AA458">
        <v>60</v>
      </c>
      <c r="AB458" t="str">
        <f>IF(Table13[[#This Row],[REB]]&lt;199,"Occasional Rebounder",IF(Table13[[#This Row],[REB]] &lt;= 199,"Solid Rebounder",IF(Table13[[#This Row],[REB]]&gt;=200,"Elite Rebounder","Invalid")))</f>
        <v>Occasional Rebounder</v>
      </c>
      <c r="AC458">
        <v>12</v>
      </c>
      <c r="AD458" t="str">
        <f>IF(Table13[[#This Row],[AST]]&lt;100,"Occasional Passer",IF(Table13[[#This Row],[AST]] &lt;= 116,"Solid Passer",IF(Table13[[#This Row],[AST]]&gt;116,"Elite Passer","Invalid")))</f>
        <v>Occasional Passer</v>
      </c>
      <c r="AE458">
        <v>16</v>
      </c>
      <c r="AF458">
        <v>4</v>
      </c>
      <c r="AG458" t="str">
        <f>IF(Table13[[#This Row],[STL]]&lt;25,"Occasional Stealer",IF(Table13[[#This Row],[STL]] &lt;= 33,"Solid Stealer",IF(Table13[[#This Row],[STL]]&gt;33,"Elite Stealer","Invalid")))</f>
        <v>Occasional Stealer</v>
      </c>
      <c r="AH458">
        <v>11</v>
      </c>
      <c r="AI458" t="str">
        <f>IF(Table13[[#This Row],[BLK]]&lt;18,"Occasional Blocker",IF(Table13[[#This Row],[BLK]] &lt;= 20,"Solid Shot Blocker",IF(Table13[[#This Row],[BLK]]&gt;=21,"Elite Shot Blocker","Invalid")))</f>
        <v>Occasional Blocker</v>
      </c>
      <c r="AJ458">
        <v>28</v>
      </c>
      <c r="AK458">
        <v>162</v>
      </c>
      <c r="AL458">
        <v>0</v>
      </c>
      <c r="AM458">
        <v>0</v>
      </c>
      <c r="AN458">
        <v>19</v>
      </c>
    </row>
    <row r="459" spans="1:40" x14ac:dyDescent="0.25">
      <c r="A459" t="s">
        <v>545</v>
      </c>
      <c r="B459" t="s">
        <v>37</v>
      </c>
      <c r="C459" t="str">
        <f>_xlfn.XLOOKUP(Table13[[#This Row],[POS]],Table4[POS],Table4[POS NAME])</f>
        <v>Center</v>
      </c>
      <c r="D459" t="s">
        <v>123</v>
      </c>
      <c r="E459">
        <v>30</v>
      </c>
      <c r="F459">
        <v>20</v>
      </c>
      <c r="G459">
        <v>9</v>
      </c>
      <c r="H459">
        <v>11</v>
      </c>
      <c r="I459" t="b">
        <f>Table13[[#This Row],[W]]+Table13[[#This Row],[L]]=Table13[[#This Row],[Games Played]]</f>
        <v>1</v>
      </c>
      <c r="J459">
        <v>162</v>
      </c>
      <c r="K459">
        <v>43</v>
      </c>
      <c r="L459" t="str">
        <f>IF(Table13[[#This Row],[PTS]]&gt;=1000,"High Scorer","Low Scorer")</f>
        <v>Low Scorer</v>
      </c>
      <c r="M459">
        <v>19</v>
      </c>
      <c r="N459">
        <v>32</v>
      </c>
      <c r="O459">
        <v>59.4</v>
      </c>
      <c r="P459" t="str">
        <f>IF(Table13[[#This Row],[Field Goal %]]&gt;46,"Above Average FG%","Below Average FG%")</f>
        <v>Above Average FG%</v>
      </c>
      <c r="Q459">
        <v>1</v>
      </c>
      <c r="R459">
        <v>2</v>
      </c>
      <c r="S459">
        <v>50</v>
      </c>
      <c r="T459" t="str">
        <f>IF(Table13[[#This Row],[3P%]]&lt;30,"Regular Shooter",IF(Table13[[#This Row],[3P%]]&lt;=36,"Solid Shooter",IF(Table13[[#This Row],[3P%]]&gt;36,"Sharpshooter","Invalid")))</f>
        <v>Sharpshooter</v>
      </c>
      <c r="U459">
        <v>4</v>
      </c>
      <c r="V459">
        <v>5</v>
      </c>
      <c r="W459">
        <v>80</v>
      </c>
      <c r="X459" t="str">
        <f>IF(Table13[[#This Row],[Free Throw %]]&lt;70,"Subpar FT%",IF(Table13[[#This Row],[Free Throw %]]&lt;=72,"Solid FT%",IF(Table13[[#This Row],[Free Throw %]]&gt;72,"Elite FT%","Invalid")))</f>
        <v>Elite FT%</v>
      </c>
      <c r="Y459">
        <v>8</v>
      </c>
      <c r="Z459">
        <v>17</v>
      </c>
      <c r="AA459">
        <v>25</v>
      </c>
      <c r="AB459" t="str">
        <f>IF(Table13[[#This Row],[REB]]&lt;199,"Occasional Rebounder",IF(Table13[[#This Row],[REB]] &lt;= 199,"Solid Rebounder",IF(Table13[[#This Row],[REB]]&gt;=200,"Elite Rebounder","Invalid")))</f>
        <v>Occasional Rebounder</v>
      </c>
      <c r="AC459">
        <v>7</v>
      </c>
      <c r="AD459" t="str">
        <f>IF(Table13[[#This Row],[AST]]&lt;100,"Occasional Passer",IF(Table13[[#This Row],[AST]] &lt;= 116,"Solid Passer",IF(Table13[[#This Row],[AST]]&gt;116,"Elite Passer","Invalid")))</f>
        <v>Occasional Passer</v>
      </c>
      <c r="AE459">
        <v>8</v>
      </c>
      <c r="AF459">
        <v>5</v>
      </c>
      <c r="AG459" t="str">
        <f>IF(Table13[[#This Row],[STL]]&lt;25,"Occasional Stealer",IF(Table13[[#This Row],[STL]] &lt;= 33,"Solid Stealer",IF(Table13[[#This Row],[STL]]&gt;33,"Elite Stealer","Invalid")))</f>
        <v>Occasional Stealer</v>
      </c>
      <c r="AH459">
        <v>5</v>
      </c>
      <c r="AI459" t="str">
        <f>IF(Table13[[#This Row],[BLK]]&lt;18,"Occasional Blocker",IF(Table13[[#This Row],[BLK]] &lt;= 20,"Solid Shot Blocker",IF(Table13[[#This Row],[BLK]]&gt;=21,"Elite Shot Blocker","Invalid")))</f>
        <v>Occasional Blocker</v>
      </c>
      <c r="AJ459">
        <v>24</v>
      </c>
      <c r="AK459">
        <v>106</v>
      </c>
      <c r="AL459">
        <v>0</v>
      </c>
      <c r="AM459">
        <v>0</v>
      </c>
      <c r="AN459">
        <v>6</v>
      </c>
    </row>
    <row r="460" spans="1:40" x14ac:dyDescent="0.25">
      <c r="A460" t="s">
        <v>546</v>
      </c>
      <c r="B460" t="s">
        <v>37</v>
      </c>
      <c r="C460" t="str">
        <f>_xlfn.XLOOKUP(Table13[[#This Row],[POS]],Table4[POS],Table4[POS NAME])</f>
        <v>Center</v>
      </c>
      <c r="D460" t="s">
        <v>51</v>
      </c>
      <c r="E460">
        <v>31</v>
      </c>
      <c r="F460">
        <v>9</v>
      </c>
      <c r="G460">
        <v>6</v>
      </c>
      <c r="H460">
        <v>3</v>
      </c>
      <c r="I460" t="b">
        <f>Table13[[#This Row],[W]]+Table13[[#This Row],[L]]=Table13[[#This Row],[Games Played]]</f>
        <v>1</v>
      </c>
      <c r="J460">
        <v>114</v>
      </c>
      <c r="K460">
        <v>43</v>
      </c>
      <c r="L460" t="str">
        <f>IF(Table13[[#This Row],[PTS]]&gt;=1000,"High Scorer","Low Scorer")</f>
        <v>Low Scorer</v>
      </c>
      <c r="M460">
        <v>14</v>
      </c>
      <c r="N460">
        <v>29</v>
      </c>
      <c r="O460">
        <v>48.3</v>
      </c>
      <c r="P460" t="str">
        <f>IF(Table13[[#This Row],[Field Goal %]]&gt;46,"Above Average FG%","Below Average FG%")</f>
        <v>Above Average FG%</v>
      </c>
      <c r="Q460">
        <v>7</v>
      </c>
      <c r="R460">
        <v>18</v>
      </c>
      <c r="S460">
        <v>38.9</v>
      </c>
      <c r="T460" t="str">
        <f>IF(Table13[[#This Row],[3P%]]&lt;30,"Regular Shooter",IF(Table13[[#This Row],[3P%]]&lt;=36,"Solid Shooter",IF(Table13[[#This Row],[3P%]]&gt;36,"Sharpshooter","Invalid")))</f>
        <v>Sharpshooter</v>
      </c>
      <c r="U460">
        <v>8</v>
      </c>
      <c r="V460">
        <v>9</v>
      </c>
      <c r="W460">
        <v>88.9</v>
      </c>
      <c r="X460" t="str">
        <f>IF(Table13[[#This Row],[Free Throw %]]&lt;70,"Subpar FT%",IF(Table13[[#This Row],[Free Throw %]]&lt;=72,"Solid FT%",IF(Table13[[#This Row],[Free Throw %]]&gt;72,"Elite FT%","Invalid")))</f>
        <v>Elite FT%</v>
      </c>
      <c r="Y460">
        <v>12</v>
      </c>
      <c r="Z460">
        <v>22</v>
      </c>
      <c r="AA460">
        <v>34</v>
      </c>
      <c r="AB460" t="str">
        <f>IF(Table13[[#This Row],[REB]]&lt;199,"Occasional Rebounder",IF(Table13[[#This Row],[REB]] &lt;= 199,"Solid Rebounder",IF(Table13[[#This Row],[REB]]&gt;=200,"Elite Rebounder","Invalid")))</f>
        <v>Occasional Rebounder</v>
      </c>
      <c r="AC460">
        <v>1</v>
      </c>
      <c r="AD460" t="str">
        <f>IF(Table13[[#This Row],[AST]]&lt;100,"Occasional Passer",IF(Table13[[#This Row],[AST]] &lt;= 116,"Solid Passer",IF(Table13[[#This Row],[AST]]&gt;116,"Elite Passer","Invalid")))</f>
        <v>Occasional Passer</v>
      </c>
      <c r="AE460">
        <v>6</v>
      </c>
      <c r="AF460">
        <v>2</v>
      </c>
      <c r="AG460" t="str">
        <f>IF(Table13[[#This Row],[STL]]&lt;25,"Occasional Stealer",IF(Table13[[#This Row],[STL]] &lt;= 33,"Solid Stealer",IF(Table13[[#This Row],[STL]]&gt;33,"Elite Stealer","Invalid")))</f>
        <v>Occasional Stealer</v>
      </c>
      <c r="AH460">
        <v>0</v>
      </c>
      <c r="AI460" t="str">
        <f>IF(Table13[[#This Row],[BLK]]&lt;18,"Occasional Blocker",IF(Table13[[#This Row],[BLK]] &lt;= 20,"Solid Shot Blocker",IF(Table13[[#This Row],[BLK]]&gt;=21,"Elite Shot Blocker","Invalid")))</f>
        <v>Occasional Blocker</v>
      </c>
      <c r="AJ460">
        <v>16</v>
      </c>
      <c r="AK460">
        <v>85</v>
      </c>
      <c r="AL460">
        <v>1</v>
      </c>
      <c r="AM460">
        <v>0</v>
      </c>
      <c r="AN460">
        <v>-27</v>
      </c>
    </row>
    <row r="461" spans="1:40" x14ac:dyDescent="0.25">
      <c r="A461" t="s">
        <v>547</v>
      </c>
      <c r="B461" t="s">
        <v>62</v>
      </c>
      <c r="C461" t="str">
        <f>_xlfn.XLOOKUP(Table13[[#This Row],[POS]],Table4[POS],Table4[POS NAME])</f>
        <v>Guard</v>
      </c>
      <c r="D461" t="s">
        <v>39</v>
      </c>
      <c r="E461">
        <v>20</v>
      </c>
      <c r="F461">
        <v>16</v>
      </c>
      <c r="G461">
        <v>13</v>
      </c>
      <c r="H461">
        <v>3</v>
      </c>
      <c r="I461" t="b">
        <f>Table13[[#This Row],[W]]+Table13[[#This Row],[L]]=Table13[[#This Row],[Games Played]]</f>
        <v>1</v>
      </c>
      <c r="J461">
        <v>89</v>
      </c>
      <c r="K461">
        <v>42</v>
      </c>
      <c r="L461" t="str">
        <f>IF(Table13[[#This Row],[PTS]]&gt;=1000,"High Scorer","Low Scorer")</f>
        <v>Low Scorer</v>
      </c>
      <c r="M461">
        <v>17</v>
      </c>
      <c r="N461">
        <v>35</v>
      </c>
      <c r="O461">
        <v>48.6</v>
      </c>
      <c r="P461" t="str">
        <f>IF(Table13[[#This Row],[Field Goal %]]&gt;46,"Above Average FG%","Below Average FG%")</f>
        <v>Above Average FG%</v>
      </c>
      <c r="Q461">
        <v>2</v>
      </c>
      <c r="R461">
        <v>5</v>
      </c>
      <c r="S461">
        <v>40</v>
      </c>
      <c r="T461" t="str">
        <f>IF(Table13[[#This Row],[3P%]]&lt;30,"Regular Shooter",IF(Table13[[#This Row],[3P%]]&lt;=36,"Solid Shooter",IF(Table13[[#This Row],[3P%]]&gt;36,"Sharpshooter","Invalid")))</f>
        <v>Sharpshooter</v>
      </c>
      <c r="U461">
        <v>6</v>
      </c>
      <c r="V461">
        <v>8</v>
      </c>
      <c r="W461">
        <v>75</v>
      </c>
      <c r="X461" t="str">
        <f>IF(Table13[[#This Row],[Free Throw %]]&lt;70,"Subpar FT%",IF(Table13[[#This Row],[Free Throw %]]&lt;=72,"Solid FT%",IF(Table13[[#This Row],[Free Throw %]]&gt;72,"Elite FT%","Invalid")))</f>
        <v>Elite FT%</v>
      </c>
      <c r="Y461">
        <v>6</v>
      </c>
      <c r="Z461">
        <v>8</v>
      </c>
      <c r="AA461">
        <v>14</v>
      </c>
      <c r="AB461" t="str">
        <f>IF(Table13[[#This Row],[REB]]&lt;199,"Occasional Rebounder",IF(Table13[[#This Row],[REB]] &lt;= 199,"Solid Rebounder",IF(Table13[[#This Row],[REB]]&gt;=200,"Elite Rebounder","Invalid")))</f>
        <v>Occasional Rebounder</v>
      </c>
      <c r="AC461">
        <v>8</v>
      </c>
      <c r="AD461" t="str">
        <f>IF(Table13[[#This Row],[AST]]&lt;100,"Occasional Passer",IF(Table13[[#This Row],[AST]] &lt;= 116,"Solid Passer",IF(Table13[[#This Row],[AST]]&gt;116,"Elite Passer","Invalid")))</f>
        <v>Occasional Passer</v>
      </c>
      <c r="AE461">
        <v>3</v>
      </c>
      <c r="AF461">
        <v>7</v>
      </c>
      <c r="AG461" t="str">
        <f>IF(Table13[[#This Row],[STL]]&lt;25,"Occasional Stealer",IF(Table13[[#This Row],[STL]] &lt;= 33,"Solid Stealer",IF(Table13[[#This Row],[STL]]&gt;33,"Elite Stealer","Invalid")))</f>
        <v>Occasional Stealer</v>
      </c>
      <c r="AH461">
        <v>3</v>
      </c>
      <c r="AI461" t="str">
        <f>IF(Table13[[#This Row],[BLK]]&lt;18,"Occasional Blocker",IF(Table13[[#This Row],[BLK]] &lt;= 20,"Solid Shot Blocker",IF(Table13[[#This Row],[BLK]]&gt;=21,"Elite Shot Blocker","Invalid")))</f>
        <v>Occasional Blocker</v>
      </c>
      <c r="AJ461">
        <v>15</v>
      </c>
      <c r="AK461">
        <v>98</v>
      </c>
      <c r="AL461">
        <v>0</v>
      </c>
      <c r="AM461">
        <v>0</v>
      </c>
      <c r="AN461">
        <v>-3</v>
      </c>
    </row>
    <row r="462" spans="1:40" x14ac:dyDescent="0.25">
      <c r="A462" t="s">
        <v>548</v>
      </c>
      <c r="B462" t="s">
        <v>62</v>
      </c>
      <c r="C462" t="str">
        <f>_xlfn.XLOOKUP(Table13[[#This Row],[POS]],Table4[POS],Table4[POS NAME])</f>
        <v>Guard</v>
      </c>
      <c r="D462" t="s">
        <v>56</v>
      </c>
      <c r="E462">
        <v>21</v>
      </c>
      <c r="F462">
        <v>29</v>
      </c>
      <c r="G462">
        <v>16</v>
      </c>
      <c r="H462">
        <v>13</v>
      </c>
      <c r="I462" t="b">
        <f>Table13[[#This Row],[W]]+Table13[[#This Row],[L]]=Table13[[#This Row],[Games Played]]</f>
        <v>1</v>
      </c>
      <c r="J462">
        <v>153</v>
      </c>
      <c r="K462">
        <v>42</v>
      </c>
      <c r="L462" t="str">
        <f>IF(Table13[[#This Row],[PTS]]&gt;=1000,"High Scorer","Low Scorer")</f>
        <v>Low Scorer</v>
      </c>
      <c r="M462">
        <v>18</v>
      </c>
      <c r="N462">
        <v>43</v>
      </c>
      <c r="O462">
        <v>41.9</v>
      </c>
      <c r="P462" t="str">
        <f>IF(Table13[[#This Row],[Field Goal %]]&gt;46,"Above Average FG%","Below Average FG%")</f>
        <v>Below Average FG%</v>
      </c>
      <c r="Q462">
        <v>2</v>
      </c>
      <c r="R462">
        <v>17</v>
      </c>
      <c r="S462">
        <v>11.8</v>
      </c>
      <c r="T462" t="str">
        <f>IF(Table13[[#This Row],[3P%]]&lt;30,"Regular Shooter",IF(Table13[[#This Row],[3P%]]&lt;=36,"Solid Shooter",IF(Table13[[#This Row],[3P%]]&gt;36,"Sharpshooter","Invalid")))</f>
        <v>Regular Shooter</v>
      </c>
      <c r="U462">
        <v>4</v>
      </c>
      <c r="V462">
        <v>5</v>
      </c>
      <c r="W462">
        <v>80</v>
      </c>
      <c r="X462" t="str">
        <f>IF(Table13[[#This Row],[Free Throw %]]&lt;70,"Subpar FT%",IF(Table13[[#This Row],[Free Throw %]]&lt;=72,"Solid FT%",IF(Table13[[#This Row],[Free Throw %]]&gt;72,"Elite FT%","Invalid")))</f>
        <v>Elite FT%</v>
      </c>
      <c r="Y462">
        <v>4</v>
      </c>
      <c r="Z462">
        <v>14</v>
      </c>
      <c r="AA462">
        <v>18</v>
      </c>
      <c r="AB462" t="str">
        <f>IF(Table13[[#This Row],[REB]]&lt;199,"Occasional Rebounder",IF(Table13[[#This Row],[REB]] &lt;= 199,"Solid Rebounder",IF(Table13[[#This Row],[REB]]&gt;=200,"Elite Rebounder","Invalid")))</f>
        <v>Occasional Rebounder</v>
      </c>
      <c r="AC462">
        <v>18</v>
      </c>
      <c r="AD462" t="str">
        <f>IF(Table13[[#This Row],[AST]]&lt;100,"Occasional Passer",IF(Table13[[#This Row],[AST]] &lt;= 116,"Solid Passer",IF(Table13[[#This Row],[AST]]&gt;116,"Elite Passer","Invalid")))</f>
        <v>Occasional Passer</v>
      </c>
      <c r="AE462">
        <v>8</v>
      </c>
      <c r="AF462">
        <v>8</v>
      </c>
      <c r="AG462" t="str">
        <f>IF(Table13[[#This Row],[STL]]&lt;25,"Occasional Stealer",IF(Table13[[#This Row],[STL]] &lt;= 33,"Solid Stealer",IF(Table13[[#This Row],[STL]]&gt;33,"Elite Stealer","Invalid")))</f>
        <v>Occasional Stealer</v>
      </c>
      <c r="AH462">
        <v>5</v>
      </c>
      <c r="AI462" t="str">
        <f>IF(Table13[[#This Row],[BLK]]&lt;18,"Occasional Blocker",IF(Table13[[#This Row],[BLK]] &lt;= 20,"Solid Shot Blocker",IF(Table13[[#This Row],[BLK]]&gt;=21,"Elite Shot Blocker","Invalid")))</f>
        <v>Occasional Blocker</v>
      </c>
      <c r="AJ462">
        <v>13</v>
      </c>
      <c r="AK462">
        <v>122</v>
      </c>
      <c r="AL462">
        <v>0</v>
      </c>
      <c r="AM462">
        <v>0</v>
      </c>
      <c r="AN462">
        <v>-53</v>
      </c>
    </row>
    <row r="463" spans="1:40" x14ac:dyDescent="0.25">
      <c r="A463" t="s">
        <v>549</v>
      </c>
      <c r="B463" t="s">
        <v>40</v>
      </c>
      <c r="C463" t="str">
        <f>_xlfn.XLOOKUP(Table13[[#This Row],[POS]],Table4[POS],Table4[POS NAME])</f>
        <v>Point Guard</v>
      </c>
      <c r="D463" t="s">
        <v>132</v>
      </c>
      <c r="E463">
        <v>23</v>
      </c>
      <c r="F463">
        <v>14</v>
      </c>
      <c r="G463">
        <v>4</v>
      </c>
      <c r="H463">
        <v>10</v>
      </c>
      <c r="I463" t="b">
        <f>Table13[[#This Row],[W]]+Table13[[#This Row],[L]]=Table13[[#This Row],[Games Played]]</f>
        <v>1</v>
      </c>
      <c r="J463">
        <v>124</v>
      </c>
      <c r="K463">
        <v>41</v>
      </c>
      <c r="L463" t="str">
        <f>IF(Table13[[#This Row],[PTS]]&gt;=1000,"High Scorer","Low Scorer")</f>
        <v>Low Scorer</v>
      </c>
      <c r="M463">
        <v>18</v>
      </c>
      <c r="N463">
        <v>41</v>
      </c>
      <c r="O463">
        <v>43.9</v>
      </c>
      <c r="P463" t="str">
        <f>IF(Table13[[#This Row],[Field Goal %]]&gt;46,"Above Average FG%","Below Average FG%")</f>
        <v>Below Average FG%</v>
      </c>
      <c r="Q463">
        <v>5</v>
      </c>
      <c r="R463">
        <v>18</v>
      </c>
      <c r="S463">
        <v>27.8</v>
      </c>
      <c r="T463" t="str">
        <f>IF(Table13[[#This Row],[3P%]]&lt;30,"Regular Shooter",IF(Table13[[#This Row],[3P%]]&lt;=36,"Solid Shooter",IF(Table13[[#This Row],[3P%]]&gt;36,"Sharpshooter","Invalid")))</f>
        <v>Regular Shooter</v>
      </c>
      <c r="U463">
        <v>0</v>
      </c>
      <c r="V463">
        <v>2</v>
      </c>
      <c r="W463">
        <v>0</v>
      </c>
      <c r="X463" t="str">
        <f>IF(Table13[[#This Row],[Free Throw %]]&lt;70,"Subpar FT%",IF(Table13[[#This Row],[Free Throw %]]&lt;=72,"Solid FT%",IF(Table13[[#This Row],[Free Throw %]]&gt;72,"Elite FT%","Invalid")))</f>
        <v>Subpar FT%</v>
      </c>
      <c r="Y463">
        <v>2</v>
      </c>
      <c r="Z463">
        <v>20</v>
      </c>
      <c r="AA463">
        <v>22</v>
      </c>
      <c r="AB463" t="str">
        <f>IF(Table13[[#This Row],[REB]]&lt;199,"Occasional Rebounder",IF(Table13[[#This Row],[REB]] &lt;= 199,"Solid Rebounder",IF(Table13[[#This Row],[REB]]&gt;=200,"Elite Rebounder","Invalid")))</f>
        <v>Occasional Rebounder</v>
      </c>
      <c r="AC463">
        <v>27</v>
      </c>
      <c r="AD463" t="str">
        <f>IF(Table13[[#This Row],[AST]]&lt;100,"Occasional Passer",IF(Table13[[#This Row],[AST]] &lt;= 116,"Solid Passer",IF(Table13[[#This Row],[AST]]&gt;116,"Elite Passer","Invalid")))</f>
        <v>Occasional Passer</v>
      </c>
      <c r="AE463">
        <v>10</v>
      </c>
      <c r="AF463">
        <v>2</v>
      </c>
      <c r="AG463" t="str">
        <f>IF(Table13[[#This Row],[STL]]&lt;25,"Occasional Stealer",IF(Table13[[#This Row],[STL]] &lt;= 33,"Solid Stealer",IF(Table13[[#This Row],[STL]]&gt;33,"Elite Stealer","Invalid")))</f>
        <v>Occasional Stealer</v>
      </c>
      <c r="AH463">
        <v>0</v>
      </c>
      <c r="AI463" t="str">
        <f>IF(Table13[[#This Row],[BLK]]&lt;18,"Occasional Blocker",IF(Table13[[#This Row],[BLK]] &lt;= 20,"Solid Shot Blocker",IF(Table13[[#This Row],[BLK]]&gt;=21,"Elite Shot Blocker","Invalid")))</f>
        <v>Occasional Blocker</v>
      </c>
      <c r="AJ463">
        <v>7</v>
      </c>
      <c r="AK463">
        <v>104</v>
      </c>
      <c r="AL463">
        <v>0</v>
      </c>
      <c r="AM463">
        <v>0</v>
      </c>
      <c r="AN463">
        <v>-11</v>
      </c>
    </row>
    <row r="464" spans="1:40" x14ac:dyDescent="0.25">
      <c r="A464" t="s">
        <v>550</v>
      </c>
      <c r="B464" t="s">
        <v>37</v>
      </c>
      <c r="C464" t="str">
        <f>_xlfn.XLOOKUP(Table13[[#This Row],[POS]],Table4[POS],Table4[POS NAME])</f>
        <v>Center</v>
      </c>
      <c r="D464" t="s">
        <v>106</v>
      </c>
      <c r="E464">
        <v>24</v>
      </c>
      <c r="F464">
        <v>9</v>
      </c>
      <c r="G464">
        <v>5</v>
      </c>
      <c r="H464">
        <v>4</v>
      </c>
      <c r="I464" t="b">
        <f>Table13[[#This Row],[W]]+Table13[[#This Row],[L]]=Table13[[#This Row],[Games Played]]</f>
        <v>1</v>
      </c>
      <c r="J464">
        <v>83</v>
      </c>
      <c r="K464">
        <v>40</v>
      </c>
      <c r="L464" t="str">
        <f>IF(Table13[[#This Row],[PTS]]&gt;=1000,"High Scorer","Low Scorer")</f>
        <v>Low Scorer</v>
      </c>
      <c r="M464">
        <v>16</v>
      </c>
      <c r="N464">
        <v>27</v>
      </c>
      <c r="O464">
        <v>59.3</v>
      </c>
      <c r="P464" t="str">
        <f>IF(Table13[[#This Row],[Field Goal %]]&gt;46,"Above Average FG%","Below Average FG%")</f>
        <v>Above Average FG%</v>
      </c>
      <c r="Q464">
        <v>3</v>
      </c>
      <c r="R464">
        <v>7</v>
      </c>
      <c r="S464">
        <v>42.9</v>
      </c>
      <c r="T464" t="str">
        <f>IF(Table13[[#This Row],[3P%]]&lt;30,"Regular Shooter",IF(Table13[[#This Row],[3P%]]&lt;=36,"Solid Shooter",IF(Table13[[#This Row],[3P%]]&gt;36,"Sharpshooter","Invalid")))</f>
        <v>Sharpshooter</v>
      </c>
      <c r="U464">
        <v>5</v>
      </c>
      <c r="V464">
        <v>6</v>
      </c>
      <c r="W464">
        <v>83.3</v>
      </c>
      <c r="X464" t="str">
        <f>IF(Table13[[#This Row],[Free Throw %]]&lt;70,"Subpar FT%",IF(Table13[[#This Row],[Free Throw %]]&lt;=72,"Solid FT%",IF(Table13[[#This Row],[Free Throw %]]&gt;72,"Elite FT%","Invalid")))</f>
        <v>Elite FT%</v>
      </c>
      <c r="Y464">
        <v>8</v>
      </c>
      <c r="Z464">
        <v>15</v>
      </c>
      <c r="AA464">
        <v>23</v>
      </c>
      <c r="AB464" t="str">
        <f>IF(Table13[[#This Row],[REB]]&lt;199,"Occasional Rebounder",IF(Table13[[#This Row],[REB]] &lt;= 199,"Solid Rebounder",IF(Table13[[#This Row],[REB]]&gt;=200,"Elite Rebounder","Invalid")))</f>
        <v>Occasional Rebounder</v>
      </c>
      <c r="AC464">
        <v>2</v>
      </c>
      <c r="AD464" t="str">
        <f>IF(Table13[[#This Row],[AST]]&lt;100,"Occasional Passer",IF(Table13[[#This Row],[AST]] &lt;= 116,"Solid Passer",IF(Table13[[#This Row],[AST]]&gt;116,"Elite Passer","Invalid")))</f>
        <v>Occasional Passer</v>
      </c>
      <c r="AE464">
        <v>4</v>
      </c>
      <c r="AF464">
        <v>2</v>
      </c>
      <c r="AG464" t="str">
        <f>IF(Table13[[#This Row],[STL]]&lt;25,"Occasional Stealer",IF(Table13[[#This Row],[STL]] &lt;= 33,"Solid Stealer",IF(Table13[[#This Row],[STL]]&gt;33,"Elite Stealer","Invalid")))</f>
        <v>Occasional Stealer</v>
      </c>
      <c r="AH464">
        <v>2</v>
      </c>
      <c r="AI464" t="str">
        <f>IF(Table13[[#This Row],[BLK]]&lt;18,"Occasional Blocker",IF(Table13[[#This Row],[BLK]] &lt;= 20,"Solid Shot Blocker",IF(Table13[[#This Row],[BLK]]&gt;=21,"Elite Shot Blocker","Invalid")))</f>
        <v>Occasional Blocker</v>
      </c>
      <c r="AJ464">
        <v>16</v>
      </c>
      <c r="AK464">
        <v>79</v>
      </c>
      <c r="AL464">
        <v>0</v>
      </c>
      <c r="AM464">
        <v>0</v>
      </c>
      <c r="AN464">
        <v>10</v>
      </c>
    </row>
    <row r="465" spans="1:40" x14ac:dyDescent="0.25">
      <c r="A465" t="s">
        <v>551</v>
      </c>
      <c r="B465" t="s">
        <v>62</v>
      </c>
      <c r="C465" t="str">
        <f>_xlfn.XLOOKUP(Table13[[#This Row],[POS]],Table4[POS],Table4[POS NAME])</f>
        <v>Guard</v>
      </c>
      <c r="D465" t="s">
        <v>111</v>
      </c>
      <c r="E465">
        <v>27</v>
      </c>
      <c r="F465">
        <v>10</v>
      </c>
      <c r="G465">
        <v>2</v>
      </c>
      <c r="H465">
        <v>8</v>
      </c>
      <c r="I465" t="b">
        <f>Table13[[#This Row],[W]]+Table13[[#This Row],[L]]=Table13[[#This Row],[Games Played]]</f>
        <v>1</v>
      </c>
      <c r="J465">
        <v>126</v>
      </c>
      <c r="K465">
        <v>38</v>
      </c>
      <c r="L465" t="str">
        <f>IF(Table13[[#This Row],[PTS]]&gt;=1000,"High Scorer","Low Scorer")</f>
        <v>Low Scorer</v>
      </c>
      <c r="M465">
        <v>17</v>
      </c>
      <c r="N465">
        <v>28</v>
      </c>
      <c r="O465">
        <v>60.7</v>
      </c>
      <c r="P465" t="str">
        <f>IF(Table13[[#This Row],[Field Goal %]]&gt;46,"Above Average FG%","Below Average FG%")</f>
        <v>Above Average FG%</v>
      </c>
      <c r="Q465">
        <v>0</v>
      </c>
      <c r="R465">
        <v>1</v>
      </c>
      <c r="S465">
        <v>0</v>
      </c>
      <c r="T465" t="str">
        <f>IF(Table13[[#This Row],[3P%]]&lt;30,"Regular Shooter",IF(Table13[[#This Row],[3P%]]&lt;=36,"Solid Shooter",IF(Table13[[#This Row],[3P%]]&gt;36,"Sharpshooter","Invalid")))</f>
        <v>Regular Shooter</v>
      </c>
      <c r="U465">
        <v>4</v>
      </c>
      <c r="V465">
        <v>10</v>
      </c>
      <c r="W465">
        <v>40</v>
      </c>
      <c r="X465" t="str">
        <f>IF(Table13[[#This Row],[Free Throw %]]&lt;70,"Subpar FT%",IF(Table13[[#This Row],[Free Throw %]]&lt;=72,"Solid FT%",IF(Table13[[#This Row],[Free Throw %]]&gt;72,"Elite FT%","Invalid")))</f>
        <v>Subpar FT%</v>
      </c>
      <c r="Y465">
        <v>16</v>
      </c>
      <c r="Z465">
        <v>22</v>
      </c>
      <c r="AA465">
        <v>38</v>
      </c>
      <c r="AB465" t="str">
        <f>IF(Table13[[#This Row],[REB]]&lt;199,"Occasional Rebounder",IF(Table13[[#This Row],[REB]] &lt;= 199,"Solid Rebounder",IF(Table13[[#This Row],[REB]]&gt;=200,"Elite Rebounder","Invalid")))</f>
        <v>Occasional Rebounder</v>
      </c>
      <c r="AC465">
        <v>6</v>
      </c>
      <c r="AD465" t="str">
        <f>IF(Table13[[#This Row],[AST]]&lt;100,"Occasional Passer",IF(Table13[[#This Row],[AST]] &lt;= 116,"Solid Passer",IF(Table13[[#This Row],[AST]]&gt;116,"Elite Passer","Invalid")))</f>
        <v>Occasional Passer</v>
      </c>
      <c r="AE465">
        <v>8</v>
      </c>
      <c r="AF465">
        <v>6</v>
      </c>
      <c r="AG465" t="str">
        <f>IF(Table13[[#This Row],[STL]]&lt;25,"Occasional Stealer",IF(Table13[[#This Row],[STL]] &lt;= 33,"Solid Stealer",IF(Table13[[#This Row],[STL]]&gt;33,"Elite Stealer","Invalid")))</f>
        <v>Occasional Stealer</v>
      </c>
      <c r="AH465">
        <v>4</v>
      </c>
      <c r="AI465" t="str">
        <f>IF(Table13[[#This Row],[BLK]]&lt;18,"Occasional Blocker",IF(Table13[[#This Row],[BLK]] &lt;= 20,"Solid Shot Blocker",IF(Table13[[#This Row],[BLK]]&gt;=21,"Elite Shot Blocker","Invalid")))</f>
        <v>Occasional Blocker</v>
      </c>
      <c r="AJ465">
        <v>13</v>
      </c>
      <c r="AK465">
        <v>115</v>
      </c>
      <c r="AL465">
        <v>1</v>
      </c>
      <c r="AM465">
        <v>0</v>
      </c>
      <c r="AN465">
        <v>19</v>
      </c>
    </row>
    <row r="466" spans="1:40" x14ac:dyDescent="0.25">
      <c r="A466" t="s">
        <v>552</v>
      </c>
      <c r="B466" t="s">
        <v>52</v>
      </c>
      <c r="C466" t="str">
        <f>_xlfn.XLOOKUP(Table13[[#This Row],[POS]],Table4[POS],Table4[POS NAME])</f>
        <v>Shooting Guard</v>
      </c>
      <c r="D466" t="s">
        <v>48</v>
      </c>
      <c r="E466">
        <v>22</v>
      </c>
      <c r="F466">
        <v>6</v>
      </c>
      <c r="G466">
        <v>3</v>
      </c>
      <c r="H466">
        <v>3</v>
      </c>
      <c r="I466" t="b">
        <f>Table13[[#This Row],[W]]+Table13[[#This Row],[L]]=Table13[[#This Row],[Games Played]]</f>
        <v>1</v>
      </c>
      <c r="J466">
        <v>77</v>
      </c>
      <c r="K466">
        <v>37</v>
      </c>
      <c r="L466" t="str">
        <f>IF(Table13[[#This Row],[PTS]]&gt;=1000,"High Scorer","Low Scorer")</f>
        <v>Low Scorer</v>
      </c>
      <c r="M466">
        <v>15</v>
      </c>
      <c r="N466">
        <v>32</v>
      </c>
      <c r="O466">
        <v>46.9</v>
      </c>
      <c r="P466" t="str">
        <f>IF(Table13[[#This Row],[Field Goal %]]&gt;46,"Above Average FG%","Below Average FG%")</f>
        <v>Above Average FG%</v>
      </c>
      <c r="Q466">
        <v>7</v>
      </c>
      <c r="R466">
        <v>14</v>
      </c>
      <c r="S466">
        <v>50</v>
      </c>
      <c r="T466" t="str">
        <f>IF(Table13[[#This Row],[3P%]]&lt;30,"Regular Shooter",IF(Table13[[#This Row],[3P%]]&lt;=36,"Solid Shooter",IF(Table13[[#This Row],[3P%]]&gt;36,"Sharpshooter","Invalid")))</f>
        <v>Sharpshooter</v>
      </c>
      <c r="U466">
        <v>0</v>
      </c>
      <c r="V466">
        <v>0</v>
      </c>
      <c r="W466">
        <v>0</v>
      </c>
      <c r="X466" t="str">
        <f>IF(Table13[[#This Row],[Free Throw %]]&lt;70,"Subpar FT%",IF(Table13[[#This Row],[Free Throw %]]&lt;=72,"Solid FT%",IF(Table13[[#This Row],[Free Throw %]]&gt;72,"Elite FT%","Invalid")))</f>
        <v>Subpar FT%</v>
      </c>
      <c r="Y466">
        <v>1</v>
      </c>
      <c r="Z466">
        <v>3</v>
      </c>
      <c r="AA466">
        <v>4</v>
      </c>
      <c r="AB466" t="str">
        <f>IF(Table13[[#This Row],[REB]]&lt;199,"Occasional Rebounder",IF(Table13[[#This Row],[REB]] &lt;= 199,"Solid Rebounder",IF(Table13[[#This Row],[REB]]&gt;=200,"Elite Rebounder","Invalid")))</f>
        <v>Occasional Rebounder</v>
      </c>
      <c r="AC466">
        <v>8</v>
      </c>
      <c r="AD466" t="str">
        <f>IF(Table13[[#This Row],[AST]]&lt;100,"Occasional Passer",IF(Table13[[#This Row],[AST]] &lt;= 116,"Solid Passer",IF(Table13[[#This Row],[AST]]&gt;116,"Elite Passer","Invalid")))</f>
        <v>Occasional Passer</v>
      </c>
      <c r="AE466">
        <v>5</v>
      </c>
      <c r="AF466">
        <v>5</v>
      </c>
      <c r="AG466" t="str">
        <f>IF(Table13[[#This Row],[STL]]&lt;25,"Occasional Stealer",IF(Table13[[#This Row],[STL]] &lt;= 33,"Solid Stealer",IF(Table13[[#This Row],[STL]]&gt;33,"Elite Stealer","Invalid")))</f>
        <v>Occasional Stealer</v>
      </c>
      <c r="AH466">
        <v>0</v>
      </c>
      <c r="AI466" t="str">
        <f>IF(Table13[[#This Row],[BLK]]&lt;18,"Occasional Blocker",IF(Table13[[#This Row],[BLK]] &lt;= 20,"Solid Shot Blocker",IF(Table13[[#This Row],[BLK]]&gt;=21,"Elite Shot Blocker","Invalid")))</f>
        <v>Occasional Blocker</v>
      </c>
      <c r="AJ466">
        <v>5</v>
      </c>
      <c r="AK466">
        <v>64</v>
      </c>
      <c r="AL466">
        <v>0</v>
      </c>
      <c r="AM466">
        <v>0</v>
      </c>
      <c r="AN466">
        <v>-1</v>
      </c>
    </row>
    <row r="467" spans="1:40" x14ac:dyDescent="0.25">
      <c r="A467" t="s">
        <v>553</v>
      </c>
      <c r="B467" t="s">
        <v>37</v>
      </c>
      <c r="C467" t="str">
        <f>_xlfn.XLOOKUP(Table13[[#This Row],[POS]],Table4[POS],Table4[POS NAME])</f>
        <v>Center</v>
      </c>
      <c r="D467" t="s">
        <v>48</v>
      </c>
      <c r="E467">
        <v>24</v>
      </c>
      <c r="F467">
        <v>9</v>
      </c>
      <c r="G467">
        <v>5</v>
      </c>
      <c r="H467">
        <v>4</v>
      </c>
      <c r="I467" t="b">
        <f>Table13[[#This Row],[W]]+Table13[[#This Row],[L]]=Table13[[#This Row],[Games Played]]</f>
        <v>1</v>
      </c>
      <c r="J467">
        <v>114</v>
      </c>
      <c r="K467">
        <v>36</v>
      </c>
      <c r="L467" t="str">
        <f>IF(Table13[[#This Row],[PTS]]&gt;=1000,"High Scorer","Low Scorer")</f>
        <v>Low Scorer</v>
      </c>
      <c r="M467">
        <v>15</v>
      </c>
      <c r="N467">
        <v>30</v>
      </c>
      <c r="O467">
        <v>50</v>
      </c>
      <c r="P467" t="str">
        <f>IF(Table13[[#This Row],[Field Goal %]]&gt;46,"Above Average FG%","Below Average FG%")</f>
        <v>Above Average FG%</v>
      </c>
      <c r="Q467">
        <v>1</v>
      </c>
      <c r="R467">
        <v>8</v>
      </c>
      <c r="S467">
        <v>12.5</v>
      </c>
      <c r="T467" t="str">
        <f>IF(Table13[[#This Row],[3P%]]&lt;30,"Regular Shooter",IF(Table13[[#This Row],[3P%]]&lt;=36,"Solid Shooter",IF(Table13[[#This Row],[3P%]]&gt;36,"Sharpshooter","Invalid")))</f>
        <v>Regular Shooter</v>
      </c>
      <c r="U467">
        <v>5</v>
      </c>
      <c r="V467">
        <v>7</v>
      </c>
      <c r="W467">
        <v>71.400000000000006</v>
      </c>
      <c r="X467" t="str">
        <f>IF(Table13[[#This Row],[Free Throw %]]&lt;70,"Subpar FT%",IF(Table13[[#This Row],[Free Throw %]]&lt;=72,"Solid FT%",IF(Table13[[#This Row],[Free Throw %]]&gt;72,"Elite FT%","Invalid")))</f>
        <v>Solid FT%</v>
      </c>
      <c r="Y467">
        <v>12</v>
      </c>
      <c r="Z467">
        <v>19</v>
      </c>
      <c r="AA467">
        <v>31</v>
      </c>
      <c r="AB467" t="str">
        <f>IF(Table13[[#This Row],[REB]]&lt;199,"Occasional Rebounder",IF(Table13[[#This Row],[REB]] &lt;= 199,"Solid Rebounder",IF(Table13[[#This Row],[REB]]&gt;=200,"Elite Rebounder","Invalid")))</f>
        <v>Occasional Rebounder</v>
      </c>
      <c r="AC467">
        <v>4</v>
      </c>
      <c r="AD467" t="str">
        <f>IF(Table13[[#This Row],[AST]]&lt;100,"Occasional Passer",IF(Table13[[#This Row],[AST]] &lt;= 116,"Solid Passer",IF(Table13[[#This Row],[AST]]&gt;116,"Elite Passer","Invalid")))</f>
        <v>Occasional Passer</v>
      </c>
      <c r="AE467">
        <v>4</v>
      </c>
      <c r="AF467">
        <v>1</v>
      </c>
      <c r="AG467" t="str">
        <f>IF(Table13[[#This Row],[STL]]&lt;25,"Occasional Stealer",IF(Table13[[#This Row],[STL]] &lt;= 33,"Solid Stealer",IF(Table13[[#This Row],[STL]]&gt;33,"Elite Stealer","Invalid")))</f>
        <v>Occasional Stealer</v>
      </c>
      <c r="AH467">
        <v>5</v>
      </c>
      <c r="AI467" t="str">
        <f>IF(Table13[[#This Row],[BLK]]&lt;18,"Occasional Blocker",IF(Table13[[#This Row],[BLK]] &lt;= 20,"Solid Shot Blocker",IF(Table13[[#This Row],[BLK]]&gt;=21,"Elite Shot Blocker","Invalid")))</f>
        <v>Occasional Blocker</v>
      </c>
      <c r="AJ467">
        <v>17</v>
      </c>
      <c r="AK467">
        <v>93</v>
      </c>
      <c r="AL467">
        <v>1</v>
      </c>
      <c r="AM467">
        <v>0</v>
      </c>
      <c r="AN467">
        <v>14</v>
      </c>
    </row>
    <row r="468" spans="1:40" x14ac:dyDescent="0.25">
      <c r="A468" t="s">
        <v>554</v>
      </c>
      <c r="B468" t="s">
        <v>62</v>
      </c>
      <c r="C468" t="str">
        <f>_xlfn.XLOOKUP(Table13[[#This Row],[POS]],Table4[POS],Table4[POS NAME])</f>
        <v>Guard</v>
      </c>
      <c r="D468" t="s">
        <v>69</v>
      </c>
      <c r="E468">
        <v>22</v>
      </c>
      <c r="F468">
        <v>29</v>
      </c>
      <c r="G468">
        <v>15</v>
      </c>
      <c r="H468">
        <v>14</v>
      </c>
      <c r="I468" t="b">
        <f>Table13[[#This Row],[W]]+Table13[[#This Row],[L]]=Table13[[#This Row],[Games Played]]</f>
        <v>1</v>
      </c>
      <c r="J468">
        <v>165</v>
      </c>
      <c r="K468">
        <v>36</v>
      </c>
      <c r="L468" t="str">
        <f>IF(Table13[[#This Row],[PTS]]&gt;=1000,"High Scorer","Low Scorer")</f>
        <v>Low Scorer</v>
      </c>
      <c r="M468">
        <v>15</v>
      </c>
      <c r="N468">
        <v>37</v>
      </c>
      <c r="O468">
        <v>40.5</v>
      </c>
      <c r="P468" t="str">
        <f>IF(Table13[[#This Row],[Field Goal %]]&gt;46,"Above Average FG%","Below Average FG%")</f>
        <v>Below Average FG%</v>
      </c>
      <c r="Q468">
        <v>5</v>
      </c>
      <c r="R468">
        <v>21</v>
      </c>
      <c r="S468">
        <v>23.8</v>
      </c>
      <c r="T468" t="str">
        <f>IF(Table13[[#This Row],[3P%]]&lt;30,"Regular Shooter",IF(Table13[[#This Row],[3P%]]&lt;=36,"Solid Shooter",IF(Table13[[#This Row],[3P%]]&gt;36,"Sharpshooter","Invalid")))</f>
        <v>Regular Shooter</v>
      </c>
      <c r="U468">
        <v>1</v>
      </c>
      <c r="V468">
        <v>2</v>
      </c>
      <c r="W468">
        <v>50</v>
      </c>
      <c r="X468" t="str">
        <f>IF(Table13[[#This Row],[Free Throw %]]&lt;70,"Subpar FT%",IF(Table13[[#This Row],[Free Throw %]]&lt;=72,"Solid FT%",IF(Table13[[#This Row],[Free Throw %]]&gt;72,"Elite FT%","Invalid")))</f>
        <v>Subpar FT%</v>
      </c>
      <c r="Y468">
        <v>6</v>
      </c>
      <c r="Z468">
        <v>20</v>
      </c>
      <c r="AA468">
        <v>26</v>
      </c>
      <c r="AB468" t="str">
        <f>IF(Table13[[#This Row],[REB]]&lt;199,"Occasional Rebounder",IF(Table13[[#This Row],[REB]] &lt;= 199,"Solid Rebounder",IF(Table13[[#This Row],[REB]]&gt;=200,"Elite Rebounder","Invalid")))</f>
        <v>Occasional Rebounder</v>
      </c>
      <c r="AC468">
        <v>17</v>
      </c>
      <c r="AD468" t="str">
        <f>IF(Table13[[#This Row],[AST]]&lt;100,"Occasional Passer",IF(Table13[[#This Row],[AST]] &lt;= 116,"Solid Passer",IF(Table13[[#This Row],[AST]]&gt;116,"Elite Passer","Invalid")))</f>
        <v>Occasional Passer</v>
      </c>
      <c r="AE468">
        <v>5</v>
      </c>
      <c r="AF468">
        <v>5</v>
      </c>
      <c r="AG468" t="str">
        <f>IF(Table13[[#This Row],[STL]]&lt;25,"Occasional Stealer",IF(Table13[[#This Row],[STL]] &lt;= 33,"Solid Stealer",IF(Table13[[#This Row],[STL]]&gt;33,"Elite Stealer","Invalid")))</f>
        <v>Occasional Stealer</v>
      </c>
      <c r="AH468">
        <v>1</v>
      </c>
      <c r="AI468" t="str">
        <f>IF(Table13[[#This Row],[BLK]]&lt;18,"Occasional Blocker",IF(Table13[[#This Row],[BLK]] &lt;= 20,"Solid Shot Blocker",IF(Table13[[#This Row],[BLK]]&gt;=21,"Elite Shot Blocker","Invalid")))</f>
        <v>Occasional Blocker</v>
      </c>
      <c r="AJ468">
        <v>17</v>
      </c>
      <c r="AK468">
        <v>106</v>
      </c>
      <c r="AL468">
        <v>0</v>
      </c>
      <c r="AM468">
        <v>0</v>
      </c>
      <c r="AN468">
        <v>-3</v>
      </c>
    </row>
    <row r="469" spans="1:40" x14ac:dyDescent="0.25">
      <c r="A469" t="s">
        <v>555</v>
      </c>
      <c r="B469" t="s">
        <v>33</v>
      </c>
      <c r="C469" t="str">
        <f>_xlfn.XLOOKUP(Table13[[#This Row],[POS]],Table4[POS],Table4[POS NAME])</f>
        <v>Small Forward</v>
      </c>
      <c r="D469" t="s">
        <v>134</v>
      </c>
      <c r="E469">
        <v>27</v>
      </c>
      <c r="F469">
        <v>7</v>
      </c>
      <c r="G469">
        <v>2</v>
      </c>
      <c r="H469">
        <v>5</v>
      </c>
      <c r="I469" t="b">
        <f>Table13[[#This Row],[W]]+Table13[[#This Row],[L]]=Table13[[#This Row],[Games Played]]</f>
        <v>1</v>
      </c>
      <c r="J469">
        <v>134</v>
      </c>
      <c r="K469">
        <v>35</v>
      </c>
      <c r="L469" t="str">
        <f>IF(Table13[[#This Row],[PTS]]&gt;=1000,"High Scorer","Low Scorer")</f>
        <v>Low Scorer</v>
      </c>
      <c r="M469">
        <v>14</v>
      </c>
      <c r="N469">
        <v>36</v>
      </c>
      <c r="O469">
        <v>38.9</v>
      </c>
      <c r="P469" t="str">
        <f>IF(Table13[[#This Row],[Field Goal %]]&gt;46,"Above Average FG%","Below Average FG%")</f>
        <v>Below Average FG%</v>
      </c>
      <c r="Q469">
        <v>3</v>
      </c>
      <c r="R469">
        <v>14</v>
      </c>
      <c r="S469">
        <v>21.4</v>
      </c>
      <c r="T469" t="str">
        <f>IF(Table13[[#This Row],[3P%]]&lt;30,"Regular Shooter",IF(Table13[[#This Row],[3P%]]&lt;=36,"Solid Shooter",IF(Table13[[#This Row],[3P%]]&gt;36,"Sharpshooter","Invalid")))</f>
        <v>Regular Shooter</v>
      </c>
      <c r="U469">
        <v>4</v>
      </c>
      <c r="V469">
        <v>7</v>
      </c>
      <c r="W469">
        <v>57.1</v>
      </c>
      <c r="X469" t="str">
        <f>IF(Table13[[#This Row],[Free Throw %]]&lt;70,"Subpar FT%",IF(Table13[[#This Row],[Free Throw %]]&lt;=72,"Solid FT%",IF(Table13[[#This Row],[Free Throw %]]&gt;72,"Elite FT%","Invalid")))</f>
        <v>Subpar FT%</v>
      </c>
      <c r="Y469">
        <v>8</v>
      </c>
      <c r="Z469">
        <v>16</v>
      </c>
      <c r="AA469">
        <v>24</v>
      </c>
      <c r="AB469" t="str">
        <f>IF(Table13[[#This Row],[REB]]&lt;199,"Occasional Rebounder",IF(Table13[[#This Row],[REB]] &lt;= 199,"Solid Rebounder",IF(Table13[[#This Row],[REB]]&gt;=200,"Elite Rebounder","Invalid")))</f>
        <v>Occasional Rebounder</v>
      </c>
      <c r="AC469">
        <v>11</v>
      </c>
      <c r="AD469" t="str">
        <f>IF(Table13[[#This Row],[AST]]&lt;100,"Occasional Passer",IF(Table13[[#This Row],[AST]] &lt;= 116,"Solid Passer",IF(Table13[[#This Row],[AST]]&gt;116,"Elite Passer","Invalid")))</f>
        <v>Occasional Passer</v>
      </c>
      <c r="AE469">
        <v>2</v>
      </c>
      <c r="AF469">
        <v>4</v>
      </c>
      <c r="AG469" t="str">
        <f>IF(Table13[[#This Row],[STL]]&lt;25,"Occasional Stealer",IF(Table13[[#This Row],[STL]] &lt;= 33,"Solid Stealer",IF(Table13[[#This Row],[STL]]&gt;33,"Elite Stealer","Invalid")))</f>
        <v>Occasional Stealer</v>
      </c>
      <c r="AH469">
        <v>1</v>
      </c>
      <c r="AI469" t="str">
        <f>IF(Table13[[#This Row],[BLK]]&lt;18,"Occasional Blocker",IF(Table13[[#This Row],[BLK]] &lt;= 20,"Solid Shot Blocker",IF(Table13[[#This Row],[BLK]]&gt;=21,"Elite Shot Blocker","Invalid")))</f>
        <v>Occasional Blocker</v>
      </c>
      <c r="AJ469">
        <v>13</v>
      </c>
      <c r="AK469">
        <v>93</v>
      </c>
      <c r="AL469">
        <v>0</v>
      </c>
      <c r="AM469">
        <v>0</v>
      </c>
      <c r="AN469">
        <v>-26</v>
      </c>
    </row>
    <row r="470" spans="1:40" x14ac:dyDescent="0.25">
      <c r="A470" t="s">
        <v>556</v>
      </c>
      <c r="B470" t="s">
        <v>37</v>
      </c>
      <c r="C470" t="str">
        <f>_xlfn.XLOOKUP(Table13[[#This Row],[POS]],Table4[POS],Table4[POS NAME])</f>
        <v>Center</v>
      </c>
      <c r="D470" t="s">
        <v>95</v>
      </c>
      <c r="E470">
        <v>29</v>
      </c>
      <c r="F470">
        <v>17</v>
      </c>
      <c r="G470">
        <v>4</v>
      </c>
      <c r="H470">
        <v>13</v>
      </c>
      <c r="I470" t="b">
        <f>Table13[[#This Row],[W]]+Table13[[#This Row],[L]]=Table13[[#This Row],[Games Played]]</f>
        <v>1</v>
      </c>
      <c r="J470">
        <v>195</v>
      </c>
      <c r="K470">
        <v>35</v>
      </c>
      <c r="L470" t="str">
        <f>IF(Table13[[#This Row],[PTS]]&gt;=1000,"High Scorer","Low Scorer")</f>
        <v>Low Scorer</v>
      </c>
      <c r="M470">
        <v>13</v>
      </c>
      <c r="N470">
        <v>36</v>
      </c>
      <c r="O470">
        <v>36.1</v>
      </c>
      <c r="P470" t="str">
        <f>IF(Table13[[#This Row],[Field Goal %]]&gt;46,"Above Average FG%","Below Average FG%")</f>
        <v>Below Average FG%</v>
      </c>
      <c r="Q470">
        <v>1</v>
      </c>
      <c r="R470">
        <v>2</v>
      </c>
      <c r="S470">
        <v>50</v>
      </c>
      <c r="T470" t="str">
        <f>IF(Table13[[#This Row],[3P%]]&lt;30,"Regular Shooter",IF(Table13[[#This Row],[3P%]]&lt;=36,"Solid Shooter",IF(Table13[[#This Row],[3P%]]&gt;36,"Sharpshooter","Invalid")))</f>
        <v>Sharpshooter</v>
      </c>
      <c r="U470">
        <v>8</v>
      </c>
      <c r="V470">
        <v>12</v>
      </c>
      <c r="W470">
        <v>66.7</v>
      </c>
      <c r="X470" t="str">
        <f>IF(Table13[[#This Row],[Free Throw %]]&lt;70,"Subpar FT%",IF(Table13[[#This Row],[Free Throw %]]&lt;=72,"Solid FT%",IF(Table13[[#This Row],[Free Throw %]]&gt;72,"Elite FT%","Invalid")))</f>
        <v>Subpar FT%</v>
      </c>
      <c r="Y470">
        <v>10</v>
      </c>
      <c r="Z470">
        <v>36</v>
      </c>
      <c r="AA470">
        <v>46</v>
      </c>
      <c r="AB470" t="str">
        <f>IF(Table13[[#This Row],[REB]]&lt;199,"Occasional Rebounder",IF(Table13[[#This Row],[REB]] &lt;= 199,"Solid Rebounder",IF(Table13[[#This Row],[REB]]&gt;=200,"Elite Rebounder","Invalid")))</f>
        <v>Occasional Rebounder</v>
      </c>
      <c r="AC470">
        <v>10</v>
      </c>
      <c r="AD470" t="str">
        <f>IF(Table13[[#This Row],[AST]]&lt;100,"Occasional Passer",IF(Table13[[#This Row],[AST]] &lt;= 116,"Solid Passer",IF(Table13[[#This Row],[AST]]&gt;116,"Elite Passer","Invalid")))</f>
        <v>Occasional Passer</v>
      </c>
      <c r="AE470">
        <v>13</v>
      </c>
      <c r="AF470">
        <v>16</v>
      </c>
      <c r="AG470" t="str">
        <f>IF(Table13[[#This Row],[STL]]&lt;25,"Occasional Stealer",IF(Table13[[#This Row],[STL]] &lt;= 33,"Solid Stealer",IF(Table13[[#This Row],[STL]]&gt;33,"Elite Stealer","Invalid")))</f>
        <v>Occasional Stealer</v>
      </c>
      <c r="AH470">
        <v>10</v>
      </c>
      <c r="AI470" t="str">
        <f>IF(Table13[[#This Row],[BLK]]&lt;18,"Occasional Blocker",IF(Table13[[#This Row],[BLK]] &lt;= 20,"Solid Shot Blocker",IF(Table13[[#This Row],[BLK]]&gt;=21,"Elite Shot Blocker","Invalid")))</f>
        <v>Occasional Blocker</v>
      </c>
      <c r="AJ470">
        <v>32</v>
      </c>
      <c r="AK470">
        <v>170</v>
      </c>
      <c r="AL470">
        <v>0</v>
      </c>
      <c r="AM470">
        <v>0</v>
      </c>
      <c r="AN470">
        <v>-75</v>
      </c>
    </row>
    <row r="471" spans="1:40" x14ac:dyDescent="0.25">
      <c r="A471" t="s">
        <v>557</v>
      </c>
      <c r="B471" t="s">
        <v>57</v>
      </c>
      <c r="C471" t="str">
        <f>_xlfn.XLOOKUP(Table13[[#This Row],[POS]],Table4[POS],Table4[POS NAME])</f>
        <v>Forward</v>
      </c>
      <c r="D471" t="s">
        <v>66</v>
      </c>
      <c r="E471">
        <v>23</v>
      </c>
      <c r="F471">
        <v>12</v>
      </c>
      <c r="G471">
        <v>8</v>
      </c>
      <c r="H471">
        <v>4</v>
      </c>
      <c r="I471" t="b">
        <f>Table13[[#This Row],[W]]+Table13[[#This Row],[L]]=Table13[[#This Row],[Games Played]]</f>
        <v>1</v>
      </c>
      <c r="J471">
        <v>84</v>
      </c>
      <c r="K471">
        <v>31</v>
      </c>
      <c r="L471" t="str">
        <f>IF(Table13[[#This Row],[PTS]]&gt;=1000,"High Scorer","Low Scorer")</f>
        <v>Low Scorer</v>
      </c>
      <c r="M471">
        <v>12</v>
      </c>
      <c r="N471">
        <v>28</v>
      </c>
      <c r="O471">
        <v>42.9</v>
      </c>
      <c r="P471" t="str">
        <f>IF(Table13[[#This Row],[Field Goal %]]&gt;46,"Above Average FG%","Below Average FG%")</f>
        <v>Below Average FG%</v>
      </c>
      <c r="Q471">
        <v>3</v>
      </c>
      <c r="R471">
        <v>8</v>
      </c>
      <c r="S471">
        <v>37.5</v>
      </c>
      <c r="T471" t="str">
        <f>IF(Table13[[#This Row],[3P%]]&lt;30,"Regular Shooter",IF(Table13[[#This Row],[3P%]]&lt;=36,"Solid Shooter",IF(Table13[[#This Row],[3P%]]&gt;36,"Sharpshooter","Invalid")))</f>
        <v>Sharpshooter</v>
      </c>
      <c r="U471">
        <v>4</v>
      </c>
      <c r="V471">
        <v>4</v>
      </c>
      <c r="W471">
        <v>100</v>
      </c>
      <c r="X471" t="str">
        <f>IF(Table13[[#This Row],[Free Throw %]]&lt;70,"Subpar FT%",IF(Table13[[#This Row],[Free Throw %]]&lt;=72,"Solid FT%",IF(Table13[[#This Row],[Free Throw %]]&gt;72,"Elite FT%","Invalid")))</f>
        <v>Elite FT%</v>
      </c>
      <c r="Y471">
        <v>4</v>
      </c>
      <c r="Z471">
        <v>16</v>
      </c>
      <c r="AA471">
        <v>20</v>
      </c>
      <c r="AB471" t="str">
        <f>IF(Table13[[#This Row],[REB]]&lt;199,"Occasional Rebounder",IF(Table13[[#This Row],[REB]] &lt;= 199,"Solid Rebounder",IF(Table13[[#This Row],[REB]]&gt;=200,"Elite Rebounder","Invalid")))</f>
        <v>Occasional Rebounder</v>
      </c>
      <c r="AC471">
        <v>3</v>
      </c>
      <c r="AD471" t="str">
        <f>IF(Table13[[#This Row],[AST]]&lt;100,"Occasional Passer",IF(Table13[[#This Row],[AST]] &lt;= 116,"Solid Passer",IF(Table13[[#This Row],[AST]]&gt;116,"Elite Passer","Invalid")))</f>
        <v>Occasional Passer</v>
      </c>
      <c r="AE471">
        <v>1</v>
      </c>
      <c r="AF471">
        <v>4</v>
      </c>
      <c r="AG471" t="str">
        <f>IF(Table13[[#This Row],[STL]]&lt;25,"Occasional Stealer",IF(Table13[[#This Row],[STL]] &lt;= 33,"Solid Stealer",IF(Table13[[#This Row],[STL]]&gt;33,"Elite Stealer","Invalid")))</f>
        <v>Occasional Stealer</v>
      </c>
      <c r="AH471">
        <v>3</v>
      </c>
      <c r="AI471" t="str">
        <f>IF(Table13[[#This Row],[BLK]]&lt;18,"Occasional Blocker",IF(Table13[[#This Row],[BLK]] &lt;= 20,"Solid Shot Blocker",IF(Table13[[#This Row],[BLK]]&gt;=21,"Elite Shot Blocker","Invalid")))</f>
        <v>Occasional Blocker</v>
      </c>
      <c r="AJ471">
        <v>8</v>
      </c>
      <c r="AK471">
        <v>80</v>
      </c>
      <c r="AL471">
        <v>0</v>
      </c>
      <c r="AM471">
        <v>0</v>
      </c>
      <c r="AN471">
        <v>31</v>
      </c>
    </row>
    <row r="472" spans="1:40" x14ac:dyDescent="0.25">
      <c r="A472" t="s">
        <v>558</v>
      </c>
      <c r="B472" t="s">
        <v>62</v>
      </c>
      <c r="C472" t="str">
        <f>_xlfn.XLOOKUP(Table13[[#This Row],[POS]],Table4[POS],Table4[POS NAME])</f>
        <v>Guard</v>
      </c>
      <c r="D472" t="s">
        <v>100</v>
      </c>
      <c r="E472">
        <v>22</v>
      </c>
      <c r="F472">
        <v>15</v>
      </c>
      <c r="G472">
        <v>7</v>
      </c>
      <c r="H472">
        <v>8</v>
      </c>
      <c r="I472" t="b">
        <f>Table13[[#This Row],[W]]+Table13[[#This Row],[L]]=Table13[[#This Row],[Games Played]]</f>
        <v>1</v>
      </c>
      <c r="J472">
        <v>105</v>
      </c>
      <c r="K472">
        <v>30</v>
      </c>
      <c r="L472" t="str">
        <f>IF(Table13[[#This Row],[PTS]]&gt;=1000,"High Scorer","Low Scorer")</f>
        <v>Low Scorer</v>
      </c>
      <c r="M472">
        <v>12</v>
      </c>
      <c r="N472">
        <v>40</v>
      </c>
      <c r="O472">
        <v>30</v>
      </c>
      <c r="P472" t="str">
        <f>IF(Table13[[#This Row],[Field Goal %]]&gt;46,"Above Average FG%","Below Average FG%")</f>
        <v>Below Average FG%</v>
      </c>
      <c r="Q472">
        <v>4</v>
      </c>
      <c r="R472">
        <v>28</v>
      </c>
      <c r="S472">
        <v>14.3</v>
      </c>
      <c r="T472" t="str">
        <f>IF(Table13[[#This Row],[3P%]]&lt;30,"Regular Shooter",IF(Table13[[#This Row],[3P%]]&lt;=36,"Solid Shooter",IF(Table13[[#This Row],[3P%]]&gt;36,"Sharpshooter","Invalid")))</f>
        <v>Regular Shooter</v>
      </c>
      <c r="U472">
        <v>2</v>
      </c>
      <c r="V472">
        <v>2</v>
      </c>
      <c r="W472">
        <v>100</v>
      </c>
      <c r="X472" t="str">
        <f>IF(Table13[[#This Row],[Free Throw %]]&lt;70,"Subpar FT%",IF(Table13[[#This Row],[Free Throw %]]&lt;=72,"Solid FT%",IF(Table13[[#This Row],[Free Throw %]]&gt;72,"Elite FT%","Invalid")))</f>
        <v>Elite FT%</v>
      </c>
      <c r="Y472">
        <v>4</v>
      </c>
      <c r="Z472">
        <v>11</v>
      </c>
      <c r="AA472">
        <v>15</v>
      </c>
      <c r="AB472" t="str">
        <f>IF(Table13[[#This Row],[REB]]&lt;199,"Occasional Rebounder",IF(Table13[[#This Row],[REB]] &lt;= 199,"Solid Rebounder",IF(Table13[[#This Row],[REB]]&gt;=200,"Elite Rebounder","Invalid")))</f>
        <v>Occasional Rebounder</v>
      </c>
      <c r="AC472">
        <v>4</v>
      </c>
      <c r="AD472" t="str">
        <f>IF(Table13[[#This Row],[AST]]&lt;100,"Occasional Passer",IF(Table13[[#This Row],[AST]] &lt;= 116,"Solid Passer",IF(Table13[[#This Row],[AST]]&gt;116,"Elite Passer","Invalid")))</f>
        <v>Occasional Passer</v>
      </c>
      <c r="AE472">
        <v>5</v>
      </c>
      <c r="AF472">
        <v>6</v>
      </c>
      <c r="AG472" t="str">
        <f>IF(Table13[[#This Row],[STL]]&lt;25,"Occasional Stealer",IF(Table13[[#This Row],[STL]] &lt;= 33,"Solid Stealer",IF(Table13[[#This Row],[STL]]&gt;33,"Elite Stealer","Invalid")))</f>
        <v>Occasional Stealer</v>
      </c>
      <c r="AH472">
        <v>2</v>
      </c>
      <c r="AI472" t="str">
        <f>IF(Table13[[#This Row],[BLK]]&lt;18,"Occasional Blocker",IF(Table13[[#This Row],[BLK]] &lt;= 20,"Solid Shot Blocker",IF(Table13[[#This Row],[BLK]]&gt;=21,"Elite Shot Blocker","Invalid")))</f>
        <v>Occasional Blocker</v>
      </c>
      <c r="AJ472">
        <v>12</v>
      </c>
      <c r="AK472">
        <v>73</v>
      </c>
      <c r="AL472">
        <v>0</v>
      </c>
      <c r="AM472">
        <v>0</v>
      </c>
      <c r="AN472">
        <v>-34</v>
      </c>
    </row>
    <row r="473" spans="1:40" x14ac:dyDescent="0.25">
      <c r="A473" t="s">
        <v>559</v>
      </c>
      <c r="B473" t="s">
        <v>26</v>
      </c>
      <c r="C473" t="str">
        <f>_xlfn.XLOOKUP(Table13[[#This Row],[POS]],Table4[POS],Table4[POS NAME])</f>
        <v>Power Forward</v>
      </c>
      <c r="D473" t="s">
        <v>75</v>
      </c>
      <c r="E473">
        <v>21</v>
      </c>
      <c r="F473">
        <v>16</v>
      </c>
      <c r="G473">
        <v>10</v>
      </c>
      <c r="H473">
        <v>6</v>
      </c>
      <c r="I473" t="b">
        <f>Table13[[#This Row],[W]]+Table13[[#This Row],[L]]=Table13[[#This Row],[Games Played]]</f>
        <v>1</v>
      </c>
      <c r="J473">
        <v>93</v>
      </c>
      <c r="K473">
        <v>28</v>
      </c>
      <c r="L473" t="str">
        <f>IF(Table13[[#This Row],[PTS]]&gt;=1000,"High Scorer","Low Scorer")</f>
        <v>Low Scorer</v>
      </c>
      <c r="M473">
        <v>11</v>
      </c>
      <c r="N473">
        <v>28</v>
      </c>
      <c r="O473">
        <v>39.299999999999997</v>
      </c>
      <c r="P473" t="str">
        <f>IF(Table13[[#This Row],[Field Goal %]]&gt;46,"Above Average FG%","Below Average FG%")</f>
        <v>Below Average FG%</v>
      </c>
      <c r="Q473">
        <v>1</v>
      </c>
      <c r="R473">
        <v>7</v>
      </c>
      <c r="S473">
        <v>14.3</v>
      </c>
      <c r="T473" t="str">
        <f>IF(Table13[[#This Row],[3P%]]&lt;30,"Regular Shooter",IF(Table13[[#This Row],[3P%]]&lt;=36,"Solid Shooter",IF(Table13[[#This Row],[3P%]]&gt;36,"Sharpshooter","Invalid")))</f>
        <v>Regular Shooter</v>
      </c>
      <c r="U473">
        <v>5</v>
      </c>
      <c r="V473">
        <v>12</v>
      </c>
      <c r="W473">
        <v>41.7</v>
      </c>
      <c r="X473" t="str">
        <f>IF(Table13[[#This Row],[Free Throw %]]&lt;70,"Subpar FT%",IF(Table13[[#This Row],[Free Throw %]]&lt;=72,"Solid FT%",IF(Table13[[#This Row],[Free Throw %]]&gt;72,"Elite FT%","Invalid")))</f>
        <v>Subpar FT%</v>
      </c>
      <c r="Y473">
        <v>2</v>
      </c>
      <c r="Z473">
        <v>17</v>
      </c>
      <c r="AA473">
        <v>19</v>
      </c>
      <c r="AB473" t="str">
        <f>IF(Table13[[#This Row],[REB]]&lt;199,"Occasional Rebounder",IF(Table13[[#This Row],[REB]] &lt;= 199,"Solid Rebounder",IF(Table13[[#This Row],[REB]]&gt;=200,"Elite Rebounder","Invalid")))</f>
        <v>Occasional Rebounder</v>
      </c>
      <c r="AC473">
        <v>3</v>
      </c>
      <c r="AD473" t="str">
        <f>IF(Table13[[#This Row],[AST]]&lt;100,"Occasional Passer",IF(Table13[[#This Row],[AST]] &lt;= 116,"Solid Passer",IF(Table13[[#This Row],[AST]]&gt;116,"Elite Passer","Invalid")))</f>
        <v>Occasional Passer</v>
      </c>
      <c r="AE473">
        <v>6</v>
      </c>
      <c r="AF473">
        <v>4</v>
      </c>
      <c r="AG473" t="str">
        <f>IF(Table13[[#This Row],[STL]]&lt;25,"Occasional Stealer",IF(Table13[[#This Row],[STL]] &lt;= 33,"Solid Stealer",IF(Table13[[#This Row],[STL]]&gt;33,"Elite Stealer","Invalid")))</f>
        <v>Occasional Stealer</v>
      </c>
      <c r="AH473">
        <v>5</v>
      </c>
      <c r="AI473" t="str">
        <f>IF(Table13[[#This Row],[BLK]]&lt;18,"Occasional Blocker",IF(Table13[[#This Row],[BLK]] &lt;= 20,"Solid Shot Blocker",IF(Table13[[#This Row],[BLK]]&gt;=21,"Elite Shot Blocker","Invalid")))</f>
        <v>Occasional Blocker</v>
      </c>
      <c r="AJ473">
        <v>13</v>
      </c>
      <c r="AK473">
        <v>76</v>
      </c>
      <c r="AL473">
        <v>0</v>
      </c>
      <c r="AM473">
        <v>0</v>
      </c>
      <c r="AN473">
        <v>-5</v>
      </c>
    </row>
    <row r="474" spans="1:40" x14ac:dyDescent="0.25">
      <c r="A474" t="s">
        <v>560</v>
      </c>
      <c r="B474" t="s">
        <v>62</v>
      </c>
      <c r="C474" t="str">
        <f>_xlfn.XLOOKUP(Table13[[#This Row],[POS]],Table4[POS],Table4[POS NAME])</f>
        <v>Guard</v>
      </c>
      <c r="D474" t="s">
        <v>123</v>
      </c>
      <c r="E474">
        <v>21</v>
      </c>
      <c r="F474">
        <v>9</v>
      </c>
      <c r="G474">
        <v>1</v>
      </c>
      <c r="H474">
        <v>8</v>
      </c>
      <c r="I474" t="b">
        <f>Table13[[#This Row],[W]]+Table13[[#This Row],[L]]=Table13[[#This Row],[Games Played]]</f>
        <v>1</v>
      </c>
      <c r="J474">
        <v>83</v>
      </c>
      <c r="K474">
        <v>28</v>
      </c>
      <c r="L474" t="str">
        <f>IF(Table13[[#This Row],[PTS]]&gt;=1000,"High Scorer","Low Scorer")</f>
        <v>Low Scorer</v>
      </c>
      <c r="M474">
        <v>9</v>
      </c>
      <c r="N474">
        <v>28</v>
      </c>
      <c r="O474">
        <v>32.1</v>
      </c>
      <c r="P474" t="str">
        <f>IF(Table13[[#This Row],[Field Goal %]]&gt;46,"Above Average FG%","Below Average FG%")</f>
        <v>Below Average FG%</v>
      </c>
      <c r="Q474">
        <v>3</v>
      </c>
      <c r="R474">
        <v>15</v>
      </c>
      <c r="S474">
        <v>20</v>
      </c>
      <c r="T474" t="str">
        <f>IF(Table13[[#This Row],[3P%]]&lt;30,"Regular Shooter",IF(Table13[[#This Row],[3P%]]&lt;=36,"Solid Shooter",IF(Table13[[#This Row],[3P%]]&gt;36,"Sharpshooter","Invalid")))</f>
        <v>Regular Shooter</v>
      </c>
      <c r="U474">
        <v>7</v>
      </c>
      <c r="V474">
        <v>9</v>
      </c>
      <c r="W474">
        <v>77.8</v>
      </c>
      <c r="X474" t="str">
        <f>IF(Table13[[#This Row],[Free Throw %]]&lt;70,"Subpar FT%",IF(Table13[[#This Row],[Free Throw %]]&lt;=72,"Solid FT%",IF(Table13[[#This Row],[Free Throw %]]&gt;72,"Elite FT%","Invalid")))</f>
        <v>Elite FT%</v>
      </c>
      <c r="Y474">
        <v>3</v>
      </c>
      <c r="Z474">
        <v>9</v>
      </c>
      <c r="AA474">
        <v>12</v>
      </c>
      <c r="AB474" t="str">
        <f>IF(Table13[[#This Row],[REB]]&lt;199,"Occasional Rebounder",IF(Table13[[#This Row],[REB]] &lt;= 199,"Solid Rebounder",IF(Table13[[#This Row],[REB]]&gt;=200,"Elite Rebounder","Invalid")))</f>
        <v>Occasional Rebounder</v>
      </c>
      <c r="AC474">
        <v>11</v>
      </c>
      <c r="AD474" t="str">
        <f>IF(Table13[[#This Row],[AST]]&lt;100,"Occasional Passer",IF(Table13[[#This Row],[AST]] &lt;= 116,"Solid Passer",IF(Table13[[#This Row],[AST]]&gt;116,"Elite Passer","Invalid")))</f>
        <v>Occasional Passer</v>
      </c>
      <c r="AE474">
        <v>7</v>
      </c>
      <c r="AF474">
        <v>1</v>
      </c>
      <c r="AG474" t="str">
        <f>IF(Table13[[#This Row],[STL]]&lt;25,"Occasional Stealer",IF(Table13[[#This Row],[STL]] &lt;= 33,"Solid Stealer",IF(Table13[[#This Row],[STL]]&gt;33,"Elite Stealer","Invalid")))</f>
        <v>Occasional Stealer</v>
      </c>
      <c r="AH474">
        <v>0</v>
      </c>
      <c r="AI474" t="str">
        <f>IF(Table13[[#This Row],[BLK]]&lt;18,"Occasional Blocker",IF(Table13[[#This Row],[BLK]] &lt;= 20,"Solid Shot Blocker",IF(Table13[[#This Row],[BLK]]&gt;=21,"Elite Shot Blocker","Invalid")))</f>
        <v>Occasional Blocker</v>
      </c>
      <c r="AJ474">
        <v>6</v>
      </c>
      <c r="AK474">
        <v>55</v>
      </c>
      <c r="AL474">
        <v>0</v>
      </c>
      <c r="AM474">
        <v>0</v>
      </c>
      <c r="AN474">
        <v>-24</v>
      </c>
    </row>
    <row r="475" spans="1:40" x14ac:dyDescent="0.25">
      <c r="A475" t="s">
        <v>561</v>
      </c>
      <c r="B475" t="s">
        <v>52</v>
      </c>
      <c r="C475" t="str">
        <f>_xlfn.XLOOKUP(Table13[[#This Row],[POS]],Table4[POS],Table4[POS NAME])</f>
        <v>Shooting Guard</v>
      </c>
      <c r="D475" t="s">
        <v>123</v>
      </c>
      <c r="E475">
        <v>20</v>
      </c>
      <c r="F475">
        <v>4</v>
      </c>
      <c r="G475">
        <v>3</v>
      </c>
      <c r="H475">
        <v>1</v>
      </c>
      <c r="I475" t="b">
        <f>Table13[[#This Row],[W]]+Table13[[#This Row],[L]]=Table13[[#This Row],[Games Played]]</f>
        <v>1</v>
      </c>
      <c r="J475">
        <v>93</v>
      </c>
      <c r="K475">
        <v>28</v>
      </c>
      <c r="L475" t="str">
        <f>IF(Table13[[#This Row],[PTS]]&gt;=1000,"High Scorer","Low Scorer")</f>
        <v>Low Scorer</v>
      </c>
      <c r="M475">
        <v>9</v>
      </c>
      <c r="N475">
        <v>26</v>
      </c>
      <c r="O475">
        <v>34.6</v>
      </c>
      <c r="P475" t="str">
        <f>IF(Table13[[#This Row],[Field Goal %]]&gt;46,"Above Average FG%","Below Average FG%")</f>
        <v>Below Average FG%</v>
      </c>
      <c r="Q475">
        <v>3</v>
      </c>
      <c r="R475">
        <v>12</v>
      </c>
      <c r="S475">
        <v>25</v>
      </c>
      <c r="T475" t="str">
        <f>IF(Table13[[#This Row],[3P%]]&lt;30,"Regular Shooter",IF(Table13[[#This Row],[3P%]]&lt;=36,"Solid Shooter",IF(Table13[[#This Row],[3P%]]&gt;36,"Sharpshooter","Invalid")))</f>
        <v>Regular Shooter</v>
      </c>
      <c r="U475">
        <v>7</v>
      </c>
      <c r="V475">
        <v>9</v>
      </c>
      <c r="W475">
        <v>77.8</v>
      </c>
      <c r="X475" t="str">
        <f>IF(Table13[[#This Row],[Free Throw %]]&lt;70,"Subpar FT%",IF(Table13[[#This Row],[Free Throw %]]&lt;=72,"Solid FT%",IF(Table13[[#This Row],[Free Throw %]]&gt;72,"Elite FT%","Invalid")))</f>
        <v>Elite FT%</v>
      </c>
      <c r="Y475">
        <v>2</v>
      </c>
      <c r="Z475">
        <v>11</v>
      </c>
      <c r="AA475">
        <v>13</v>
      </c>
      <c r="AB475" t="str">
        <f>IF(Table13[[#This Row],[REB]]&lt;199,"Occasional Rebounder",IF(Table13[[#This Row],[REB]] &lt;= 199,"Solid Rebounder",IF(Table13[[#This Row],[REB]]&gt;=200,"Elite Rebounder","Invalid")))</f>
        <v>Occasional Rebounder</v>
      </c>
      <c r="AC475">
        <v>18</v>
      </c>
      <c r="AD475" t="str">
        <f>IF(Table13[[#This Row],[AST]]&lt;100,"Occasional Passer",IF(Table13[[#This Row],[AST]] &lt;= 116,"Solid Passer",IF(Table13[[#This Row],[AST]]&gt;116,"Elite Passer","Invalid")))</f>
        <v>Occasional Passer</v>
      </c>
      <c r="AE475">
        <v>11</v>
      </c>
      <c r="AF475">
        <v>1</v>
      </c>
      <c r="AG475" t="str">
        <f>IF(Table13[[#This Row],[STL]]&lt;25,"Occasional Stealer",IF(Table13[[#This Row],[STL]] &lt;= 33,"Solid Stealer",IF(Table13[[#This Row],[STL]]&gt;33,"Elite Stealer","Invalid")))</f>
        <v>Occasional Stealer</v>
      </c>
      <c r="AH475">
        <v>2</v>
      </c>
      <c r="AI475" t="str">
        <f>IF(Table13[[#This Row],[BLK]]&lt;18,"Occasional Blocker",IF(Table13[[#This Row],[BLK]] &lt;= 20,"Solid Shot Blocker",IF(Table13[[#This Row],[BLK]]&gt;=21,"Elite Shot Blocker","Invalid")))</f>
        <v>Occasional Blocker</v>
      </c>
      <c r="AJ475">
        <v>8</v>
      </c>
      <c r="AK475">
        <v>69</v>
      </c>
      <c r="AL475">
        <v>0</v>
      </c>
      <c r="AM475">
        <v>0</v>
      </c>
      <c r="AN475">
        <v>-2</v>
      </c>
    </row>
    <row r="476" spans="1:40" x14ac:dyDescent="0.25">
      <c r="A476" t="s">
        <v>562</v>
      </c>
      <c r="B476" t="s">
        <v>26</v>
      </c>
      <c r="C476" t="str">
        <f>_xlfn.XLOOKUP(Table13[[#This Row],[POS]],Table4[POS],Table4[POS NAME])</f>
        <v>Power Forward</v>
      </c>
      <c r="D476" t="s">
        <v>106</v>
      </c>
      <c r="E476">
        <v>42</v>
      </c>
      <c r="F476">
        <v>7</v>
      </c>
      <c r="G476">
        <v>4</v>
      </c>
      <c r="H476">
        <v>3</v>
      </c>
      <c r="I476" t="b">
        <f>Table13[[#This Row],[W]]+Table13[[#This Row],[L]]=Table13[[#This Row],[Games Played]]</f>
        <v>1</v>
      </c>
      <c r="J476">
        <v>72</v>
      </c>
      <c r="K476">
        <v>27</v>
      </c>
      <c r="L476" t="str">
        <f>IF(Table13[[#This Row],[PTS]]&gt;=1000,"High Scorer","Low Scorer")</f>
        <v>Low Scorer</v>
      </c>
      <c r="M476">
        <v>10</v>
      </c>
      <c r="N476">
        <v>29</v>
      </c>
      <c r="O476">
        <v>34.5</v>
      </c>
      <c r="P476" t="str">
        <f>IF(Table13[[#This Row],[Field Goal %]]&gt;46,"Above Average FG%","Below Average FG%")</f>
        <v>Below Average FG%</v>
      </c>
      <c r="Q476">
        <v>3</v>
      </c>
      <c r="R476">
        <v>9</v>
      </c>
      <c r="S476">
        <v>33.299999999999997</v>
      </c>
      <c r="T476" t="str">
        <f>IF(Table13[[#This Row],[3P%]]&lt;30,"Regular Shooter",IF(Table13[[#This Row],[3P%]]&lt;=36,"Solid Shooter",IF(Table13[[#This Row],[3P%]]&gt;36,"Sharpshooter","Invalid")))</f>
        <v>Solid Shooter</v>
      </c>
      <c r="U476">
        <v>4</v>
      </c>
      <c r="V476">
        <v>5</v>
      </c>
      <c r="W476">
        <v>80</v>
      </c>
      <c r="X476" t="str">
        <f>IF(Table13[[#This Row],[Free Throw %]]&lt;70,"Subpar FT%",IF(Table13[[#This Row],[Free Throw %]]&lt;=72,"Solid FT%",IF(Table13[[#This Row],[Free Throw %]]&gt;72,"Elite FT%","Invalid")))</f>
        <v>Elite FT%</v>
      </c>
      <c r="Y476">
        <v>4</v>
      </c>
      <c r="Z476">
        <v>7</v>
      </c>
      <c r="AA476">
        <v>11</v>
      </c>
      <c r="AB476" t="str">
        <f>IF(Table13[[#This Row],[REB]]&lt;199,"Occasional Rebounder",IF(Table13[[#This Row],[REB]] &lt;= 199,"Solid Rebounder",IF(Table13[[#This Row],[REB]]&gt;=200,"Elite Rebounder","Invalid")))</f>
        <v>Occasional Rebounder</v>
      </c>
      <c r="AC476">
        <v>0</v>
      </c>
      <c r="AD476" t="str">
        <f>IF(Table13[[#This Row],[AST]]&lt;100,"Occasional Passer",IF(Table13[[#This Row],[AST]] &lt;= 116,"Solid Passer",IF(Table13[[#This Row],[AST]]&gt;116,"Elite Passer","Invalid")))</f>
        <v>Occasional Passer</v>
      </c>
      <c r="AE476">
        <v>1</v>
      </c>
      <c r="AF476">
        <v>1</v>
      </c>
      <c r="AG476" t="str">
        <f>IF(Table13[[#This Row],[STL]]&lt;25,"Occasional Stealer",IF(Table13[[#This Row],[STL]] &lt;= 33,"Solid Stealer",IF(Table13[[#This Row],[STL]]&gt;33,"Elite Stealer","Invalid")))</f>
        <v>Occasional Stealer</v>
      </c>
      <c r="AH476">
        <v>2</v>
      </c>
      <c r="AI476" t="str">
        <f>IF(Table13[[#This Row],[BLK]]&lt;18,"Occasional Blocker",IF(Table13[[#This Row],[BLK]] &lt;= 20,"Solid Shot Blocker",IF(Table13[[#This Row],[BLK]]&gt;=21,"Elite Shot Blocker","Invalid")))</f>
        <v>Occasional Blocker</v>
      </c>
      <c r="AJ476">
        <v>11</v>
      </c>
      <c r="AK476">
        <v>48</v>
      </c>
      <c r="AL476">
        <v>0</v>
      </c>
      <c r="AM476">
        <v>0</v>
      </c>
      <c r="AN476">
        <v>-25</v>
      </c>
    </row>
    <row r="477" spans="1:40" x14ac:dyDescent="0.25">
      <c r="A477" t="s">
        <v>563</v>
      </c>
      <c r="B477" t="s">
        <v>62</v>
      </c>
      <c r="C477" t="str">
        <f>_xlfn.XLOOKUP(Table13[[#This Row],[POS]],Table4[POS],Table4[POS NAME])</f>
        <v>Guard</v>
      </c>
      <c r="D477" t="s">
        <v>75</v>
      </c>
      <c r="E477">
        <v>29</v>
      </c>
      <c r="F477">
        <v>20</v>
      </c>
      <c r="G477">
        <v>9</v>
      </c>
      <c r="H477">
        <v>11</v>
      </c>
      <c r="I477" t="b">
        <f>Table13[[#This Row],[W]]+Table13[[#This Row],[L]]=Table13[[#This Row],[Games Played]]</f>
        <v>1</v>
      </c>
      <c r="J477">
        <v>172</v>
      </c>
      <c r="K477">
        <v>26</v>
      </c>
      <c r="L477" t="str">
        <f>IF(Table13[[#This Row],[PTS]]&gt;=1000,"High Scorer","Low Scorer")</f>
        <v>Low Scorer</v>
      </c>
      <c r="M477">
        <v>9</v>
      </c>
      <c r="N477">
        <v>37</v>
      </c>
      <c r="O477">
        <v>24.3</v>
      </c>
      <c r="P477" t="str">
        <f>IF(Table13[[#This Row],[Field Goal %]]&gt;46,"Above Average FG%","Below Average FG%")</f>
        <v>Below Average FG%</v>
      </c>
      <c r="Q477">
        <v>8</v>
      </c>
      <c r="R477">
        <v>23</v>
      </c>
      <c r="S477">
        <v>34.799999999999997</v>
      </c>
      <c r="T477" t="str">
        <f>IF(Table13[[#This Row],[3P%]]&lt;30,"Regular Shooter",IF(Table13[[#This Row],[3P%]]&lt;=36,"Solid Shooter",IF(Table13[[#This Row],[3P%]]&gt;36,"Sharpshooter","Invalid")))</f>
        <v>Solid Shooter</v>
      </c>
      <c r="U477">
        <v>0</v>
      </c>
      <c r="V477">
        <v>0</v>
      </c>
      <c r="W477">
        <v>0</v>
      </c>
      <c r="X477" t="str">
        <f>IF(Table13[[#This Row],[Free Throw %]]&lt;70,"Subpar FT%",IF(Table13[[#This Row],[Free Throw %]]&lt;=72,"Solid FT%",IF(Table13[[#This Row],[Free Throw %]]&gt;72,"Elite FT%","Invalid")))</f>
        <v>Subpar FT%</v>
      </c>
      <c r="Y477">
        <v>0</v>
      </c>
      <c r="Z477">
        <v>15</v>
      </c>
      <c r="AA477">
        <v>15</v>
      </c>
      <c r="AB477" t="str">
        <f>IF(Table13[[#This Row],[REB]]&lt;199,"Occasional Rebounder",IF(Table13[[#This Row],[REB]] &lt;= 199,"Solid Rebounder",IF(Table13[[#This Row],[REB]]&gt;=200,"Elite Rebounder","Invalid")))</f>
        <v>Occasional Rebounder</v>
      </c>
      <c r="AC477">
        <v>23</v>
      </c>
      <c r="AD477" t="str">
        <f>IF(Table13[[#This Row],[AST]]&lt;100,"Occasional Passer",IF(Table13[[#This Row],[AST]] &lt;= 116,"Solid Passer",IF(Table13[[#This Row],[AST]]&gt;116,"Elite Passer","Invalid")))</f>
        <v>Occasional Passer</v>
      </c>
      <c r="AE477">
        <v>7</v>
      </c>
      <c r="AF477">
        <v>5</v>
      </c>
      <c r="AG477" t="str">
        <f>IF(Table13[[#This Row],[STL]]&lt;25,"Occasional Stealer",IF(Table13[[#This Row],[STL]] &lt;= 33,"Solid Stealer",IF(Table13[[#This Row],[STL]]&gt;33,"Elite Stealer","Invalid")))</f>
        <v>Occasional Stealer</v>
      </c>
      <c r="AH477">
        <v>0</v>
      </c>
      <c r="AI477" t="str">
        <f>IF(Table13[[#This Row],[BLK]]&lt;18,"Occasional Blocker",IF(Table13[[#This Row],[BLK]] &lt;= 20,"Solid Shot Blocker",IF(Table13[[#This Row],[BLK]]&gt;=21,"Elite Shot Blocker","Invalid")))</f>
        <v>Occasional Blocker</v>
      </c>
      <c r="AJ477">
        <v>17</v>
      </c>
      <c r="AK477">
        <v>87</v>
      </c>
      <c r="AL477">
        <v>0</v>
      </c>
      <c r="AM477">
        <v>0</v>
      </c>
      <c r="AN477">
        <v>-40</v>
      </c>
    </row>
    <row r="478" spans="1:40" x14ac:dyDescent="0.25">
      <c r="A478" t="s">
        <v>564</v>
      </c>
      <c r="B478" t="s">
        <v>52</v>
      </c>
      <c r="C478" t="str">
        <f>_xlfn.XLOOKUP(Table13[[#This Row],[POS]],Table4[POS],Table4[POS NAME])</f>
        <v>Shooting Guard</v>
      </c>
      <c r="D478" t="s">
        <v>39</v>
      </c>
      <c r="E478">
        <v>24</v>
      </c>
      <c r="F478">
        <v>2</v>
      </c>
      <c r="G478">
        <v>2</v>
      </c>
      <c r="H478">
        <v>0</v>
      </c>
      <c r="I478" t="b">
        <f>Table13[[#This Row],[W]]+Table13[[#This Row],[L]]=Table13[[#This Row],[Games Played]]</f>
        <v>1</v>
      </c>
      <c r="J478">
        <v>41</v>
      </c>
      <c r="K478">
        <v>25</v>
      </c>
      <c r="L478" t="str">
        <f>IF(Table13[[#This Row],[PTS]]&gt;=1000,"High Scorer","Low Scorer")</f>
        <v>Low Scorer</v>
      </c>
      <c r="M478">
        <v>9</v>
      </c>
      <c r="N478">
        <v>20</v>
      </c>
      <c r="O478">
        <v>45</v>
      </c>
      <c r="P478" t="str">
        <f>IF(Table13[[#This Row],[Field Goal %]]&gt;46,"Above Average FG%","Below Average FG%")</f>
        <v>Below Average FG%</v>
      </c>
      <c r="Q478">
        <v>4</v>
      </c>
      <c r="R478">
        <v>11</v>
      </c>
      <c r="S478">
        <v>36.4</v>
      </c>
      <c r="T478" t="str">
        <f>IF(Table13[[#This Row],[3P%]]&lt;30,"Regular Shooter",IF(Table13[[#This Row],[3P%]]&lt;=36,"Solid Shooter",IF(Table13[[#This Row],[3P%]]&gt;36,"Sharpshooter","Invalid")))</f>
        <v>Sharpshooter</v>
      </c>
      <c r="U478">
        <v>3</v>
      </c>
      <c r="V478">
        <v>5</v>
      </c>
      <c r="W478">
        <v>60</v>
      </c>
      <c r="X478" t="str">
        <f>IF(Table13[[#This Row],[Free Throw %]]&lt;70,"Subpar FT%",IF(Table13[[#This Row],[Free Throw %]]&lt;=72,"Solid FT%",IF(Table13[[#This Row],[Free Throw %]]&gt;72,"Elite FT%","Invalid")))</f>
        <v>Subpar FT%</v>
      </c>
      <c r="Y478">
        <v>3</v>
      </c>
      <c r="Z478">
        <v>7</v>
      </c>
      <c r="AA478">
        <v>10</v>
      </c>
      <c r="AB478" t="str">
        <f>IF(Table13[[#This Row],[REB]]&lt;199,"Occasional Rebounder",IF(Table13[[#This Row],[REB]] &lt;= 199,"Solid Rebounder",IF(Table13[[#This Row],[REB]]&gt;=200,"Elite Rebounder","Invalid")))</f>
        <v>Occasional Rebounder</v>
      </c>
      <c r="AC478">
        <v>9</v>
      </c>
      <c r="AD478" t="str">
        <f>IF(Table13[[#This Row],[AST]]&lt;100,"Occasional Passer",IF(Table13[[#This Row],[AST]] &lt;= 116,"Solid Passer",IF(Table13[[#This Row],[AST]]&gt;116,"Elite Passer","Invalid")))</f>
        <v>Occasional Passer</v>
      </c>
      <c r="AE478">
        <v>3</v>
      </c>
      <c r="AF478">
        <v>0</v>
      </c>
      <c r="AG478" t="str">
        <f>IF(Table13[[#This Row],[STL]]&lt;25,"Occasional Stealer",IF(Table13[[#This Row],[STL]] &lt;= 33,"Solid Stealer",IF(Table13[[#This Row],[STL]]&gt;33,"Elite Stealer","Invalid")))</f>
        <v>Occasional Stealer</v>
      </c>
      <c r="AH478">
        <v>0</v>
      </c>
      <c r="AI478" t="str">
        <f>IF(Table13[[#This Row],[BLK]]&lt;18,"Occasional Blocker",IF(Table13[[#This Row],[BLK]] &lt;= 20,"Solid Shot Blocker",IF(Table13[[#This Row],[BLK]]&gt;=21,"Elite Shot Blocker","Invalid")))</f>
        <v>Occasional Blocker</v>
      </c>
      <c r="AJ478">
        <v>3</v>
      </c>
      <c r="AK478">
        <v>48</v>
      </c>
      <c r="AL478">
        <v>0</v>
      </c>
      <c r="AM478">
        <v>0</v>
      </c>
      <c r="AN478">
        <v>18</v>
      </c>
    </row>
    <row r="479" spans="1:40" x14ac:dyDescent="0.25">
      <c r="A479" t="s">
        <v>565</v>
      </c>
      <c r="B479" t="s">
        <v>26</v>
      </c>
      <c r="C479" t="str">
        <f>_xlfn.XLOOKUP(Table13[[#This Row],[POS]],Table4[POS],Table4[POS NAME])</f>
        <v>Power Forward</v>
      </c>
      <c r="D479" t="s">
        <v>35</v>
      </c>
      <c r="E479">
        <v>27</v>
      </c>
      <c r="F479">
        <v>23</v>
      </c>
      <c r="G479">
        <v>17</v>
      </c>
      <c r="H479">
        <v>6</v>
      </c>
      <c r="I479" t="b">
        <f>Table13[[#This Row],[W]]+Table13[[#This Row],[L]]=Table13[[#This Row],[Games Played]]</f>
        <v>1</v>
      </c>
      <c r="J479">
        <v>172</v>
      </c>
      <c r="K479">
        <v>25</v>
      </c>
      <c r="L479" t="str">
        <f>IF(Table13[[#This Row],[PTS]]&gt;=1000,"High Scorer","Low Scorer")</f>
        <v>Low Scorer</v>
      </c>
      <c r="M479">
        <v>11</v>
      </c>
      <c r="N479">
        <v>24</v>
      </c>
      <c r="O479">
        <v>45.8</v>
      </c>
      <c r="P479" t="str">
        <f>IF(Table13[[#This Row],[Field Goal %]]&gt;46,"Above Average FG%","Below Average FG%")</f>
        <v>Below Average FG%</v>
      </c>
      <c r="Q479">
        <v>1</v>
      </c>
      <c r="R479">
        <v>4</v>
      </c>
      <c r="S479">
        <v>25</v>
      </c>
      <c r="T479" t="str">
        <f>IF(Table13[[#This Row],[3P%]]&lt;30,"Regular Shooter",IF(Table13[[#This Row],[3P%]]&lt;=36,"Solid Shooter",IF(Table13[[#This Row],[3P%]]&gt;36,"Sharpshooter","Invalid")))</f>
        <v>Regular Shooter</v>
      </c>
      <c r="U479">
        <v>2</v>
      </c>
      <c r="V479">
        <v>2</v>
      </c>
      <c r="W479">
        <v>100</v>
      </c>
      <c r="X479" t="str">
        <f>IF(Table13[[#This Row],[Free Throw %]]&lt;70,"Subpar FT%",IF(Table13[[#This Row],[Free Throw %]]&lt;=72,"Solid FT%",IF(Table13[[#This Row],[Free Throw %]]&gt;72,"Elite FT%","Invalid")))</f>
        <v>Elite FT%</v>
      </c>
      <c r="Y479">
        <v>18</v>
      </c>
      <c r="Z479">
        <v>30</v>
      </c>
      <c r="AA479">
        <v>48</v>
      </c>
      <c r="AB479" t="str">
        <f>IF(Table13[[#This Row],[REB]]&lt;199,"Occasional Rebounder",IF(Table13[[#This Row],[REB]] &lt;= 199,"Solid Rebounder",IF(Table13[[#This Row],[REB]]&gt;=200,"Elite Rebounder","Invalid")))</f>
        <v>Occasional Rebounder</v>
      </c>
      <c r="AC479">
        <v>7</v>
      </c>
      <c r="AD479" t="str">
        <f>IF(Table13[[#This Row],[AST]]&lt;100,"Occasional Passer",IF(Table13[[#This Row],[AST]] &lt;= 116,"Solid Passer",IF(Table13[[#This Row],[AST]]&gt;116,"Elite Passer","Invalid")))</f>
        <v>Occasional Passer</v>
      </c>
      <c r="AE479">
        <v>11</v>
      </c>
      <c r="AF479">
        <v>2</v>
      </c>
      <c r="AG479" t="str">
        <f>IF(Table13[[#This Row],[STL]]&lt;25,"Occasional Stealer",IF(Table13[[#This Row],[STL]] &lt;= 33,"Solid Stealer",IF(Table13[[#This Row],[STL]]&gt;33,"Elite Stealer","Invalid")))</f>
        <v>Occasional Stealer</v>
      </c>
      <c r="AH479">
        <v>8</v>
      </c>
      <c r="AI479" t="str">
        <f>IF(Table13[[#This Row],[BLK]]&lt;18,"Occasional Blocker",IF(Table13[[#This Row],[BLK]] &lt;= 20,"Solid Shot Blocker",IF(Table13[[#This Row],[BLK]]&gt;=21,"Elite Shot Blocker","Invalid")))</f>
        <v>Occasional Blocker</v>
      </c>
      <c r="AJ479">
        <v>35</v>
      </c>
      <c r="AK479">
        <v>112</v>
      </c>
      <c r="AL479">
        <v>0</v>
      </c>
      <c r="AM479">
        <v>0</v>
      </c>
      <c r="AN479">
        <v>-13</v>
      </c>
    </row>
    <row r="480" spans="1:40" x14ac:dyDescent="0.25">
      <c r="A480" t="s">
        <v>566</v>
      </c>
      <c r="B480" t="s">
        <v>52</v>
      </c>
      <c r="C480" t="str">
        <f>_xlfn.XLOOKUP(Table13[[#This Row],[POS]],Table4[POS],Table4[POS NAME])</f>
        <v>Shooting Guard</v>
      </c>
      <c r="D480" t="s">
        <v>66</v>
      </c>
      <c r="E480">
        <v>26</v>
      </c>
      <c r="F480">
        <v>5</v>
      </c>
      <c r="G480">
        <v>4</v>
      </c>
      <c r="H480">
        <v>1</v>
      </c>
      <c r="I480" t="b">
        <f>Table13[[#This Row],[W]]+Table13[[#This Row],[L]]=Table13[[#This Row],[Games Played]]</f>
        <v>1</v>
      </c>
      <c r="J480">
        <v>59</v>
      </c>
      <c r="K480">
        <v>25</v>
      </c>
      <c r="L480" t="str">
        <f>IF(Table13[[#This Row],[PTS]]&gt;=1000,"High Scorer","Low Scorer")</f>
        <v>Low Scorer</v>
      </c>
      <c r="M480">
        <v>9</v>
      </c>
      <c r="N480">
        <v>22</v>
      </c>
      <c r="O480">
        <v>40.9</v>
      </c>
      <c r="P480" t="str">
        <f>IF(Table13[[#This Row],[Field Goal %]]&gt;46,"Above Average FG%","Below Average FG%")</f>
        <v>Below Average FG%</v>
      </c>
      <c r="Q480">
        <v>5</v>
      </c>
      <c r="R480">
        <v>18</v>
      </c>
      <c r="S480">
        <v>27.8</v>
      </c>
      <c r="T480" t="str">
        <f>IF(Table13[[#This Row],[3P%]]&lt;30,"Regular Shooter",IF(Table13[[#This Row],[3P%]]&lt;=36,"Solid Shooter",IF(Table13[[#This Row],[3P%]]&gt;36,"Sharpshooter","Invalid")))</f>
        <v>Regular Shooter</v>
      </c>
      <c r="U480">
        <v>2</v>
      </c>
      <c r="V480">
        <v>2</v>
      </c>
      <c r="W480">
        <v>100</v>
      </c>
      <c r="X480" t="str">
        <f>IF(Table13[[#This Row],[Free Throw %]]&lt;70,"Subpar FT%",IF(Table13[[#This Row],[Free Throw %]]&lt;=72,"Solid FT%",IF(Table13[[#This Row],[Free Throw %]]&gt;72,"Elite FT%","Invalid")))</f>
        <v>Elite FT%</v>
      </c>
      <c r="Y480">
        <v>0</v>
      </c>
      <c r="Z480">
        <v>9</v>
      </c>
      <c r="AA480">
        <v>9</v>
      </c>
      <c r="AB480" t="str">
        <f>IF(Table13[[#This Row],[REB]]&lt;199,"Occasional Rebounder",IF(Table13[[#This Row],[REB]] &lt;= 199,"Solid Rebounder",IF(Table13[[#This Row],[REB]]&gt;=200,"Elite Rebounder","Invalid")))</f>
        <v>Occasional Rebounder</v>
      </c>
      <c r="AC480">
        <v>5</v>
      </c>
      <c r="AD480" t="str">
        <f>IF(Table13[[#This Row],[AST]]&lt;100,"Occasional Passer",IF(Table13[[#This Row],[AST]] &lt;= 116,"Solid Passer",IF(Table13[[#This Row],[AST]]&gt;116,"Elite Passer","Invalid")))</f>
        <v>Occasional Passer</v>
      </c>
      <c r="AE480">
        <v>0</v>
      </c>
      <c r="AF480">
        <v>4</v>
      </c>
      <c r="AG480" t="str">
        <f>IF(Table13[[#This Row],[STL]]&lt;25,"Occasional Stealer",IF(Table13[[#This Row],[STL]] &lt;= 33,"Solid Stealer",IF(Table13[[#This Row],[STL]]&gt;33,"Elite Stealer","Invalid")))</f>
        <v>Occasional Stealer</v>
      </c>
      <c r="AH480">
        <v>0</v>
      </c>
      <c r="AI480" t="str">
        <f>IF(Table13[[#This Row],[BLK]]&lt;18,"Occasional Blocker",IF(Table13[[#This Row],[BLK]] &lt;= 20,"Solid Shot Blocker",IF(Table13[[#This Row],[BLK]]&gt;=21,"Elite Shot Blocker","Invalid")))</f>
        <v>Occasional Blocker</v>
      </c>
      <c r="AJ480">
        <v>3</v>
      </c>
      <c r="AK480">
        <v>55</v>
      </c>
      <c r="AL480">
        <v>0</v>
      </c>
      <c r="AM480">
        <v>0</v>
      </c>
      <c r="AN480">
        <v>-5</v>
      </c>
    </row>
    <row r="481" spans="1:40" x14ac:dyDescent="0.25">
      <c r="A481" t="s">
        <v>567</v>
      </c>
      <c r="B481" t="s">
        <v>62</v>
      </c>
      <c r="C481" t="str">
        <f>_xlfn.XLOOKUP(Table13[[#This Row],[POS]],Table4[POS],Table4[POS NAME])</f>
        <v>Guard</v>
      </c>
      <c r="D481" t="s">
        <v>129</v>
      </c>
      <c r="E481">
        <v>29</v>
      </c>
      <c r="F481">
        <v>3</v>
      </c>
      <c r="G481">
        <v>1</v>
      </c>
      <c r="H481">
        <v>2</v>
      </c>
      <c r="I481" t="b">
        <f>Table13[[#This Row],[W]]+Table13[[#This Row],[L]]=Table13[[#This Row],[Games Played]]</f>
        <v>1</v>
      </c>
      <c r="J481">
        <v>56</v>
      </c>
      <c r="K481">
        <v>24</v>
      </c>
      <c r="L481" t="str">
        <f>IF(Table13[[#This Row],[PTS]]&gt;=1000,"High Scorer","Low Scorer")</f>
        <v>Low Scorer</v>
      </c>
      <c r="M481">
        <v>8</v>
      </c>
      <c r="N481">
        <v>21</v>
      </c>
      <c r="O481">
        <v>38.1</v>
      </c>
      <c r="P481" t="str">
        <f>IF(Table13[[#This Row],[Field Goal %]]&gt;46,"Above Average FG%","Below Average FG%")</f>
        <v>Below Average FG%</v>
      </c>
      <c r="Q481">
        <v>6</v>
      </c>
      <c r="R481">
        <v>18</v>
      </c>
      <c r="S481">
        <v>33.299999999999997</v>
      </c>
      <c r="T481" t="str">
        <f>IF(Table13[[#This Row],[3P%]]&lt;30,"Regular Shooter",IF(Table13[[#This Row],[3P%]]&lt;=36,"Solid Shooter",IF(Table13[[#This Row],[3P%]]&gt;36,"Sharpshooter","Invalid")))</f>
        <v>Solid Shooter</v>
      </c>
      <c r="U481">
        <v>2</v>
      </c>
      <c r="V481">
        <v>2</v>
      </c>
      <c r="W481">
        <v>100</v>
      </c>
      <c r="X481" t="str">
        <f>IF(Table13[[#This Row],[Free Throw %]]&lt;70,"Subpar FT%",IF(Table13[[#This Row],[Free Throw %]]&lt;=72,"Solid FT%",IF(Table13[[#This Row],[Free Throw %]]&gt;72,"Elite FT%","Invalid")))</f>
        <v>Elite FT%</v>
      </c>
      <c r="Y481">
        <v>0</v>
      </c>
      <c r="Z481">
        <v>6</v>
      </c>
      <c r="AA481">
        <v>6</v>
      </c>
      <c r="AB481" t="str">
        <f>IF(Table13[[#This Row],[REB]]&lt;199,"Occasional Rebounder",IF(Table13[[#This Row],[REB]] &lt;= 199,"Solid Rebounder",IF(Table13[[#This Row],[REB]]&gt;=200,"Elite Rebounder","Invalid")))</f>
        <v>Occasional Rebounder</v>
      </c>
      <c r="AC481">
        <v>5</v>
      </c>
      <c r="AD481" t="str">
        <f>IF(Table13[[#This Row],[AST]]&lt;100,"Occasional Passer",IF(Table13[[#This Row],[AST]] &lt;= 116,"Solid Passer",IF(Table13[[#This Row],[AST]]&gt;116,"Elite Passer","Invalid")))</f>
        <v>Occasional Passer</v>
      </c>
      <c r="AE481">
        <v>0</v>
      </c>
      <c r="AF481">
        <v>2</v>
      </c>
      <c r="AG481" t="str">
        <f>IF(Table13[[#This Row],[STL]]&lt;25,"Occasional Stealer",IF(Table13[[#This Row],[STL]] &lt;= 33,"Solid Stealer",IF(Table13[[#This Row],[STL]]&gt;33,"Elite Stealer","Invalid")))</f>
        <v>Occasional Stealer</v>
      </c>
      <c r="AH481">
        <v>0</v>
      </c>
      <c r="AI481" t="str">
        <f>IF(Table13[[#This Row],[BLK]]&lt;18,"Occasional Blocker",IF(Table13[[#This Row],[BLK]] &lt;= 20,"Solid Shot Blocker",IF(Table13[[#This Row],[BLK]]&gt;=21,"Elite Shot Blocker","Invalid")))</f>
        <v>Occasional Blocker</v>
      </c>
      <c r="AJ481">
        <v>5</v>
      </c>
      <c r="AK481">
        <v>45</v>
      </c>
      <c r="AL481">
        <v>0</v>
      </c>
      <c r="AM481">
        <v>0</v>
      </c>
      <c r="AN481">
        <v>24</v>
      </c>
    </row>
    <row r="482" spans="1:40" x14ac:dyDescent="0.25">
      <c r="A482" t="s">
        <v>568</v>
      </c>
      <c r="B482" t="s">
        <v>62</v>
      </c>
      <c r="C482" t="str">
        <f>_xlfn.XLOOKUP(Table13[[#This Row],[POS]],Table4[POS],Table4[POS NAME])</f>
        <v>Guard</v>
      </c>
      <c r="D482" t="s">
        <v>78</v>
      </c>
      <c r="E482">
        <v>23</v>
      </c>
      <c r="F482">
        <v>16</v>
      </c>
      <c r="G482">
        <v>7</v>
      </c>
      <c r="H482">
        <v>9</v>
      </c>
      <c r="I482" t="b">
        <f>Table13[[#This Row],[W]]+Table13[[#This Row],[L]]=Table13[[#This Row],[Games Played]]</f>
        <v>1</v>
      </c>
      <c r="J482">
        <v>71</v>
      </c>
      <c r="K482">
        <v>24</v>
      </c>
      <c r="L482" t="str">
        <f>IF(Table13[[#This Row],[PTS]]&gt;=1000,"High Scorer","Low Scorer")</f>
        <v>Low Scorer</v>
      </c>
      <c r="M482">
        <v>7</v>
      </c>
      <c r="N482">
        <v>16</v>
      </c>
      <c r="O482">
        <v>43.8</v>
      </c>
      <c r="P482" t="str">
        <f>IF(Table13[[#This Row],[Field Goal %]]&gt;46,"Above Average FG%","Below Average FG%")</f>
        <v>Below Average FG%</v>
      </c>
      <c r="Q482">
        <v>6</v>
      </c>
      <c r="R482">
        <v>12</v>
      </c>
      <c r="S482">
        <v>50</v>
      </c>
      <c r="T482" t="str">
        <f>IF(Table13[[#This Row],[3P%]]&lt;30,"Regular Shooter",IF(Table13[[#This Row],[3P%]]&lt;=36,"Solid Shooter",IF(Table13[[#This Row],[3P%]]&gt;36,"Sharpshooter","Invalid")))</f>
        <v>Sharpshooter</v>
      </c>
      <c r="U482">
        <v>4</v>
      </c>
      <c r="V482">
        <v>7</v>
      </c>
      <c r="W482">
        <v>57.1</v>
      </c>
      <c r="X482" t="str">
        <f>IF(Table13[[#This Row],[Free Throw %]]&lt;70,"Subpar FT%",IF(Table13[[#This Row],[Free Throw %]]&lt;=72,"Solid FT%",IF(Table13[[#This Row],[Free Throw %]]&gt;72,"Elite FT%","Invalid")))</f>
        <v>Subpar FT%</v>
      </c>
      <c r="Y482">
        <v>4</v>
      </c>
      <c r="Z482">
        <v>4</v>
      </c>
      <c r="AA482">
        <v>8</v>
      </c>
      <c r="AB482" t="str">
        <f>IF(Table13[[#This Row],[REB]]&lt;199,"Occasional Rebounder",IF(Table13[[#This Row],[REB]] &lt;= 199,"Solid Rebounder",IF(Table13[[#This Row],[REB]]&gt;=200,"Elite Rebounder","Invalid")))</f>
        <v>Occasional Rebounder</v>
      </c>
      <c r="AC482">
        <v>6</v>
      </c>
      <c r="AD482" t="str">
        <f>IF(Table13[[#This Row],[AST]]&lt;100,"Occasional Passer",IF(Table13[[#This Row],[AST]] &lt;= 116,"Solid Passer",IF(Table13[[#This Row],[AST]]&gt;116,"Elite Passer","Invalid")))</f>
        <v>Occasional Passer</v>
      </c>
      <c r="AE482">
        <v>1</v>
      </c>
      <c r="AF482">
        <v>5</v>
      </c>
      <c r="AG482" t="str">
        <f>IF(Table13[[#This Row],[STL]]&lt;25,"Occasional Stealer",IF(Table13[[#This Row],[STL]] &lt;= 33,"Solid Stealer",IF(Table13[[#This Row],[STL]]&gt;33,"Elite Stealer","Invalid")))</f>
        <v>Occasional Stealer</v>
      </c>
      <c r="AH482">
        <v>1</v>
      </c>
      <c r="AI482" t="str">
        <f>IF(Table13[[#This Row],[BLK]]&lt;18,"Occasional Blocker",IF(Table13[[#This Row],[BLK]] &lt;= 20,"Solid Shot Blocker",IF(Table13[[#This Row],[BLK]]&gt;=21,"Elite Shot Blocker","Invalid")))</f>
        <v>Occasional Blocker</v>
      </c>
      <c r="AJ482">
        <v>10</v>
      </c>
      <c r="AK482">
        <v>60</v>
      </c>
      <c r="AL482">
        <v>0</v>
      </c>
      <c r="AM482">
        <v>0</v>
      </c>
      <c r="AN482">
        <v>-21</v>
      </c>
    </row>
    <row r="483" spans="1:40" x14ac:dyDescent="0.25">
      <c r="A483" t="s">
        <v>569</v>
      </c>
      <c r="B483" t="s">
        <v>37</v>
      </c>
      <c r="C483" t="str">
        <f>_xlfn.XLOOKUP(Table13[[#This Row],[POS]],Table4[POS],Table4[POS NAME])</f>
        <v>Center</v>
      </c>
      <c r="D483" t="s">
        <v>87</v>
      </c>
      <c r="E483">
        <v>25</v>
      </c>
      <c r="F483">
        <v>7</v>
      </c>
      <c r="G483">
        <v>4</v>
      </c>
      <c r="H483">
        <v>3</v>
      </c>
      <c r="I483" t="b">
        <f>Table13[[#This Row],[W]]+Table13[[#This Row],[L]]=Table13[[#This Row],[Games Played]]</f>
        <v>1</v>
      </c>
      <c r="J483">
        <v>52</v>
      </c>
      <c r="K483">
        <v>24</v>
      </c>
      <c r="L483" t="str">
        <f>IF(Table13[[#This Row],[PTS]]&gt;=1000,"High Scorer","Low Scorer")</f>
        <v>Low Scorer</v>
      </c>
      <c r="M483">
        <v>10</v>
      </c>
      <c r="N483">
        <v>15</v>
      </c>
      <c r="O483">
        <v>66.7</v>
      </c>
      <c r="P483" t="str">
        <f>IF(Table13[[#This Row],[Field Goal %]]&gt;46,"Above Average FG%","Below Average FG%")</f>
        <v>Above Average FG%</v>
      </c>
      <c r="Q483">
        <v>4</v>
      </c>
      <c r="R483">
        <v>7</v>
      </c>
      <c r="S483">
        <v>57.1</v>
      </c>
      <c r="T483" t="str">
        <f>IF(Table13[[#This Row],[3P%]]&lt;30,"Regular Shooter",IF(Table13[[#This Row],[3P%]]&lt;=36,"Solid Shooter",IF(Table13[[#This Row],[3P%]]&gt;36,"Sharpshooter","Invalid")))</f>
        <v>Sharpshooter</v>
      </c>
      <c r="U483">
        <v>0</v>
      </c>
      <c r="V483">
        <v>0</v>
      </c>
      <c r="W483">
        <v>0</v>
      </c>
      <c r="X483" t="str">
        <f>IF(Table13[[#This Row],[Free Throw %]]&lt;70,"Subpar FT%",IF(Table13[[#This Row],[Free Throw %]]&lt;=72,"Solid FT%",IF(Table13[[#This Row],[Free Throw %]]&gt;72,"Elite FT%","Invalid")))</f>
        <v>Subpar FT%</v>
      </c>
      <c r="Y483">
        <v>3</v>
      </c>
      <c r="Z483">
        <v>13</v>
      </c>
      <c r="AA483">
        <v>16</v>
      </c>
      <c r="AB483" t="str">
        <f>IF(Table13[[#This Row],[REB]]&lt;199,"Occasional Rebounder",IF(Table13[[#This Row],[REB]] &lt;= 199,"Solid Rebounder",IF(Table13[[#This Row],[REB]]&gt;=200,"Elite Rebounder","Invalid")))</f>
        <v>Occasional Rebounder</v>
      </c>
      <c r="AC483">
        <v>4</v>
      </c>
      <c r="AD483" t="str">
        <f>IF(Table13[[#This Row],[AST]]&lt;100,"Occasional Passer",IF(Table13[[#This Row],[AST]] &lt;= 116,"Solid Passer",IF(Table13[[#This Row],[AST]]&gt;116,"Elite Passer","Invalid")))</f>
        <v>Occasional Passer</v>
      </c>
      <c r="AE483">
        <v>2</v>
      </c>
      <c r="AF483">
        <v>1</v>
      </c>
      <c r="AG483" t="str">
        <f>IF(Table13[[#This Row],[STL]]&lt;25,"Occasional Stealer",IF(Table13[[#This Row],[STL]] &lt;= 33,"Solid Stealer",IF(Table13[[#This Row],[STL]]&gt;33,"Elite Stealer","Invalid")))</f>
        <v>Occasional Stealer</v>
      </c>
      <c r="AH483">
        <v>0</v>
      </c>
      <c r="AI483" t="str">
        <f>IF(Table13[[#This Row],[BLK]]&lt;18,"Occasional Blocker",IF(Table13[[#This Row],[BLK]] &lt;= 20,"Solid Shot Blocker",IF(Table13[[#This Row],[BLK]]&gt;=21,"Elite Shot Blocker","Invalid")))</f>
        <v>Occasional Blocker</v>
      </c>
      <c r="AJ483">
        <v>5</v>
      </c>
      <c r="AK483">
        <v>50</v>
      </c>
      <c r="AL483">
        <v>1</v>
      </c>
      <c r="AM483">
        <v>0</v>
      </c>
      <c r="AN483">
        <v>-3</v>
      </c>
    </row>
    <row r="484" spans="1:40" x14ac:dyDescent="0.25">
      <c r="A484" t="s">
        <v>570</v>
      </c>
      <c r="B484" t="s">
        <v>62</v>
      </c>
      <c r="C484" t="str">
        <f>_xlfn.XLOOKUP(Table13[[#This Row],[POS]],Table4[POS],Table4[POS NAME])</f>
        <v>Guard</v>
      </c>
      <c r="D484" t="s">
        <v>93</v>
      </c>
      <c r="E484">
        <v>20</v>
      </c>
      <c r="F484">
        <v>12</v>
      </c>
      <c r="G484">
        <v>5</v>
      </c>
      <c r="H484">
        <v>7</v>
      </c>
      <c r="I484" t="b">
        <f>Table13[[#This Row],[W]]+Table13[[#This Row],[L]]=Table13[[#This Row],[Games Played]]</f>
        <v>1</v>
      </c>
      <c r="J484">
        <v>62</v>
      </c>
      <c r="K484">
        <v>23</v>
      </c>
      <c r="L484" t="str">
        <f>IF(Table13[[#This Row],[PTS]]&gt;=1000,"High Scorer","Low Scorer")</f>
        <v>Low Scorer</v>
      </c>
      <c r="M484">
        <v>7</v>
      </c>
      <c r="N484">
        <v>20</v>
      </c>
      <c r="O484">
        <v>35</v>
      </c>
      <c r="P484" t="str">
        <f>IF(Table13[[#This Row],[Field Goal %]]&gt;46,"Above Average FG%","Below Average FG%")</f>
        <v>Below Average FG%</v>
      </c>
      <c r="Q484">
        <v>3</v>
      </c>
      <c r="R484">
        <v>9</v>
      </c>
      <c r="S484">
        <v>33.299999999999997</v>
      </c>
      <c r="T484" t="str">
        <f>IF(Table13[[#This Row],[3P%]]&lt;30,"Regular Shooter",IF(Table13[[#This Row],[3P%]]&lt;=36,"Solid Shooter",IF(Table13[[#This Row],[3P%]]&gt;36,"Sharpshooter","Invalid")))</f>
        <v>Solid Shooter</v>
      </c>
      <c r="U484">
        <v>6</v>
      </c>
      <c r="V484">
        <v>6</v>
      </c>
      <c r="W484">
        <v>100</v>
      </c>
      <c r="X484" t="str">
        <f>IF(Table13[[#This Row],[Free Throw %]]&lt;70,"Subpar FT%",IF(Table13[[#This Row],[Free Throw %]]&lt;=72,"Solid FT%",IF(Table13[[#This Row],[Free Throw %]]&gt;72,"Elite FT%","Invalid")))</f>
        <v>Elite FT%</v>
      </c>
      <c r="Y484">
        <v>3</v>
      </c>
      <c r="Z484">
        <v>9</v>
      </c>
      <c r="AA484">
        <v>12</v>
      </c>
      <c r="AB484" t="str">
        <f>IF(Table13[[#This Row],[REB]]&lt;199,"Occasional Rebounder",IF(Table13[[#This Row],[REB]] &lt;= 199,"Solid Rebounder",IF(Table13[[#This Row],[REB]]&gt;=200,"Elite Rebounder","Invalid")))</f>
        <v>Occasional Rebounder</v>
      </c>
      <c r="AC484">
        <v>6</v>
      </c>
      <c r="AD484" t="str">
        <f>IF(Table13[[#This Row],[AST]]&lt;100,"Occasional Passer",IF(Table13[[#This Row],[AST]] &lt;= 116,"Solid Passer",IF(Table13[[#This Row],[AST]]&gt;116,"Elite Passer","Invalid")))</f>
        <v>Occasional Passer</v>
      </c>
      <c r="AE484">
        <v>16</v>
      </c>
      <c r="AF484">
        <v>1</v>
      </c>
      <c r="AG484" t="str">
        <f>IF(Table13[[#This Row],[STL]]&lt;25,"Occasional Stealer",IF(Table13[[#This Row],[STL]] &lt;= 33,"Solid Stealer",IF(Table13[[#This Row],[STL]]&gt;33,"Elite Stealer","Invalid")))</f>
        <v>Occasional Stealer</v>
      </c>
      <c r="AH484">
        <v>1</v>
      </c>
      <c r="AI484" t="str">
        <f>IF(Table13[[#This Row],[BLK]]&lt;18,"Occasional Blocker",IF(Table13[[#This Row],[BLK]] &lt;= 20,"Solid Shot Blocker",IF(Table13[[#This Row],[BLK]]&gt;=21,"Elite Shot Blocker","Invalid")))</f>
        <v>Occasional Blocker</v>
      </c>
      <c r="AJ484">
        <v>10</v>
      </c>
      <c r="AK484">
        <v>36</v>
      </c>
      <c r="AL484">
        <v>0</v>
      </c>
      <c r="AM484">
        <v>0</v>
      </c>
      <c r="AN484">
        <v>-47</v>
      </c>
    </row>
    <row r="485" spans="1:40" x14ac:dyDescent="0.25">
      <c r="A485" t="s">
        <v>571</v>
      </c>
      <c r="B485" t="s">
        <v>26</v>
      </c>
      <c r="C485" t="str">
        <f>_xlfn.XLOOKUP(Table13[[#This Row],[POS]],Table4[POS],Table4[POS NAME])</f>
        <v>Power Forward</v>
      </c>
      <c r="D485" t="s">
        <v>87</v>
      </c>
      <c r="E485">
        <v>26</v>
      </c>
      <c r="F485">
        <v>4</v>
      </c>
      <c r="G485">
        <v>0</v>
      </c>
      <c r="H485">
        <v>4</v>
      </c>
      <c r="I485" t="b">
        <f>Table13[[#This Row],[W]]+Table13[[#This Row],[L]]=Table13[[#This Row],[Games Played]]</f>
        <v>1</v>
      </c>
      <c r="J485">
        <v>39</v>
      </c>
      <c r="K485">
        <v>22</v>
      </c>
      <c r="L485" t="str">
        <f>IF(Table13[[#This Row],[PTS]]&gt;=1000,"High Scorer","Low Scorer")</f>
        <v>Low Scorer</v>
      </c>
      <c r="M485">
        <v>8</v>
      </c>
      <c r="N485">
        <v>14</v>
      </c>
      <c r="O485">
        <v>57.1</v>
      </c>
      <c r="P485" t="str">
        <f>IF(Table13[[#This Row],[Field Goal %]]&gt;46,"Above Average FG%","Below Average FG%")</f>
        <v>Above Average FG%</v>
      </c>
      <c r="Q485">
        <v>4</v>
      </c>
      <c r="R485">
        <v>9</v>
      </c>
      <c r="S485">
        <v>44.4</v>
      </c>
      <c r="T485" t="str">
        <f>IF(Table13[[#This Row],[3P%]]&lt;30,"Regular Shooter",IF(Table13[[#This Row],[3P%]]&lt;=36,"Solid Shooter",IF(Table13[[#This Row],[3P%]]&gt;36,"Sharpshooter","Invalid")))</f>
        <v>Sharpshooter</v>
      </c>
      <c r="U485">
        <v>2</v>
      </c>
      <c r="V485">
        <v>2</v>
      </c>
      <c r="W485">
        <v>100</v>
      </c>
      <c r="X485" t="str">
        <f>IF(Table13[[#This Row],[Free Throw %]]&lt;70,"Subpar FT%",IF(Table13[[#This Row],[Free Throw %]]&lt;=72,"Solid FT%",IF(Table13[[#This Row],[Free Throw %]]&gt;72,"Elite FT%","Invalid")))</f>
        <v>Elite FT%</v>
      </c>
      <c r="Y485">
        <v>1</v>
      </c>
      <c r="Z485">
        <v>5</v>
      </c>
      <c r="AA485">
        <v>6</v>
      </c>
      <c r="AB485" t="str">
        <f>IF(Table13[[#This Row],[REB]]&lt;199,"Occasional Rebounder",IF(Table13[[#This Row],[REB]] &lt;= 199,"Solid Rebounder",IF(Table13[[#This Row],[REB]]&gt;=200,"Elite Rebounder","Invalid")))</f>
        <v>Occasional Rebounder</v>
      </c>
      <c r="AC485">
        <v>3</v>
      </c>
      <c r="AD485" t="str">
        <f>IF(Table13[[#This Row],[AST]]&lt;100,"Occasional Passer",IF(Table13[[#This Row],[AST]] &lt;= 116,"Solid Passer",IF(Table13[[#This Row],[AST]]&gt;116,"Elite Passer","Invalid")))</f>
        <v>Occasional Passer</v>
      </c>
      <c r="AE485">
        <v>2</v>
      </c>
      <c r="AF485">
        <v>0</v>
      </c>
      <c r="AG485" t="str">
        <f>IF(Table13[[#This Row],[STL]]&lt;25,"Occasional Stealer",IF(Table13[[#This Row],[STL]] &lt;= 33,"Solid Stealer",IF(Table13[[#This Row],[STL]]&gt;33,"Elite Stealer","Invalid")))</f>
        <v>Occasional Stealer</v>
      </c>
      <c r="AH485">
        <v>2</v>
      </c>
      <c r="AI485" t="str">
        <f>IF(Table13[[#This Row],[BLK]]&lt;18,"Occasional Blocker",IF(Table13[[#This Row],[BLK]] &lt;= 20,"Solid Shot Blocker",IF(Table13[[#This Row],[BLK]]&gt;=21,"Elite Shot Blocker","Invalid")))</f>
        <v>Occasional Blocker</v>
      </c>
      <c r="AJ485">
        <v>3</v>
      </c>
      <c r="AK485">
        <v>38</v>
      </c>
      <c r="AL485">
        <v>0</v>
      </c>
      <c r="AM485">
        <v>0</v>
      </c>
      <c r="AN485">
        <v>15</v>
      </c>
    </row>
    <row r="486" spans="1:40" x14ac:dyDescent="0.25">
      <c r="A486" t="s">
        <v>572</v>
      </c>
      <c r="B486" t="s">
        <v>62</v>
      </c>
      <c r="C486" t="str">
        <f>_xlfn.XLOOKUP(Table13[[#This Row],[POS]],Table4[POS],Table4[POS NAME])</f>
        <v>Guard</v>
      </c>
      <c r="D486" t="s">
        <v>78</v>
      </c>
      <c r="E486">
        <v>26</v>
      </c>
      <c r="F486">
        <v>16</v>
      </c>
      <c r="G486">
        <v>11</v>
      </c>
      <c r="H486">
        <v>5</v>
      </c>
      <c r="I486" t="b">
        <f>Table13[[#This Row],[W]]+Table13[[#This Row],[L]]=Table13[[#This Row],[Games Played]]</f>
        <v>1</v>
      </c>
      <c r="J486">
        <v>79</v>
      </c>
      <c r="K486">
        <v>22</v>
      </c>
      <c r="L486" t="str">
        <f>IF(Table13[[#This Row],[PTS]]&gt;=1000,"High Scorer","Low Scorer")</f>
        <v>Low Scorer</v>
      </c>
      <c r="M486">
        <v>10</v>
      </c>
      <c r="N486">
        <v>33</v>
      </c>
      <c r="O486">
        <v>30.3</v>
      </c>
      <c r="P486" t="str">
        <f>IF(Table13[[#This Row],[Field Goal %]]&gt;46,"Above Average FG%","Below Average FG%")</f>
        <v>Below Average FG%</v>
      </c>
      <c r="Q486">
        <v>2</v>
      </c>
      <c r="R486">
        <v>16</v>
      </c>
      <c r="S486">
        <v>12.5</v>
      </c>
      <c r="T486" t="str">
        <f>IF(Table13[[#This Row],[3P%]]&lt;30,"Regular Shooter",IF(Table13[[#This Row],[3P%]]&lt;=36,"Solid Shooter",IF(Table13[[#This Row],[3P%]]&gt;36,"Sharpshooter","Invalid")))</f>
        <v>Regular Shooter</v>
      </c>
      <c r="U486">
        <v>0</v>
      </c>
      <c r="V486">
        <v>0</v>
      </c>
      <c r="W486">
        <v>0</v>
      </c>
      <c r="X486" t="str">
        <f>IF(Table13[[#This Row],[Free Throw %]]&lt;70,"Subpar FT%",IF(Table13[[#This Row],[Free Throw %]]&lt;=72,"Solid FT%",IF(Table13[[#This Row],[Free Throw %]]&gt;72,"Elite FT%","Invalid")))</f>
        <v>Subpar FT%</v>
      </c>
      <c r="Y486">
        <v>1</v>
      </c>
      <c r="Z486">
        <v>13</v>
      </c>
      <c r="AA486">
        <v>14</v>
      </c>
      <c r="AB486" t="str">
        <f>IF(Table13[[#This Row],[REB]]&lt;199,"Occasional Rebounder",IF(Table13[[#This Row],[REB]] &lt;= 199,"Solid Rebounder",IF(Table13[[#This Row],[REB]]&gt;=200,"Elite Rebounder","Invalid")))</f>
        <v>Occasional Rebounder</v>
      </c>
      <c r="AC486">
        <v>10</v>
      </c>
      <c r="AD486" t="str">
        <f>IF(Table13[[#This Row],[AST]]&lt;100,"Occasional Passer",IF(Table13[[#This Row],[AST]] &lt;= 116,"Solid Passer",IF(Table13[[#This Row],[AST]]&gt;116,"Elite Passer","Invalid")))</f>
        <v>Occasional Passer</v>
      </c>
      <c r="AE486">
        <v>5</v>
      </c>
      <c r="AF486">
        <v>6</v>
      </c>
      <c r="AG486" t="str">
        <f>IF(Table13[[#This Row],[STL]]&lt;25,"Occasional Stealer",IF(Table13[[#This Row],[STL]] &lt;= 33,"Solid Stealer",IF(Table13[[#This Row],[STL]]&gt;33,"Elite Stealer","Invalid")))</f>
        <v>Occasional Stealer</v>
      </c>
      <c r="AH486">
        <v>1</v>
      </c>
      <c r="AI486" t="str">
        <f>IF(Table13[[#This Row],[BLK]]&lt;18,"Occasional Blocker",IF(Table13[[#This Row],[BLK]] &lt;= 20,"Solid Shot Blocker",IF(Table13[[#This Row],[BLK]]&gt;=21,"Elite Shot Blocker","Invalid")))</f>
        <v>Occasional Blocker</v>
      </c>
      <c r="AJ486">
        <v>7</v>
      </c>
      <c r="AK486">
        <v>70</v>
      </c>
      <c r="AL486">
        <v>0</v>
      </c>
      <c r="AM486">
        <v>0</v>
      </c>
      <c r="AN486">
        <v>-23</v>
      </c>
    </row>
    <row r="487" spans="1:40" x14ac:dyDescent="0.25">
      <c r="A487" t="s">
        <v>573</v>
      </c>
      <c r="B487" t="s">
        <v>57</v>
      </c>
      <c r="C487" t="str">
        <f>_xlfn.XLOOKUP(Table13[[#This Row],[POS]],Table4[POS],Table4[POS NAME])</f>
        <v>Forward</v>
      </c>
      <c r="D487" t="s">
        <v>89</v>
      </c>
      <c r="E487">
        <v>25</v>
      </c>
      <c r="F487">
        <v>17</v>
      </c>
      <c r="G487">
        <v>13</v>
      </c>
      <c r="H487">
        <v>4</v>
      </c>
      <c r="I487" t="b">
        <f>Table13[[#This Row],[W]]+Table13[[#This Row],[L]]=Table13[[#This Row],[Games Played]]</f>
        <v>1</v>
      </c>
      <c r="J487">
        <v>66</v>
      </c>
      <c r="K487">
        <v>21</v>
      </c>
      <c r="L487" t="str">
        <f>IF(Table13[[#This Row],[PTS]]&gt;=1000,"High Scorer","Low Scorer")</f>
        <v>Low Scorer</v>
      </c>
      <c r="M487">
        <v>8</v>
      </c>
      <c r="N487">
        <v>19</v>
      </c>
      <c r="O487">
        <v>42.1</v>
      </c>
      <c r="P487" t="str">
        <f>IF(Table13[[#This Row],[Field Goal %]]&gt;46,"Above Average FG%","Below Average FG%")</f>
        <v>Below Average FG%</v>
      </c>
      <c r="Q487">
        <v>3</v>
      </c>
      <c r="R487">
        <v>9</v>
      </c>
      <c r="S487">
        <v>33.299999999999997</v>
      </c>
      <c r="T487" t="str">
        <f>IF(Table13[[#This Row],[3P%]]&lt;30,"Regular Shooter",IF(Table13[[#This Row],[3P%]]&lt;=36,"Solid Shooter",IF(Table13[[#This Row],[3P%]]&gt;36,"Sharpshooter","Invalid")))</f>
        <v>Solid Shooter</v>
      </c>
      <c r="U487">
        <v>2</v>
      </c>
      <c r="V487">
        <v>3</v>
      </c>
      <c r="W487">
        <v>66.7</v>
      </c>
      <c r="X487" t="str">
        <f>IF(Table13[[#This Row],[Free Throw %]]&lt;70,"Subpar FT%",IF(Table13[[#This Row],[Free Throw %]]&lt;=72,"Solid FT%",IF(Table13[[#This Row],[Free Throw %]]&gt;72,"Elite FT%","Invalid")))</f>
        <v>Subpar FT%</v>
      </c>
      <c r="Y487">
        <v>6</v>
      </c>
      <c r="Z487">
        <v>11</v>
      </c>
      <c r="AA487">
        <v>17</v>
      </c>
      <c r="AB487" t="str">
        <f>IF(Table13[[#This Row],[REB]]&lt;199,"Occasional Rebounder",IF(Table13[[#This Row],[REB]] &lt;= 199,"Solid Rebounder",IF(Table13[[#This Row],[REB]]&gt;=200,"Elite Rebounder","Invalid")))</f>
        <v>Occasional Rebounder</v>
      </c>
      <c r="AC487">
        <v>4</v>
      </c>
      <c r="AD487" t="str">
        <f>IF(Table13[[#This Row],[AST]]&lt;100,"Occasional Passer",IF(Table13[[#This Row],[AST]] &lt;= 116,"Solid Passer",IF(Table13[[#This Row],[AST]]&gt;116,"Elite Passer","Invalid")))</f>
        <v>Occasional Passer</v>
      </c>
      <c r="AE487">
        <v>2</v>
      </c>
      <c r="AF487">
        <v>3</v>
      </c>
      <c r="AG487" t="str">
        <f>IF(Table13[[#This Row],[STL]]&lt;25,"Occasional Stealer",IF(Table13[[#This Row],[STL]] &lt;= 33,"Solid Stealer",IF(Table13[[#This Row],[STL]]&gt;33,"Elite Stealer","Invalid")))</f>
        <v>Occasional Stealer</v>
      </c>
      <c r="AH487">
        <v>2</v>
      </c>
      <c r="AI487" t="str">
        <f>IF(Table13[[#This Row],[BLK]]&lt;18,"Occasional Blocker",IF(Table13[[#This Row],[BLK]] &lt;= 20,"Solid Shot Blocker",IF(Table13[[#This Row],[BLK]]&gt;=21,"Elite Shot Blocker","Invalid")))</f>
        <v>Occasional Blocker</v>
      </c>
      <c r="AJ487">
        <v>9</v>
      </c>
      <c r="AK487">
        <v>60</v>
      </c>
      <c r="AL487">
        <v>0</v>
      </c>
      <c r="AM487">
        <v>0</v>
      </c>
      <c r="AN487">
        <v>-17</v>
      </c>
    </row>
    <row r="488" spans="1:40" x14ac:dyDescent="0.25">
      <c r="A488" t="s">
        <v>574</v>
      </c>
      <c r="B488" t="s">
        <v>52</v>
      </c>
      <c r="C488" t="str">
        <f>_xlfn.XLOOKUP(Table13[[#This Row],[POS]],Table4[POS],Table4[POS NAME])</f>
        <v>Shooting Guard</v>
      </c>
      <c r="D488" t="s">
        <v>129</v>
      </c>
      <c r="E488">
        <v>26</v>
      </c>
      <c r="F488">
        <v>7</v>
      </c>
      <c r="G488">
        <v>2</v>
      </c>
      <c r="H488">
        <v>5</v>
      </c>
      <c r="I488" t="b">
        <f>Table13[[#This Row],[W]]+Table13[[#This Row],[L]]=Table13[[#This Row],[Games Played]]</f>
        <v>1</v>
      </c>
      <c r="J488">
        <v>70</v>
      </c>
      <c r="K488">
        <v>21</v>
      </c>
      <c r="L488" t="str">
        <f>IF(Table13[[#This Row],[PTS]]&gt;=1000,"High Scorer","Low Scorer")</f>
        <v>Low Scorer</v>
      </c>
      <c r="M488">
        <v>7</v>
      </c>
      <c r="N488">
        <v>29</v>
      </c>
      <c r="O488">
        <v>24.1</v>
      </c>
      <c r="P488" t="str">
        <f>IF(Table13[[#This Row],[Field Goal %]]&gt;46,"Above Average FG%","Below Average FG%")</f>
        <v>Below Average FG%</v>
      </c>
      <c r="Q488">
        <v>2</v>
      </c>
      <c r="R488">
        <v>15</v>
      </c>
      <c r="S488">
        <v>13.3</v>
      </c>
      <c r="T488" t="str">
        <f>IF(Table13[[#This Row],[3P%]]&lt;30,"Regular Shooter",IF(Table13[[#This Row],[3P%]]&lt;=36,"Solid Shooter",IF(Table13[[#This Row],[3P%]]&gt;36,"Sharpshooter","Invalid")))</f>
        <v>Regular Shooter</v>
      </c>
      <c r="U488">
        <v>5</v>
      </c>
      <c r="V488">
        <v>5</v>
      </c>
      <c r="W488">
        <v>100</v>
      </c>
      <c r="X488" t="str">
        <f>IF(Table13[[#This Row],[Free Throw %]]&lt;70,"Subpar FT%",IF(Table13[[#This Row],[Free Throw %]]&lt;=72,"Solid FT%",IF(Table13[[#This Row],[Free Throw %]]&gt;72,"Elite FT%","Invalid")))</f>
        <v>Elite FT%</v>
      </c>
      <c r="Y488">
        <v>8</v>
      </c>
      <c r="Z488">
        <v>9</v>
      </c>
      <c r="AA488">
        <v>17</v>
      </c>
      <c r="AB488" t="str">
        <f>IF(Table13[[#This Row],[REB]]&lt;199,"Occasional Rebounder",IF(Table13[[#This Row],[REB]] &lt;= 199,"Solid Rebounder",IF(Table13[[#This Row],[REB]]&gt;=200,"Elite Rebounder","Invalid")))</f>
        <v>Occasional Rebounder</v>
      </c>
      <c r="AC488">
        <v>6</v>
      </c>
      <c r="AD488" t="str">
        <f>IF(Table13[[#This Row],[AST]]&lt;100,"Occasional Passer",IF(Table13[[#This Row],[AST]] &lt;= 116,"Solid Passer",IF(Table13[[#This Row],[AST]]&gt;116,"Elite Passer","Invalid")))</f>
        <v>Occasional Passer</v>
      </c>
      <c r="AE488">
        <v>7</v>
      </c>
      <c r="AF488">
        <v>2</v>
      </c>
      <c r="AG488" t="str">
        <f>IF(Table13[[#This Row],[STL]]&lt;25,"Occasional Stealer",IF(Table13[[#This Row],[STL]] &lt;= 33,"Solid Stealer",IF(Table13[[#This Row],[STL]]&gt;33,"Elite Stealer","Invalid")))</f>
        <v>Occasional Stealer</v>
      </c>
      <c r="AH488">
        <v>5</v>
      </c>
      <c r="AI488" t="str">
        <f>IF(Table13[[#This Row],[BLK]]&lt;18,"Occasional Blocker",IF(Table13[[#This Row],[BLK]] &lt;= 20,"Solid Shot Blocker",IF(Table13[[#This Row],[BLK]]&gt;=21,"Elite Shot Blocker","Invalid")))</f>
        <v>Occasional Blocker</v>
      </c>
      <c r="AJ488">
        <v>4</v>
      </c>
      <c r="AK488">
        <v>64</v>
      </c>
      <c r="AL488">
        <v>0</v>
      </c>
      <c r="AM488">
        <v>0</v>
      </c>
      <c r="AN488">
        <v>14</v>
      </c>
    </row>
    <row r="489" spans="1:40" x14ac:dyDescent="0.25">
      <c r="A489" t="s">
        <v>575</v>
      </c>
      <c r="B489" t="s">
        <v>62</v>
      </c>
      <c r="C489" t="str">
        <f>_xlfn.XLOOKUP(Table13[[#This Row],[POS]],Table4[POS],Table4[POS NAME])</f>
        <v>Guard</v>
      </c>
      <c r="D489" t="s">
        <v>69</v>
      </c>
      <c r="E489">
        <v>24</v>
      </c>
      <c r="F489">
        <v>16</v>
      </c>
      <c r="G489">
        <v>10</v>
      </c>
      <c r="H489">
        <v>6</v>
      </c>
      <c r="I489" t="b">
        <f>Table13[[#This Row],[W]]+Table13[[#This Row],[L]]=Table13[[#This Row],[Games Played]]</f>
        <v>1</v>
      </c>
      <c r="J489">
        <v>66</v>
      </c>
      <c r="K489">
        <v>21</v>
      </c>
      <c r="L489" t="str">
        <f>IF(Table13[[#This Row],[PTS]]&gt;=1000,"High Scorer","Low Scorer")</f>
        <v>Low Scorer</v>
      </c>
      <c r="M489">
        <v>9</v>
      </c>
      <c r="N489">
        <v>23</v>
      </c>
      <c r="O489">
        <v>39.1</v>
      </c>
      <c r="P489" t="str">
        <f>IF(Table13[[#This Row],[Field Goal %]]&gt;46,"Above Average FG%","Below Average FG%")</f>
        <v>Below Average FG%</v>
      </c>
      <c r="Q489">
        <v>1</v>
      </c>
      <c r="R489">
        <v>7</v>
      </c>
      <c r="S489">
        <v>14.3</v>
      </c>
      <c r="T489" t="str">
        <f>IF(Table13[[#This Row],[3P%]]&lt;30,"Regular Shooter",IF(Table13[[#This Row],[3P%]]&lt;=36,"Solid Shooter",IF(Table13[[#This Row],[3P%]]&gt;36,"Sharpshooter","Invalid")))</f>
        <v>Regular Shooter</v>
      </c>
      <c r="U489">
        <v>2</v>
      </c>
      <c r="V489">
        <v>2</v>
      </c>
      <c r="W489">
        <v>100</v>
      </c>
      <c r="X489" t="str">
        <f>IF(Table13[[#This Row],[Free Throw %]]&lt;70,"Subpar FT%",IF(Table13[[#This Row],[Free Throw %]]&lt;=72,"Solid FT%",IF(Table13[[#This Row],[Free Throw %]]&gt;72,"Elite FT%","Invalid")))</f>
        <v>Elite FT%</v>
      </c>
      <c r="Y489">
        <v>5</v>
      </c>
      <c r="Z489">
        <v>7</v>
      </c>
      <c r="AA489">
        <v>12</v>
      </c>
      <c r="AB489" t="str">
        <f>IF(Table13[[#This Row],[REB]]&lt;199,"Occasional Rebounder",IF(Table13[[#This Row],[REB]] &lt;= 199,"Solid Rebounder",IF(Table13[[#This Row],[REB]]&gt;=200,"Elite Rebounder","Invalid")))</f>
        <v>Occasional Rebounder</v>
      </c>
      <c r="AC489">
        <v>2</v>
      </c>
      <c r="AD489" t="str">
        <f>IF(Table13[[#This Row],[AST]]&lt;100,"Occasional Passer",IF(Table13[[#This Row],[AST]] &lt;= 116,"Solid Passer",IF(Table13[[#This Row],[AST]]&gt;116,"Elite Passer","Invalid")))</f>
        <v>Occasional Passer</v>
      </c>
      <c r="AE489">
        <v>2</v>
      </c>
      <c r="AF489">
        <v>1</v>
      </c>
      <c r="AG489" t="str">
        <f>IF(Table13[[#This Row],[STL]]&lt;25,"Occasional Stealer",IF(Table13[[#This Row],[STL]] &lt;= 33,"Solid Stealer",IF(Table13[[#This Row],[STL]]&gt;33,"Elite Stealer","Invalid")))</f>
        <v>Occasional Stealer</v>
      </c>
      <c r="AH489">
        <v>0</v>
      </c>
      <c r="AI489" t="str">
        <f>IF(Table13[[#This Row],[BLK]]&lt;18,"Occasional Blocker",IF(Table13[[#This Row],[BLK]] &lt;= 20,"Solid Shot Blocker",IF(Table13[[#This Row],[BLK]]&gt;=21,"Elite Shot Blocker","Invalid")))</f>
        <v>Occasional Blocker</v>
      </c>
      <c r="AJ489">
        <v>2</v>
      </c>
      <c r="AK489">
        <v>39</v>
      </c>
      <c r="AL489">
        <v>0</v>
      </c>
      <c r="AM489">
        <v>0</v>
      </c>
      <c r="AN489">
        <v>1</v>
      </c>
    </row>
    <row r="490" spans="1:40" x14ac:dyDescent="0.25">
      <c r="A490" t="s">
        <v>576</v>
      </c>
      <c r="B490" t="s">
        <v>62</v>
      </c>
      <c r="C490" t="str">
        <f>_xlfn.XLOOKUP(Table13[[#This Row],[POS]],Table4[POS],Table4[POS NAME])</f>
        <v>Guard</v>
      </c>
      <c r="D490" t="s">
        <v>72</v>
      </c>
      <c r="E490">
        <v>25</v>
      </c>
      <c r="F490">
        <v>7</v>
      </c>
      <c r="G490">
        <v>4</v>
      </c>
      <c r="H490">
        <v>3</v>
      </c>
      <c r="I490" t="b">
        <f>Table13[[#This Row],[W]]+Table13[[#This Row],[L]]=Table13[[#This Row],[Games Played]]</f>
        <v>1</v>
      </c>
      <c r="J490">
        <v>56</v>
      </c>
      <c r="K490">
        <v>20</v>
      </c>
      <c r="L490" t="str">
        <f>IF(Table13[[#This Row],[PTS]]&gt;=1000,"High Scorer","Low Scorer")</f>
        <v>Low Scorer</v>
      </c>
      <c r="M490">
        <v>6</v>
      </c>
      <c r="N490">
        <v>15</v>
      </c>
      <c r="O490">
        <v>40</v>
      </c>
      <c r="P490" t="str">
        <f>IF(Table13[[#This Row],[Field Goal %]]&gt;46,"Above Average FG%","Below Average FG%")</f>
        <v>Below Average FG%</v>
      </c>
      <c r="Q490">
        <v>3</v>
      </c>
      <c r="R490">
        <v>6</v>
      </c>
      <c r="S490">
        <v>50</v>
      </c>
      <c r="T490" t="str">
        <f>IF(Table13[[#This Row],[3P%]]&lt;30,"Regular Shooter",IF(Table13[[#This Row],[3P%]]&lt;=36,"Solid Shooter",IF(Table13[[#This Row],[3P%]]&gt;36,"Sharpshooter","Invalid")))</f>
        <v>Sharpshooter</v>
      </c>
      <c r="U490">
        <v>5</v>
      </c>
      <c r="V490">
        <v>8</v>
      </c>
      <c r="W490">
        <v>62.5</v>
      </c>
      <c r="X490" t="str">
        <f>IF(Table13[[#This Row],[Free Throw %]]&lt;70,"Subpar FT%",IF(Table13[[#This Row],[Free Throw %]]&lt;=72,"Solid FT%",IF(Table13[[#This Row],[Free Throw %]]&gt;72,"Elite FT%","Invalid")))</f>
        <v>Subpar FT%</v>
      </c>
      <c r="Y490">
        <v>1</v>
      </c>
      <c r="Z490">
        <v>4</v>
      </c>
      <c r="AA490">
        <v>5</v>
      </c>
      <c r="AB490" t="str">
        <f>IF(Table13[[#This Row],[REB]]&lt;199,"Occasional Rebounder",IF(Table13[[#This Row],[REB]] &lt;= 199,"Solid Rebounder",IF(Table13[[#This Row],[REB]]&gt;=200,"Elite Rebounder","Invalid")))</f>
        <v>Occasional Rebounder</v>
      </c>
      <c r="AC490">
        <v>6</v>
      </c>
      <c r="AD490" t="str">
        <f>IF(Table13[[#This Row],[AST]]&lt;100,"Occasional Passer",IF(Table13[[#This Row],[AST]] &lt;= 116,"Solid Passer",IF(Table13[[#This Row],[AST]]&gt;116,"Elite Passer","Invalid")))</f>
        <v>Occasional Passer</v>
      </c>
      <c r="AE490">
        <v>2</v>
      </c>
      <c r="AF490">
        <v>2</v>
      </c>
      <c r="AG490" t="str">
        <f>IF(Table13[[#This Row],[STL]]&lt;25,"Occasional Stealer",IF(Table13[[#This Row],[STL]] &lt;= 33,"Solid Stealer",IF(Table13[[#This Row],[STL]]&gt;33,"Elite Stealer","Invalid")))</f>
        <v>Occasional Stealer</v>
      </c>
      <c r="AH490">
        <v>0</v>
      </c>
      <c r="AI490" t="str">
        <f>IF(Table13[[#This Row],[BLK]]&lt;18,"Occasional Blocker",IF(Table13[[#This Row],[BLK]] &lt;= 20,"Solid Shot Blocker",IF(Table13[[#This Row],[BLK]]&gt;=21,"Elite Shot Blocker","Invalid")))</f>
        <v>Occasional Blocker</v>
      </c>
      <c r="AJ490">
        <v>2</v>
      </c>
      <c r="AK490">
        <v>39</v>
      </c>
      <c r="AL490">
        <v>0</v>
      </c>
      <c r="AM490">
        <v>0</v>
      </c>
      <c r="AN490">
        <v>26</v>
      </c>
    </row>
    <row r="491" spans="1:40" x14ac:dyDescent="0.25">
      <c r="A491" t="s">
        <v>577</v>
      </c>
      <c r="B491" t="s">
        <v>33</v>
      </c>
      <c r="C491" t="str">
        <f>_xlfn.XLOOKUP(Table13[[#This Row],[POS]],Table4[POS],Table4[POS NAME])</f>
        <v>Small Forward</v>
      </c>
      <c r="D491" t="s">
        <v>35</v>
      </c>
      <c r="E491">
        <v>28</v>
      </c>
      <c r="F491">
        <v>23</v>
      </c>
      <c r="G491">
        <v>15</v>
      </c>
      <c r="H491">
        <v>8</v>
      </c>
      <c r="I491" t="b">
        <f>Table13[[#This Row],[W]]+Table13[[#This Row],[L]]=Table13[[#This Row],[Games Played]]</f>
        <v>1</v>
      </c>
      <c r="J491">
        <v>107</v>
      </c>
      <c r="K491">
        <v>20</v>
      </c>
      <c r="L491" t="str">
        <f>IF(Table13[[#This Row],[PTS]]&gt;=1000,"High Scorer","Low Scorer")</f>
        <v>Low Scorer</v>
      </c>
      <c r="M491">
        <v>7</v>
      </c>
      <c r="N491">
        <v>27</v>
      </c>
      <c r="O491">
        <v>25.9</v>
      </c>
      <c r="P491" t="str">
        <f>IF(Table13[[#This Row],[Field Goal %]]&gt;46,"Above Average FG%","Below Average FG%")</f>
        <v>Below Average FG%</v>
      </c>
      <c r="Q491">
        <v>5</v>
      </c>
      <c r="R491">
        <v>20</v>
      </c>
      <c r="S491">
        <v>25</v>
      </c>
      <c r="T491" t="str">
        <f>IF(Table13[[#This Row],[3P%]]&lt;30,"Regular Shooter",IF(Table13[[#This Row],[3P%]]&lt;=36,"Solid Shooter",IF(Table13[[#This Row],[3P%]]&gt;36,"Sharpshooter","Invalid")))</f>
        <v>Regular Shooter</v>
      </c>
      <c r="U491">
        <v>1</v>
      </c>
      <c r="V491">
        <v>2</v>
      </c>
      <c r="W491">
        <v>50</v>
      </c>
      <c r="X491" t="str">
        <f>IF(Table13[[#This Row],[Free Throw %]]&lt;70,"Subpar FT%",IF(Table13[[#This Row],[Free Throw %]]&lt;=72,"Solid FT%",IF(Table13[[#This Row],[Free Throw %]]&gt;72,"Elite FT%","Invalid")))</f>
        <v>Subpar FT%</v>
      </c>
      <c r="Y491">
        <v>2</v>
      </c>
      <c r="Z491">
        <v>15</v>
      </c>
      <c r="AA491">
        <v>17</v>
      </c>
      <c r="AB491" t="str">
        <f>IF(Table13[[#This Row],[REB]]&lt;199,"Occasional Rebounder",IF(Table13[[#This Row],[REB]] &lt;= 199,"Solid Rebounder",IF(Table13[[#This Row],[REB]]&gt;=200,"Elite Rebounder","Invalid")))</f>
        <v>Occasional Rebounder</v>
      </c>
      <c r="AC491">
        <v>9</v>
      </c>
      <c r="AD491" t="str">
        <f>IF(Table13[[#This Row],[AST]]&lt;100,"Occasional Passer",IF(Table13[[#This Row],[AST]] &lt;= 116,"Solid Passer",IF(Table13[[#This Row],[AST]]&gt;116,"Elite Passer","Invalid")))</f>
        <v>Occasional Passer</v>
      </c>
      <c r="AE491">
        <v>2</v>
      </c>
      <c r="AF491">
        <v>4</v>
      </c>
      <c r="AG491" t="str">
        <f>IF(Table13[[#This Row],[STL]]&lt;25,"Occasional Stealer",IF(Table13[[#This Row],[STL]] &lt;= 33,"Solid Stealer",IF(Table13[[#This Row],[STL]]&gt;33,"Elite Stealer","Invalid")))</f>
        <v>Occasional Stealer</v>
      </c>
      <c r="AH491">
        <v>4</v>
      </c>
      <c r="AI491" t="str">
        <f>IF(Table13[[#This Row],[BLK]]&lt;18,"Occasional Blocker",IF(Table13[[#This Row],[BLK]] &lt;= 20,"Solid Shot Blocker",IF(Table13[[#This Row],[BLK]]&gt;=21,"Elite Shot Blocker","Invalid")))</f>
        <v>Occasional Blocker</v>
      </c>
      <c r="AJ491">
        <v>7</v>
      </c>
      <c r="AK491">
        <v>76</v>
      </c>
      <c r="AL491">
        <v>0</v>
      </c>
      <c r="AM491">
        <v>0</v>
      </c>
      <c r="AN491">
        <v>-71</v>
      </c>
    </row>
    <row r="492" spans="1:40" x14ac:dyDescent="0.25">
      <c r="A492" t="s">
        <v>578</v>
      </c>
      <c r="B492" t="s">
        <v>33</v>
      </c>
      <c r="C492" t="str">
        <f>_xlfn.XLOOKUP(Table13[[#This Row],[POS]],Table4[POS],Table4[POS NAME])</f>
        <v>Small Forward</v>
      </c>
      <c r="D492" t="s">
        <v>39</v>
      </c>
      <c r="E492">
        <v>24</v>
      </c>
      <c r="F492">
        <v>1</v>
      </c>
      <c r="G492">
        <v>1</v>
      </c>
      <c r="H492">
        <v>0</v>
      </c>
      <c r="I492" t="b">
        <f>Table13[[#This Row],[W]]+Table13[[#This Row],[L]]=Table13[[#This Row],[Games Played]]</f>
        <v>1</v>
      </c>
      <c r="J492">
        <v>29</v>
      </c>
      <c r="K492">
        <v>20</v>
      </c>
      <c r="L492" t="str">
        <f>IF(Table13[[#This Row],[PTS]]&gt;=1000,"High Scorer","Low Scorer")</f>
        <v>Low Scorer</v>
      </c>
      <c r="M492">
        <v>8</v>
      </c>
      <c r="N492">
        <v>13</v>
      </c>
      <c r="O492">
        <v>61.5</v>
      </c>
      <c r="P492" t="str">
        <f>IF(Table13[[#This Row],[Field Goal %]]&gt;46,"Above Average FG%","Below Average FG%")</f>
        <v>Above Average FG%</v>
      </c>
      <c r="Q492">
        <v>4</v>
      </c>
      <c r="R492">
        <v>8</v>
      </c>
      <c r="S492">
        <v>50</v>
      </c>
      <c r="T492" t="str">
        <f>IF(Table13[[#This Row],[3P%]]&lt;30,"Regular Shooter",IF(Table13[[#This Row],[3P%]]&lt;=36,"Solid Shooter",IF(Table13[[#This Row],[3P%]]&gt;36,"Sharpshooter","Invalid")))</f>
        <v>Sharpshooter</v>
      </c>
      <c r="U492">
        <v>0</v>
      </c>
      <c r="V492">
        <v>1</v>
      </c>
      <c r="W492">
        <v>0</v>
      </c>
      <c r="X492" t="str">
        <f>IF(Table13[[#This Row],[Free Throw %]]&lt;70,"Subpar FT%",IF(Table13[[#This Row],[Free Throw %]]&lt;=72,"Solid FT%",IF(Table13[[#This Row],[Free Throw %]]&gt;72,"Elite FT%","Invalid")))</f>
        <v>Subpar FT%</v>
      </c>
      <c r="Y492">
        <v>2</v>
      </c>
      <c r="Z492">
        <v>2</v>
      </c>
      <c r="AA492">
        <v>4</v>
      </c>
      <c r="AB492" t="str">
        <f>IF(Table13[[#This Row],[REB]]&lt;199,"Occasional Rebounder",IF(Table13[[#This Row],[REB]] &lt;= 199,"Solid Rebounder",IF(Table13[[#This Row],[REB]]&gt;=200,"Elite Rebounder","Invalid")))</f>
        <v>Occasional Rebounder</v>
      </c>
      <c r="AC492">
        <v>2</v>
      </c>
      <c r="AD492" t="str">
        <f>IF(Table13[[#This Row],[AST]]&lt;100,"Occasional Passer",IF(Table13[[#This Row],[AST]] &lt;= 116,"Solid Passer",IF(Table13[[#This Row],[AST]]&gt;116,"Elite Passer","Invalid")))</f>
        <v>Occasional Passer</v>
      </c>
      <c r="AE492">
        <v>2</v>
      </c>
      <c r="AF492">
        <v>1</v>
      </c>
      <c r="AG492" t="str">
        <f>IF(Table13[[#This Row],[STL]]&lt;25,"Occasional Stealer",IF(Table13[[#This Row],[STL]] &lt;= 33,"Solid Stealer",IF(Table13[[#This Row],[STL]]&gt;33,"Elite Stealer","Invalid")))</f>
        <v>Occasional Stealer</v>
      </c>
      <c r="AH492">
        <v>0</v>
      </c>
      <c r="AI492" t="str">
        <f>IF(Table13[[#This Row],[BLK]]&lt;18,"Occasional Blocker",IF(Table13[[#This Row],[BLK]] &lt;= 20,"Solid Shot Blocker",IF(Table13[[#This Row],[BLK]]&gt;=21,"Elite Shot Blocker","Invalid")))</f>
        <v>Occasional Blocker</v>
      </c>
      <c r="AJ492">
        <v>4</v>
      </c>
      <c r="AK492">
        <v>29</v>
      </c>
      <c r="AL492">
        <v>0</v>
      </c>
      <c r="AM492">
        <v>0</v>
      </c>
      <c r="AN492">
        <v>2</v>
      </c>
    </row>
    <row r="493" spans="1:40" x14ac:dyDescent="0.25">
      <c r="A493" t="s">
        <v>579</v>
      </c>
      <c r="B493" t="s">
        <v>57</v>
      </c>
      <c r="C493" t="str">
        <f>_xlfn.XLOOKUP(Table13[[#This Row],[POS]],Table4[POS],Table4[POS NAME])</f>
        <v>Forward</v>
      </c>
      <c r="D493" t="s">
        <v>85</v>
      </c>
      <c r="E493">
        <v>23</v>
      </c>
      <c r="F493">
        <v>9</v>
      </c>
      <c r="G493">
        <v>6</v>
      </c>
      <c r="H493">
        <v>3</v>
      </c>
      <c r="I493" t="b">
        <f>Table13[[#This Row],[W]]+Table13[[#This Row],[L]]=Table13[[#This Row],[Games Played]]</f>
        <v>1</v>
      </c>
      <c r="J493">
        <v>48</v>
      </c>
      <c r="K493">
        <v>20</v>
      </c>
      <c r="L493" t="str">
        <f>IF(Table13[[#This Row],[PTS]]&gt;=1000,"High Scorer","Low Scorer")</f>
        <v>Low Scorer</v>
      </c>
      <c r="M493">
        <v>8</v>
      </c>
      <c r="N493">
        <v>16</v>
      </c>
      <c r="O493">
        <v>50</v>
      </c>
      <c r="P493" t="str">
        <f>IF(Table13[[#This Row],[Field Goal %]]&gt;46,"Above Average FG%","Below Average FG%")</f>
        <v>Above Average FG%</v>
      </c>
      <c r="Q493">
        <v>3</v>
      </c>
      <c r="R493">
        <v>9</v>
      </c>
      <c r="S493">
        <v>33.299999999999997</v>
      </c>
      <c r="T493" t="str">
        <f>IF(Table13[[#This Row],[3P%]]&lt;30,"Regular Shooter",IF(Table13[[#This Row],[3P%]]&lt;=36,"Solid Shooter",IF(Table13[[#This Row],[3P%]]&gt;36,"Sharpshooter","Invalid")))</f>
        <v>Solid Shooter</v>
      </c>
      <c r="U493">
        <v>1</v>
      </c>
      <c r="V493">
        <v>1</v>
      </c>
      <c r="W493">
        <v>100</v>
      </c>
      <c r="X493" t="str">
        <f>IF(Table13[[#This Row],[Free Throw %]]&lt;70,"Subpar FT%",IF(Table13[[#This Row],[Free Throw %]]&lt;=72,"Solid FT%",IF(Table13[[#This Row],[Free Throw %]]&gt;72,"Elite FT%","Invalid")))</f>
        <v>Elite FT%</v>
      </c>
      <c r="Y493">
        <v>3</v>
      </c>
      <c r="Z493">
        <v>4</v>
      </c>
      <c r="AA493">
        <v>7</v>
      </c>
      <c r="AB493" t="str">
        <f>IF(Table13[[#This Row],[REB]]&lt;199,"Occasional Rebounder",IF(Table13[[#This Row],[REB]] &lt;= 199,"Solid Rebounder",IF(Table13[[#This Row],[REB]]&gt;=200,"Elite Rebounder","Invalid")))</f>
        <v>Occasional Rebounder</v>
      </c>
      <c r="AC493">
        <v>4</v>
      </c>
      <c r="AD493" t="str">
        <f>IF(Table13[[#This Row],[AST]]&lt;100,"Occasional Passer",IF(Table13[[#This Row],[AST]] &lt;= 116,"Solid Passer",IF(Table13[[#This Row],[AST]]&gt;116,"Elite Passer","Invalid")))</f>
        <v>Occasional Passer</v>
      </c>
      <c r="AE493">
        <v>0</v>
      </c>
      <c r="AF493">
        <v>0</v>
      </c>
      <c r="AG493" t="str">
        <f>IF(Table13[[#This Row],[STL]]&lt;25,"Occasional Stealer",IF(Table13[[#This Row],[STL]] &lt;= 33,"Solid Stealer",IF(Table13[[#This Row],[STL]]&gt;33,"Elite Stealer","Invalid")))</f>
        <v>Occasional Stealer</v>
      </c>
      <c r="AH493">
        <v>1</v>
      </c>
      <c r="AI493" t="str">
        <f>IF(Table13[[#This Row],[BLK]]&lt;18,"Occasional Blocker",IF(Table13[[#This Row],[BLK]] &lt;= 20,"Solid Shot Blocker",IF(Table13[[#This Row],[BLK]]&gt;=21,"Elite Shot Blocker","Invalid")))</f>
        <v>Occasional Blocker</v>
      </c>
      <c r="AJ493">
        <v>3</v>
      </c>
      <c r="AK493">
        <v>37</v>
      </c>
      <c r="AL493">
        <v>0</v>
      </c>
      <c r="AM493">
        <v>0</v>
      </c>
      <c r="AN493">
        <v>19</v>
      </c>
    </row>
    <row r="494" spans="1:40" x14ac:dyDescent="0.25">
      <c r="A494" t="s">
        <v>580</v>
      </c>
      <c r="B494" t="s">
        <v>52</v>
      </c>
      <c r="C494" t="str">
        <f>_xlfn.XLOOKUP(Table13[[#This Row],[POS]],Table4[POS],Table4[POS NAME])</f>
        <v>Shooting Guard</v>
      </c>
      <c r="D494" t="s">
        <v>35</v>
      </c>
      <c r="E494">
        <v>20</v>
      </c>
      <c r="F494">
        <v>12</v>
      </c>
      <c r="G494">
        <v>11</v>
      </c>
      <c r="H494">
        <v>1</v>
      </c>
      <c r="I494" t="b">
        <f>Table13[[#This Row],[W]]+Table13[[#This Row],[L]]=Table13[[#This Row],[Games Played]]</f>
        <v>1</v>
      </c>
      <c r="J494">
        <v>66</v>
      </c>
      <c r="K494">
        <v>19</v>
      </c>
      <c r="L494" t="str">
        <f>IF(Table13[[#This Row],[PTS]]&gt;=1000,"High Scorer","Low Scorer")</f>
        <v>Low Scorer</v>
      </c>
      <c r="M494">
        <v>8</v>
      </c>
      <c r="N494">
        <v>19</v>
      </c>
      <c r="O494">
        <v>42.1</v>
      </c>
      <c r="P494" t="str">
        <f>IF(Table13[[#This Row],[Field Goal %]]&gt;46,"Above Average FG%","Below Average FG%")</f>
        <v>Below Average FG%</v>
      </c>
      <c r="Q494">
        <v>2</v>
      </c>
      <c r="R494">
        <v>7</v>
      </c>
      <c r="S494">
        <v>28.6</v>
      </c>
      <c r="T494" t="str">
        <f>IF(Table13[[#This Row],[3P%]]&lt;30,"Regular Shooter",IF(Table13[[#This Row],[3P%]]&lt;=36,"Solid Shooter",IF(Table13[[#This Row],[3P%]]&gt;36,"Sharpshooter","Invalid")))</f>
        <v>Regular Shooter</v>
      </c>
      <c r="U494">
        <v>1</v>
      </c>
      <c r="V494">
        <v>2</v>
      </c>
      <c r="W494">
        <v>50</v>
      </c>
      <c r="X494" t="str">
        <f>IF(Table13[[#This Row],[Free Throw %]]&lt;70,"Subpar FT%",IF(Table13[[#This Row],[Free Throw %]]&lt;=72,"Solid FT%",IF(Table13[[#This Row],[Free Throw %]]&gt;72,"Elite FT%","Invalid")))</f>
        <v>Subpar FT%</v>
      </c>
      <c r="Y494">
        <v>2</v>
      </c>
      <c r="Z494">
        <v>7</v>
      </c>
      <c r="AA494">
        <v>9</v>
      </c>
      <c r="AB494" t="str">
        <f>IF(Table13[[#This Row],[REB]]&lt;199,"Occasional Rebounder",IF(Table13[[#This Row],[REB]] &lt;= 199,"Solid Rebounder",IF(Table13[[#This Row],[REB]]&gt;=200,"Elite Rebounder","Invalid")))</f>
        <v>Occasional Rebounder</v>
      </c>
      <c r="AC494">
        <v>11</v>
      </c>
      <c r="AD494" t="str">
        <f>IF(Table13[[#This Row],[AST]]&lt;100,"Occasional Passer",IF(Table13[[#This Row],[AST]] &lt;= 116,"Solid Passer",IF(Table13[[#This Row],[AST]]&gt;116,"Elite Passer","Invalid")))</f>
        <v>Occasional Passer</v>
      </c>
      <c r="AE494">
        <v>4</v>
      </c>
      <c r="AF494">
        <v>2</v>
      </c>
      <c r="AG494" t="str">
        <f>IF(Table13[[#This Row],[STL]]&lt;25,"Occasional Stealer",IF(Table13[[#This Row],[STL]] &lt;= 33,"Solid Stealer",IF(Table13[[#This Row],[STL]]&gt;33,"Elite Stealer","Invalid")))</f>
        <v>Occasional Stealer</v>
      </c>
      <c r="AH494">
        <v>2</v>
      </c>
      <c r="AI494" t="str">
        <f>IF(Table13[[#This Row],[BLK]]&lt;18,"Occasional Blocker",IF(Table13[[#This Row],[BLK]] &lt;= 20,"Solid Shot Blocker",IF(Table13[[#This Row],[BLK]]&gt;=21,"Elite Shot Blocker","Invalid")))</f>
        <v>Occasional Blocker</v>
      </c>
      <c r="AJ494">
        <v>5</v>
      </c>
      <c r="AK494">
        <v>54</v>
      </c>
      <c r="AL494">
        <v>0</v>
      </c>
      <c r="AM494">
        <v>0</v>
      </c>
      <c r="AN494">
        <v>-6</v>
      </c>
    </row>
    <row r="495" spans="1:40" x14ac:dyDescent="0.25">
      <c r="A495" t="s">
        <v>581</v>
      </c>
      <c r="B495" t="s">
        <v>37</v>
      </c>
      <c r="C495" t="str">
        <f>_xlfn.XLOOKUP(Table13[[#This Row],[POS]],Table4[POS],Table4[POS NAME])</f>
        <v>Center</v>
      </c>
      <c r="D495" t="s">
        <v>72</v>
      </c>
      <c r="E495">
        <v>25</v>
      </c>
      <c r="F495">
        <v>12</v>
      </c>
      <c r="G495">
        <v>5</v>
      </c>
      <c r="H495">
        <v>7</v>
      </c>
      <c r="I495" t="b">
        <f>Table13[[#This Row],[W]]+Table13[[#This Row],[L]]=Table13[[#This Row],[Games Played]]</f>
        <v>1</v>
      </c>
      <c r="J495">
        <v>33</v>
      </c>
      <c r="K495">
        <v>19</v>
      </c>
      <c r="L495" t="str">
        <f>IF(Table13[[#This Row],[PTS]]&gt;=1000,"High Scorer","Low Scorer")</f>
        <v>Low Scorer</v>
      </c>
      <c r="M495">
        <v>6</v>
      </c>
      <c r="N495">
        <v>12</v>
      </c>
      <c r="O495">
        <v>50</v>
      </c>
      <c r="P495" t="str">
        <f>IF(Table13[[#This Row],[Field Goal %]]&gt;46,"Above Average FG%","Below Average FG%")</f>
        <v>Above Average FG%</v>
      </c>
      <c r="Q495">
        <v>3</v>
      </c>
      <c r="R495">
        <v>5</v>
      </c>
      <c r="S495">
        <v>60</v>
      </c>
      <c r="T495" t="str">
        <f>IF(Table13[[#This Row],[3P%]]&lt;30,"Regular Shooter",IF(Table13[[#This Row],[3P%]]&lt;=36,"Solid Shooter",IF(Table13[[#This Row],[3P%]]&gt;36,"Sharpshooter","Invalid")))</f>
        <v>Sharpshooter</v>
      </c>
      <c r="U495">
        <v>4</v>
      </c>
      <c r="V495">
        <v>4</v>
      </c>
      <c r="W495">
        <v>100</v>
      </c>
      <c r="X495" t="str">
        <f>IF(Table13[[#This Row],[Free Throw %]]&lt;70,"Subpar FT%",IF(Table13[[#This Row],[Free Throw %]]&lt;=72,"Solid FT%",IF(Table13[[#This Row],[Free Throw %]]&gt;72,"Elite FT%","Invalid")))</f>
        <v>Elite FT%</v>
      </c>
      <c r="Y495">
        <v>1</v>
      </c>
      <c r="Z495">
        <v>10</v>
      </c>
      <c r="AA495">
        <v>11</v>
      </c>
      <c r="AB495" t="str">
        <f>IF(Table13[[#This Row],[REB]]&lt;199,"Occasional Rebounder",IF(Table13[[#This Row],[REB]] &lt;= 199,"Solid Rebounder",IF(Table13[[#This Row],[REB]]&gt;=200,"Elite Rebounder","Invalid")))</f>
        <v>Occasional Rebounder</v>
      </c>
      <c r="AC495">
        <v>1</v>
      </c>
      <c r="AD495" t="str">
        <f>IF(Table13[[#This Row],[AST]]&lt;100,"Occasional Passer",IF(Table13[[#This Row],[AST]] &lt;= 116,"Solid Passer",IF(Table13[[#This Row],[AST]]&gt;116,"Elite Passer","Invalid")))</f>
        <v>Occasional Passer</v>
      </c>
      <c r="AE495">
        <v>1</v>
      </c>
      <c r="AF495">
        <v>1</v>
      </c>
      <c r="AG495" t="str">
        <f>IF(Table13[[#This Row],[STL]]&lt;25,"Occasional Stealer",IF(Table13[[#This Row],[STL]] &lt;= 33,"Solid Stealer",IF(Table13[[#This Row],[STL]]&gt;33,"Elite Stealer","Invalid")))</f>
        <v>Occasional Stealer</v>
      </c>
      <c r="AH495">
        <v>1</v>
      </c>
      <c r="AI495" t="str">
        <f>IF(Table13[[#This Row],[BLK]]&lt;18,"Occasional Blocker",IF(Table13[[#This Row],[BLK]] &lt;= 20,"Solid Shot Blocker",IF(Table13[[#This Row],[BLK]]&gt;=21,"Elite Shot Blocker","Invalid")))</f>
        <v>Occasional Blocker</v>
      </c>
      <c r="AJ495">
        <v>2</v>
      </c>
      <c r="AK495">
        <v>39</v>
      </c>
      <c r="AL495">
        <v>0</v>
      </c>
      <c r="AM495">
        <v>0</v>
      </c>
      <c r="AN495">
        <v>11</v>
      </c>
    </row>
    <row r="496" spans="1:40" x14ac:dyDescent="0.25">
      <c r="A496" t="s">
        <v>582</v>
      </c>
      <c r="B496" t="s">
        <v>57</v>
      </c>
      <c r="C496" t="str">
        <f>_xlfn.XLOOKUP(Table13[[#This Row],[POS]],Table4[POS],Table4[POS NAME])</f>
        <v>Forward</v>
      </c>
      <c r="D496" t="s">
        <v>93</v>
      </c>
      <c r="E496">
        <v>39</v>
      </c>
      <c r="F496">
        <v>8</v>
      </c>
      <c r="G496">
        <v>3</v>
      </c>
      <c r="H496">
        <v>5</v>
      </c>
      <c r="I496" t="b">
        <f>Table13[[#This Row],[W]]+Table13[[#This Row],[L]]=Table13[[#This Row],[Games Played]]</f>
        <v>1</v>
      </c>
      <c r="J496">
        <v>113</v>
      </c>
      <c r="K496">
        <v>17</v>
      </c>
      <c r="L496" t="str">
        <f>IF(Table13[[#This Row],[PTS]]&gt;=1000,"High Scorer","Low Scorer")</f>
        <v>Low Scorer</v>
      </c>
      <c r="M496">
        <v>7</v>
      </c>
      <c r="N496">
        <v>15</v>
      </c>
      <c r="O496">
        <v>46.7</v>
      </c>
      <c r="P496" t="str">
        <f>IF(Table13[[#This Row],[Field Goal %]]&gt;46,"Above Average FG%","Below Average FG%")</f>
        <v>Above Average FG%</v>
      </c>
      <c r="Q496">
        <v>1</v>
      </c>
      <c r="R496">
        <v>9</v>
      </c>
      <c r="S496">
        <v>11.1</v>
      </c>
      <c r="T496" t="str">
        <f>IF(Table13[[#This Row],[3P%]]&lt;30,"Regular Shooter",IF(Table13[[#This Row],[3P%]]&lt;=36,"Solid Shooter",IF(Table13[[#This Row],[3P%]]&gt;36,"Sharpshooter","Invalid")))</f>
        <v>Regular Shooter</v>
      </c>
      <c r="U496">
        <v>2</v>
      </c>
      <c r="V496">
        <v>3</v>
      </c>
      <c r="W496">
        <v>66.7</v>
      </c>
      <c r="X496" t="str">
        <f>IF(Table13[[#This Row],[Free Throw %]]&lt;70,"Subpar FT%",IF(Table13[[#This Row],[Free Throw %]]&lt;=72,"Solid FT%",IF(Table13[[#This Row],[Free Throw %]]&gt;72,"Elite FT%","Invalid")))</f>
        <v>Subpar FT%</v>
      </c>
      <c r="Y496">
        <v>3</v>
      </c>
      <c r="Z496">
        <v>14</v>
      </c>
      <c r="AA496">
        <v>17</v>
      </c>
      <c r="AB496" t="str">
        <f>IF(Table13[[#This Row],[REB]]&lt;199,"Occasional Rebounder",IF(Table13[[#This Row],[REB]] &lt;= 199,"Solid Rebounder",IF(Table13[[#This Row],[REB]]&gt;=200,"Elite Rebounder","Invalid")))</f>
        <v>Occasional Rebounder</v>
      </c>
      <c r="AC496">
        <v>19</v>
      </c>
      <c r="AD496" t="str">
        <f>IF(Table13[[#This Row],[AST]]&lt;100,"Occasional Passer",IF(Table13[[#This Row],[AST]] &lt;= 116,"Solid Passer",IF(Table13[[#This Row],[AST]]&gt;116,"Elite Passer","Invalid")))</f>
        <v>Occasional Passer</v>
      </c>
      <c r="AE496">
        <v>9</v>
      </c>
      <c r="AF496">
        <v>4</v>
      </c>
      <c r="AG496" t="str">
        <f>IF(Table13[[#This Row],[STL]]&lt;25,"Occasional Stealer",IF(Table13[[#This Row],[STL]] &lt;= 33,"Solid Stealer",IF(Table13[[#This Row],[STL]]&gt;33,"Elite Stealer","Invalid")))</f>
        <v>Occasional Stealer</v>
      </c>
      <c r="AH496">
        <v>3</v>
      </c>
      <c r="AI496" t="str">
        <f>IF(Table13[[#This Row],[BLK]]&lt;18,"Occasional Blocker",IF(Table13[[#This Row],[BLK]] &lt;= 20,"Solid Shot Blocker",IF(Table13[[#This Row],[BLK]]&gt;=21,"Elite Shot Blocker","Invalid")))</f>
        <v>Occasional Blocker</v>
      </c>
      <c r="AJ496">
        <v>11</v>
      </c>
      <c r="AK496">
        <v>78</v>
      </c>
      <c r="AL496">
        <v>0</v>
      </c>
      <c r="AM496">
        <v>0</v>
      </c>
      <c r="AN496">
        <v>35</v>
      </c>
    </row>
    <row r="497" spans="1:40" x14ac:dyDescent="0.25">
      <c r="A497" t="s">
        <v>583</v>
      </c>
      <c r="B497" t="s">
        <v>57</v>
      </c>
      <c r="C497" t="str">
        <f>_xlfn.XLOOKUP(Table13[[#This Row],[POS]],Table4[POS],Table4[POS NAME])</f>
        <v>Forward</v>
      </c>
      <c r="D497" t="s">
        <v>75</v>
      </c>
      <c r="E497">
        <v>24</v>
      </c>
      <c r="F497">
        <v>4</v>
      </c>
      <c r="G497">
        <v>0</v>
      </c>
      <c r="H497">
        <v>4</v>
      </c>
      <c r="I497" t="b">
        <f>Table13[[#This Row],[W]]+Table13[[#This Row],[L]]=Table13[[#This Row],[Games Played]]</f>
        <v>1</v>
      </c>
      <c r="J497">
        <v>89</v>
      </c>
      <c r="K497">
        <v>17</v>
      </c>
      <c r="L497" t="str">
        <f>IF(Table13[[#This Row],[PTS]]&gt;=1000,"High Scorer","Low Scorer")</f>
        <v>Low Scorer</v>
      </c>
      <c r="M497">
        <v>7</v>
      </c>
      <c r="N497">
        <v>23</v>
      </c>
      <c r="O497">
        <v>30.4</v>
      </c>
      <c r="P497" t="str">
        <f>IF(Table13[[#This Row],[Field Goal %]]&gt;46,"Above Average FG%","Below Average FG%")</f>
        <v>Below Average FG%</v>
      </c>
      <c r="Q497">
        <v>3</v>
      </c>
      <c r="R497">
        <v>12</v>
      </c>
      <c r="S497">
        <v>25</v>
      </c>
      <c r="T497" t="str">
        <f>IF(Table13[[#This Row],[3P%]]&lt;30,"Regular Shooter",IF(Table13[[#This Row],[3P%]]&lt;=36,"Solid Shooter",IF(Table13[[#This Row],[3P%]]&gt;36,"Sharpshooter","Invalid")))</f>
        <v>Regular Shooter</v>
      </c>
      <c r="U497">
        <v>0</v>
      </c>
      <c r="V497">
        <v>1</v>
      </c>
      <c r="W497">
        <v>0</v>
      </c>
      <c r="X497" t="str">
        <f>IF(Table13[[#This Row],[Free Throw %]]&lt;70,"Subpar FT%",IF(Table13[[#This Row],[Free Throw %]]&lt;=72,"Solid FT%",IF(Table13[[#This Row],[Free Throw %]]&gt;72,"Elite FT%","Invalid")))</f>
        <v>Subpar FT%</v>
      </c>
      <c r="Y497">
        <v>3</v>
      </c>
      <c r="Z497">
        <v>12</v>
      </c>
      <c r="AA497">
        <v>15</v>
      </c>
      <c r="AB497" t="str">
        <f>IF(Table13[[#This Row],[REB]]&lt;199,"Occasional Rebounder",IF(Table13[[#This Row],[REB]] &lt;= 199,"Solid Rebounder",IF(Table13[[#This Row],[REB]]&gt;=200,"Elite Rebounder","Invalid")))</f>
        <v>Occasional Rebounder</v>
      </c>
      <c r="AC497">
        <v>4</v>
      </c>
      <c r="AD497" t="str">
        <f>IF(Table13[[#This Row],[AST]]&lt;100,"Occasional Passer",IF(Table13[[#This Row],[AST]] &lt;= 116,"Solid Passer",IF(Table13[[#This Row],[AST]]&gt;116,"Elite Passer","Invalid")))</f>
        <v>Occasional Passer</v>
      </c>
      <c r="AE497">
        <v>4</v>
      </c>
      <c r="AF497">
        <v>2</v>
      </c>
      <c r="AG497" t="str">
        <f>IF(Table13[[#This Row],[STL]]&lt;25,"Occasional Stealer",IF(Table13[[#This Row],[STL]] &lt;= 33,"Solid Stealer",IF(Table13[[#This Row],[STL]]&gt;33,"Elite Stealer","Invalid")))</f>
        <v>Occasional Stealer</v>
      </c>
      <c r="AH497">
        <v>5</v>
      </c>
      <c r="AI497" t="str">
        <f>IF(Table13[[#This Row],[BLK]]&lt;18,"Occasional Blocker",IF(Table13[[#This Row],[BLK]] &lt;= 20,"Solid Shot Blocker",IF(Table13[[#This Row],[BLK]]&gt;=21,"Elite Shot Blocker","Invalid")))</f>
        <v>Occasional Blocker</v>
      </c>
      <c r="AJ497">
        <v>9</v>
      </c>
      <c r="AK497">
        <v>58</v>
      </c>
      <c r="AL497">
        <v>0</v>
      </c>
      <c r="AM497">
        <v>0</v>
      </c>
      <c r="AN497">
        <v>-20</v>
      </c>
    </row>
    <row r="498" spans="1:40" x14ac:dyDescent="0.25">
      <c r="A498" t="s">
        <v>584</v>
      </c>
      <c r="B498" t="s">
        <v>62</v>
      </c>
      <c r="C498" t="str">
        <f>_xlfn.XLOOKUP(Table13[[#This Row],[POS]],Table4[POS],Table4[POS NAME])</f>
        <v>Guard</v>
      </c>
      <c r="D498" t="s">
        <v>114</v>
      </c>
      <c r="E498">
        <v>31</v>
      </c>
      <c r="F498">
        <v>4</v>
      </c>
      <c r="G498">
        <v>1</v>
      </c>
      <c r="H498">
        <v>3</v>
      </c>
      <c r="I498" t="b">
        <f>Table13[[#This Row],[W]]+Table13[[#This Row],[L]]=Table13[[#This Row],[Games Played]]</f>
        <v>1</v>
      </c>
      <c r="J498">
        <v>45</v>
      </c>
      <c r="K498">
        <v>17</v>
      </c>
      <c r="L498" t="str">
        <f>IF(Table13[[#This Row],[PTS]]&gt;=1000,"High Scorer","Low Scorer")</f>
        <v>Low Scorer</v>
      </c>
      <c r="M498">
        <v>6</v>
      </c>
      <c r="N498">
        <v>14</v>
      </c>
      <c r="O498">
        <v>42.9</v>
      </c>
      <c r="P498" t="str">
        <f>IF(Table13[[#This Row],[Field Goal %]]&gt;46,"Above Average FG%","Below Average FG%")</f>
        <v>Below Average FG%</v>
      </c>
      <c r="Q498">
        <v>1</v>
      </c>
      <c r="R498">
        <v>3</v>
      </c>
      <c r="S498">
        <v>33.299999999999997</v>
      </c>
      <c r="T498" t="str">
        <f>IF(Table13[[#This Row],[3P%]]&lt;30,"Regular Shooter",IF(Table13[[#This Row],[3P%]]&lt;=36,"Solid Shooter",IF(Table13[[#This Row],[3P%]]&gt;36,"Sharpshooter","Invalid")))</f>
        <v>Solid Shooter</v>
      </c>
      <c r="U498">
        <v>4</v>
      </c>
      <c r="V498">
        <v>7</v>
      </c>
      <c r="W498">
        <v>57.1</v>
      </c>
      <c r="X498" t="str">
        <f>IF(Table13[[#This Row],[Free Throw %]]&lt;70,"Subpar FT%",IF(Table13[[#This Row],[Free Throw %]]&lt;=72,"Solid FT%",IF(Table13[[#This Row],[Free Throw %]]&gt;72,"Elite FT%","Invalid")))</f>
        <v>Subpar FT%</v>
      </c>
      <c r="Y498">
        <v>1</v>
      </c>
      <c r="Z498">
        <v>4</v>
      </c>
      <c r="AA498">
        <v>5</v>
      </c>
      <c r="AB498" t="str">
        <f>IF(Table13[[#This Row],[REB]]&lt;199,"Occasional Rebounder",IF(Table13[[#This Row],[REB]] &lt;= 199,"Solid Rebounder",IF(Table13[[#This Row],[REB]]&gt;=200,"Elite Rebounder","Invalid")))</f>
        <v>Occasional Rebounder</v>
      </c>
      <c r="AC498">
        <v>7</v>
      </c>
      <c r="AD498" t="str">
        <f>IF(Table13[[#This Row],[AST]]&lt;100,"Occasional Passer",IF(Table13[[#This Row],[AST]] &lt;= 116,"Solid Passer",IF(Table13[[#This Row],[AST]]&gt;116,"Elite Passer","Invalid")))</f>
        <v>Occasional Passer</v>
      </c>
      <c r="AE498">
        <v>4</v>
      </c>
      <c r="AF498">
        <v>1</v>
      </c>
      <c r="AG498" t="str">
        <f>IF(Table13[[#This Row],[STL]]&lt;25,"Occasional Stealer",IF(Table13[[#This Row],[STL]] &lt;= 33,"Solid Stealer",IF(Table13[[#This Row],[STL]]&gt;33,"Elite Stealer","Invalid")))</f>
        <v>Occasional Stealer</v>
      </c>
      <c r="AH498">
        <v>1</v>
      </c>
      <c r="AI498" t="str">
        <f>IF(Table13[[#This Row],[BLK]]&lt;18,"Occasional Blocker",IF(Table13[[#This Row],[BLK]] &lt;= 20,"Solid Shot Blocker",IF(Table13[[#This Row],[BLK]]&gt;=21,"Elite Shot Blocker","Invalid")))</f>
        <v>Occasional Blocker</v>
      </c>
      <c r="AJ498">
        <v>5</v>
      </c>
      <c r="AK498">
        <v>36</v>
      </c>
      <c r="AL498">
        <v>0</v>
      </c>
      <c r="AM498">
        <v>0</v>
      </c>
      <c r="AN498">
        <v>-26</v>
      </c>
    </row>
    <row r="499" spans="1:40" x14ac:dyDescent="0.25">
      <c r="A499" t="s">
        <v>585</v>
      </c>
      <c r="B499" t="s">
        <v>57</v>
      </c>
      <c r="C499" t="str">
        <f>_xlfn.XLOOKUP(Table13[[#This Row],[POS]],Table4[POS],Table4[POS NAME])</f>
        <v>Forward</v>
      </c>
      <c r="D499" t="s">
        <v>134</v>
      </c>
      <c r="E499">
        <v>25</v>
      </c>
      <c r="F499">
        <v>4</v>
      </c>
      <c r="G499">
        <v>0</v>
      </c>
      <c r="H499">
        <v>4</v>
      </c>
      <c r="I499" t="b">
        <f>Table13[[#This Row],[W]]+Table13[[#This Row],[L]]=Table13[[#This Row],[Games Played]]</f>
        <v>1</v>
      </c>
      <c r="J499">
        <v>48</v>
      </c>
      <c r="K499">
        <v>17</v>
      </c>
      <c r="L499" t="str">
        <f>IF(Table13[[#This Row],[PTS]]&gt;=1000,"High Scorer","Low Scorer")</f>
        <v>Low Scorer</v>
      </c>
      <c r="M499">
        <v>5</v>
      </c>
      <c r="N499">
        <v>10</v>
      </c>
      <c r="O499">
        <v>50</v>
      </c>
      <c r="P499" t="str">
        <f>IF(Table13[[#This Row],[Field Goal %]]&gt;46,"Above Average FG%","Below Average FG%")</f>
        <v>Above Average FG%</v>
      </c>
      <c r="Q499">
        <v>3</v>
      </c>
      <c r="R499">
        <v>6</v>
      </c>
      <c r="S499">
        <v>50</v>
      </c>
      <c r="T499" t="str">
        <f>IF(Table13[[#This Row],[3P%]]&lt;30,"Regular Shooter",IF(Table13[[#This Row],[3P%]]&lt;=36,"Solid Shooter",IF(Table13[[#This Row],[3P%]]&gt;36,"Sharpshooter","Invalid")))</f>
        <v>Sharpshooter</v>
      </c>
      <c r="U499">
        <v>4</v>
      </c>
      <c r="V499">
        <v>4</v>
      </c>
      <c r="W499">
        <v>100</v>
      </c>
      <c r="X499" t="str">
        <f>IF(Table13[[#This Row],[Free Throw %]]&lt;70,"Subpar FT%",IF(Table13[[#This Row],[Free Throw %]]&lt;=72,"Solid FT%",IF(Table13[[#This Row],[Free Throw %]]&gt;72,"Elite FT%","Invalid")))</f>
        <v>Elite FT%</v>
      </c>
      <c r="Y499">
        <v>0</v>
      </c>
      <c r="Z499">
        <v>5</v>
      </c>
      <c r="AA499">
        <v>5</v>
      </c>
      <c r="AB499" t="str">
        <f>IF(Table13[[#This Row],[REB]]&lt;199,"Occasional Rebounder",IF(Table13[[#This Row],[REB]] &lt;= 199,"Solid Rebounder",IF(Table13[[#This Row],[REB]]&gt;=200,"Elite Rebounder","Invalid")))</f>
        <v>Occasional Rebounder</v>
      </c>
      <c r="AC499">
        <v>5</v>
      </c>
      <c r="AD499" t="str">
        <f>IF(Table13[[#This Row],[AST]]&lt;100,"Occasional Passer",IF(Table13[[#This Row],[AST]] &lt;= 116,"Solid Passer",IF(Table13[[#This Row],[AST]]&gt;116,"Elite Passer","Invalid")))</f>
        <v>Occasional Passer</v>
      </c>
      <c r="AE499">
        <v>3</v>
      </c>
      <c r="AF499">
        <v>0</v>
      </c>
      <c r="AG499" t="str">
        <f>IF(Table13[[#This Row],[STL]]&lt;25,"Occasional Stealer",IF(Table13[[#This Row],[STL]] &lt;= 33,"Solid Stealer",IF(Table13[[#This Row],[STL]]&gt;33,"Elite Stealer","Invalid")))</f>
        <v>Occasional Stealer</v>
      </c>
      <c r="AH499">
        <v>1</v>
      </c>
      <c r="AI499" t="str">
        <f>IF(Table13[[#This Row],[BLK]]&lt;18,"Occasional Blocker",IF(Table13[[#This Row],[BLK]] &lt;= 20,"Solid Shot Blocker",IF(Table13[[#This Row],[BLK]]&gt;=21,"Elite Shot Blocker","Invalid")))</f>
        <v>Occasional Blocker</v>
      </c>
      <c r="AJ499">
        <v>7</v>
      </c>
      <c r="AK499">
        <v>31</v>
      </c>
      <c r="AL499">
        <v>0</v>
      </c>
      <c r="AM499">
        <v>0</v>
      </c>
      <c r="AN499">
        <v>-28</v>
      </c>
    </row>
    <row r="500" spans="1:40" x14ac:dyDescent="0.25">
      <c r="A500" t="s">
        <v>586</v>
      </c>
      <c r="B500" t="s">
        <v>57</v>
      </c>
      <c r="C500" t="str">
        <f>_xlfn.XLOOKUP(Table13[[#This Row],[POS]],Table4[POS],Table4[POS NAME])</f>
        <v>Forward</v>
      </c>
      <c r="D500" t="s">
        <v>142</v>
      </c>
      <c r="E500">
        <v>23</v>
      </c>
      <c r="F500">
        <v>10</v>
      </c>
      <c r="G500">
        <v>2</v>
      </c>
      <c r="H500">
        <v>8</v>
      </c>
      <c r="I500" t="b">
        <f>Table13[[#This Row],[W]]+Table13[[#This Row],[L]]=Table13[[#This Row],[Games Played]]</f>
        <v>1</v>
      </c>
      <c r="J500">
        <v>90</v>
      </c>
      <c r="K500">
        <v>16</v>
      </c>
      <c r="L500" t="str">
        <f>IF(Table13[[#This Row],[PTS]]&gt;=1000,"High Scorer","Low Scorer")</f>
        <v>Low Scorer</v>
      </c>
      <c r="M500">
        <v>5</v>
      </c>
      <c r="N500">
        <v>27</v>
      </c>
      <c r="O500">
        <v>18.5</v>
      </c>
      <c r="P500" t="str">
        <f>IF(Table13[[#This Row],[Field Goal %]]&gt;46,"Above Average FG%","Below Average FG%")</f>
        <v>Below Average FG%</v>
      </c>
      <c r="Q500">
        <v>4</v>
      </c>
      <c r="R500">
        <v>25</v>
      </c>
      <c r="S500">
        <v>16</v>
      </c>
      <c r="T500" t="str">
        <f>IF(Table13[[#This Row],[3P%]]&lt;30,"Regular Shooter",IF(Table13[[#This Row],[3P%]]&lt;=36,"Solid Shooter",IF(Table13[[#This Row],[3P%]]&gt;36,"Sharpshooter","Invalid")))</f>
        <v>Regular Shooter</v>
      </c>
      <c r="U500">
        <v>2</v>
      </c>
      <c r="V500">
        <v>2</v>
      </c>
      <c r="W500">
        <v>100</v>
      </c>
      <c r="X500" t="str">
        <f>IF(Table13[[#This Row],[Free Throw %]]&lt;70,"Subpar FT%",IF(Table13[[#This Row],[Free Throw %]]&lt;=72,"Solid FT%",IF(Table13[[#This Row],[Free Throw %]]&gt;72,"Elite FT%","Invalid")))</f>
        <v>Elite FT%</v>
      </c>
      <c r="Y500">
        <v>2</v>
      </c>
      <c r="Z500">
        <v>4</v>
      </c>
      <c r="AA500">
        <v>6</v>
      </c>
      <c r="AB500" t="str">
        <f>IF(Table13[[#This Row],[REB]]&lt;199,"Occasional Rebounder",IF(Table13[[#This Row],[REB]] &lt;= 199,"Solid Rebounder",IF(Table13[[#This Row],[REB]]&gt;=200,"Elite Rebounder","Invalid")))</f>
        <v>Occasional Rebounder</v>
      </c>
      <c r="AC500">
        <v>4</v>
      </c>
      <c r="AD500" t="str">
        <f>IF(Table13[[#This Row],[AST]]&lt;100,"Occasional Passer",IF(Table13[[#This Row],[AST]] &lt;= 116,"Solid Passer",IF(Table13[[#This Row],[AST]]&gt;116,"Elite Passer","Invalid")))</f>
        <v>Occasional Passer</v>
      </c>
      <c r="AE500">
        <v>0</v>
      </c>
      <c r="AF500">
        <v>2</v>
      </c>
      <c r="AG500" t="str">
        <f>IF(Table13[[#This Row],[STL]]&lt;25,"Occasional Stealer",IF(Table13[[#This Row],[STL]] &lt;= 33,"Solid Stealer",IF(Table13[[#This Row],[STL]]&gt;33,"Elite Stealer","Invalid")))</f>
        <v>Occasional Stealer</v>
      </c>
      <c r="AH500">
        <v>0</v>
      </c>
      <c r="AI500" t="str">
        <f>IF(Table13[[#This Row],[BLK]]&lt;18,"Occasional Blocker",IF(Table13[[#This Row],[BLK]] &lt;= 20,"Solid Shot Blocker",IF(Table13[[#This Row],[BLK]]&gt;=21,"Elite Shot Blocker","Invalid")))</f>
        <v>Occasional Blocker</v>
      </c>
      <c r="AJ500">
        <v>6</v>
      </c>
      <c r="AK500">
        <v>35</v>
      </c>
      <c r="AL500">
        <v>0</v>
      </c>
      <c r="AM500">
        <v>0</v>
      </c>
      <c r="AN500">
        <v>3</v>
      </c>
    </row>
    <row r="501" spans="1:40" x14ac:dyDescent="0.25">
      <c r="A501" t="s">
        <v>587</v>
      </c>
      <c r="B501" t="s">
        <v>57</v>
      </c>
      <c r="C501" t="str">
        <f>_xlfn.XLOOKUP(Table13[[#This Row],[POS]],Table4[POS],Table4[POS NAME])</f>
        <v>Forward</v>
      </c>
      <c r="D501" t="s">
        <v>95</v>
      </c>
      <c r="E501">
        <v>23</v>
      </c>
      <c r="F501">
        <v>1</v>
      </c>
      <c r="G501">
        <v>0</v>
      </c>
      <c r="H501">
        <v>1</v>
      </c>
      <c r="I501" t="b">
        <f>Table13[[#This Row],[W]]+Table13[[#This Row],[L]]=Table13[[#This Row],[Games Played]]</f>
        <v>1</v>
      </c>
      <c r="J501">
        <v>35</v>
      </c>
      <c r="K501">
        <v>16</v>
      </c>
      <c r="L501" t="str">
        <f>IF(Table13[[#This Row],[PTS]]&gt;=1000,"High Scorer","Low Scorer")</f>
        <v>Low Scorer</v>
      </c>
      <c r="M501">
        <v>6</v>
      </c>
      <c r="N501">
        <v>12</v>
      </c>
      <c r="O501">
        <v>50</v>
      </c>
      <c r="P501" t="str">
        <f>IF(Table13[[#This Row],[Field Goal %]]&gt;46,"Above Average FG%","Below Average FG%")</f>
        <v>Above Average FG%</v>
      </c>
      <c r="Q501">
        <v>2</v>
      </c>
      <c r="R501">
        <v>5</v>
      </c>
      <c r="S501">
        <v>40</v>
      </c>
      <c r="T501" t="str">
        <f>IF(Table13[[#This Row],[3P%]]&lt;30,"Regular Shooter",IF(Table13[[#This Row],[3P%]]&lt;=36,"Solid Shooter",IF(Table13[[#This Row],[3P%]]&gt;36,"Sharpshooter","Invalid")))</f>
        <v>Sharpshooter</v>
      </c>
      <c r="U501">
        <v>2</v>
      </c>
      <c r="V501">
        <v>2</v>
      </c>
      <c r="W501">
        <v>100</v>
      </c>
      <c r="X501" t="str">
        <f>IF(Table13[[#This Row],[Free Throw %]]&lt;70,"Subpar FT%",IF(Table13[[#This Row],[Free Throw %]]&lt;=72,"Solid FT%",IF(Table13[[#This Row],[Free Throw %]]&gt;72,"Elite FT%","Invalid")))</f>
        <v>Elite FT%</v>
      </c>
      <c r="Y501">
        <v>3</v>
      </c>
      <c r="Z501">
        <v>6</v>
      </c>
      <c r="AA501">
        <v>9</v>
      </c>
      <c r="AB501" t="str">
        <f>IF(Table13[[#This Row],[REB]]&lt;199,"Occasional Rebounder",IF(Table13[[#This Row],[REB]] &lt;= 199,"Solid Rebounder",IF(Table13[[#This Row],[REB]]&gt;=200,"Elite Rebounder","Invalid")))</f>
        <v>Occasional Rebounder</v>
      </c>
      <c r="AC501">
        <v>7</v>
      </c>
      <c r="AD501" t="str">
        <f>IF(Table13[[#This Row],[AST]]&lt;100,"Occasional Passer",IF(Table13[[#This Row],[AST]] &lt;= 116,"Solid Passer",IF(Table13[[#This Row],[AST]]&gt;116,"Elite Passer","Invalid")))</f>
        <v>Occasional Passer</v>
      </c>
      <c r="AE501">
        <v>4</v>
      </c>
      <c r="AF501">
        <v>0</v>
      </c>
      <c r="AG501" t="str">
        <f>IF(Table13[[#This Row],[STL]]&lt;25,"Occasional Stealer",IF(Table13[[#This Row],[STL]] &lt;= 33,"Solid Stealer",IF(Table13[[#This Row],[STL]]&gt;33,"Elite Stealer","Invalid")))</f>
        <v>Occasional Stealer</v>
      </c>
      <c r="AH501">
        <v>1</v>
      </c>
      <c r="AI501" t="str">
        <f>IF(Table13[[#This Row],[BLK]]&lt;18,"Occasional Blocker",IF(Table13[[#This Row],[BLK]] &lt;= 20,"Solid Shot Blocker",IF(Table13[[#This Row],[BLK]]&gt;=21,"Elite Shot Blocker","Invalid")))</f>
        <v>Occasional Blocker</v>
      </c>
      <c r="AJ501">
        <v>5</v>
      </c>
      <c r="AK501">
        <v>36</v>
      </c>
      <c r="AL501">
        <v>0</v>
      </c>
      <c r="AM501">
        <v>0</v>
      </c>
      <c r="AN501">
        <v>-14</v>
      </c>
    </row>
    <row r="502" spans="1:40" x14ac:dyDescent="0.25">
      <c r="A502" t="s">
        <v>588</v>
      </c>
      <c r="B502" t="s">
        <v>57</v>
      </c>
      <c r="C502" t="str">
        <f>_xlfn.XLOOKUP(Table13[[#This Row],[POS]],Table4[POS],Table4[POS NAME])</f>
        <v>Forward</v>
      </c>
      <c r="D502" t="s">
        <v>91</v>
      </c>
      <c r="E502">
        <v>23</v>
      </c>
      <c r="F502">
        <v>4</v>
      </c>
      <c r="G502">
        <v>0</v>
      </c>
      <c r="H502">
        <v>4</v>
      </c>
      <c r="I502" t="b">
        <f>Table13[[#This Row],[W]]+Table13[[#This Row],[L]]=Table13[[#This Row],[Games Played]]</f>
        <v>1</v>
      </c>
      <c r="J502">
        <v>25</v>
      </c>
      <c r="K502">
        <v>15</v>
      </c>
      <c r="L502" t="str">
        <f>IF(Table13[[#This Row],[PTS]]&gt;=1000,"High Scorer","Low Scorer")</f>
        <v>Low Scorer</v>
      </c>
      <c r="M502">
        <v>5</v>
      </c>
      <c r="N502">
        <v>12</v>
      </c>
      <c r="O502">
        <v>41.7</v>
      </c>
      <c r="P502" t="str">
        <f>IF(Table13[[#This Row],[Field Goal %]]&gt;46,"Above Average FG%","Below Average FG%")</f>
        <v>Below Average FG%</v>
      </c>
      <c r="Q502">
        <v>3</v>
      </c>
      <c r="R502">
        <v>10</v>
      </c>
      <c r="S502">
        <v>30</v>
      </c>
      <c r="T502" t="str">
        <f>IF(Table13[[#This Row],[3P%]]&lt;30,"Regular Shooter",IF(Table13[[#This Row],[3P%]]&lt;=36,"Solid Shooter",IF(Table13[[#This Row],[3P%]]&gt;36,"Sharpshooter","Invalid")))</f>
        <v>Solid Shooter</v>
      </c>
      <c r="U502">
        <v>2</v>
      </c>
      <c r="V502">
        <v>2</v>
      </c>
      <c r="W502">
        <v>100</v>
      </c>
      <c r="X502" t="str">
        <f>IF(Table13[[#This Row],[Free Throw %]]&lt;70,"Subpar FT%",IF(Table13[[#This Row],[Free Throw %]]&lt;=72,"Solid FT%",IF(Table13[[#This Row],[Free Throw %]]&gt;72,"Elite FT%","Invalid")))</f>
        <v>Elite FT%</v>
      </c>
      <c r="Y502">
        <v>1</v>
      </c>
      <c r="Z502">
        <v>5</v>
      </c>
      <c r="AA502">
        <v>6</v>
      </c>
      <c r="AB502" t="str">
        <f>IF(Table13[[#This Row],[REB]]&lt;199,"Occasional Rebounder",IF(Table13[[#This Row],[REB]] &lt;= 199,"Solid Rebounder",IF(Table13[[#This Row],[REB]]&gt;=200,"Elite Rebounder","Invalid")))</f>
        <v>Occasional Rebounder</v>
      </c>
      <c r="AC502">
        <v>1</v>
      </c>
      <c r="AD502" t="str">
        <f>IF(Table13[[#This Row],[AST]]&lt;100,"Occasional Passer",IF(Table13[[#This Row],[AST]] &lt;= 116,"Solid Passer",IF(Table13[[#This Row],[AST]]&gt;116,"Elite Passer","Invalid")))</f>
        <v>Occasional Passer</v>
      </c>
      <c r="AE502">
        <v>0</v>
      </c>
      <c r="AF502">
        <v>0</v>
      </c>
      <c r="AG502" t="str">
        <f>IF(Table13[[#This Row],[STL]]&lt;25,"Occasional Stealer",IF(Table13[[#This Row],[STL]] &lt;= 33,"Solid Stealer",IF(Table13[[#This Row],[STL]]&gt;33,"Elite Stealer","Invalid")))</f>
        <v>Occasional Stealer</v>
      </c>
      <c r="AH502">
        <v>1</v>
      </c>
      <c r="AI502" t="str">
        <f>IF(Table13[[#This Row],[BLK]]&lt;18,"Occasional Blocker",IF(Table13[[#This Row],[BLK]] &lt;= 20,"Solid Shot Blocker",IF(Table13[[#This Row],[BLK]]&gt;=21,"Elite Shot Blocker","Invalid")))</f>
        <v>Occasional Blocker</v>
      </c>
      <c r="AJ502">
        <v>2</v>
      </c>
      <c r="AK502">
        <v>27</v>
      </c>
      <c r="AL502">
        <v>0</v>
      </c>
      <c r="AM502">
        <v>0</v>
      </c>
      <c r="AN502">
        <v>1</v>
      </c>
    </row>
    <row r="503" spans="1:40" x14ac:dyDescent="0.25">
      <c r="A503" t="s">
        <v>589</v>
      </c>
      <c r="B503" t="s">
        <v>62</v>
      </c>
      <c r="C503" t="str">
        <f>_xlfn.XLOOKUP(Table13[[#This Row],[POS]],Table4[POS],Table4[POS NAME])</f>
        <v>Guard</v>
      </c>
      <c r="D503" t="s">
        <v>111</v>
      </c>
      <c r="E503">
        <v>23</v>
      </c>
      <c r="F503">
        <v>5</v>
      </c>
      <c r="G503">
        <v>2</v>
      </c>
      <c r="H503">
        <v>3</v>
      </c>
      <c r="I503" t="b">
        <f>Table13[[#This Row],[W]]+Table13[[#This Row],[L]]=Table13[[#This Row],[Games Played]]</f>
        <v>1</v>
      </c>
      <c r="J503">
        <v>71</v>
      </c>
      <c r="K503">
        <v>15</v>
      </c>
      <c r="L503" t="str">
        <f>IF(Table13[[#This Row],[PTS]]&gt;=1000,"High Scorer","Low Scorer")</f>
        <v>Low Scorer</v>
      </c>
      <c r="M503">
        <v>6</v>
      </c>
      <c r="N503">
        <v>14</v>
      </c>
      <c r="O503">
        <v>42.9</v>
      </c>
      <c r="P503" t="str">
        <f>IF(Table13[[#This Row],[Field Goal %]]&gt;46,"Above Average FG%","Below Average FG%")</f>
        <v>Below Average FG%</v>
      </c>
      <c r="Q503">
        <v>2</v>
      </c>
      <c r="R503">
        <v>6</v>
      </c>
      <c r="S503">
        <v>33.299999999999997</v>
      </c>
      <c r="T503" t="str">
        <f>IF(Table13[[#This Row],[3P%]]&lt;30,"Regular Shooter",IF(Table13[[#This Row],[3P%]]&lt;=36,"Solid Shooter",IF(Table13[[#This Row],[3P%]]&gt;36,"Sharpshooter","Invalid")))</f>
        <v>Solid Shooter</v>
      </c>
      <c r="U503">
        <v>1</v>
      </c>
      <c r="V503">
        <v>2</v>
      </c>
      <c r="W503">
        <v>50</v>
      </c>
      <c r="X503" t="str">
        <f>IF(Table13[[#This Row],[Free Throw %]]&lt;70,"Subpar FT%",IF(Table13[[#This Row],[Free Throw %]]&lt;=72,"Solid FT%",IF(Table13[[#This Row],[Free Throw %]]&gt;72,"Elite FT%","Invalid")))</f>
        <v>Subpar FT%</v>
      </c>
      <c r="Y503">
        <v>1</v>
      </c>
      <c r="Z503">
        <v>5</v>
      </c>
      <c r="AA503">
        <v>6</v>
      </c>
      <c r="AB503" t="str">
        <f>IF(Table13[[#This Row],[REB]]&lt;199,"Occasional Rebounder",IF(Table13[[#This Row],[REB]] &lt;= 199,"Solid Rebounder",IF(Table13[[#This Row],[REB]]&gt;=200,"Elite Rebounder","Invalid")))</f>
        <v>Occasional Rebounder</v>
      </c>
      <c r="AC503">
        <v>4</v>
      </c>
      <c r="AD503" t="str">
        <f>IF(Table13[[#This Row],[AST]]&lt;100,"Occasional Passer",IF(Table13[[#This Row],[AST]] &lt;= 116,"Solid Passer",IF(Table13[[#This Row],[AST]]&gt;116,"Elite Passer","Invalid")))</f>
        <v>Occasional Passer</v>
      </c>
      <c r="AE503">
        <v>4</v>
      </c>
      <c r="AF503">
        <v>4</v>
      </c>
      <c r="AG503" t="str">
        <f>IF(Table13[[#This Row],[STL]]&lt;25,"Occasional Stealer",IF(Table13[[#This Row],[STL]] &lt;= 33,"Solid Stealer",IF(Table13[[#This Row],[STL]]&gt;33,"Elite Stealer","Invalid")))</f>
        <v>Occasional Stealer</v>
      </c>
      <c r="AH503">
        <v>2</v>
      </c>
      <c r="AI503" t="str">
        <f>IF(Table13[[#This Row],[BLK]]&lt;18,"Occasional Blocker",IF(Table13[[#This Row],[BLK]] &lt;= 20,"Solid Shot Blocker",IF(Table13[[#This Row],[BLK]]&gt;=21,"Elite Shot Blocker","Invalid")))</f>
        <v>Occasional Blocker</v>
      </c>
      <c r="AJ503">
        <v>6</v>
      </c>
      <c r="AK503">
        <v>42</v>
      </c>
      <c r="AL503">
        <v>0</v>
      </c>
      <c r="AM503">
        <v>0</v>
      </c>
      <c r="AN503">
        <v>-17</v>
      </c>
    </row>
    <row r="504" spans="1:40" x14ac:dyDescent="0.25">
      <c r="A504" t="s">
        <v>590</v>
      </c>
      <c r="B504" t="s">
        <v>62</v>
      </c>
      <c r="C504" t="str">
        <f>_xlfn.XLOOKUP(Table13[[#This Row],[POS]],Table4[POS],Table4[POS NAME])</f>
        <v>Guard</v>
      </c>
      <c r="D504" t="s">
        <v>102</v>
      </c>
      <c r="E504">
        <v>22</v>
      </c>
      <c r="F504">
        <v>6</v>
      </c>
      <c r="G504">
        <v>1</v>
      </c>
      <c r="H504">
        <v>5</v>
      </c>
      <c r="I504" t="b">
        <f>Table13[[#This Row],[W]]+Table13[[#This Row],[L]]=Table13[[#This Row],[Games Played]]</f>
        <v>1</v>
      </c>
      <c r="J504">
        <v>32</v>
      </c>
      <c r="K504">
        <v>14</v>
      </c>
      <c r="L504" t="str">
        <f>IF(Table13[[#This Row],[PTS]]&gt;=1000,"High Scorer","Low Scorer")</f>
        <v>Low Scorer</v>
      </c>
      <c r="M504">
        <v>4</v>
      </c>
      <c r="N504">
        <v>12</v>
      </c>
      <c r="O504">
        <v>33.299999999999997</v>
      </c>
      <c r="P504" t="str">
        <f>IF(Table13[[#This Row],[Field Goal %]]&gt;46,"Above Average FG%","Below Average FG%")</f>
        <v>Below Average FG%</v>
      </c>
      <c r="Q504">
        <v>1</v>
      </c>
      <c r="R504">
        <v>3</v>
      </c>
      <c r="S504">
        <v>33.299999999999997</v>
      </c>
      <c r="T504" t="str">
        <f>IF(Table13[[#This Row],[3P%]]&lt;30,"Regular Shooter",IF(Table13[[#This Row],[3P%]]&lt;=36,"Solid Shooter",IF(Table13[[#This Row],[3P%]]&gt;36,"Sharpshooter","Invalid")))</f>
        <v>Solid Shooter</v>
      </c>
      <c r="U504">
        <v>5</v>
      </c>
      <c r="V504">
        <v>9</v>
      </c>
      <c r="W504">
        <v>55.6</v>
      </c>
      <c r="X504" t="str">
        <f>IF(Table13[[#This Row],[Free Throw %]]&lt;70,"Subpar FT%",IF(Table13[[#This Row],[Free Throw %]]&lt;=72,"Solid FT%",IF(Table13[[#This Row],[Free Throw %]]&gt;72,"Elite FT%","Invalid")))</f>
        <v>Subpar FT%</v>
      </c>
      <c r="Y504">
        <v>2</v>
      </c>
      <c r="Z504">
        <v>2</v>
      </c>
      <c r="AA504">
        <v>4</v>
      </c>
      <c r="AB504" t="str">
        <f>IF(Table13[[#This Row],[REB]]&lt;199,"Occasional Rebounder",IF(Table13[[#This Row],[REB]] &lt;= 199,"Solid Rebounder",IF(Table13[[#This Row],[REB]]&gt;=200,"Elite Rebounder","Invalid")))</f>
        <v>Occasional Rebounder</v>
      </c>
      <c r="AC504">
        <v>2</v>
      </c>
      <c r="AD504" t="str">
        <f>IF(Table13[[#This Row],[AST]]&lt;100,"Occasional Passer",IF(Table13[[#This Row],[AST]] &lt;= 116,"Solid Passer",IF(Table13[[#This Row],[AST]]&gt;116,"Elite Passer","Invalid")))</f>
        <v>Occasional Passer</v>
      </c>
      <c r="AE504">
        <v>2</v>
      </c>
      <c r="AF504">
        <v>2</v>
      </c>
      <c r="AG504" t="str">
        <f>IF(Table13[[#This Row],[STL]]&lt;25,"Occasional Stealer",IF(Table13[[#This Row],[STL]] &lt;= 33,"Solid Stealer",IF(Table13[[#This Row],[STL]]&gt;33,"Elite Stealer","Invalid")))</f>
        <v>Occasional Stealer</v>
      </c>
      <c r="AH504">
        <v>1</v>
      </c>
      <c r="AI504" t="str">
        <f>IF(Table13[[#This Row],[BLK]]&lt;18,"Occasional Blocker",IF(Table13[[#This Row],[BLK]] &lt;= 20,"Solid Shot Blocker",IF(Table13[[#This Row],[BLK]]&gt;=21,"Elite Shot Blocker","Invalid")))</f>
        <v>Occasional Blocker</v>
      </c>
      <c r="AJ504">
        <v>3</v>
      </c>
      <c r="AK504">
        <v>29</v>
      </c>
      <c r="AL504">
        <v>0</v>
      </c>
      <c r="AM504">
        <v>0</v>
      </c>
      <c r="AN504">
        <v>-1</v>
      </c>
    </row>
    <row r="505" spans="1:40" x14ac:dyDescent="0.25">
      <c r="A505" t="s">
        <v>591</v>
      </c>
      <c r="B505" t="s">
        <v>62</v>
      </c>
      <c r="C505" t="str">
        <f>_xlfn.XLOOKUP(Table13[[#This Row],[POS]],Table4[POS],Table4[POS NAME])</f>
        <v>Guard</v>
      </c>
      <c r="D505" t="s">
        <v>114</v>
      </c>
      <c r="E505">
        <v>22</v>
      </c>
      <c r="F505">
        <v>2</v>
      </c>
      <c r="G505">
        <v>1</v>
      </c>
      <c r="H505">
        <v>1</v>
      </c>
      <c r="I505" t="b">
        <f>Table13[[#This Row],[W]]+Table13[[#This Row],[L]]=Table13[[#This Row],[Games Played]]</f>
        <v>1</v>
      </c>
      <c r="J505">
        <v>30</v>
      </c>
      <c r="K505">
        <v>13</v>
      </c>
      <c r="L505" t="str">
        <f>IF(Table13[[#This Row],[PTS]]&gt;=1000,"High Scorer","Low Scorer")</f>
        <v>Low Scorer</v>
      </c>
      <c r="M505">
        <v>5</v>
      </c>
      <c r="N505">
        <v>7</v>
      </c>
      <c r="O505">
        <v>71.400000000000006</v>
      </c>
      <c r="P505" t="str">
        <f>IF(Table13[[#This Row],[Field Goal %]]&gt;46,"Above Average FG%","Below Average FG%")</f>
        <v>Above Average FG%</v>
      </c>
      <c r="Q505">
        <v>2</v>
      </c>
      <c r="R505">
        <v>2</v>
      </c>
      <c r="S505">
        <v>100</v>
      </c>
      <c r="T505" t="str">
        <f>IF(Table13[[#This Row],[3P%]]&lt;30,"Regular Shooter",IF(Table13[[#This Row],[3P%]]&lt;=36,"Solid Shooter",IF(Table13[[#This Row],[3P%]]&gt;36,"Sharpshooter","Invalid")))</f>
        <v>Sharpshooter</v>
      </c>
      <c r="U505">
        <v>1</v>
      </c>
      <c r="V505">
        <v>2</v>
      </c>
      <c r="W505">
        <v>50</v>
      </c>
      <c r="X505" t="str">
        <f>IF(Table13[[#This Row],[Free Throw %]]&lt;70,"Subpar FT%",IF(Table13[[#This Row],[Free Throw %]]&lt;=72,"Solid FT%",IF(Table13[[#This Row],[Free Throw %]]&gt;72,"Elite FT%","Invalid")))</f>
        <v>Subpar FT%</v>
      </c>
      <c r="Y505">
        <v>0</v>
      </c>
      <c r="Z505">
        <v>6</v>
      </c>
      <c r="AA505">
        <v>6</v>
      </c>
      <c r="AB505" t="str">
        <f>IF(Table13[[#This Row],[REB]]&lt;199,"Occasional Rebounder",IF(Table13[[#This Row],[REB]] &lt;= 199,"Solid Rebounder",IF(Table13[[#This Row],[REB]]&gt;=200,"Elite Rebounder","Invalid")))</f>
        <v>Occasional Rebounder</v>
      </c>
      <c r="AC505">
        <v>1</v>
      </c>
      <c r="AD505" t="str">
        <f>IF(Table13[[#This Row],[AST]]&lt;100,"Occasional Passer",IF(Table13[[#This Row],[AST]] &lt;= 116,"Solid Passer",IF(Table13[[#This Row],[AST]]&gt;116,"Elite Passer","Invalid")))</f>
        <v>Occasional Passer</v>
      </c>
      <c r="AE505">
        <v>3</v>
      </c>
      <c r="AF505">
        <v>2</v>
      </c>
      <c r="AG505" t="str">
        <f>IF(Table13[[#This Row],[STL]]&lt;25,"Occasional Stealer",IF(Table13[[#This Row],[STL]] &lt;= 33,"Solid Stealer",IF(Table13[[#This Row],[STL]]&gt;33,"Elite Stealer","Invalid")))</f>
        <v>Occasional Stealer</v>
      </c>
      <c r="AH505">
        <v>0</v>
      </c>
      <c r="AI505" t="str">
        <f>IF(Table13[[#This Row],[BLK]]&lt;18,"Occasional Blocker",IF(Table13[[#This Row],[BLK]] &lt;= 20,"Solid Shot Blocker",IF(Table13[[#This Row],[BLK]]&gt;=21,"Elite Shot Blocker","Invalid")))</f>
        <v>Occasional Blocker</v>
      </c>
      <c r="AJ505">
        <v>2</v>
      </c>
      <c r="AK505">
        <v>25</v>
      </c>
      <c r="AL505">
        <v>0</v>
      </c>
      <c r="AM505">
        <v>0</v>
      </c>
      <c r="AN505">
        <v>-16</v>
      </c>
    </row>
    <row r="506" spans="1:40" x14ac:dyDescent="0.25">
      <c r="A506" t="s">
        <v>592</v>
      </c>
      <c r="B506" t="s">
        <v>37</v>
      </c>
      <c r="C506" t="str">
        <f>_xlfn.XLOOKUP(Table13[[#This Row],[POS]],Table4[POS],Table4[POS NAME])</f>
        <v>Center</v>
      </c>
      <c r="D506" t="s">
        <v>78</v>
      </c>
      <c r="E506">
        <v>23</v>
      </c>
      <c r="F506">
        <v>5</v>
      </c>
      <c r="G506">
        <v>1</v>
      </c>
      <c r="H506">
        <v>4</v>
      </c>
      <c r="I506" t="b">
        <f>Table13[[#This Row],[W]]+Table13[[#This Row],[L]]=Table13[[#This Row],[Games Played]]</f>
        <v>1</v>
      </c>
      <c r="J506">
        <v>29</v>
      </c>
      <c r="K506">
        <v>12</v>
      </c>
      <c r="L506" t="str">
        <f>IF(Table13[[#This Row],[PTS]]&gt;=1000,"High Scorer","Low Scorer")</f>
        <v>Low Scorer</v>
      </c>
      <c r="M506">
        <v>6</v>
      </c>
      <c r="N506">
        <v>9</v>
      </c>
      <c r="O506">
        <v>66.7</v>
      </c>
      <c r="P506" t="str">
        <f>IF(Table13[[#This Row],[Field Goal %]]&gt;46,"Above Average FG%","Below Average FG%")</f>
        <v>Above Average FG%</v>
      </c>
      <c r="Q506">
        <v>0</v>
      </c>
      <c r="R506">
        <v>0</v>
      </c>
      <c r="S506">
        <v>0</v>
      </c>
      <c r="T506" t="str">
        <f>IF(Table13[[#This Row],[3P%]]&lt;30,"Regular Shooter",IF(Table13[[#This Row],[3P%]]&lt;=36,"Solid Shooter",IF(Table13[[#This Row],[3P%]]&gt;36,"Sharpshooter","Invalid")))</f>
        <v>Regular Shooter</v>
      </c>
      <c r="U506">
        <v>0</v>
      </c>
      <c r="V506">
        <v>2</v>
      </c>
      <c r="W506">
        <v>0</v>
      </c>
      <c r="X506" t="str">
        <f>IF(Table13[[#This Row],[Free Throw %]]&lt;70,"Subpar FT%",IF(Table13[[#This Row],[Free Throw %]]&lt;=72,"Solid FT%",IF(Table13[[#This Row],[Free Throw %]]&gt;72,"Elite FT%","Invalid")))</f>
        <v>Subpar FT%</v>
      </c>
      <c r="Y506">
        <v>5</v>
      </c>
      <c r="Z506">
        <v>6</v>
      </c>
      <c r="AA506">
        <v>11</v>
      </c>
      <c r="AB506" t="str">
        <f>IF(Table13[[#This Row],[REB]]&lt;199,"Occasional Rebounder",IF(Table13[[#This Row],[REB]] &lt;= 199,"Solid Rebounder",IF(Table13[[#This Row],[REB]]&gt;=200,"Elite Rebounder","Invalid")))</f>
        <v>Occasional Rebounder</v>
      </c>
      <c r="AC506">
        <v>1</v>
      </c>
      <c r="AD506" t="str">
        <f>IF(Table13[[#This Row],[AST]]&lt;100,"Occasional Passer",IF(Table13[[#This Row],[AST]] &lt;= 116,"Solid Passer",IF(Table13[[#This Row],[AST]]&gt;116,"Elite Passer","Invalid")))</f>
        <v>Occasional Passer</v>
      </c>
      <c r="AE506">
        <v>1</v>
      </c>
      <c r="AF506">
        <v>0</v>
      </c>
      <c r="AG506" t="str">
        <f>IF(Table13[[#This Row],[STL]]&lt;25,"Occasional Stealer",IF(Table13[[#This Row],[STL]] &lt;= 33,"Solid Stealer",IF(Table13[[#This Row],[STL]]&gt;33,"Elite Stealer","Invalid")))</f>
        <v>Occasional Stealer</v>
      </c>
      <c r="AH506">
        <v>2</v>
      </c>
      <c r="AI506" t="str">
        <f>IF(Table13[[#This Row],[BLK]]&lt;18,"Occasional Blocker",IF(Table13[[#This Row],[BLK]] &lt;= 20,"Solid Shot Blocker",IF(Table13[[#This Row],[BLK]]&gt;=21,"Elite Shot Blocker","Invalid")))</f>
        <v>Occasional Blocker</v>
      </c>
      <c r="AJ506">
        <v>7</v>
      </c>
      <c r="AK506">
        <v>32</v>
      </c>
      <c r="AL506">
        <v>0</v>
      </c>
      <c r="AM506">
        <v>0</v>
      </c>
      <c r="AN506">
        <v>-30</v>
      </c>
    </row>
    <row r="507" spans="1:40" x14ac:dyDescent="0.25">
      <c r="A507" t="s">
        <v>593</v>
      </c>
      <c r="B507" t="s">
        <v>33</v>
      </c>
      <c r="C507" t="str">
        <f>_xlfn.XLOOKUP(Table13[[#This Row],[POS]],Table4[POS],Table4[POS NAME])</f>
        <v>Small Forward</v>
      </c>
      <c r="D507" t="s">
        <v>35</v>
      </c>
      <c r="E507">
        <v>21</v>
      </c>
      <c r="F507">
        <v>5</v>
      </c>
      <c r="G507">
        <v>4</v>
      </c>
      <c r="H507">
        <v>1</v>
      </c>
      <c r="I507" t="b">
        <f>Table13[[#This Row],[W]]+Table13[[#This Row],[L]]=Table13[[#This Row],[Games Played]]</f>
        <v>1</v>
      </c>
      <c r="J507">
        <v>34</v>
      </c>
      <c r="K507">
        <v>11</v>
      </c>
      <c r="L507" t="str">
        <f>IF(Table13[[#This Row],[PTS]]&gt;=1000,"High Scorer","Low Scorer")</f>
        <v>Low Scorer</v>
      </c>
      <c r="M507">
        <v>5</v>
      </c>
      <c r="N507">
        <v>15</v>
      </c>
      <c r="O507">
        <v>33.299999999999997</v>
      </c>
      <c r="P507" t="str">
        <f>IF(Table13[[#This Row],[Field Goal %]]&gt;46,"Above Average FG%","Below Average FG%")</f>
        <v>Below Average FG%</v>
      </c>
      <c r="Q507">
        <v>1</v>
      </c>
      <c r="R507">
        <v>5</v>
      </c>
      <c r="S507">
        <v>20</v>
      </c>
      <c r="T507" t="str">
        <f>IF(Table13[[#This Row],[3P%]]&lt;30,"Regular Shooter",IF(Table13[[#This Row],[3P%]]&lt;=36,"Solid Shooter",IF(Table13[[#This Row],[3P%]]&gt;36,"Sharpshooter","Invalid")))</f>
        <v>Regular Shooter</v>
      </c>
      <c r="U507">
        <v>0</v>
      </c>
      <c r="V507">
        <v>0</v>
      </c>
      <c r="W507">
        <v>0</v>
      </c>
      <c r="X507" t="str">
        <f>IF(Table13[[#This Row],[Free Throw %]]&lt;70,"Subpar FT%",IF(Table13[[#This Row],[Free Throw %]]&lt;=72,"Solid FT%",IF(Table13[[#This Row],[Free Throw %]]&gt;72,"Elite FT%","Invalid")))</f>
        <v>Subpar FT%</v>
      </c>
      <c r="Y507">
        <v>3</v>
      </c>
      <c r="Z507">
        <v>5</v>
      </c>
      <c r="AA507">
        <v>8</v>
      </c>
      <c r="AB507" t="str">
        <f>IF(Table13[[#This Row],[REB]]&lt;199,"Occasional Rebounder",IF(Table13[[#This Row],[REB]] &lt;= 199,"Solid Rebounder",IF(Table13[[#This Row],[REB]]&gt;=200,"Elite Rebounder","Invalid")))</f>
        <v>Occasional Rebounder</v>
      </c>
      <c r="AC507">
        <v>4</v>
      </c>
      <c r="AD507" t="str">
        <f>IF(Table13[[#This Row],[AST]]&lt;100,"Occasional Passer",IF(Table13[[#This Row],[AST]] &lt;= 116,"Solid Passer",IF(Table13[[#This Row],[AST]]&gt;116,"Elite Passer","Invalid")))</f>
        <v>Occasional Passer</v>
      </c>
      <c r="AE507">
        <v>0</v>
      </c>
      <c r="AF507">
        <v>1</v>
      </c>
      <c r="AG507" t="str">
        <f>IF(Table13[[#This Row],[STL]]&lt;25,"Occasional Stealer",IF(Table13[[#This Row],[STL]] &lt;= 33,"Solid Stealer",IF(Table13[[#This Row],[STL]]&gt;33,"Elite Stealer","Invalid")))</f>
        <v>Occasional Stealer</v>
      </c>
      <c r="AH507">
        <v>0</v>
      </c>
      <c r="AI507" t="str">
        <f>IF(Table13[[#This Row],[BLK]]&lt;18,"Occasional Blocker",IF(Table13[[#This Row],[BLK]] &lt;= 20,"Solid Shot Blocker",IF(Table13[[#This Row],[BLK]]&gt;=21,"Elite Shot Blocker","Invalid")))</f>
        <v>Occasional Blocker</v>
      </c>
      <c r="AJ507">
        <v>2</v>
      </c>
      <c r="AK507">
        <v>30</v>
      </c>
      <c r="AL507">
        <v>0</v>
      </c>
      <c r="AM507">
        <v>0</v>
      </c>
      <c r="AN507">
        <v>-4</v>
      </c>
    </row>
    <row r="508" spans="1:40" x14ac:dyDescent="0.25">
      <c r="A508" t="s">
        <v>594</v>
      </c>
      <c r="B508" t="s">
        <v>62</v>
      </c>
      <c r="C508" t="str">
        <f>_xlfn.XLOOKUP(Table13[[#This Row],[POS]],Table4[POS],Table4[POS NAME])</f>
        <v>Guard</v>
      </c>
      <c r="D508" t="s">
        <v>44</v>
      </c>
      <c r="E508">
        <v>32</v>
      </c>
      <c r="F508">
        <v>8</v>
      </c>
      <c r="G508">
        <v>2</v>
      </c>
      <c r="H508">
        <v>6</v>
      </c>
      <c r="I508" t="b">
        <f>Table13[[#This Row],[W]]+Table13[[#This Row],[L]]=Table13[[#This Row],[Games Played]]</f>
        <v>1</v>
      </c>
      <c r="J508">
        <v>52</v>
      </c>
      <c r="K508">
        <v>10</v>
      </c>
      <c r="L508" t="str">
        <f>IF(Table13[[#This Row],[PTS]]&gt;=1000,"High Scorer","Low Scorer")</f>
        <v>Low Scorer</v>
      </c>
      <c r="M508">
        <v>3</v>
      </c>
      <c r="N508">
        <v>13</v>
      </c>
      <c r="O508">
        <v>23.1</v>
      </c>
      <c r="P508" t="str">
        <f>IF(Table13[[#This Row],[Field Goal %]]&gt;46,"Above Average FG%","Below Average FG%")</f>
        <v>Below Average FG%</v>
      </c>
      <c r="Q508">
        <v>3</v>
      </c>
      <c r="R508">
        <v>11</v>
      </c>
      <c r="S508">
        <v>27.3</v>
      </c>
      <c r="T508" t="str">
        <f>IF(Table13[[#This Row],[3P%]]&lt;30,"Regular Shooter",IF(Table13[[#This Row],[3P%]]&lt;=36,"Solid Shooter",IF(Table13[[#This Row],[3P%]]&gt;36,"Sharpshooter","Invalid")))</f>
        <v>Regular Shooter</v>
      </c>
      <c r="U508">
        <v>1</v>
      </c>
      <c r="V508">
        <v>2</v>
      </c>
      <c r="W508">
        <v>50</v>
      </c>
      <c r="X508" t="str">
        <f>IF(Table13[[#This Row],[Free Throw %]]&lt;70,"Subpar FT%",IF(Table13[[#This Row],[Free Throw %]]&lt;=72,"Solid FT%",IF(Table13[[#This Row],[Free Throw %]]&gt;72,"Elite FT%","Invalid")))</f>
        <v>Subpar FT%</v>
      </c>
      <c r="Y508">
        <v>0</v>
      </c>
      <c r="Z508">
        <v>2</v>
      </c>
      <c r="AA508">
        <v>2</v>
      </c>
      <c r="AB508" t="str">
        <f>IF(Table13[[#This Row],[REB]]&lt;199,"Occasional Rebounder",IF(Table13[[#This Row],[REB]] &lt;= 199,"Solid Rebounder",IF(Table13[[#This Row],[REB]]&gt;=200,"Elite Rebounder","Invalid")))</f>
        <v>Occasional Rebounder</v>
      </c>
      <c r="AC508">
        <v>9</v>
      </c>
      <c r="AD508" t="str">
        <f>IF(Table13[[#This Row],[AST]]&lt;100,"Occasional Passer",IF(Table13[[#This Row],[AST]] &lt;= 116,"Solid Passer",IF(Table13[[#This Row],[AST]]&gt;116,"Elite Passer","Invalid")))</f>
        <v>Occasional Passer</v>
      </c>
      <c r="AE508">
        <v>3</v>
      </c>
      <c r="AF508">
        <v>6</v>
      </c>
      <c r="AG508" t="str">
        <f>IF(Table13[[#This Row],[STL]]&lt;25,"Occasional Stealer",IF(Table13[[#This Row],[STL]] &lt;= 33,"Solid Stealer",IF(Table13[[#This Row],[STL]]&gt;33,"Elite Stealer","Invalid")))</f>
        <v>Occasional Stealer</v>
      </c>
      <c r="AH508">
        <v>0</v>
      </c>
      <c r="AI508" t="str">
        <f>IF(Table13[[#This Row],[BLK]]&lt;18,"Occasional Blocker",IF(Table13[[#This Row],[BLK]] &lt;= 20,"Solid Shot Blocker",IF(Table13[[#This Row],[BLK]]&gt;=21,"Elite Shot Blocker","Invalid")))</f>
        <v>Occasional Blocker</v>
      </c>
      <c r="AJ508">
        <v>3</v>
      </c>
      <c r="AK508">
        <v>41</v>
      </c>
      <c r="AL508">
        <v>0</v>
      </c>
      <c r="AM508">
        <v>0</v>
      </c>
      <c r="AN508">
        <v>11</v>
      </c>
    </row>
    <row r="509" spans="1:40" x14ac:dyDescent="0.25">
      <c r="A509" t="s">
        <v>595</v>
      </c>
      <c r="B509" t="s">
        <v>62</v>
      </c>
      <c r="C509" t="str">
        <f>_xlfn.XLOOKUP(Table13[[#This Row],[POS]],Table4[POS],Table4[POS NAME])</f>
        <v>Guard</v>
      </c>
      <c r="D509" t="s">
        <v>93</v>
      </c>
      <c r="E509">
        <v>22</v>
      </c>
      <c r="F509">
        <v>4</v>
      </c>
      <c r="G509">
        <v>4</v>
      </c>
      <c r="H509">
        <v>0</v>
      </c>
      <c r="I509" t="b">
        <f>Table13[[#This Row],[W]]+Table13[[#This Row],[L]]=Table13[[#This Row],[Games Played]]</f>
        <v>1</v>
      </c>
      <c r="J509">
        <v>18</v>
      </c>
      <c r="K509">
        <v>10</v>
      </c>
      <c r="L509" t="str">
        <f>IF(Table13[[#This Row],[PTS]]&gt;=1000,"High Scorer","Low Scorer")</f>
        <v>Low Scorer</v>
      </c>
      <c r="M509">
        <v>2</v>
      </c>
      <c r="N509">
        <v>5</v>
      </c>
      <c r="O509">
        <v>40</v>
      </c>
      <c r="P509" t="str">
        <f>IF(Table13[[#This Row],[Field Goal %]]&gt;46,"Above Average FG%","Below Average FG%")</f>
        <v>Below Average FG%</v>
      </c>
      <c r="Q509">
        <v>2</v>
      </c>
      <c r="R509">
        <v>4</v>
      </c>
      <c r="S509">
        <v>50</v>
      </c>
      <c r="T509" t="str">
        <f>IF(Table13[[#This Row],[3P%]]&lt;30,"Regular Shooter",IF(Table13[[#This Row],[3P%]]&lt;=36,"Solid Shooter",IF(Table13[[#This Row],[3P%]]&gt;36,"Sharpshooter","Invalid")))</f>
        <v>Sharpshooter</v>
      </c>
      <c r="U509">
        <v>4</v>
      </c>
      <c r="V509">
        <v>6</v>
      </c>
      <c r="W509">
        <v>66.7</v>
      </c>
      <c r="X509" t="str">
        <f>IF(Table13[[#This Row],[Free Throw %]]&lt;70,"Subpar FT%",IF(Table13[[#This Row],[Free Throw %]]&lt;=72,"Solid FT%",IF(Table13[[#This Row],[Free Throw %]]&gt;72,"Elite FT%","Invalid")))</f>
        <v>Subpar FT%</v>
      </c>
      <c r="Y509">
        <v>1</v>
      </c>
      <c r="Z509">
        <v>2</v>
      </c>
      <c r="AA509">
        <v>3</v>
      </c>
      <c r="AB509" t="str">
        <f>IF(Table13[[#This Row],[REB]]&lt;199,"Occasional Rebounder",IF(Table13[[#This Row],[REB]] &lt;= 199,"Solid Rebounder",IF(Table13[[#This Row],[REB]]&gt;=200,"Elite Rebounder","Invalid")))</f>
        <v>Occasional Rebounder</v>
      </c>
      <c r="AC509">
        <v>2</v>
      </c>
      <c r="AD509" t="str">
        <f>IF(Table13[[#This Row],[AST]]&lt;100,"Occasional Passer",IF(Table13[[#This Row],[AST]] &lt;= 116,"Solid Passer",IF(Table13[[#This Row],[AST]]&gt;116,"Elite Passer","Invalid")))</f>
        <v>Occasional Passer</v>
      </c>
      <c r="AE509">
        <v>5</v>
      </c>
      <c r="AF509">
        <v>1</v>
      </c>
      <c r="AG509" t="str">
        <f>IF(Table13[[#This Row],[STL]]&lt;25,"Occasional Stealer",IF(Table13[[#This Row],[STL]] &lt;= 33,"Solid Stealer",IF(Table13[[#This Row],[STL]]&gt;33,"Elite Stealer","Invalid")))</f>
        <v>Occasional Stealer</v>
      </c>
      <c r="AH509">
        <v>0</v>
      </c>
      <c r="AI509" t="str">
        <f>IF(Table13[[#This Row],[BLK]]&lt;18,"Occasional Blocker",IF(Table13[[#This Row],[BLK]] &lt;= 20,"Solid Shot Blocker",IF(Table13[[#This Row],[BLK]]&gt;=21,"Elite Shot Blocker","Invalid")))</f>
        <v>Occasional Blocker</v>
      </c>
      <c r="AJ509">
        <v>0</v>
      </c>
      <c r="AK509">
        <v>15</v>
      </c>
      <c r="AL509">
        <v>0</v>
      </c>
      <c r="AM509">
        <v>0</v>
      </c>
      <c r="AN509">
        <v>6</v>
      </c>
    </row>
    <row r="510" spans="1:40" x14ac:dyDescent="0.25">
      <c r="A510" t="s">
        <v>596</v>
      </c>
      <c r="B510" t="s">
        <v>57</v>
      </c>
      <c r="C510" t="str">
        <f>_xlfn.XLOOKUP(Table13[[#This Row],[POS]],Table4[POS],Table4[POS NAME])</f>
        <v>Forward</v>
      </c>
      <c r="D510" t="s">
        <v>102</v>
      </c>
      <c r="E510">
        <v>23</v>
      </c>
      <c r="F510">
        <v>7</v>
      </c>
      <c r="G510">
        <v>2</v>
      </c>
      <c r="H510">
        <v>5</v>
      </c>
      <c r="I510" t="b">
        <f>Table13[[#This Row],[W]]+Table13[[#This Row],[L]]=Table13[[#This Row],[Games Played]]</f>
        <v>1</v>
      </c>
      <c r="J510">
        <v>41</v>
      </c>
      <c r="K510">
        <v>9</v>
      </c>
      <c r="L510" t="str">
        <f>IF(Table13[[#This Row],[PTS]]&gt;=1000,"High Scorer","Low Scorer")</f>
        <v>Low Scorer</v>
      </c>
      <c r="M510">
        <v>3</v>
      </c>
      <c r="N510">
        <v>9</v>
      </c>
      <c r="O510">
        <v>33.299999999999997</v>
      </c>
      <c r="P510" t="str">
        <f>IF(Table13[[#This Row],[Field Goal %]]&gt;46,"Above Average FG%","Below Average FG%")</f>
        <v>Below Average FG%</v>
      </c>
      <c r="Q510">
        <v>3</v>
      </c>
      <c r="R510">
        <v>8</v>
      </c>
      <c r="S510">
        <v>37.5</v>
      </c>
      <c r="T510" t="str">
        <f>IF(Table13[[#This Row],[3P%]]&lt;30,"Regular Shooter",IF(Table13[[#This Row],[3P%]]&lt;=36,"Solid Shooter",IF(Table13[[#This Row],[3P%]]&gt;36,"Sharpshooter","Invalid")))</f>
        <v>Sharpshooter</v>
      </c>
      <c r="U510">
        <v>0</v>
      </c>
      <c r="V510">
        <v>0</v>
      </c>
      <c r="W510">
        <v>0</v>
      </c>
      <c r="X510" t="str">
        <f>IF(Table13[[#This Row],[Free Throw %]]&lt;70,"Subpar FT%",IF(Table13[[#This Row],[Free Throw %]]&lt;=72,"Solid FT%",IF(Table13[[#This Row],[Free Throw %]]&gt;72,"Elite FT%","Invalid")))</f>
        <v>Subpar FT%</v>
      </c>
      <c r="Y510">
        <v>1</v>
      </c>
      <c r="Z510">
        <v>6</v>
      </c>
      <c r="AA510">
        <v>7</v>
      </c>
      <c r="AB510" t="str">
        <f>IF(Table13[[#This Row],[REB]]&lt;199,"Occasional Rebounder",IF(Table13[[#This Row],[REB]] &lt;= 199,"Solid Rebounder",IF(Table13[[#This Row],[REB]]&gt;=200,"Elite Rebounder","Invalid")))</f>
        <v>Occasional Rebounder</v>
      </c>
      <c r="AC510">
        <v>4</v>
      </c>
      <c r="AD510" t="str">
        <f>IF(Table13[[#This Row],[AST]]&lt;100,"Occasional Passer",IF(Table13[[#This Row],[AST]] &lt;= 116,"Solid Passer",IF(Table13[[#This Row],[AST]]&gt;116,"Elite Passer","Invalid")))</f>
        <v>Occasional Passer</v>
      </c>
      <c r="AE510">
        <v>0</v>
      </c>
      <c r="AF510">
        <v>0</v>
      </c>
      <c r="AG510" t="str">
        <f>IF(Table13[[#This Row],[STL]]&lt;25,"Occasional Stealer",IF(Table13[[#This Row],[STL]] &lt;= 33,"Solid Stealer",IF(Table13[[#This Row],[STL]]&gt;33,"Elite Stealer","Invalid")))</f>
        <v>Occasional Stealer</v>
      </c>
      <c r="AH510">
        <v>0</v>
      </c>
      <c r="AI510" t="str">
        <f>IF(Table13[[#This Row],[BLK]]&lt;18,"Occasional Blocker",IF(Table13[[#This Row],[BLK]] &lt;= 20,"Solid Shot Blocker",IF(Table13[[#This Row],[BLK]]&gt;=21,"Elite Shot Blocker","Invalid")))</f>
        <v>Occasional Blocker</v>
      </c>
      <c r="AJ510">
        <v>3</v>
      </c>
      <c r="AK510">
        <v>23</v>
      </c>
      <c r="AL510">
        <v>0</v>
      </c>
      <c r="AM510">
        <v>0</v>
      </c>
      <c r="AN510">
        <v>3</v>
      </c>
    </row>
    <row r="511" spans="1:40" x14ac:dyDescent="0.25">
      <c r="A511" t="s">
        <v>597</v>
      </c>
      <c r="B511" t="s">
        <v>26</v>
      </c>
      <c r="C511" t="str">
        <f>_xlfn.XLOOKUP(Table13[[#This Row],[POS]],Table4[POS],Table4[POS NAME])</f>
        <v>Power Forward</v>
      </c>
      <c r="D511" t="s">
        <v>111</v>
      </c>
      <c r="E511">
        <v>21</v>
      </c>
      <c r="F511">
        <v>6</v>
      </c>
      <c r="G511">
        <v>2</v>
      </c>
      <c r="H511">
        <v>4</v>
      </c>
      <c r="I511" t="b">
        <f>Table13[[#This Row],[W]]+Table13[[#This Row],[L]]=Table13[[#This Row],[Games Played]]</f>
        <v>1</v>
      </c>
      <c r="J511">
        <v>61</v>
      </c>
      <c r="K511">
        <v>9</v>
      </c>
      <c r="L511" t="str">
        <f>IF(Table13[[#This Row],[PTS]]&gt;=1000,"High Scorer","Low Scorer")</f>
        <v>Low Scorer</v>
      </c>
      <c r="M511">
        <v>3</v>
      </c>
      <c r="N511">
        <v>19</v>
      </c>
      <c r="O511">
        <v>15.8</v>
      </c>
      <c r="P511" t="str">
        <f>IF(Table13[[#This Row],[Field Goal %]]&gt;46,"Above Average FG%","Below Average FG%")</f>
        <v>Below Average FG%</v>
      </c>
      <c r="Q511">
        <v>1</v>
      </c>
      <c r="R511">
        <v>10</v>
      </c>
      <c r="S511">
        <v>10</v>
      </c>
      <c r="T511" t="str">
        <f>IF(Table13[[#This Row],[3P%]]&lt;30,"Regular Shooter",IF(Table13[[#This Row],[3P%]]&lt;=36,"Solid Shooter",IF(Table13[[#This Row],[3P%]]&gt;36,"Sharpshooter","Invalid")))</f>
        <v>Regular Shooter</v>
      </c>
      <c r="U511">
        <v>2</v>
      </c>
      <c r="V511">
        <v>2</v>
      </c>
      <c r="W511">
        <v>100</v>
      </c>
      <c r="X511" t="str">
        <f>IF(Table13[[#This Row],[Free Throw %]]&lt;70,"Subpar FT%",IF(Table13[[#This Row],[Free Throw %]]&lt;=72,"Solid FT%",IF(Table13[[#This Row],[Free Throw %]]&gt;72,"Elite FT%","Invalid")))</f>
        <v>Elite FT%</v>
      </c>
      <c r="Y511">
        <v>2</v>
      </c>
      <c r="Z511">
        <v>10</v>
      </c>
      <c r="AA511">
        <v>12</v>
      </c>
      <c r="AB511" t="str">
        <f>IF(Table13[[#This Row],[REB]]&lt;199,"Occasional Rebounder",IF(Table13[[#This Row],[REB]] &lt;= 199,"Solid Rebounder",IF(Table13[[#This Row],[REB]]&gt;=200,"Elite Rebounder","Invalid")))</f>
        <v>Occasional Rebounder</v>
      </c>
      <c r="AC511">
        <v>4</v>
      </c>
      <c r="AD511" t="str">
        <f>IF(Table13[[#This Row],[AST]]&lt;100,"Occasional Passer",IF(Table13[[#This Row],[AST]] &lt;= 116,"Solid Passer",IF(Table13[[#This Row],[AST]]&gt;116,"Elite Passer","Invalid")))</f>
        <v>Occasional Passer</v>
      </c>
      <c r="AE511">
        <v>2</v>
      </c>
      <c r="AF511">
        <v>1</v>
      </c>
      <c r="AG511" t="str">
        <f>IF(Table13[[#This Row],[STL]]&lt;25,"Occasional Stealer",IF(Table13[[#This Row],[STL]] &lt;= 33,"Solid Stealer",IF(Table13[[#This Row],[STL]]&gt;33,"Elite Stealer","Invalid")))</f>
        <v>Occasional Stealer</v>
      </c>
      <c r="AH511">
        <v>0</v>
      </c>
      <c r="AI511" t="str">
        <f>IF(Table13[[#This Row],[BLK]]&lt;18,"Occasional Blocker",IF(Table13[[#This Row],[BLK]] &lt;= 20,"Solid Shot Blocker",IF(Table13[[#This Row],[BLK]]&gt;=21,"Elite Shot Blocker","Invalid")))</f>
        <v>Occasional Blocker</v>
      </c>
      <c r="AJ511">
        <v>4</v>
      </c>
      <c r="AK511">
        <v>30</v>
      </c>
      <c r="AL511">
        <v>0</v>
      </c>
      <c r="AM511">
        <v>0</v>
      </c>
      <c r="AN511">
        <v>-7</v>
      </c>
    </row>
    <row r="512" spans="1:40" x14ac:dyDescent="0.25">
      <c r="A512" t="s">
        <v>598</v>
      </c>
      <c r="B512" t="s">
        <v>33</v>
      </c>
      <c r="C512" t="str">
        <f>_xlfn.XLOOKUP(Table13[[#This Row],[POS]],Table4[POS],Table4[POS NAME])</f>
        <v>Small Forward</v>
      </c>
      <c r="D512" t="s">
        <v>85</v>
      </c>
      <c r="E512">
        <v>23</v>
      </c>
      <c r="F512">
        <v>9</v>
      </c>
      <c r="G512">
        <v>6</v>
      </c>
      <c r="H512">
        <v>3</v>
      </c>
      <c r="I512" t="b">
        <f>Table13[[#This Row],[W]]+Table13[[#This Row],[L]]=Table13[[#This Row],[Games Played]]</f>
        <v>1</v>
      </c>
      <c r="J512">
        <v>50</v>
      </c>
      <c r="K512">
        <v>9</v>
      </c>
      <c r="L512" t="str">
        <f>IF(Table13[[#This Row],[PTS]]&gt;=1000,"High Scorer","Low Scorer")</f>
        <v>Low Scorer</v>
      </c>
      <c r="M512">
        <v>3</v>
      </c>
      <c r="N512">
        <v>14</v>
      </c>
      <c r="O512">
        <v>21.4</v>
      </c>
      <c r="P512" t="str">
        <f>IF(Table13[[#This Row],[Field Goal %]]&gt;46,"Above Average FG%","Below Average FG%")</f>
        <v>Below Average FG%</v>
      </c>
      <c r="Q512">
        <v>3</v>
      </c>
      <c r="R512">
        <v>12</v>
      </c>
      <c r="S512">
        <v>25</v>
      </c>
      <c r="T512" t="str">
        <f>IF(Table13[[#This Row],[3P%]]&lt;30,"Regular Shooter",IF(Table13[[#This Row],[3P%]]&lt;=36,"Solid Shooter",IF(Table13[[#This Row],[3P%]]&gt;36,"Sharpshooter","Invalid")))</f>
        <v>Regular Shooter</v>
      </c>
      <c r="U512">
        <v>0</v>
      </c>
      <c r="V512">
        <v>0</v>
      </c>
      <c r="W512">
        <v>0</v>
      </c>
      <c r="X512" t="str">
        <f>IF(Table13[[#This Row],[Free Throw %]]&lt;70,"Subpar FT%",IF(Table13[[#This Row],[Free Throw %]]&lt;=72,"Solid FT%",IF(Table13[[#This Row],[Free Throw %]]&gt;72,"Elite FT%","Invalid")))</f>
        <v>Subpar FT%</v>
      </c>
      <c r="Y512">
        <v>0</v>
      </c>
      <c r="Z512">
        <v>4</v>
      </c>
      <c r="AA512">
        <v>4</v>
      </c>
      <c r="AB512" t="str">
        <f>IF(Table13[[#This Row],[REB]]&lt;199,"Occasional Rebounder",IF(Table13[[#This Row],[REB]] &lt;= 199,"Solid Rebounder",IF(Table13[[#This Row],[REB]]&gt;=200,"Elite Rebounder","Invalid")))</f>
        <v>Occasional Rebounder</v>
      </c>
      <c r="AC512">
        <v>3</v>
      </c>
      <c r="AD512" t="str">
        <f>IF(Table13[[#This Row],[AST]]&lt;100,"Occasional Passer",IF(Table13[[#This Row],[AST]] &lt;= 116,"Solid Passer",IF(Table13[[#This Row],[AST]]&gt;116,"Elite Passer","Invalid")))</f>
        <v>Occasional Passer</v>
      </c>
      <c r="AE512">
        <v>1</v>
      </c>
      <c r="AF512">
        <v>0</v>
      </c>
      <c r="AG512" t="str">
        <f>IF(Table13[[#This Row],[STL]]&lt;25,"Occasional Stealer",IF(Table13[[#This Row],[STL]] &lt;= 33,"Solid Stealer",IF(Table13[[#This Row],[STL]]&gt;33,"Elite Stealer","Invalid")))</f>
        <v>Occasional Stealer</v>
      </c>
      <c r="AH512">
        <v>0</v>
      </c>
      <c r="AI512" t="str">
        <f>IF(Table13[[#This Row],[BLK]]&lt;18,"Occasional Blocker",IF(Table13[[#This Row],[BLK]] &lt;= 20,"Solid Shot Blocker",IF(Table13[[#This Row],[BLK]]&gt;=21,"Elite Shot Blocker","Invalid")))</f>
        <v>Occasional Blocker</v>
      </c>
      <c r="AJ512">
        <v>3</v>
      </c>
      <c r="AK512">
        <v>17</v>
      </c>
      <c r="AL512">
        <v>0</v>
      </c>
      <c r="AM512">
        <v>0</v>
      </c>
      <c r="AN512">
        <v>2</v>
      </c>
    </row>
    <row r="513" spans="1:40" x14ac:dyDescent="0.25">
      <c r="A513" t="s">
        <v>599</v>
      </c>
      <c r="B513" t="s">
        <v>52</v>
      </c>
      <c r="C513" t="str">
        <f>_xlfn.XLOOKUP(Table13[[#This Row],[POS]],Table4[POS],Table4[POS NAME])</f>
        <v>Shooting Guard</v>
      </c>
      <c r="D513" t="s">
        <v>129</v>
      </c>
      <c r="E513">
        <v>19</v>
      </c>
      <c r="F513">
        <v>6</v>
      </c>
      <c r="G513">
        <v>1</v>
      </c>
      <c r="H513">
        <v>5</v>
      </c>
      <c r="I513" t="b">
        <f>Table13[[#This Row],[W]]+Table13[[#This Row],[L]]=Table13[[#This Row],[Games Played]]</f>
        <v>1</v>
      </c>
      <c r="J513">
        <v>40</v>
      </c>
      <c r="K513">
        <v>9</v>
      </c>
      <c r="L513" t="str">
        <f>IF(Table13[[#This Row],[PTS]]&gt;=1000,"High Scorer","Low Scorer")</f>
        <v>Low Scorer</v>
      </c>
      <c r="M513">
        <v>4</v>
      </c>
      <c r="N513">
        <v>7</v>
      </c>
      <c r="O513">
        <v>57.1</v>
      </c>
      <c r="P513" t="str">
        <f>IF(Table13[[#This Row],[Field Goal %]]&gt;46,"Above Average FG%","Below Average FG%")</f>
        <v>Above Average FG%</v>
      </c>
      <c r="Q513">
        <v>0</v>
      </c>
      <c r="R513">
        <v>1</v>
      </c>
      <c r="S513">
        <v>0</v>
      </c>
      <c r="T513" t="str">
        <f>IF(Table13[[#This Row],[3P%]]&lt;30,"Regular Shooter",IF(Table13[[#This Row],[3P%]]&lt;=36,"Solid Shooter",IF(Table13[[#This Row],[3P%]]&gt;36,"Sharpshooter","Invalid")))</f>
        <v>Regular Shooter</v>
      </c>
      <c r="U513">
        <v>1</v>
      </c>
      <c r="V513">
        <v>2</v>
      </c>
      <c r="W513">
        <v>50</v>
      </c>
      <c r="X513" t="str">
        <f>IF(Table13[[#This Row],[Free Throw %]]&lt;70,"Subpar FT%",IF(Table13[[#This Row],[Free Throw %]]&lt;=72,"Solid FT%",IF(Table13[[#This Row],[Free Throw %]]&gt;72,"Elite FT%","Invalid")))</f>
        <v>Subpar FT%</v>
      </c>
      <c r="Y513">
        <v>2</v>
      </c>
      <c r="Z513">
        <v>4</v>
      </c>
      <c r="AA513">
        <v>6</v>
      </c>
      <c r="AB513" t="str">
        <f>IF(Table13[[#This Row],[REB]]&lt;199,"Occasional Rebounder",IF(Table13[[#This Row],[REB]] &lt;= 199,"Solid Rebounder",IF(Table13[[#This Row],[REB]]&gt;=200,"Elite Rebounder","Invalid")))</f>
        <v>Occasional Rebounder</v>
      </c>
      <c r="AC513">
        <v>3</v>
      </c>
      <c r="AD513" t="str">
        <f>IF(Table13[[#This Row],[AST]]&lt;100,"Occasional Passer",IF(Table13[[#This Row],[AST]] &lt;= 116,"Solid Passer",IF(Table13[[#This Row],[AST]]&gt;116,"Elite Passer","Invalid")))</f>
        <v>Occasional Passer</v>
      </c>
      <c r="AE513">
        <v>2</v>
      </c>
      <c r="AF513">
        <v>4</v>
      </c>
      <c r="AG513" t="str">
        <f>IF(Table13[[#This Row],[STL]]&lt;25,"Occasional Stealer",IF(Table13[[#This Row],[STL]] &lt;= 33,"Solid Stealer",IF(Table13[[#This Row],[STL]]&gt;33,"Elite Stealer","Invalid")))</f>
        <v>Occasional Stealer</v>
      </c>
      <c r="AH513">
        <v>0</v>
      </c>
      <c r="AI513" t="str">
        <f>IF(Table13[[#This Row],[BLK]]&lt;18,"Occasional Blocker",IF(Table13[[#This Row],[BLK]] &lt;= 20,"Solid Shot Blocker",IF(Table13[[#This Row],[BLK]]&gt;=21,"Elite Shot Blocker","Invalid")))</f>
        <v>Occasional Blocker</v>
      </c>
      <c r="AJ513">
        <v>9</v>
      </c>
      <c r="AK513">
        <v>31</v>
      </c>
      <c r="AL513">
        <v>0</v>
      </c>
      <c r="AM513">
        <v>0</v>
      </c>
      <c r="AN513">
        <v>4</v>
      </c>
    </row>
    <row r="514" spans="1:40" x14ac:dyDescent="0.25">
      <c r="A514" t="s">
        <v>600</v>
      </c>
      <c r="B514" t="s">
        <v>62</v>
      </c>
      <c r="C514" t="str">
        <f>_xlfn.XLOOKUP(Table13[[#This Row],[POS]],Table4[POS],Table4[POS NAME])</f>
        <v>Guard</v>
      </c>
      <c r="D514" t="s">
        <v>91</v>
      </c>
      <c r="E514">
        <v>24</v>
      </c>
      <c r="F514">
        <v>5</v>
      </c>
      <c r="G514">
        <v>0</v>
      </c>
      <c r="H514">
        <v>5</v>
      </c>
      <c r="I514" t="b">
        <f>Table13[[#This Row],[W]]+Table13[[#This Row],[L]]=Table13[[#This Row],[Games Played]]</f>
        <v>1</v>
      </c>
      <c r="J514">
        <v>28</v>
      </c>
      <c r="K514">
        <v>9</v>
      </c>
      <c r="L514" t="str">
        <f>IF(Table13[[#This Row],[PTS]]&gt;=1000,"High Scorer","Low Scorer")</f>
        <v>Low Scorer</v>
      </c>
      <c r="M514">
        <v>2</v>
      </c>
      <c r="N514">
        <v>9</v>
      </c>
      <c r="O514">
        <v>22.2</v>
      </c>
      <c r="P514" t="str">
        <f>IF(Table13[[#This Row],[Field Goal %]]&gt;46,"Above Average FG%","Below Average FG%")</f>
        <v>Below Average FG%</v>
      </c>
      <c r="Q514">
        <v>2</v>
      </c>
      <c r="R514">
        <v>8</v>
      </c>
      <c r="S514">
        <v>25</v>
      </c>
      <c r="T514" t="str">
        <f>IF(Table13[[#This Row],[3P%]]&lt;30,"Regular Shooter",IF(Table13[[#This Row],[3P%]]&lt;=36,"Solid Shooter",IF(Table13[[#This Row],[3P%]]&gt;36,"Sharpshooter","Invalid")))</f>
        <v>Regular Shooter</v>
      </c>
      <c r="U514">
        <v>3</v>
      </c>
      <c r="V514">
        <v>3</v>
      </c>
      <c r="W514">
        <v>100</v>
      </c>
      <c r="X514" t="str">
        <f>IF(Table13[[#This Row],[Free Throw %]]&lt;70,"Subpar FT%",IF(Table13[[#This Row],[Free Throw %]]&lt;=72,"Solid FT%",IF(Table13[[#This Row],[Free Throw %]]&gt;72,"Elite FT%","Invalid")))</f>
        <v>Elite FT%</v>
      </c>
      <c r="Y514">
        <v>0</v>
      </c>
      <c r="Z514">
        <v>0</v>
      </c>
      <c r="AA514">
        <v>0</v>
      </c>
      <c r="AB514" t="str">
        <f>IF(Table13[[#This Row],[REB]]&lt;199,"Occasional Rebounder",IF(Table13[[#This Row],[REB]] &lt;= 199,"Solid Rebounder",IF(Table13[[#This Row],[REB]]&gt;=200,"Elite Rebounder","Invalid")))</f>
        <v>Occasional Rebounder</v>
      </c>
      <c r="AC514">
        <v>3</v>
      </c>
      <c r="AD514" t="str">
        <f>IF(Table13[[#This Row],[AST]]&lt;100,"Occasional Passer",IF(Table13[[#This Row],[AST]] &lt;= 116,"Solid Passer",IF(Table13[[#This Row],[AST]]&gt;116,"Elite Passer","Invalid")))</f>
        <v>Occasional Passer</v>
      </c>
      <c r="AE514">
        <v>1</v>
      </c>
      <c r="AF514">
        <v>0</v>
      </c>
      <c r="AG514" t="str">
        <f>IF(Table13[[#This Row],[STL]]&lt;25,"Occasional Stealer",IF(Table13[[#This Row],[STL]] &lt;= 33,"Solid Stealer",IF(Table13[[#This Row],[STL]]&gt;33,"Elite Stealer","Invalid")))</f>
        <v>Occasional Stealer</v>
      </c>
      <c r="AH514">
        <v>0</v>
      </c>
      <c r="AI514" t="str">
        <f>IF(Table13[[#This Row],[BLK]]&lt;18,"Occasional Blocker",IF(Table13[[#This Row],[BLK]] &lt;= 20,"Solid Shot Blocker",IF(Table13[[#This Row],[BLK]]&gt;=21,"Elite Shot Blocker","Invalid")))</f>
        <v>Occasional Blocker</v>
      </c>
      <c r="AJ514">
        <v>1</v>
      </c>
      <c r="AK514">
        <v>13</v>
      </c>
      <c r="AL514">
        <v>0</v>
      </c>
      <c r="AM514">
        <v>0</v>
      </c>
      <c r="AN514">
        <v>3</v>
      </c>
    </row>
    <row r="515" spans="1:40" x14ac:dyDescent="0.25">
      <c r="A515" t="s">
        <v>601</v>
      </c>
      <c r="B515" t="s">
        <v>62</v>
      </c>
      <c r="C515" t="str">
        <f>_xlfn.XLOOKUP(Table13[[#This Row],[POS]],Table4[POS],Table4[POS NAME])</f>
        <v>Guard</v>
      </c>
      <c r="D515" t="s">
        <v>44</v>
      </c>
      <c r="E515">
        <v>27</v>
      </c>
      <c r="F515">
        <v>3</v>
      </c>
      <c r="G515">
        <v>2</v>
      </c>
      <c r="H515">
        <v>1</v>
      </c>
      <c r="I515" t="b">
        <f>Table13[[#This Row],[W]]+Table13[[#This Row],[L]]=Table13[[#This Row],[Games Played]]</f>
        <v>1</v>
      </c>
      <c r="J515">
        <v>8</v>
      </c>
      <c r="K515">
        <v>9</v>
      </c>
      <c r="L515" t="str">
        <f>IF(Table13[[#This Row],[PTS]]&gt;=1000,"High Scorer","Low Scorer")</f>
        <v>Low Scorer</v>
      </c>
      <c r="M515">
        <v>4</v>
      </c>
      <c r="N515">
        <v>5</v>
      </c>
      <c r="O515">
        <v>80</v>
      </c>
      <c r="P515" t="str">
        <f>IF(Table13[[#This Row],[Field Goal %]]&gt;46,"Above Average FG%","Below Average FG%")</f>
        <v>Above Average FG%</v>
      </c>
      <c r="Q515">
        <v>1</v>
      </c>
      <c r="R515">
        <v>2</v>
      </c>
      <c r="S515">
        <v>50</v>
      </c>
      <c r="T515" t="str">
        <f>IF(Table13[[#This Row],[3P%]]&lt;30,"Regular Shooter",IF(Table13[[#This Row],[3P%]]&lt;=36,"Solid Shooter",IF(Table13[[#This Row],[3P%]]&gt;36,"Sharpshooter","Invalid")))</f>
        <v>Sharpshooter</v>
      </c>
      <c r="U515">
        <v>0</v>
      </c>
      <c r="V515">
        <v>0</v>
      </c>
      <c r="W515">
        <v>0</v>
      </c>
      <c r="X515" t="str">
        <f>IF(Table13[[#This Row],[Free Throw %]]&lt;70,"Subpar FT%",IF(Table13[[#This Row],[Free Throw %]]&lt;=72,"Solid FT%",IF(Table13[[#This Row],[Free Throw %]]&gt;72,"Elite FT%","Invalid")))</f>
        <v>Subpar FT%</v>
      </c>
      <c r="Y515">
        <v>1</v>
      </c>
      <c r="Z515">
        <v>1</v>
      </c>
      <c r="AA515">
        <v>2</v>
      </c>
      <c r="AB515" t="str">
        <f>IF(Table13[[#This Row],[REB]]&lt;199,"Occasional Rebounder",IF(Table13[[#This Row],[REB]] &lt;= 199,"Solid Rebounder",IF(Table13[[#This Row],[REB]]&gt;=200,"Elite Rebounder","Invalid")))</f>
        <v>Occasional Rebounder</v>
      </c>
      <c r="AC515">
        <v>0</v>
      </c>
      <c r="AD515" t="str">
        <f>IF(Table13[[#This Row],[AST]]&lt;100,"Occasional Passer",IF(Table13[[#This Row],[AST]] &lt;= 116,"Solid Passer",IF(Table13[[#This Row],[AST]]&gt;116,"Elite Passer","Invalid")))</f>
        <v>Occasional Passer</v>
      </c>
      <c r="AE515">
        <v>0</v>
      </c>
      <c r="AF515">
        <v>0</v>
      </c>
      <c r="AG515" t="str">
        <f>IF(Table13[[#This Row],[STL]]&lt;25,"Occasional Stealer",IF(Table13[[#This Row],[STL]] &lt;= 33,"Solid Stealer",IF(Table13[[#This Row],[STL]]&gt;33,"Elite Stealer","Invalid")))</f>
        <v>Occasional Stealer</v>
      </c>
      <c r="AH515">
        <v>0</v>
      </c>
      <c r="AI515" t="str">
        <f>IF(Table13[[#This Row],[BLK]]&lt;18,"Occasional Blocker",IF(Table13[[#This Row],[BLK]] &lt;= 20,"Solid Shot Blocker",IF(Table13[[#This Row],[BLK]]&gt;=21,"Elite Shot Blocker","Invalid")))</f>
        <v>Occasional Blocker</v>
      </c>
      <c r="AJ515">
        <v>0</v>
      </c>
      <c r="AK515">
        <v>11</v>
      </c>
      <c r="AL515">
        <v>0</v>
      </c>
      <c r="AM515">
        <v>0</v>
      </c>
      <c r="AN515">
        <v>2</v>
      </c>
    </row>
    <row r="516" spans="1:40" x14ac:dyDescent="0.25">
      <c r="A516" t="s">
        <v>602</v>
      </c>
      <c r="B516" t="s">
        <v>57</v>
      </c>
      <c r="C516" t="str">
        <f>_xlfn.XLOOKUP(Table13[[#This Row],[POS]],Table4[POS],Table4[POS NAME])</f>
        <v>Forward</v>
      </c>
      <c r="D516" t="s">
        <v>123</v>
      </c>
      <c r="E516">
        <v>27</v>
      </c>
      <c r="F516">
        <v>4</v>
      </c>
      <c r="G516">
        <v>1</v>
      </c>
      <c r="H516">
        <v>3</v>
      </c>
      <c r="I516" t="b">
        <f>Table13[[#This Row],[W]]+Table13[[#This Row],[L]]=Table13[[#This Row],[Games Played]]</f>
        <v>1</v>
      </c>
      <c r="J516">
        <v>30</v>
      </c>
      <c r="K516">
        <v>7</v>
      </c>
      <c r="L516" t="str">
        <f>IF(Table13[[#This Row],[PTS]]&gt;=1000,"High Scorer","Low Scorer")</f>
        <v>Low Scorer</v>
      </c>
      <c r="M516">
        <v>3</v>
      </c>
      <c r="N516">
        <v>6</v>
      </c>
      <c r="O516">
        <v>50</v>
      </c>
      <c r="P516" t="str">
        <f>IF(Table13[[#This Row],[Field Goal %]]&gt;46,"Above Average FG%","Below Average FG%")</f>
        <v>Above Average FG%</v>
      </c>
      <c r="Q516">
        <v>0</v>
      </c>
      <c r="R516">
        <v>2</v>
      </c>
      <c r="S516">
        <v>0</v>
      </c>
      <c r="T516" t="str">
        <f>IF(Table13[[#This Row],[3P%]]&lt;30,"Regular Shooter",IF(Table13[[#This Row],[3P%]]&lt;=36,"Solid Shooter",IF(Table13[[#This Row],[3P%]]&gt;36,"Sharpshooter","Invalid")))</f>
        <v>Regular Shooter</v>
      </c>
      <c r="U516">
        <v>1</v>
      </c>
      <c r="V516">
        <v>2</v>
      </c>
      <c r="W516">
        <v>50</v>
      </c>
      <c r="X516" t="str">
        <f>IF(Table13[[#This Row],[Free Throw %]]&lt;70,"Subpar FT%",IF(Table13[[#This Row],[Free Throw %]]&lt;=72,"Solid FT%",IF(Table13[[#This Row],[Free Throw %]]&gt;72,"Elite FT%","Invalid")))</f>
        <v>Subpar FT%</v>
      </c>
      <c r="Y516">
        <v>2</v>
      </c>
      <c r="Z516">
        <v>8</v>
      </c>
      <c r="AA516">
        <v>10</v>
      </c>
      <c r="AB516" t="str">
        <f>IF(Table13[[#This Row],[REB]]&lt;199,"Occasional Rebounder",IF(Table13[[#This Row],[REB]] &lt;= 199,"Solid Rebounder",IF(Table13[[#This Row],[REB]]&gt;=200,"Elite Rebounder","Invalid")))</f>
        <v>Occasional Rebounder</v>
      </c>
      <c r="AC516">
        <v>1</v>
      </c>
      <c r="AD516" t="str">
        <f>IF(Table13[[#This Row],[AST]]&lt;100,"Occasional Passer",IF(Table13[[#This Row],[AST]] &lt;= 116,"Solid Passer",IF(Table13[[#This Row],[AST]]&gt;116,"Elite Passer","Invalid")))</f>
        <v>Occasional Passer</v>
      </c>
      <c r="AE516">
        <v>4</v>
      </c>
      <c r="AF516">
        <v>1</v>
      </c>
      <c r="AG516" t="str">
        <f>IF(Table13[[#This Row],[STL]]&lt;25,"Occasional Stealer",IF(Table13[[#This Row],[STL]] &lt;= 33,"Solid Stealer",IF(Table13[[#This Row],[STL]]&gt;33,"Elite Stealer","Invalid")))</f>
        <v>Occasional Stealer</v>
      </c>
      <c r="AH516">
        <v>0</v>
      </c>
      <c r="AI516" t="str">
        <f>IF(Table13[[#This Row],[BLK]]&lt;18,"Occasional Blocker",IF(Table13[[#This Row],[BLK]] &lt;= 20,"Solid Shot Blocker",IF(Table13[[#This Row],[BLK]]&gt;=21,"Elite Shot Blocker","Invalid")))</f>
        <v>Occasional Blocker</v>
      </c>
      <c r="AJ516">
        <v>3</v>
      </c>
      <c r="AK516">
        <v>20</v>
      </c>
      <c r="AL516">
        <v>0</v>
      </c>
      <c r="AM516">
        <v>0</v>
      </c>
      <c r="AN516">
        <v>12</v>
      </c>
    </row>
    <row r="517" spans="1:40" x14ac:dyDescent="0.25">
      <c r="A517" t="s">
        <v>603</v>
      </c>
      <c r="B517" t="s">
        <v>37</v>
      </c>
      <c r="C517" t="str">
        <f>_xlfn.XLOOKUP(Table13[[#This Row],[POS]],Table4[POS],Table4[POS NAME])</f>
        <v>Center</v>
      </c>
      <c r="D517" t="s">
        <v>75</v>
      </c>
      <c r="E517">
        <v>27</v>
      </c>
      <c r="F517">
        <v>1</v>
      </c>
      <c r="G517">
        <v>0</v>
      </c>
      <c r="H517">
        <v>1</v>
      </c>
      <c r="I517" t="b">
        <f>Table13[[#This Row],[W]]+Table13[[#This Row],[L]]=Table13[[#This Row],[Games Played]]</f>
        <v>1</v>
      </c>
      <c r="J517">
        <v>21</v>
      </c>
      <c r="K517">
        <v>7</v>
      </c>
      <c r="L517" t="str">
        <f>IF(Table13[[#This Row],[PTS]]&gt;=1000,"High Scorer","Low Scorer")</f>
        <v>Low Scorer</v>
      </c>
      <c r="M517">
        <v>3</v>
      </c>
      <c r="N517">
        <v>5</v>
      </c>
      <c r="O517">
        <v>60</v>
      </c>
      <c r="P517" t="str">
        <f>IF(Table13[[#This Row],[Field Goal %]]&gt;46,"Above Average FG%","Below Average FG%")</f>
        <v>Above Average FG%</v>
      </c>
      <c r="Q517">
        <v>0</v>
      </c>
      <c r="R517">
        <v>0</v>
      </c>
      <c r="S517">
        <v>0</v>
      </c>
      <c r="T517" t="str">
        <f>IF(Table13[[#This Row],[3P%]]&lt;30,"Regular Shooter",IF(Table13[[#This Row],[3P%]]&lt;=36,"Solid Shooter",IF(Table13[[#This Row],[3P%]]&gt;36,"Sharpshooter","Invalid")))</f>
        <v>Regular Shooter</v>
      </c>
      <c r="U517">
        <v>1</v>
      </c>
      <c r="V517">
        <v>4</v>
      </c>
      <c r="W517">
        <v>25</v>
      </c>
      <c r="X517" t="str">
        <f>IF(Table13[[#This Row],[Free Throw %]]&lt;70,"Subpar FT%",IF(Table13[[#This Row],[Free Throw %]]&lt;=72,"Solid FT%",IF(Table13[[#This Row],[Free Throw %]]&gt;72,"Elite FT%","Invalid")))</f>
        <v>Subpar FT%</v>
      </c>
      <c r="Y517">
        <v>2</v>
      </c>
      <c r="Z517">
        <v>1</v>
      </c>
      <c r="AA517">
        <v>3</v>
      </c>
      <c r="AB517" t="str">
        <f>IF(Table13[[#This Row],[REB]]&lt;199,"Occasional Rebounder",IF(Table13[[#This Row],[REB]] &lt;= 199,"Solid Rebounder",IF(Table13[[#This Row],[REB]]&gt;=200,"Elite Rebounder","Invalid")))</f>
        <v>Occasional Rebounder</v>
      </c>
      <c r="AC517">
        <v>0</v>
      </c>
      <c r="AD517" t="str">
        <f>IF(Table13[[#This Row],[AST]]&lt;100,"Occasional Passer",IF(Table13[[#This Row],[AST]] &lt;= 116,"Solid Passer",IF(Table13[[#This Row],[AST]]&gt;116,"Elite Passer","Invalid")))</f>
        <v>Occasional Passer</v>
      </c>
      <c r="AE517">
        <v>0</v>
      </c>
      <c r="AF517">
        <v>0</v>
      </c>
      <c r="AG517" t="str">
        <f>IF(Table13[[#This Row],[STL]]&lt;25,"Occasional Stealer",IF(Table13[[#This Row],[STL]] &lt;= 33,"Solid Stealer",IF(Table13[[#This Row],[STL]]&gt;33,"Elite Stealer","Invalid")))</f>
        <v>Occasional Stealer</v>
      </c>
      <c r="AH517">
        <v>1</v>
      </c>
      <c r="AI517" t="str">
        <f>IF(Table13[[#This Row],[BLK]]&lt;18,"Occasional Blocker",IF(Table13[[#This Row],[BLK]] &lt;= 20,"Solid Shot Blocker",IF(Table13[[#This Row],[BLK]]&gt;=21,"Elite Shot Blocker","Invalid")))</f>
        <v>Occasional Blocker</v>
      </c>
      <c r="AJ517">
        <v>0</v>
      </c>
      <c r="AK517">
        <v>14</v>
      </c>
      <c r="AL517">
        <v>0</v>
      </c>
      <c r="AM517">
        <v>0</v>
      </c>
      <c r="AN517">
        <v>-29</v>
      </c>
    </row>
    <row r="518" spans="1:40" x14ac:dyDescent="0.25">
      <c r="A518" t="s">
        <v>604</v>
      </c>
      <c r="B518" t="s">
        <v>40</v>
      </c>
      <c r="C518" t="str">
        <f>_xlfn.XLOOKUP(Table13[[#This Row],[POS]],Table4[POS],Table4[POS NAME])</f>
        <v>Point Guard</v>
      </c>
      <c r="D518" t="s">
        <v>132</v>
      </c>
      <c r="E518">
        <v>28</v>
      </c>
      <c r="F518">
        <v>4</v>
      </c>
      <c r="G518">
        <v>2</v>
      </c>
      <c r="H518">
        <v>2</v>
      </c>
      <c r="I518" t="b">
        <f>Table13[[#This Row],[W]]+Table13[[#This Row],[L]]=Table13[[#This Row],[Games Played]]</f>
        <v>1</v>
      </c>
      <c r="J518">
        <v>20</v>
      </c>
      <c r="K518">
        <v>7</v>
      </c>
      <c r="L518" t="str">
        <f>IF(Table13[[#This Row],[PTS]]&gt;=1000,"High Scorer","Low Scorer")</f>
        <v>Low Scorer</v>
      </c>
      <c r="M518">
        <v>3</v>
      </c>
      <c r="N518">
        <v>9</v>
      </c>
      <c r="O518">
        <v>33.299999999999997</v>
      </c>
      <c r="P518" t="str">
        <f>IF(Table13[[#This Row],[Field Goal %]]&gt;46,"Above Average FG%","Below Average FG%")</f>
        <v>Below Average FG%</v>
      </c>
      <c r="Q518">
        <v>1</v>
      </c>
      <c r="R518">
        <v>3</v>
      </c>
      <c r="S518">
        <v>33.299999999999997</v>
      </c>
      <c r="T518" t="str">
        <f>IF(Table13[[#This Row],[3P%]]&lt;30,"Regular Shooter",IF(Table13[[#This Row],[3P%]]&lt;=36,"Solid Shooter",IF(Table13[[#This Row],[3P%]]&gt;36,"Sharpshooter","Invalid")))</f>
        <v>Solid Shooter</v>
      </c>
      <c r="U518">
        <v>0</v>
      </c>
      <c r="V518">
        <v>0</v>
      </c>
      <c r="W518">
        <v>0</v>
      </c>
      <c r="X518" t="str">
        <f>IF(Table13[[#This Row],[Free Throw %]]&lt;70,"Subpar FT%",IF(Table13[[#This Row],[Free Throw %]]&lt;=72,"Solid FT%",IF(Table13[[#This Row],[Free Throw %]]&gt;72,"Elite FT%","Invalid")))</f>
        <v>Subpar FT%</v>
      </c>
      <c r="Y518">
        <v>0</v>
      </c>
      <c r="Z518">
        <v>3</v>
      </c>
      <c r="AA518">
        <v>3</v>
      </c>
      <c r="AB518" t="str">
        <f>IF(Table13[[#This Row],[REB]]&lt;199,"Occasional Rebounder",IF(Table13[[#This Row],[REB]] &lt;= 199,"Solid Rebounder",IF(Table13[[#This Row],[REB]]&gt;=200,"Elite Rebounder","Invalid")))</f>
        <v>Occasional Rebounder</v>
      </c>
      <c r="AC518">
        <v>5</v>
      </c>
      <c r="AD518" t="str">
        <f>IF(Table13[[#This Row],[AST]]&lt;100,"Occasional Passer",IF(Table13[[#This Row],[AST]] &lt;= 116,"Solid Passer",IF(Table13[[#This Row],[AST]]&gt;116,"Elite Passer","Invalid")))</f>
        <v>Occasional Passer</v>
      </c>
      <c r="AE518">
        <v>1</v>
      </c>
      <c r="AF518">
        <v>0</v>
      </c>
      <c r="AG518" t="str">
        <f>IF(Table13[[#This Row],[STL]]&lt;25,"Occasional Stealer",IF(Table13[[#This Row],[STL]] &lt;= 33,"Solid Stealer",IF(Table13[[#This Row],[STL]]&gt;33,"Elite Stealer","Invalid")))</f>
        <v>Occasional Stealer</v>
      </c>
      <c r="AH518">
        <v>0</v>
      </c>
      <c r="AI518" t="str">
        <f>IF(Table13[[#This Row],[BLK]]&lt;18,"Occasional Blocker",IF(Table13[[#This Row],[BLK]] &lt;= 20,"Solid Shot Blocker",IF(Table13[[#This Row],[BLK]]&gt;=21,"Elite Shot Blocker","Invalid")))</f>
        <v>Occasional Blocker</v>
      </c>
      <c r="AJ518">
        <v>2</v>
      </c>
      <c r="AK518">
        <v>17</v>
      </c>
      <c r="AL518">
        <v>0</v>
      </c>
      <c r="AM518">
        <v>0</v>
      </c>
      <c r="AN518">
        <v>3</v>
      </c>
    </row>
    <row r="519" spans="1:40" x14ac:dyDescent="0.25">
      <c r="A519" t="s">
        <v>605</v>
      </c>
      <c r="B519" t="s">
        <v>57</v>
      </c>
      <c r="C519" t="str">
        <f>_xlfn.XLOOKUP(Table13[[#This Row],[POS]],Table4[POS],Table4[POS NAME])</f>
        <v>Forward</v>
      </c>
      <c r="D519" t="s">
        <v>87</v>
      </c>
      <c r="E519">
        <v>22</v>
      </c>
      <c r="F519">
        <v>14</v>
      </c>
      <c r="G519">
        <v>8</v>
      </c>
      <c r="H519">
        <v>6</v>
      </c>
      <c r="I519" t="b">
        <f>Table13[[#This Row],[W]]+Table13[[#This Row],[L]]=Table13[[#This Row],[Games Played]]</f>
        <v>1</v>
      </c>
      <c r="J519">
        <v>69</v>
      </c>
      <c r="K519">
        <v>6</v>
      </c>
      <c r="L519" t="str">
        <f>IF(Table13[[#This Row],[PTS]]&gt;=1000,"High Scorer","Low Scorer")</f>
        <v>Low Scorer</v>
      </c>
      <c r="M519">
        <v>3</v>
      </c>
      <c r="N519">
        <v>20</v>
      </c>
      <c r="O519">
        <v>15</v>
      </c>
      <c r="P519" t="str">
        <f>IF(Table13[[#This Row],[Field Goal %]]&gt;46,"Above Average FG%","Below Average FG%")</f>
        <v>Below Average FG%</v>
      </c>
      <c r="Q519">
        <v>0</v>
      </c>
      <c r="R519">
        <v>4</v>
      </c>
      <c r="S519">
        <v>0</v>
      </c>
      <c r="T519" t="str">
        <f>IF(Table13[[#This Row],[3P%]]&lt;30,"Regular Shooter",IF(Table13[[#This Row],[3P%]]&lt;=36,"Solid Shooter",IF(Table13[[#This Row],[3P%]]&gt;36,"Sharpshooter","Invalid")))</f>
        <v>Regular Shooter</v>
      </c>
      <c r="U519">
        <v>0</v>
      </c>
      <c r="V519">
        <v>0</v>
      </c>
      <c r="W519">
        <v>0</v>
      </c>
      <c r="X519" t="str">
        <f>IF(Table13[[#This Row],[Free Throw %]]&lt;70,"Subpar FT%",IF(Table13[[#This Row],[Free Throw %]]&lt;=72,"Solid FT%",IF(Table13[[#This Row],[Free Throw %]]&gt;72,"Elite FT%","Invalid")))</f>
        <v>Subpar FT%</v>
      </c>
      <c r="Y519">
        <v>4</v>
      </c>
      <c r="Z519">
        <v>3</v>
      </c>
      <c r="AA519">
        <v>7</v>
      </c>
      <c r="AB519" t="str">
        <f>IF(Table13[[#This Row],[REB]]&lt;199,"Occasional Rebounder",IF(Table13[[#This Row],[REB]] &lt;= 199,"Solid Rebounder",IF(Table13[[#This Row],[REB]]&gt;=200,"Elite Rebounder","Invalid")))</f>
        <v>Occasional Rebounder</v>
      </c>
      <c r="AC519">
        <v>7</v>
      </c>
      <c r="AD519" t="str">
        <f>IF(Table13[[#This Row],[AST]]&lt;100,"Occasional Passer",IF(Table13[[#This Row],[AST]] &lt;= 116,"Solid Passer",IF(Table13[[#This Row],[AST]]&gt;116,"Elite Passer","Invalid")))</f>
        <v>Occasional Passer</v>
      </c>
      <c r="AE519">
        <v>7</v>
      </c>
      <c r="AF519">
        <v>3</v>
      </c>
      <c r="AG519" t="str">
        <f>IF(Table13[[#This Row],[STL]]&lt;25,"Occasional Stealer",IF(Table13[[#This Row],[STL]] &lt;= 33,"Solid Stealer",IF(Table13[[#This Row],[STL]]&gt;33,"Elite Stealer","Invalid")))</f>
        <v>Occasional Stealer</v>
      </c>
      <c r="AH519">
        <v>1</v>
      </c>
      <c r="AI519" t="str">
        <f>IF(Table13[[#This Row],[BLK]]&lt;18,"Occasional Blocker",IF(Table13[[#This Row],[BLK]] &lt;= 20,"Solid Shot Blocker",IF(Table13[[#This Row],[BLK]]&gt;=21,"Elite Shot Blocker","Invalid")))</f>
        <v>Occasional Blocker</v>
      </c>
      <c r="AJ519">
        <v>10</v>
      </c>
      <c r="AK519">
        <v>30</v>
      </c>
      <c r="AL519">
        <v>0</v>
      </c>
      <c r="AM519">
        <v>0</v>
      </c>
      <c r="AN519">
        <v>2</v>
      </c>
    </row>
    <row r="520" spans="1:40" x14ac:dyDescent="0.25">
      <c r="A520" t="s">
        <v>606</v>
      </c>
      <c r="B520" t="s">
        <v>37</v>
      </c>
      <c r="C520" t="str">
        <f>_xlfn.XLOOKUP(Table13[[#This Row],[POS]],Table4[POS],Table4[POS NAME])</f>
        <v>Center</v>
      </c>
      <c r="D520" t="s">
        <v>72</v>
      </c>
      <c r="E520">
        <v>23</v>
      </c>
      <c r="F520">
        <v>7</v>
      </c>
      <c r="G520">
        <v>3</v>
      </c>
      <c r="H520">
        <v>4</v>
      </c>
      <c r="I520" t="b">
        <f>Table13[[#This Row],[W]]+Table13[[#This Row],[L]]=Table13[[#This Row],[Games Played]]</f>
        <v>1</v>
      </c>
      <c r="J520">
        <v>20</v>
      </c>
      <c r="K520">
        <v>6</v>
      </c>
      <c r="L520" t="str">
        <f>IF(Table13[[#This Row],[PTS]]&gt;=1000,"High Scorer","Low Scorer")</f>
        <v>Low Scorer</v>
      </c>
      <c r="M520">
        <v>2</v>
      </c>
      <c r="N520">
        <v>7</v>
      </c>
      <c r="O520">
        <v>28.6</v>
      </c>
      <c r="P520" t="str">
        <f>IF(Table13[[#This Row],[Field Goal %]]&gt;46,"Above Average FG%","Below Average FG%")</f>
        <v>Below Average FG%</v>
      </c>
      <c r="Q520">
        <v>1</v>
      </c>
      <c r="R520">
        <v>4</v>
      </c>
      <c r="S520">
        <v>25</v>
      </c>
      <c r="T520" t="str">
        <f>IF(Table13[[#This Row],[3P%]]&lt;30,"Regular Shooter",IF(Table13[[#This Row],[3P%]]&lt;=36,"Solid Shooter",IF(Table13[[#This Row],[3P%]]&gt;36,"Sharpshooter","Invalid")))</f>
        <v>Regular Shooter</v>
      </c>
      <c r="U520">
        <v>1</v>
      </c>
      <c r="V520">
        <v>2</v>
      </c>
      <c r="W520">
        <v>50</v>
      </c>
      <c r="X520" t="str">
        <f>IF(Table13[[#This Row],[Free Throw %]]&lt;70,"Subpar FT%",IF(Table13[[#This Row],[Free Throw %]]&lt;=72,"Solid FT%",IF(Table13[[#This Row],[Free Throw %]]&gt;72,"Elite FT%","Invalid")))</f>
        <v>Subpar FT%</v>
      </c>
      <c r="Y520">
        <v>1</v>
      </c>
      <c r="Z520">
        <v>1</v>
      </c>
      <c r="AA520">
        <v>2</v>
      </c>
      <c r="AB520" t="str">
        <f>IF(Table13[[#This Row],[REB]]&lt;199,"Occasional Rebounder",IF(Table13[[#This Row],[REB]] &lt;= 199,"Solid Rebounder",IF(Table13[[#This Row],[REB]]&gt;=200,"Elite Rebounder","Invalid")))</f>
        <v>Occasional Rebounder</v>
      </c>
      <c r="AC520">
        <v>0</v>
      </c>
      <c r="AD520" t="str">
        <f>IF(Table13[[#This Row],[AST]]&lt;100,"Occasional Passer",IF(Table13[[#This Row],[AST]] &lt;= 116,"Solid Passer",IF(Table13[[#This Row],[AST]]&gt;116,"Elite Passer","Invalid")))</f>
        <v>Occasional Passer</v>
      </c>
      <c r="AE520">
        <v>0</v>
      </c>
      <c r="AF520">
        <v>0</v>
      </c>
      <c r="AG520" t="str">
        <f>IF(Table13[[#This Row],[STL]]&lt;25,"Occasional Stealer",IF(Table13[[#This Row],[STL]] &lt;= 33,"Solid Stealer",IF(Table13[[#This Row],[STL]]&gt;33,"Elite Stealer","Invalid")))</f>
        <v>Occasional Stealer</v>
      </c>
      <c r="AH520">
        <v>0</v>
      </c>
      <c r="AI520" t="str">
        <f>IF(Table13[[#This Row],[BLK]]&lt;18,"Occasional Blocker",IF(Table13[[#This Row],[BLK]] &lt;= 20,"Solid Shot Blocker",IF(Table13[[#This Row],[BLK]]&gt;=21,"Elite Shot Blocker","Invalid")))</f>
        <v>Occasional Blocker</v>
      </c>
      <c r="AJ520">
        <v>5</v>
      </c>
      <c r="AK520">
        <v>8</v>
      </c>
      <c r="AL520">
        <v>0</v>
      </c>
      <c r="AM520">
        <v>0</v>
      </c>
      <c r="AN520">
        <v>15</v>
      </c>
    </row>
    <row r="521" spans="1:40" x14ac:dyDescent="0.25">
      <c r="A521" t="s">
        <v>607</v>
      </c>
      <c r="B521" t="s">
        <v>37</v>
      </c>
      <c r="C521" t="str">
        <f>_xlfn.XLOOKUP(Table13[[#This Row],[POS]],Table4[POS],Table4[POS NAME])</f>
        <v>Center</v>
      </c>
      <c r="D521" t="s">
        <v>35</v>
      </c>
      <c r="E521">
        <v>25</v>
      </c>
      <c r="F521">
        <v>4</v>
      </c>
      <c r="G521">
        <v>3</v>
      </c>
      <c r="H521">
        <v>1</v>
      </c>
      <c r="I521" t="b">
        <f>Table13[[#This Row],[W]]+Table13[[#This Row],[L]]=Table13[[#This Row],[Games Played]]</f>
        <v>1</v>
      </c>
      <c r="J521">
        <v>36</v>
      </c>
      <c r="K521">
        <v>6</v>
      </c>
      <c r="L521" t="str">
        <f>IF(Table13[[#This Row],[PTS]]&gt;=1000,"High Scorer","Low Scorer")</f>
        <v>Low Scorer</v>
      </c>
      <c r="M521">
        <v>2</v>
      </c>
      <c r="N521">
        <v>7</v>
      </c>
      <c r="O521">
        <v>28.6</v>
      </c>
      <c r="P521" t="str">
        <f>IF(Table13[[#This Row],[Field Goal %]]&gt;46,"Above Average FG%","Below Average FG%")</f>
        <v>Below Average FG%</v>
      </c>
      <c r="Q521">
        <v>0</v>
      </c>
      <c r="R521">
        <v>3</v>
      </c>
      <c r="S521">
        <v>0</v>
      </c>
      <c r="T521" t="str">
        <f>IF(Table13[[#This Row],[3P%]]&lt;30,"Regular Shooter",IF(Table13[[#This Row],[3P%]]&lt;=36,"Solid Shooter",IF(Table13[[#This Row],[3P%]]&gt;36,"Sharpshooter","Invalid")))</f>
        <v>Regular Shooter</v>
      </c>
      <c r="U521">
        <v>2</v>
      </c>
      <c r="V521">
        <v>2</v>
      </c>
      <c r="W521">
        <v>100</v>
      </c>
      <c r="X521" t="str">
        <f>IF(Table13[[#This Row],[Free Throw %]]&lt;70,"Subpar FT%",IF(Table13[[#This Row],[Free Throw %]]&lt;=72,"Solid FT%",IF(Table13[[#This Row],[Free Throw %]]&gt;72,"Elite FT%","Invalid")))</f>
        <v>Elite FT%</v>
      </c>
      <c r="Y521">
        <v>5</v>
      </c>
      <c r="Z521">
        <v>5</v>
      </c>
      <c r="AA521">
        <v>10</v>
      </c>
      <c r="AB521" t="str">
        <f>IF(Table13[[#This Row],[REB]]&lt;199,"Occasional Rebounder",IF(Table13[[#This Row],[REB]] &lt;= 199,"Solid Rebounder",IF(Table13[[#This Row],[REB]]&gt;=200,"Elite Rebounder","Invalid")))</f>
        <v>Occasional Rebounder</v>
      </c>
      <c r="AC521">
        <v>0</v>
      </c>
      <c r="AD521" t="str">
        <f>IF(Table13[[#This Row],[AST]]&lt;100,"Occasional Passer",IF(Table13[[#This Row],[AST]] &lt;= 116,"Solid Passer",IF(Table13[[#This Row],[AST]]&gt;116,"Elite Passer","Invalid")))</f>
        <v>Occasional Passer</v>
      </c>
      <c r="AE521">
        <v>1</v>
      </c>
      <c r="AF521">
        <v>2</v>
      </c>
      <c r="AG521" t="str">
        <f>IF(Table13[[#This Row],[STL]]&lt;25,"Occasional Stealer",IF(Table13[[#This Row],[STL]] &lt;= 33,"Solid Stealer",IF(Table13[[#This Row],[STL]]&gt;33,"Elite Stealer","Invalid")))</f>
        <v>Occasional Stealer</v>
      </c>
      <c r="AH521">
        <v>0</v>
      </c>
      <c r="AI521" t="str">
        <f>IF(Table13[[#This Row],[BLK]]&lt;18,"Occasional Blocker",IF(Table13[[#This Row],[BLK]] &lt;= 20,"Solid Shot Blocker",IF(Table13[[#This Row],[BLK]]&gt;=21,"Elite Shot Blocker","Invalid")))</f>
        <v>Occasional Blocker</v>
      </c>
      <c r="AJ521">
        <v>3</v>
      </c>
      <c r="AK521">
        <v>23</v>
      </c>
      <c r="AL521">
        <v>0</v>
      </c>
      <c r="AM521">
        <v>0</v>
      </c>
      <c r="AN521">
        <v>-5</v>
      </c>
    </row>
    <row r="522" spans="1:40" x14ac:dyDescent="0.25">
      <c r="A522" t="s">
        <v>608</v>
      </c>
      <c r="B522" t="s">
        <v>37</v>
      </c>
      <c r="C522" t="str">
        <f>_xlfn.XLOOKUP(Table13[[#This Row],[POS]],Table4[POS],Table4[POS NAME])</f>
        <v>Center</v>
      </c>
      <c r="D522" t="s">
        <v>87</v>
      </c>
      <c r="E522">
        <v>22</v>
      </c>
      <c r="F522">
        <v>11</v>
      </c>
      <c r="G522">
        <v>8</v>
      </c>
      <c r="H522">
        <v>3</v>
      </c>
      <c r="I522" t="b">
        <f>Table13[[#This Row],[W]]+Table13[[#This Row],[L]]=Table13[[#This Row],[Games Played]]</f>
        <v>1</v>
      </c>
      <c r="J522">
        <v>29</v>
      </c>
      <c r="K522">
        <v>6</v>
      </c>
      <c r="L522" t="str">
        <f>IF(Table13[[#This Row],[PTS]]&gt;=1000,"High Scorer","Low Scorer")</f>
        <v>Low Scorer</v>
      </c>
      <c r="M522">
        <v>2</v>
      </c>
      <c r="N522">
        <v>8</v>
      </c>
      <c r="O522">
        <v>25</v>
      </c>
      <c r="P522" t="str">
        <f>IF(Table13[[#This Row],[Field Goal %]]&gt;46,"Above Average FG%","Below Average FG%")</f>
        <v>Below Average FG%</v>
      </c>
      <c r="Q522">
        <v>0</v>
      </c>
      <c r="R522">
        <v>0</v>
      </c>
      <c r="S522">
        <v>0</v>
      </c>
      <c r="T522" t="str">
        <f>IF(Table13[[#This Row],[3P%]]&lt;30,"Regular Shooter",IF(Table13[[#This Row],[3P%]]&lt;=36,"Solid Shooter",IF(Table13[[#This Row],[3P%]]&gt;36,"Sharpshooter","Invalid")))</f>
        <v>Regular Shooter</v>
      </c>
      <c r="U522">
        <v>2</v>
      </c>
      <c r="V522">
        <v>2</v>
      </c>
      <c r="W522">
        <v>100</v>
      </c>
      <c r="X522" t="str">
        <f>IF(Table13[[#This Row],[Free Throw %]]&lt;70,"Subpar FT%",IF(Table13[[#This Row],[Free Throw %]]&lt;=72,"Solid FT%",IF(Table13[[#This Row],[Free Throw %]]&gt;72,"Elite FT%","Invalid")))</f>
        <v>Elite FT%</v>
      </c>
      <c r="Y522">
        <v>3</v>
      </c>
      <c r="Z522">
        <v>8</v>
      </c>
      <c r="AA522">
        <v>11</v>
      </c>
      <c r="AB522" t="str">
        <f>IF(Table13[[#This Row],[REB]]&lt;199,"Occasional Rebounder",IF(Table13[[#This Row],[REB]] &lt;= 199,"Solid Rebounder",IF(Table13[[#This Row],[REB]]&gt;=200,"Elite Rebounder","Invalid")))</f>
        <v>Occasional Rebounder</v>
      </c>
      <c r="AC522">
        <v>3</v>
      </c>
      <c r="AD522" t="str">
        <f>IF(Table13[[#This Row],[AST]]&lt;100,"Occasional Passer",IF(Table13[[#This Row],[AST]] &lt;= 116,"Solid Passer",IF(Table13[[#This Row],[AST]]&gt;116,"Elite Passer","Invalid")))</f>
        <v>Occasional Passer</v>
      </c>
      <c r="AE522">
        <v>2</v>
      </c>
      <c r="AF522">
        <v>2</v>
      </c>
      <c r="AG522" t="str">
        <f>IF(Table13[[#This Row],[STL]]&lt;25,"Occasional Stealer",IF(Table13[[#This Row],[STL]] &lt;= 33,"Solid Stealer",IF(Table13[[#This Row],[STL]]&gt;33,"Elite Stealer","Invalid")))</f>
        <v>Occasional Stealer</v>
      </c>
      <c r="AH522">
        <v>2</v>
      </c>
      <c r="AI522" t="str">
        <f>IF(Table13[[#This Row],[BLK]]&lt;18,"Occasional Blocker",IF(Table13[[#This Row],[BLK]] &lt;= 20,"Solid Shot Blocker",IF(Table13[[#This Row],[BLK]]&gt;=21,"Elite Shot Blocker","Invalid")))</f>
        <v>Occasional Blocker</v>
      </c>
      <c r="AJ522">
        <v>5</v>
      </c>
      <c r="AK522">
        <v>34</v>
      </c>
      <c r="AL522">
        <v>0</v>
      </c>
      <c r="AM522">
        <v>0</v>
      </c>
      <c r="AN522">
        <v>-10</v>
      </c>
    </row>
    <row r="523" spans="1:40" x14ac:dyDescent="0.25">
      <c r="A523" t="s">
        <v>609</v>
      </c>
      <c r="B523" t="s">
        <v>52</v>
      </c>
      <c r="C523" t="str">
        <f>_xlfn.XLOOKUP(Table13[[#This Row],[POS]],Table4[POS],Table4[POS NAME])</f>
        <v>Shooting Guard</v>
      </c>
      <c r="D523" t="s">
        <v>66</v>
      </c>
      <c r="E523">
        <v>26</v>
      </c>
      <c r="F523">
        <v>3</v>
      </c>
      <c r="G523">
        <v>3</v>
      </c>
      <c r="H523">
        <v>0</v>
      </c>
      <c r="I523" t="b">
        <f>Table13[[#This Row],[W]]+Table13[[#This Row],[L]]=Table13[[#This Row],[Games Played]]</f>
        <v>1</v>
      </c>
      <c r="J523">
        <v>10</v>
      </c>
      <c r="K523">
        <v>5</v>
      </c>
      <c r="L523" t="str">
        <f>IF(Table13[[#This Row],[PTS]]&gt;=1000,"High Scorer","Low Scorer")</f>
        <v>Low Scorer</v>
      </c>
      <c r="M523">
        <v>2</v>
      </c>
      <c r="N523">
        <v>3</v>
      </c>
      <c r="O523">
        <v>66.7</v>
      </c>
      <c r="P523" t="str">
        <f>IF(Table13[[#This Row],[Field Goal %]]&gt;46,"Above Average FG%","Below Average FG%")</f>
        <v>Above Average FG%</v>
      </c>
      <c r="Q523">
        <v>1</v>
      </c>
      <c r="R523">
        <v>2</v>
      </c>
      <c r="S523">
        <v>50</v>
      </c>
      <c r="T523" t="str">
        <f>IF(Table13[[#This Row],[3P%]]&lt;30,"Regular Shooter",IF(Table13[[#This Row],[3P%]]&lt;=36,"Solid Shooter",IF(Table13[[#This Row],[3P%]]&gt;36,"Sharpshooter","Invalid")))</f>
        <v>Sharpshooter</v>
      </c>
      <c r="U523">
        <v>0</v>
      </c>
      <c r="V523">
        <v>0</v>
      </c>
      <c r="W523">
        <v>0</v>
      </c>
      <c r="X523" t="str">
        <f>IF(Table13[[#This Row],[Free Throw %]]&lt;70,"Subpar FT%",IF(Table13[[#This Row],[Free Throw %]]&lt;=72,"Solid FT%",IF(Table13[[#This Row],[Free Throw %]]&gt;72,"Elite FT%","Invalid")))</f>
        <v>Subpar FT%</v>
      </c>
      <c r="Y523">
        <v>0</v>
      </c>
      <c r="Z523">
        <v>0</v>
      </c>
      <c r="AA523">
        <v>0</v>
      </c>
      <c r="AB523" t="str">
        <f>IF(Table13[[#This Row],[REB]]&lt;199,"Occasional Rebounder",IF(Table13[[#This Row],[REB]] &lt;= 199,"Solid Rebounder",IF(Table13[[#This Row],[REB]]&gt;=200,"Elite Rebounder","Invalid")))</f>
        <v>Occasional Rebounder</v>
      </c>
      <c r="AC523">
        <v>1</v>
      </c>
      <c r="AD523" t="str">
        <f>IF(Table13[[#This Row],[AST]]&lt;100,"Occasional Passer",IF(Table13[[#This Row],[AST]] &lt;= 116,"Solid Passer",IF(Table13[[#This Row],[AST]]&gt;116,"Elite Passer","Invalid")))</f>
        <v>Occasional Passer</v>
      </c>
      <c r="AE523">
        <v>1</v>
      </c>
      <c r="AF523">
        <v>1</v>
      </c>
      <c r="AG523" t="str">
        <f>IF(Table13[[#This Row],[STL]]&lt;25,"Occasional Stealer",IF(Table13[[#This Row],[STL]] &lt;= 33,"Solid Stealer",IF(Table13[[#This Row],[STL]]&gt;33,"Elite Stealer","Invalid")))</f>
        <v>Occasional Stealer</v>
      </c>
      <c r="AH523">
        <v>0</v>
      </c>
      <c r="AI523" t="str">
        <f>IF(Table13[[#This Row],[BLK]]&lt;18,"Occasional Blocker",IF(Table13[[#This Row],[BLK]] &lt;= 20,"Solid Shot Blocker",IF(Table13[[#This Row],[BLK]]&gt;=21,"Elite Shot Blocker","Invalid")))</f>
        <v>Occasional Blocker</v>
      </c>
      <c r="AJ523">
        <v>0</v>
      </c>
      <c r="AK523">
        <v>9</v>
      </c>
      <c r="AL523">
        <v>0</v>
      </c>
      <c r="AM523">
        <v>0</v>
      </c>
      <c r="AN523">
        <v>-1</v>
      </c>
    </row>
    <row r="524" spans="1:40" x14ac:dyDescent="0.25">
      <c r="A524" t="s">
        <v>610</v>
      </c>
      <c r="B524" t="s">
        <v>62</v>
      </c>
      <c r="C524" t="str">
        <f>_xlfn.XLOOKUP(Table13[[#This Row],[POS]],Table4[POS],Table4[POS NAME])</f>
        <v>Guard</v>
      </c>
      <c r="D524" t="s">
        <v>134</v>
      </c>
      <c r="E524">
        <v>25</v>
      </c>
      <c r="F524">
        <v>5</v>
      </c>
      <c r="G524">
        <v>1</v>
      </c>
      <c r="H524">
        <v>4</v>
      </c>
      <c r="I524" t="b">
        <f>Table13[[#This Row],[W]]+Table13[[#This Row],[L]]=Table13[[#This Row],[Games Played]]</f>
        <v>1</v>
      </c>
      <c r="J524">
        <v>28</v>
      </c>
      <c r="K524">
        <v>5</v>
      </c>
      <c r="L524" t="str">
        <f>IF(Table13[[#This Row],[PTS]]&gt;=1000,"High Scorer","Low Scorer")</f>
        <v>Low Scorer</v>
      </c>
      <c r="M524">
        <v>1</v>
      </c>
      <c r="N524">
        <v>6</v>
      </c>
      <c r="O524">
        <v>16.7</v>
      </c>
      <c r="P524" t="str">
        <f>IF(Table13[[#This Row],[Field Goal %]]&gt;46,"Above Average FG%","Below Average FG%")</f>
        <v>Below Average FG%</v>
      </c>
      <c r="Q524">
        <v>1</v>
      </c>
      <c r="R524">
        <v>5</v>
      </c>
      <c r="S524">
        <v>20</v>
      </c>
      <c r="T524" t="str">
        <f>IF(Table13[[#This Row],[3P%]]&lt;30,"Regular Shooter",IF(Table13[[#This Row],[3P%]]&lt;=36,"Solid Shooter",IF(Table13[[#This Row],[3P%]]&gt;36,"Sharpshooter","Invalid")))</f>
        <v>Regular Shooter</v>
      </c>
      <c r="U524">
        <v>2</v>
      </c>
      <c r="V524">
        <v>2</v>
      </c>
      <c r="W524">
        <v>100</v>
      </c>
      <c r="X524" t="str">
        <f>IF(Table13[[#This Row],[Free Throw %]]&lt;70,"Subpar FT%",IF(Table13[[#This Row],[Free Throw %]]&lt;=72,"Solid FT%",IF(Table13[[#This Row],[Free Throw %]]&gt;72,"Elite FT%","Invalid")))</f>
        <v>Elite FT%</v>
      </c>
      <c r="Y524">
        <v>1</v>
      </c>
      <c r="Z524">
        <v>3</v>
      </c>
      <c r="AA524">
        <v>4</v>
      </c>
      <c r="AB524" t="str">
        <f>IF(Table13[[#This Row],[REB]]&lt;199,"Occasional Rebounder",IF(Table13[[#This Row],[REB]] &lt;= 199,"Solid Rebounder",IF(Table13[[#This Row],[REB]]&gt;=200,"Elite Rebounder","Invalid")))</f>
        <v>Occasional Rebounder</v>
      </c>
      <c r="AC524">
        <v>5</v>
      </c>
      <c r="AD524" t="str">
        <f>IF(Table13[[#This Row],[AST]]&lt;100,"Occasional Passer",IF(Table13[[#This Row],[AST]] &lt;= 116,"Solid Passer",IF(Table13[[#This Row],[AST]]&gt;116,"Elite Passer","Invalid")))</f>
        <v>Occasional Passer</v>
      </c>
      <c r="AE524">
        <v>1</v>
      </c>
      <c r="AF524">
        <v>0</v>
      </c>
      <c r="AG524" t="str">
        <f>IF(Table13[[#This Row],[STL]]&lt;25,"Occasional Stealer",IF(Table13[[#This Row],[STL]] &lt;= 33,"Solid Stealer",IF(Table13[[#This Row],[STL]]&gt;33,"Elite Stealer","Invalid")))</f>
        <v>Occasional Stealer</v>
      </c>
      <c r="AH524">
        <v>2</v>
      </c>
      <c r="AI524" t="str">
        <f>IF(Table13[[#This Row],[BLK]]&lt;18,"Occasional Blocker",IF(Table13[[#This Row],[BLK]] &lt;= 20,"Solid Shot Blocker",IF(Table13[[#This Row],[BLK]]&gt;=21,"Elite Shot Blocker","Invalid")))</f>
        <v>Occasional Blocker</v>
      </c>
      <c r="AJ524">
        <v>0</v>
      </c>
      <c r="AK524">
        <v>22</v>
      </c>
      <c r="AL524">
        <v>0</v>
      </c>
      <c r="AM524">
        <v>0</v>
      </c>
      <c r="AN524">
        <v>-19</v>
      </c>
    </row>
    <row r="525" spans="1:40" x14ac:dyDescent="0.25">
      <c r="A525" t="s">
        <v>611</v>
      </c>
      <c r="B525" t="s">
        <v>57</v>
      </c>
      <c r="C525" t="str">
        <f>_xlfn.XLOOKUP(Table13[[#This Row],[POS]],Table4[POS],Table4[POS NAME])</f>
        <v>Forward</v>
      </c>
      <c r="D525" t="s">
        <v>72</v>
      </c>
      <c r="E525">
        <v>27</v>
      </c>
      <c r="F525">
        <v>5</v>
      </c>
      <c r="G525">
        <v>4</v>
      </c>
      <c r="H525">
        <v>1</v>
      </c>
      <c r="I525" t="b">
        <f>Table13[[#This Row],[W]]+Table13[[#This Row],[L]]=Table13[[#This Row],[Games Played]]</f>
        <v>1</v>
      </c>
      <c r="J525">
        <v>9</v>
      </c>
      <c r="K525">
        <v>5</v>
      </c>
      <c r="L525" t="str">
        <f>IF(Table13[[#This Row],[PTS]]&gt;=1000,"High Scorer","Low Scorer")</f>
        <v>Low Scorer</v>
      </c>
      <c r="M525">
        <v>2</v>
      </c>
      <c r="N525">
        <v>4</v>
      </c>
      <c r="O525">
        <v>50</v>
      </c>
      <c r="P525" t="str">
        <f>IF(Table13[[#This Row],[Field Goal %]]&gt;46,"Above Average FG%","Below Average FG%")</f>
        <v>Above Average FG%</v>
      </c>
      <c r="Q525">
        <v>1</v>
      </c>
      <c r="R525">
        <v>3</v>
      </c>
      <c r="S525">
        <v>33.299999999999997</v>
      </c>
      <c r="T525" t="str">
        <f>IF(Table13[[#This Row],[3P%]]&lt;30,"Regular Shooter",IF(Table13[[#This Row],[3P%]]&lt;=36,"Solid Shooter",IF(Table13[[#This Row],[3P%]]&gt;36,"Sharpshooter","Invalid")))</f>
        <v>Solid Shooter</v>
      </c>
      <c r="U525">
        <v>0</v>
      </c>
      <c r="V525">
        <v>0</v>
      </c>
      <c r="W525">
        <v>0</v>
      </c>
      <c r="X525" t="str">
        <f>IF(Table13[[#This Row],[Free Throw %]]&lt;70,"Subpar FT%",IF(Table13[[#This Row],[Free Throw %]]&lt;=72,"Solid FT%",IF(Table13[[#This Row],[Free Throw %]]&gt;72,"Elite FT%","Invalid")))</f>
        <v>Subpar FT%</v>
      </c>
      <c r="Y525">
        <v>0</v>
      </c>
      <c r="Z525">
        <v>3</v>
      </c>
      <c r="AA525">
        <v>3</v>
      </c>
      <c r="AB525" t="str">
        <f>IF(Table13[[#This Row],[REB]]&lt;199,"Occasional Rebounder",IF(Table13[[#This Row],[REB]] &lt;= 199,"Solid Rebounder",IF(Table13[[#This Row],[REB]]&gt;=200,"Elite Rebounder","Invalid")))</f>
        <v>Occasional Rebounder</v>
      </c>
      <c r="AC525">
        <v>0</v>
      </c>
      <c r="AD525" t="str">
        <f>IF(Table13[[#This Row],[AST]]&lt;100,"Occasional Passer",IF(Table13[[#This Row],[AST]] &lt;= 116,"Solid Passer",IF(Table13[[#This Row],[AST]]&gt;116,"Elite Passer","Invalid")))</f>
        <v>Occasional Passer</v>
      </c>
      <c r="AE525">
        <v>0</v>
      </c>
      <c r="AF525">
        <v>0</v>
      </c>
      <c r="AG525" t="str">
        <f>IF(Table13[[#This Row],[STL]]&lt;25,"Occasional Stealer",IF(Table13[[#This Row],[STL]] &lt;= 33,"Solid Stealer",IF(Table13[[#This Row],[STL]]&gt;33,"Elite Stealer","Invalid")))</f>
        <v>Occasional Stealer</v>
      </c>
      <c r="AH525">
        <v>0</v>
      </c>
      <c r="AI525" t="str">
        <f>IF(Table13[[#This Row],[BLK]]&lt;18,"Occasional Blocker",IF(Table13[[#This Row],[BLK]] &lt;= 20,"Solid Shot Blocker",IF(Table13[[#This Row],[BLK]]&gt;=21,"Elite Shot Blocker","Invalid")))</f>
        <v>Occasional Blocker</v>
      </c>
      <c r="AJ525">
        <v>1</v>
      </c>
      <c r="AK525">
        <v>9</v>
      </c>
      <c r="AL525">
        <v>0</v>
      </c>
      <c r="AM525">
        <v>0</v>
      </c>
      <c r="AN525">
        <v>9</v>
      </c>
    </row>
    <row r="526" spans="1:40" x14ac:dyDescent="0.25">
      <c r="A526" t="s">
        <v>612</v>
      </c>
      <c r="B526" t="s">
        <v>62</v>
      </c>
      <c r="C526" t="str">
        <f>_xlfn.XLOOKUP(Table13[[#This Row],[POS]],Table4[POS],Table4[POS NAME])</f>
        <v>Guard</v>
      </c>
      <c r="D526" t="s">
        <v>142</v>
      </c>
      <c r="E526">
        <v>26</v>
      </c>
      <c r="F526">
        <v>3</v>
      </c>
      <c r="G526">
        <v>0</v>
      </c>
      <c r="H526">
        <v>3</v>
      </c>
      <c r="I526" t="b">
        <f>Table13[[#This Row],[W]]+Table13[[#This Row],[L]]=Table13[[#This Row],[Games Played]]</f>
        <v>1</v>
      </c>
      <c r="J526">
        <v>9</v>
      </c>
      <c r="K526">
        <v>4</v>
      </c>
      <c r="L526" t="str">
        <f>IF(Table13[[#This Row],[PTS]]&gt;=1000,"High Scorer","Low Scorer")</f>
        <v>Low Scorer</v>
      </c>
      <c r="M526">
        <v>1</v>
      </c>
      <c r="N526">
        <v>1</v>
      </c>
      <c r="O526">
        <v>100</v>
      </c>
      <c r="P526" t="str">
        <f>IF(Table13[[#This Row],[Field Goal %]]&gt;46,"Above Average FG%","Below Average FG%")</f>
        <v>Above Average FG%</v>
      </c>
      <c r="Q526">
        <v>0</v>
      </c>
      <c r="R526">
        <v>0</v>
      </c>
      <c r="S526">
        <v>0</v>
      </c>
      <c r="T526" t="str">
        <f>IF(Table13[[#This Row],[3P%]]&lt;30,"Regular Shooter",IF(Table13[[#This Row],[3P%]]&lt;=36,"Solid Shooter",IF(Table13[[#This Row],[3P%]]&gt;36,"Sharpshooter","Invalid")))</f>
        <v>Regular Shooter</v>
      </c>
      <c r="U526">
        <v>2</v>
      </c>
      <c r="V526">
        <v>2</v>
      </c>
      <c r="W526">
        <v>100</v>
      </c>
      <c r="X526" t="str">
        <f>IF(Table13[[#This Row],[Free Throw %]]&lt;70,"Subpar FT%",IF(Table13[[#This Row],[Free Throw %]]&lt;=72,"Solid FT%",IF(Table13[[#This Row],[Free Throw %]]&gt;72,"Elite FT%","Invalid")))</f>
        <v>Elite FT%</v>
      </c>
      <c r="Y526">
        <v>0</v>
      </c>
      <c r="Z526">
        <v>1</v>
      </c>
      <c r="AA526">
        <v>1</v>
      </c>
      <c r="AB526" t="str">
        <f>IF(Table13[[#This Row],[REB]]&lt;199,"Occasional Rebounder",IF(Table13[[#This Row],[REB]] &lt;= 199,"Solid Rebounder",IF(Table13[[#This Row],[REB]]&gt;=200,"Elite Rebounder","Invalid")))</f>
        <v>Occasional Rebounder</v>
      </c>
      <c r="AC526">
        <v>0</v>
      </c>
      <c r="AD526" t="str">
        <f>IF(Table13[[#This Row],[AST]]&lt;100,"Occasional Passer",IF(Table13[[#This Row],[AST]] &lt;= 116,"Solid Passer",IF(Table13[[#This Row],[AST]]&gt;116,"Elite Passer","Invalid")))</f>
        <v>Occasional Passer</v>
      </c>
      <c r="AE526">
        <v>0</v>
      </c>
      <c r="AF526">
        <v>0</v>
      </c>
      <c r="AG526" t="str">
        <f>IF(Table13[[#This Row],[STL]]&lt;25,"Occasional Stealer",IF(Table13[[#This Row],[STL]] &lt;= 33,"Solid Stealer",IF(Table13[[#This Row],[STL]]&gt;33,"Elite Stealer","Invalid")))</f>
        <v>Occasional Stealer</v>
      </c>
      <c r="AH526">
        <v>0</v>
      </c>
      <c r="AI526" t="str">
        <f>IF(Table13[[#This Row],[BLK]]&lt;18,"Occasional Blocker",IF(Table13[[#This Row],[BLK]] &lt;= 20,"Solid Shot Blocker",IF(Table13[[#This Row],[BLK]]&gt;=21,"Elite Shot Blocker","Invalid")))</f>
        <v>Occasional Blocker</v>
      </c>
      <c r="AJ526">
        <v>0</v>
      </c>
      <c r="AK526">
        <v>5</v>
      </c>
      <c r="AL526">
        <v>0</v>
      </c>
      <c r="AM526">
        <v>0</v>
      </c>
      <c r="AN526">
        <v>-3</v>
      </c>
    </row>
    <row r="527" spans="1:40" x14ac:dyDescent="0.25">
      <c r="A527" t="s">
        <v>613</v>
      </c>
      <c r="B527" t="s">
        <v>62</v>
      </c>
      <c r="C527" t="str">
        <f>_xlfn.XLOOKUP(Table13[[#This Row],[POS]],Table4[POS],Table4[POS NAME])</f>
        <v>Guard</v>
      </c>
      <c r="D527" t="s">
        <v>104</v>
      </c>
      <c r="E527">
        <v>22</v>
      </c>
      <c r="F527">
        <v>5</v>
      </c>
      <c r="G527">
        <v>2</v>
      </c>
      <c r="H527">
        <v>3</v>
      </c>
      <c r="I527" t="b">
        <f>Table13[[#This Row],[W]]+Table13[[#This Row],[L]]=Table13[[#This Row],[Games Played]]</f>
        <v>1</v>
      </c>
      <c r="J527">
        <v>12</v>
      </c>
      <c r="K527">
        <v>4</v>
      </c>
      <c r="L527" t="str">
        <f>IF(Table13[[#This Row],[PTS]]&gt;=1000,"High Scorer","Low Scorer")</f>
        <v>Low Scorer</v>
      </c>
      <c r="M527">
        <v>2</v>
      </c>
      <c r="N527">
        <v>5</v>
      </c>
      <c r="O527">
        <v>40</v>
      </c>
      <c r="P527" t="str">
        <f>IF(Table13[[#This Row],[Field Goal %]]&gt;46,"Above Average FG%","Below Average FG%")</f>
        <v>Below Average FG%</v>
      </c>
      <c r="Q527">
        <v>0</v>
      </c>
      <c r="R527">
        <v>0</v>
      </c>
      <c r="S527">
        <v>0</v>
      </c>
      <c r="T527" t="str">
        <f>IF(Table13[[#This Row],[3P%]]&lt;30,"Regular Shooter",IF(Table13[[#This Row],[3P%]]&lt;=36,"Solid Shooter",IF(Table13[[#This Row],[3P%]]&gt;36,"Sharpshooter","Invalid")))</f>
        <v>Regular Shooter</v>
      </c>
      <c r="U527">
        <v>0</v>
      </c>
      <c r="V527">
        <v>0</v>
      </c>
      <c r="W527">
        <v>0</v>
      </c>
      <c r="X527" t="str">
        <f>IF(Table13[[#This Row],[Free Throw %]]&lt;70,"Subpar FT%",IF(Table13[[#This Row],[Free Throw %]]&lt;=72,"Solid FT%",IF(Table13[[#This Row],[Free Throw %]]&gt;72,"Elite FT%","Invalid")))</f>
        <v>Subpar FT%</v>
      </c>
      <c r="Y527">
        <v>1</v>
      </c>
      <c r="Z527">
        <v>0</v>
      </c>
      <c r="AA527">
        <v>1</v>
      </c>
      <c r="AB527" t="str">
        <f>IF(Table13[[#This Row],[REB]]&lt;199,"Occasional Rebounder",IF(Table13[[#This Row],[REB]] &lt;= 199,"Solid Rebounder",IF(Table13[[#This Row],[REB]]&gt;=200,"Elite Rebounder","Invalid")))</f>
        <v>Occasional Rebounder</v>
      </c>
      <c r="AC527">
        <v>0</v>
      </c>
      <c r="AD527" t="str">
        <f>IF(Table13[[#This Row],[AST]]&lt;100,"Occasional Passer",IF(Table13[[#This Row],[AST]] &lt;= 116,"Solid Passer",IF(Table13[[#This Row],[AST]]&gt;116,"Elite Passer","Invalid")))</f>
        <v>Occasional Passer</v>
      </c>
      <c r="AE527">
        <v>0</v>
      </c>
      <c r="AF527">
        <v>0</v>
      </c>
      <c r="AG527" t="str">
        <f>IF(Table13[[#This Row],[STL]]&lt;25,"Occasional Stealer",IF(Table13[[#This Row],[STL]] &lt;= 33,"Solid Stealer",IF(Table13[[#This Row],[STL]]&gt;33,"Elite Stealer","Invalid")))</f>
        <v>Occasional Stealer</v>
      </c>
      <c r="AH527">
        <v>0</v>
      </c>
      <c r="AI527" t="str">
        <f>IF(Table13[[#This Row],[BLK]]&lt;18,"Occasional Blocker",IF(Table13[[#This Row],[BLK]] &lt;= 20,"Solid Shot Blocker",IF(Table13[[#This Row],[BLK]]&gt;=21,"Elite Shot Blocker","Invalid")))</f>
        <v>Occasional Blocker</v>
      </c>
      <c r="AJ527">
        <v>1</v>
      </c>
      <c r="AK527">
        <v>5</v>
      </c>
      <c r="AL527">
        <v>0</v>
      </c>
      <c r="AM527">
        <v>0</v>
      </c>
      <c r="AN527">
        <v>10</v>
      </c>
    </row>
    <row r="528" spans="1:40" x14ac:dyDescent="0.25">
      <c r="A528" t="s">
        <v>614</v>
      </c>
      <c r="B528" t="s">
        <v>62</v>
      </c>
      <c r="C528" t="str">
        <f>_xlfn.XLOOKUP(Table13[[#This Row],[POS]],Table4[POS],Table4[POS NAME])</f>
        <v>Guard</v>
      </c>
      <c r="D528" t="s">
        <v>69</v>
      </c>
      <c r="E528">
        <v>21</v>
      </c>
      <c r="F528">
        <v>2</v>
      </c>
      <c r="G528">
        <v>1</v>
      </c>
      <c r="H528">
        <v>1</v>
      </c>
      <c r="I528" t="b">
        <f>Table13[[#This Row],[W]]+Table13[[#This Row],[L]]=Table13[[#This Row],[Games Played]]</f>
        <v>1</v>
      </c>
      <c r="J528">
        <v>4</v>
      </c>
      <c r="K528">
        <v>4</v>
      </c>
      <c r="L528" t="str">
        <f>IF(Table13[[#This Row],[PTS]]&gt;=1000,"High Scorer","Low Scorer")</f>
        <v>Low Scorer</v>
      </c>
      <c r="M528">
        <v>2</v>
      </c>
      <c r="N528">
        <v>5</v>
      </c>
      <c r="O528">
        <v>40</v>
      </c>
      <c r="P528" t="str">
        <f>IF(Table13[[#This Row],[Field Goal %]]&gt;46,"Above Average FG%","Below Average FG%")</f>
        <v>Below Average FG%</v>
      </c>
      <c r="Q528">
        <v>0</v>
      </c>
      <c r="R528">
        <v>2</v>
      </c>
      <c r="S528">
        <v>0</v>
      </c>
      <c r="T528" t="str">
        <f>IF(Table13[[#This Row],[3P%]]&lt;30,"Regular Shooter",IF(Table13[[#This Row],[3P%]]&lt;=36,"Solid Shooter",IF(Table13[[#This Row],[3P%]]&gt;36,"Sharpshooter","Invalid")))</f>
        <v>Regular Shooter</v>
      </c>
      <c r="U528">
        <v>0</v>
      </c>
      <c r="V528">
        <v>0</v>
      </c>
      <c r="W528">
        <v>0</v>
      </c>
      <c r="X528" t="str">
        <f>IF(Table13[[#This Row],[Free Throw %]]&lt;70,"Subpar FT%",IF(Table13[[#This Row],[Free Throw %]]&lt;=72,"Solid FT%",IF(Table13[[#This Row],[Free Throw %]]&gt;72,"Elite FT%","Invalid")))</f>
        <v>Subpar FT%</v>
      </c>
      <c r="Y528">
        <v>0</v>
      </c>
      <c r="Z528">
        <v>2</v>
      </c>
      <c r="AA528">
        <v>2</v>
      </c>
      <c r="AB528" t="str">
        <f>IF(Table13[[#This Row],[REB]]&lt;199,"Occasional Rebounder",IF(Table13[[#This Row],[REB]] &lt;= 199,"Solid Rebounder",IF(Table13[[#This Row],[REB]]&gt;=200,"Elite Rebounder","Invalid")))</f>
        <v>Occasional Rebounder</v>
      </c>
      <c r="AC528">
        <v>0</v>
      </c>
      <c r="AD528" t="str">
        <f>IF(Table13[[#This Row],[AST]]&lt;100,"Occasional Passer",IF(Table13[[#This Row],[AST]] &lt;= 116,"Solid Passer",IF(Table13[[#This Row],[AST]]&gt;116,"Elite Passer","Invalid")))</f>
        <v>Occasional Passer</v>
      </c>
      <c r="AE528">
        <v>0</v>
      </c>
      <c r="AF528">
        <v>0</v>
      </c>
      <c r="AG528" t="str">
        <f>IF(Table13[[#This Row],[STL]]&lt;25,"Occasional Stealer",IF(Table13[[#This Row],[STL]] &lt;= 33,"Solid Stealer",IF(Table13[[#This Row],[STL]]&gt;33,"Elite Stealer","Invalid")))</f>
        <v>Occasional Stealer</v>
      </c>
      <c r="AH528">
        <v>0</v>
      </c>
      <c r="AI528" t="str">
        <f>IF(Table13[[#This Row],[BLK]]&lt;18,"Occasional Blocker",IF(Table13[[#This Row],[BLK]] &lt;= 20,"Solid Shot Blocker",IF(Table13[[#This Row],[BLK]]&gt;=21,"Elite Shot Blocker","Invalid")))</f>
        <v>Occasional Blocker</v>
      </c>
      <c r="AJ528">
        <v>0</v>
      </c>
      <c r="AK528">
        <v>6</v>
      </c>
      <c r="AL528">
        <v>0</v>
      </c>
      <c r="AM528">
        <v>0</v>
      </c>
      <c r="AN528">
        <v>6</v>
      </c>
    </row>
    <row r="529" spans="1:40" x14ac:dyDescent="0.25">
      <c r="A529" t="s">
        <v>615</v>
      </c>
      <c r="B529" t="s">
        <v>62</v>
      </c>
      <c r="C529" t="str">
        <f>_xlfn.XLOOKUP(Table13[[#This Row],[POS]],Table4[POS],Table4[POS NAME])</f>
        <v>Guard</v>
      </c>
      <c r="D529" t="s">
        <v>111</v>
      </c>
      <c r="E529">
        <v>23</v>
      </c>
      <c r="F529">
        <v>6</v>
      </c>
      <c r="G529">
        <v>1</v>
      </c>
      <c r="H529">
        <v>5</v>
      </c>
      <c r="I529" t="b">
        <f>Table13[[#This Row],[W]]+Table13[[#This Row],[L]]=Table13[[#This Row],[Games Played]]</f>
        <v>1</v>
      </c>
      <c r="J529">
        <v>53</v>
      </c>
      <c r="K529">
        <v>3</v>
      </c>
      <c r="L529" t="str">
        <f>IF(Table13[[#This Row],[PTS]]&gt;=1000,"High Scorer","Low Scorer")</f>
        <v>Low Scorer</v>
      </c>
      <c r="M529">
        <v>1</v>
      </c>
      <c r="N529">
        <v>10</v>
      </c>
      <c r="O529">
        <v>10</v>
      </c>
      <c r="P529" t="str">
        <f>IF(Table13[[#This Row],[Field Goal %]]&gt;46,"Above Average FG%","Below Average FG%")</f>
        <v>Below Average FG%</v>
      </c>
      <c r="Q529">
        <v>1</v>
      </c>
      <c r="R529">
        <v>4</v>
      </c>
      <c r="S529">
        <v>25</v>
      </c>
      <c r="T529" t="str">
        <f>IF(Table13[[#This Row],[3P%]]&lt;30,"Regular Shooter",IF(Table13[[#This Row],[3P%]]&lt;=36,"Solid Shooter",IF(Table13[[#This Row],[3P%]]&gt;36,"Sharpshooter","Invalid")))</f>
        <v>Regular Shooter</v>
      </c>
      <c r="U529">
        <v>0</v>
      </c>
      <c r="V529">
        <v>0</v>
      </c>
      <c r="W529">
        <v>0</v>
      </c>
      <c r="X529" t="str">
        <f>IF(Table13[[#This Row],[Free Throw %]]&lt;70,"Subpar FT%",IF(Table13[[#This Row],[Free Throw %]]&lt;=72,"Solid FT%",IF(Table13[[#This Row],[Free Throw %]]&gt;72,"Elite FT%","Invalid")))</f>
        <v>Subpar FT%</v>
      </c>
      <c r="Y529">
        <v>6</v>
      </c>
      <c r="Z529">
        <v>4</v>
      </c>
      <c r="AA529">
        <v>10</v>
      </c>
      <c r="AB529" t="str">
        <f>IF(Table13[[#This Row],[REB]]&lt;199,"Occasional Rebounder",IF(Table13[[#This Row],[REB]] &lt;= 199,"Solid Rebounder",IF(Table13[[#This Row],[REB]]&gt;=200,"Elite Rebounder","Invalid")))</f>
        <v>Occasional Rebounder</v>
      </c>
      <c r="AC529">
        <v>8</v>
      </c>
      <c r="AD529" t="str">
        <f>IF(Table13[[#This Row],[AST]]&lt;100,"Occasional Passer",IF(Table13[[#This Row],[AST]] &lt;= 116,"Solid Passer",IF(Table13[[#This Row],[AST]]&gt;116,"Elite Passer","Invalid")))</f>
        <v>Occasional Passer</v>
      </c>
      <c r="AE529">
        <v>3</v>
      </c>
      <c r="AF529">
        <v>5</v>
      </c>
      <c r="AG529" t="str">
        <f>IF(Table13[[#This Row],[STL]]&lt;25,"Occasional Stealer",IF(Table13[[#This Row],[STL]] &lt;= 33,"Solid Stealer",IF(Table13[[#This Row],[STL]]&gt;33,"Elite Stealer","Invalid")))</f>
        <v>Occasional Stealer</v>
      </c>
      <c r="AH529">
        <v>0</v>
      </c>
      <c r="AI529" t="str">
        <f>IF(Table13[[#This Row],[BLK]]&lt;18,"Occasional Blocker",IF(Table13[[#This Row],[BLK]] &lt;= 20,"Solid Shot Blocker",IF(Table13[[#This Row],[BLK]]&gt;=21,"Elite Shot Blocker","Invalid")))</f>
        <v>Occasional Blocker</v>
      </c>
      <c r="AJ529">
        <v>9</v>
      </c>
      <c r="AK529">
        <v>39</v>
      </c>
      <c r="AL529">
        <v>0</v>
      </c>
      <c r="AM529">
        <v>0</v>
      </c>
      <c r="AN529">
        <v>-3</v>
      </c>
    </row>
    <row r="530" spans="1:40" x14ac:dyDescent="0.25">
      <c r="A530" t="s">
        <v>616</v>
      </c>
      <c r="B530" t="s">
        <v>62</v>
      </c>
      <c r="C530" t="str">
        <f>_xlfn.XLOOKUP(Table13[[#This Row],[POS]],Table4[POS],Table4[POS NAME])</f>
        <v>Guard</v>
      </c>
      <c r="D530" t="s">
        <v>100</v>
      </c>
      <c r="E530">
        <v>24</v>
      </c>
      <c r="F530">
        <v>1</v>
      </c>
      <c r="G530">
        <v>0</v>
      </c>
      <c r="H530">
        <v>1</v>
      </c>
      <c r="I530" t="b">
        <f>Table13[[#This Row],[W]]+Table13[[#This Row],[L]]=Table13[[#This Row],[Games Played]]</f>
        <v>1</v>
      </c>
      <c r="J530">
        <v>41</v>
      </c>
      <c r="K530">
        <v>3</v>
      </c>
      <c r="L530" t="str">
        <f>IF(Table13[[#This Row],[PTS]]&gt;=1000,"High Scorer","Low Scorer")</f>
        <v>Low Scorer</v>
      </c>
      <c r="M530">
        <v>1</v>
      </c>
      <c r="N530">
        <v>3</v>
      </c>
      <c r="O530">
        <v>33.299999999999997</v>
      </c>
      <c r="P530" t="str">
        <f>IF(Table13[[#This Row],[Field Goal %]]&gt;46,"Above Average FG%","Below Average FG%")</f>
        <v>Below Average FG%</v>
      </c>
      <c r="Q530">
        <v>1</v>
      </c>
      <c r="R530">
        <v>3</v>
      </c>
      <c r="S530">
        <v>33.299999999999997</v>
      </c>
      <c r="T530" t="str">
        <f>IF(Table13[[#This Row],[3P%]]&lt;30,"Regular Shooter",IF(Table13[[#This Row],[3P%]]&lt;=36,"Solid Shooter",IF(Table13[[#This Row],[3P%]]&gt;36,"Sharpshooter","Invalid")))</f>
        <v>Solid Shooter</v>
      </c>
      <c r="U530">
        <v>0</v>
      </c>
      <c r="V530">
        <v>0</v>
      </c>
      <c r="W530">
        <v>0</v>
      </c>
      <c r="X530" t="str">
        <f>IF(Table13[[#This Row],[Free Throw %]]&lt;70,"Subpar FT%",IF(Table13[[#This Row],[Free Throw %]]&lt;=72,"Solid FT%",IF(Table13[[#This Row],[Free Throw %]]&gt;72,"Elite FT%","Invalid")))</f>
        <v>Subpar FT%</v>
      </c>
      <c r="Y530">
        <v>0</v>
      </c>
      <c r="Z530">
        <v>4</v>
      </c>
      <c r="AA530">
        <v>4</v>
      </c>
      <c r="AB530" t="str">
        <f>IF(Table13[[#This Row],[REB]]&lt;199,"Occasional Rebounder",IF(Table13[[#This Row],[REB]] &lt;= 199,"Solid Rebounder",IF(Table13[[#This Row],[REB]]&gt;=200,"Elite Rebounder","Invalid")))</f>
        <v>Occasional Rebounder</v>
      </c>
      <c r="AC530">
        <v>7</v>
      </c>
      <c r="AD530" t="str">
        <f>IF(Table13[[#This Row],[AST]]&lt;100,"Occasional Passer",IF(Table13[[#This Row],[AST]] &lt;= 116,"Solid Passer",IF(Table13[[#This Row],[AST]]&gt;116,"Elite Passer","Invalid")))</f>
        <v>Occasional Passer</v>
      </c>
      <c r="AE530">
        <v>2</v>
      </c>
      <c r="AF530">
        <v>3</v>
      </c>
      <c r="AG530" t="str">
        <f>IF(Table13[[#This Row],[STL]]&lt;25,"Occasional Stealer",IF(Table13[[#This Row],[STL]] &lt;= 33,"Solid Stealer",IF(Table13[[#This Row],[STL]]&gt;33,"Elite Stealer","Invalid")))</f>
        <v>Occasional Stealer</v>
      </c>
      <c r="AH530">
        <v>0</v>
      </c>
      <c r="AI530" t="str">
        <f>IF(Table13[[#This Row],[BLK]]&lt;18,"Occasional Blocker",IF(Table13[[#This Row],[BLK]] &lt;= 20,"Solid Shot Blocker",IF(Table13[[#This Row],[BLK]]&gt;=21,"Elite Shot Blocker","Invalid")))</f>
        <v>Occasional Blocker</v>
      </c>
      <c r="AJ530">
        <v>3</v>
      </c>
      <c r="AK530">
        <v>25</v>
      </c>
      <c r="AL530">
        <v>0</v>
      </c>
      <c r="AM530">
        <v>0</v>
      </c>
      <c r="AN530">
        <v>-13</v>
      </c>
    </row>
    <row r="531" spans="1:40" x14ac:dyDescent="0.25">
      <c r="A531" t="s">
        <v>617</v>
      </c>
      <c r="B531" t="s">
        <v>57</v>
      </c>
      <c r="C531" t="str">
        <f>_xlfn.XLOOKUP(Table13[[#This Row],[POS]],Table4[POS],Table4[POS NAME])</f>
        <v>Forward</v>
      </c>
      <c r="D531" t="s">
        <v>111</v>
      </c>
      <c r="E531">
        <v>24</v>
      </c>
      <c r="F531">
        <v>2</v>
      </c>
      <c r="G531">
        <v>0</v>
      </c>
      <c r="H531">
        <v>2</v>
      </c>
      <c r="I531" t="b">
        <f>Table13[[#This Row],[W]]+Table13[[#This Row],[L]]=Table13[[#This Row],[Games Played]]</f>
        <v>1</v>
      </c>
      <c r="J531">
        <v>6</v>
      </c>
      <c r="K531">
        <v>3</v>
      </c>
      <c r="L531" t="str">
        <f>IF(Table13[[#This Row],[PTS]]&gt;=1000,"High Scorer","Low Scorer")</f>
        <v>Low Scorer</v>
      </c>
      <c r="M531">
        <v>1</v>
      </c>
      <c r="N531">
        <v>2</v>
      </c>
      <c r="O531">
        <v>50</v>
      </c>
      <c r="P531" t="str">
        <f>IF(Table13[[#This Row],[Field Goal %]]&gt;46,"Above Average FG%","Below Average FG%")</f>
        <v>Above Average FG%</v>
      </c>
      <c r="Q531">
        <v>1</v>
      </c>
      <c r="R531">
        <v>1</v>
      </c>
      <c r="S531">
        <v>100</v>
      </c>
      <c r="T531" t="str">
        <f>IF(Table13[[#This Row],[3P%]]&lt;30,"Regular Shooter",IF(Table13[[#This Row],[3P%]]&lt;=36,"Solid Shooter",IF(Table13[[#This Row],[3P%]]&gt;36,"Sharpshooter","Invalid")))</f>
        <v>Sharpshooter</v>
      </c>
      <c r="U531">
        <v>0</v>
      </c>
      <c r="V531">
        <v>0</v>
      </c>
      <c r="W531">
        <v>0</v>
      </c>
      <c r="X531" t="str">
        <f>IF(Table13[[#This Row],[Free Throw %]]&lt;70,"Subpar FT%",IF(Table13[[#This Row],[Free Throw %]]&lt;=72,"Solid FT%",IF(Table13[[#This Row],[Free Throw %]]&gt;72,"Elite FT%","Invalid")))</f>
        <v>Subpar FT%</v>
      </c>
      <c r="Y531">
        <v>0</v>
      </c>
      <c r="Z531">
        <v>0</v>
      </c>
      <c r="AA531">
        <v>0</v>
      </c>
      <c r="AB531" t="str">
        <f>IF(Table13[[#This Row],[REB]]&lt;199,"Occasional Rebounder",IF(Table13[[#This Row],[REB]] &lt;= 199,"Solid Rebounder",IF(Table13[[#This Row],[REB]]&gt;=200,"Elite Rebounder","Invalid")))</f>
        <v>Occasional Rebounder</v>
      </c>
      <c r="AC531">
        <v>1</v>
      </c>
      <c r="AD531" t="str">
        <f>IF(Table13[[#This Row],[AST]]&lt;100,"Occasional Passer",IF(Table13[[#This Row],[AST]] &lt;= 116,"Solid Passer",IF(Table13[[#This Row],[AST]]&gt;116,"Elite Passer","Invalid")))</f>
        <v>Occasional Passer</v>
      </c>
      <c r="AE531">
        <v>0</v>
      </c>
      <c r="AF531">
        <v>1</v>
      </c>
      <c r="AG531" t="str">
        <f>IF(Table13[[#This Row],[STL]]&lt;25,"Occasional Stealer",IF(Table13[[#This Row],[STL]] &lt;= 33,"Solid Stealer",IF(Table13[[#This Row],[STL]]&gt;33,"Elite Stealer","Invalid")))</f>
        <v>Occasional Stealer</v>
      </c>
      <c r="AH531">
        <v>0</v>
      </c>
      <c r="AI531" t="str">
        <f>IF(Table13[[#This Row],[BLK]]&lt;18,"Occasional Blocker",IF(Table13[[#This Row],[BLK]] &lt;= 20,"Solid Shot Blocker",IF(Table13[[#This Row],[BLK]]&gt;=21,"Elite Shot Blocker","Invalid")))</f>
        <v>Occasional Blocker</v>
      </c>
      <c r="AJ531">
        <v>1</v>
      </c>
      <c r="AK531">
        <v>8</v>
      </c>
      <c r="AL531">
        <v>0</v>
      </c>
      <c r="AM531">
        <v>0</v>
      </c>
      <c r="AN531">
        <v>6</v>
      </c>
    </row>
    <row r="532" spans="1:40" x14ac:dyDescent="0.25">
      <c r="A532" t="s">
        <v>618</v>
      </c>
      <c r="B532" t="s">
        <v>62</v>
      </c>
      <c r="C532" t="str">
        <f>_xlfn.XLOOKUP(Table13[[#This Row],[POS]],Table4[POS],Table4[POS NAME])</f>
        <v>Guard</v>
      </c>
      <c r="D532" t="s">
        <v>61</v>
      </c>
      <c r="E532">
        <v>19</v>
      </c>
      <c r="F532">
        <v>3</v>
      </c>
      <c r="G532">
        <v>3</v>
      </c>
      <c r="H532">
        <v>0</v>
      </c>
      <c r="I532" t="b">
        <f>Table13[[#This Row],[W]]+Table13[[#This Row],[L]]=Table13[[#This Row],[Games Played]]</f>
        <v>1</v>
      </c>
      <c r="J532">
        <v>8</v>
      </c>
      <c r="K532">
        <v>3</v>
      </c>
      <c r="L532" t="str">
        <f>IF(Table13[[#This Row],[PTS]]&gt;=1000,"High Scorer","Low Scorer")</f>
        <v>Low Scorer</v>
      </c>
      <c r="M532">
        <v>1</v>
      </c>
      <c r="N532">
        <v>4</v>
      </c>
      <c r="O532">
        <v>25</v>
      </c>
      <c r="P532" t="str">
        <f>IF(Table13[[#This Row],[Field Goal %]]&gt;46,"Above Average FG%","Below Average FG%")</f>
        <v>Below Average FG%</v>
      </c>
      <c r="Q532">
        <v>1</v>
      </c>
      <c r="R532">
        <v>4</v>
      </c>
      <c r="S532">
        <v>25</v>
      </c>
      <c r="T532" t="str">
        <f>IF(Table13[[#This Row],[3P%]]&lt;30,"Regular Shooter",IF(Table13[[#This Row],[3P%]]&lt;=36,"Solid Shooter",IF(Table13[[#This Row],[3P%]]&gt;36,"Sharpshooter","Invalid")))</f>
        <v>Regular Shooter</v>
      </c>
      <c r="U532">
        <v>0</v>
      </c>
      <c r="V532">
        <v>0</v>
      </c>
      <c r="W532">
        <v>0</v>
      </c>
      <c r="X532" t="str">
        <f>IF(Table13[[#This Row],[Free Throw %]]&lt;70,"Subpar FT%",IF(Table13[[#This Row],[Free Throw %]]&lt;=72,"Solid FT%",IF(Table13[[#This Row],[Free Throw %]]&gt;72,"Elite FT%","Invalid")))</f>
        <v>Subpar FT%</v>
      </c>
      <c r="Y532">
        <v>0</v>
      </c>
      <c r="Z532">
        <v>2</v>
      </c>
      <c r="AA532">
        <v>2</v>
      </c>
      <c r="AB532" t="str">
        <f>IF(Table13[[#This Row],[REB]]&lt;199,"Occasional Rebounder",IF(Table13[[#This Row],[REB]] &lt;= 199,"Solid Rebounder",IF(Table13[[#This Row],[REB]]&gt;=200,"Elite Rebounder","Invalid")))</f>
        <v>Occasional Rebounder</v>
      </c>
      <c r="AC532">
        <v>0</v>
      </c>
      <c r="AD532" t="str">
        <f>IF(Table13[[#This Row],[AST]]&lt;100,"Occasional Passer",IF(Table13[[#This Row],[AST]] &lt;= 116,"Solid Passer",IF(Table13[[#This Row],[AST]]&gt;116,"Elite Passer","Invalid")))</f>
        <v>Occasional Passer</v>
      </c>
      <c r="AE532">
        <v>0</v>
      </c>
      <c r="AF532">
        <v>0</v>
      </c>
      <c r="AG532" t="str">
        <f>IF(Table13[[#This Row],[STL]]&lt;25,"Occasional Stealer",IF(Table13[[#This Row],[STL]] &lt;= 33,"Solid Stealer",IF(Table13[[#This Row],[STL]]&gt;33,"Elite Stealer","Invalid")))</f>
        <v>Occasional Stealer</v>
      </c>
      <c r="AH532">
        <v>0</v>
      </c>
      <c r="AI532" t="str">
        <f>IF(Table13[[#This Row],[BLK]]&lt;18,"Occasional Blocker",IF(Table13[[#This Row],[BLK]] &lt;= 20,"Solid Shot Blocker",IF(Table13[[#This Row],[BLK]]&gt;=21,"Elite Shot Blocker","Invalid")))</f>
        <v>Occasional Blocker</v>
      </c>
      <c r="AJ532">
        <v>0</v>
      </c>
      <c r="AK532">
        <v>5</v>
      </c>
      <c r="AL532">
        <v>0</v>
      </c>
      <c r="AM532">
        <v>0</v>
      </c>
      <c r="AN532">
        <v>-18</v>
      </c>
    </row>
    <row r="533" spans="1:40" x14ac:dyDescent="0.25">
      <c r="A533" t="s">
        <v>619</v>
      </c>
      <c r="B533" t="s">
        <v>57</v>
      </c>
      <c r="C533" t="str">
        <f>_xlfn.XLOOKUP(Table13[[#This Row],[POS]],Table4[POS],Table4[POS NAME])</f>
        <v>Forward</v>
      </c>
      <c r="D533" t="s">
        <v>78</v>
      </c>
      <c r="E533">
        <v>27</v>
      </c>
      <c r="F533">
        <v>2</v>
      </c>
      <c r="G533">
        <v>1</v>
      </c>
      <c r="H533">
        <v>1</v>
      </c>
      <c r="I533" t="b">
        <f>Table13[[#This Row],[W]]+Table13[[#This Row],[L]]=Table13[[#This Row],[Games Played]]</f>
        <v>1</v>
      </c>
      <c r="J533">
        <v>8</v>
      </c>
      <c r="K533">
        <v>2</v>
      </c>
      <c r="L533" t="str">
        <f>IF(Table13[[#This Row],[PTS]]&gt;=1000,"High Scorer","Low Scorer")</f>
        <v>Low Scorer</v>
      </c>
      <c r="M533">
        <v>1</v>
      </c>
      <c r="N533">
        <v>2</v>
      </c>
      <c r="O533">
        <v>50</v>
      </c>
      <c r="P533" t="str">
        <f>IF(Table13[[#This Row],[Field Goal %]]&gt;46,"Above Average FG%","Below Average FG%")</f>
        <v>Above Average FG%</v>
      </c>
      <c r="Q533">
        <v>0</v>
      </c>
      <c r="R533">
        <v>0</v>
      </c>
      <c r="S533">
        <v>0</v>
      </c>
      <c r="T533" t="str">
        <f>IF(Table13[[#This Row],[3P%]]&lt;30,"Regular Shooter",IF(Table13[[#This Row],[3P%]]&lt;=36,"Solid Shooter",IF(Table13[[#This Row],[3P%]]&gt;36,"Sharpshooter","Invalid")))</f>
        <v>Regular Shooter</v>
      </c>
      <c r="U533">
        <v>0</v>
      </c>
      <c r="V533">
        <v>2</v>
      </c>
      <c r="W533">
        <v>0</v>
      </c>
      <c r="X533" t="str">
        <f>IF(Table13[[#This Row],[Free Throw %]]&lt;70,"Subpar FT%",IF(Table13[[#This Row],[Free Throw %]]&lt;=72,"Solid FT%",IF(Table13[[#This Row],[Free Throw %]]&gt;72,"Elite FT%","Invalid")))</f>
        <v>Subpar FT%</v>
      </c>
      <c r="Y533">
        <v>2</v>
      </c>
      <c r="Z533">
        <v>0</v>
      </c>
      <c r="AA533">
        <v>2</v>
      </c>
      <c r="AB533" t="str">
        <f>IF(Table13[[#This Row],[REB]]&lt;199,"Occasional Rebounder",IF(Table13[[#This Row],[REB]] &lt;= 199,"Solid Rebounder",IF(Table13[[#This Row],[REB]]&gt;=200,"Elite Rebounder","Invalid")))</f>
        <v>Occasional Rebounder</v>
      </c>
      <c r="AC533">
        <v>1</v>
      </c>
      <c r="AD533" t="str">
        <f>IF(Table13[[#This Row],[AST]]&lt;100,"Occasional Passer",IF(Table13[[#This Row],[AST]] &lt;= 116,"Solid Passer",IF(Table13[[#This Row],[AST]]&gt;116,"Elite Passer","Invalid")))</f>
        <v>Occasional Passer</v>
      </c>
      <c r="AE533">
        <v>2</v>
      </c>
      <c r="AF533">
        <v>0</v>
      </c>
      <c r="AG533" t="str">
        <f>IF(Table13[[#This Row],[STL]]&lt;25,"Occasional Stealer",IF(Table13[[#This Row],[STL]] &lt;= 33,"Solid Stealer",IF(Table13[[#This Row],[STL]]&gt;33,"Elite Stealer","Invalid")))</f>
        <v>Occasional Stealer</v>
      </c>
      <c r="AH533">
        <v>0</v>
      </c>
      <c r="AI533" t="str">
        <f>IF(Table13[[#This Row],[BLK]]&lt;18,"Occasional Blocker",IF(Table13[[#This Row],[BLK]] &lt;= 20,"Solid Shot Blocker",IF(Table13[[#This Row],[BLK]]&gt;=21,"Elite Shot Blocker","Invalid")))</f>
        <v>Occasional Blocker</v>
      </c>
      <c r="AJ533">
        <v>2</v>
      </c>
      <c r="AK533">
        <v>4</v>
      </c>
      <c r="AL533">
        <v>0</v>
      </c>
      <c r="AM533">
        <v>0</v>
      </c>
      <c r="AN533">
        <v>-9</v>
      </c>
    </row>
    <row r="534" spans="1:40" x14ac:dyDescent="0.25">
      <c r="A534" t="s">
        <v>620</v>
      </c>
      <c r="B534" t="s">
        <v>57</v>
      </c>
      <c r="C534" t="str">
        <f>_xlfn.XLOOKUP(Table13[[#This Row],[POS]],Table4[POS],Table4[POS NAME])</f>
        <v>Forward</v>
      </c>
      <c r="D534" t="s">
        <v>44</v>
      </c>
      <c r="E534">
        <v>26</v>
      </c>
      <c r="F534">
        <v>1</v>
      </c>
      <c r="G534">
        <v>1</v>
      </c>
      <c r="H534">
        <v>0</v>
      </c>
      <c r="I534" t="b">
        <f>Table13[[#This Row],[W]]+Table13[[#This Row],[L]]=Table13[[#This Row],[Games Played]]</f>
        <v>1</v>
      </c>
      <c r="J534">
        <v>3</v>
      </c>
      <c r="K534">
        <v>2</v>
      </c>
      <c r="L534" t="str">
        <f>IF(Table13[[#This Row],[PTS]]&gt;=1000,"High Scorer","Low Scorer")</f>
        <v>Low Scorer</v>
      </c>
      <c r="M534">
        <v>1</v>
      </c>
      <c r="N534">
        <v>1</v>
      </c>
      <c r="O534">
        <v>100</v>
      </c>
      <c r="P534" t="str">
        <f>IF(Table13[[#This Row],[Field Goal %]]&gt;46,"Above Average FG%","Below Average FG%")</f>
        <v>Above Average FG%</v>
      </c>
      <c r="Q534">
        <v>0</v>
      </c>
      <c r="R534">
        <v>0</v>
      </c>
      <c r="S534">
        <v>0</v>
      </c>
      <c r="T534" t="str">
        <f>IF(Table13[[#This Row],[3P%]]&lt;30,"Regular Shooter",IF(Table13[[#This Row],[3P%]]&lt;=36,"Solid Shooter",IF(Table13[[#This Row],[3P%]]&gt;36,"Sharpshooter","Invalid")))</f>
        <v>Regular Shooter</v>
      </c>
      <c r="U534">
        <v>0</v>
      </c>
      <c r="V534">
        <v>0</v>
      </c>
      <c r="W534">
        <v>0</v>
      </c>
      <c r="X534" t="str">
        <f>IF(Table13[[#This Row],[Free Throw %]]&lt;70,"Subpar FT%",IF(Table13[[#This Row],[Free Throw %]]&lt;=72,"Solid FT%",IF(Table13[[#This Row],[Free Throw %]]&gt;72,"Elite FT%","Invalid")))</f>
        <v>Subpar FT%</v>
      </c>
      <c r="Y534">
        <v>0</v>
      </c>
      <c r="Z534">
        <v>0</v>
      </c>
      <c r="AA534">
        <v>0</v>
      </c>
      <c r="AB534" t="str">
        <f>IF(Table13[[#This Row],[REB]]&lt;199,"Occasional Rebounder",IF(Table13[[#This Row],[REB]] &lt;= 199,"Solid Rebounder",IF(Table13[[#This Row],[REB]]&gt;=200,"Elite Rebounder","Invalid")))</f>
        <v>Occasional Rebounder</v>
      </c>
      <c r="AC534">
        <v>0</v>
      </c>
      <c r="AD534" t="str">
        <f>IF(Table13[[#This Row],[AST]]&lt;100,"Occasional Passer",IF(Table13[[#This Row],[AST]] &lt;= 116,"Solid Passer",IF(Table13[[#This Row],[AST]]&gt;116,"Elite Passer","Invalid")))</f>
        <v>Occasional Passer</v>
      </c>
      <c r="AE534">
        <v>1</v>
      </c>
      <c r="AF534">
        <v>0</v>
      </c>
      <c r="AG534" t="str">
        <f>IF(Table13[[#This Row],[STL]]&lt;25,"Occasional Stealer",IF(Table13[[#This Row],[STL]] &lt;= 33,"Solid Stealer",IF(Table13[[#This Row],[STL]]&gt;33,"Elite Stealer","Invalid")))</f>
        <v>Occasional Stealer</v>
      </c>
      <c r="AH534">
        <v>0</v>
      </c>
      <c r="AI534" t="str">
        <f>IF(Table13[[#This Row],[BLK]]&lt;18,"Occasional Blocker",IF(Table13[[#This Row],[BLK]] &lt;= 20,"Solid Shot Blocker",IF(Table13[[#This Row],[BLK]]&gt;=21,"Elite Shot Blocker","Invalid")))</f>
        <v>Occasional Blocker</v>
      </c>
      <c r="AJ534">
        <v>2</v>
      </c>
      <c r="AK534">
        <v>1</v>
      </c>
      <c r="AL534">
        <v>0</v>
      </c>
      <c r="AM534">
        <v>0</v>
      </c>
      <c r="AN534">
        <v>1</v>
      </c>
    </row>
    <row r="535" spans="1:40" x14ac:dyDescent="0.25">
      <c r="A535" t="s">
        <v>621</v>
      </c>
      <c r="B535" t="s">
        <v>62</v>
      </c>
      <c r="C535" t="str">
        <f>_xlfn.XLOOKUP(Table13[[#This Row],[POS]],Table4[POS],Table4[POS NAME])</f>
        <v>Guard</v>
      </c>
      <c r="D535" t="s">
        <v>142</v>
      </c>
      <c r="E535">
        <v>24</v>
      </c>
      <c r="F535">
        <v>1</v>
      </c>
      <c r="G535">
        <v>0</v>
      </c>
      <c r="H535">
        <v>1</v>
      </c>
      <c r="I535" t="b">
        <f>Table13[[#This Row],[W]]+Table13[[#This Row],[L]]=Table13[[#This Row],[Games Played]]</f>
        <v>1</v>
      </c>
      <c r="J535">
        <v>2</v>
      </c>
      <c r="K535">
        <v>2</v>
      </c>
      <c r="L535" t="str">
        <f>IF(Table13[[#This Row],[PTS]]&gt;=1000,"High Scorer","Low Scorer")</f>
        <v>Low Scorer</v>
      </c>
      <c r="M535">
        <v>0</v>
      </c>
      <c r="N535">
        <v>1</v>
      </c>
      <c r="O535">
        <v>0</v>
      </c>
      <c r="P535" t="str">
        <f>IF(Table13[[#This Row],[Field Goal %]]&gt;46,"Above Average FG%","Below Average FG%")</f>
        <v>Below Average FG%</v>
      </c>
      <c r="Q535">
        <v>0</v>
      </c>
      <c r="R535">
        <v>1</v>
      </c>
      <c r="S535">
        <v>0</v>
      </c>
      <c r="T535" t="str">
        <f>IF(Table13[[#This Row],[3P%]]&lt;30,"Regular Shooter",IF(Table13[[#This Row],[3P%]]&lt;=36,"Solid Shooter",IF(Table13[[#This Row],[3P%]]&gt;36,"Sharpshooter","Invalid")))</f>
        <v>Regular Shooter</v>
      </c>
      <c r="U535">
        <v>2</v>
      </c>
      <c r="V535">
        <v>2</v>
      </c>
      <c r="W535">
        <v>100</v>
      </c>
      <c r="X535" t="str">
        <f>IF(Table13[[#This Row],[Free Throw %]]&lt;70,"Subpar FT%",IF(Table13[[#This Row],[Free Throw %]]&lt;=72,"Solid FT%",IF(Table13[[#This Row],[Free Throw %]]&gt;72,"Elite FT%","Invalid")))</f>
        <v>Elite FT%</v>
      </c>
      <c r="Y535">
        <v>0</v>
      </c>
      <c r="Z535">
        <v>0</v>
      </c>
      <c r="AA535">
        <v>0</v>
      </c>
      <c r="AB535" t="str">
        <f>IF(Table13[[#This Row],[REB]]&lt;199,"Occasional Rebounder",IF(Table13[[#This Row],[REB]] &lt;= 199,"Solid Rebounder",IF(Table13[[#This Row],[REB]]&gt;=200,"Elite Rebounder","Invalid")))</f>
        <v>Occasional Rebounder</v>
      </c>
      <c r="AC535">
        <v>0</v>
      </c>
      <c r="AD535" t="str">
        <f>IF(Table13[[#This Row],[AST]]&lt;100,"Occasional Passer",IF(Table13[[#This Row],[AST]] &lt;= 116,"Solid Passer",IF(Table13[[#This Row],[AST]]&gt;116,"Elite Passer","Invalid")))</f>
        <v>Occasional Passer</v>
      </c>
      <c r="AE535">
        <v>0</v>
      </c>
      <c r="AF535">
        <v>1</v>
      </c>
      <c r="AG535" t="str">
        <f>IF(Table13[[#This Row],[STL]]&lt;25,"Occasional Stealer",IF(Table13[[#This Row],[STL]] &lt;= 33,"Solid Stealer",IF(Table13[[#This Row],[STL]]&gt;33,"Elite Stealer","Invalid")))</f>
        <v>Occasional Stealer</v>
      </c>
      <c r="AH535">
        <v>1</v>
      </c>
      <c r="AI535" t="str">
        <f>IF(Table13[[#This Row],[BLK]]&lt;18,"Occasional Blocker",IF(Table13[[#This Row],[BLK]] &lt;= 20,"Solid Shot Blocker",IF(Table13[[#This Row],[BLK]]&gt;=21,"Elite Shot Blocker","Invalid")))</f>
        <v>Occasional Blocker</v>
      </c>
      <c r="AJ535">
        <v>0</v>
      </c>
      <c r="AK535">
        <v>8</v>
      </c>
      <c r="AL535">
        <v>0</v>
      </c>
      <c r="AM535">
        <v>0</v>
      </c>
      <c r="AN535">
        <v>3</v>
      </c>
    </row>
    <row r="536" spans="1:40" x14ac:dyDescent="0.25">
      <c r="A536" t="s">
        <v>622</v>
      </c>
      <c r="B536" t="s">
        <v>623</v>
      </c>
      <c r="C536" t="e">
        <f>_xlfn.XLOOKUP(Table13[[#This Row],[POS]],Table4[POS],Table4[POS NAME])</f>
        <v>#N/A</v>
      </c>
      <c r="D536" t="s">
        <v>95</v>
      </c>
      <c r="E536">
        <v>23</v>
      </c>
      <c r="F536">
        <v>1</v>
      </c>
      <c r="G536">
        <v>1</v>
      </c>
      <c r="H536">
        <v>0</v>
      </c>
      <c r="I536" t="b">
        <f>Table13[[#This Row],[W]]+Table13[[#This Row],[L]]=Table13[[#This Row],[Games Played]]</f>
        <v>1</v>
      </c>
      <c r="J536">
        <v>5</v>
      </c>
      <c r="K536">
        <v>0</v>
      </c>
      <c r="L536" t="str">
        <f>IF(Table13[[#This Row],[PTS]]&gt;=1000,"High Scorer","Low Scorer")</f>
        <v>Low Scorer</v>
      </c>
      <c r="M536">
        <v>0</v>
      </c>
      <c r="N536">
        <v>0</v>
      </c>
      <c r="O536">
        <v>0</v>
      </c>
      <c r="P536" t="str">
        <f>IF(Table13[[#This Row],[Field Goal %]]&gt;46,"Above Average FG%","Below Average FG%")</f>
        <v>Below Average FG%</v>
      </c>
      <c r="Q536">
        <v>0</v>
      </c>
      <c r="R536">
        <v>0</v>
      </c>
      <c r="S536">
        <v>0</v>
      </c>
      <c r="T536" t="str">
        <f>IF(Table13[[#This Row],[3P%]]&lt;30,"Regular Shooter",IF(Table13[[#This Row],[3P%]]&lt;=36,"Solid Shooter",IF(Table13[[#This Row],[3P%]]&gt;36,"Sharpshooter","Invalid")))</f>
        <v>Regular Shooter</v>
      </c>
      <c r="U536">
        <v>0</v>
      </c>
      <c r="V536">
        <v>0</v>
      </c>
      <c r="W536">
        <v>0</v>
      </c>
      <c r="X536" t="str">
        <f>IF(Table13[[#This Row],[Free Throw %]]&lt;70,"Subpar FT%",IF(Table13[[#This Row],[Free Throw %]]&lt;=72,"Solid FT%",IF(Table13[[#This Row],[Free Throw %]]&gt;72,"Elite FT%","Invalid")))</f>
        <v>Subpar FT%</v>
      </c>
      <c r="Y536">
        <v>0</v>
      </c>
      <c r="Z536">
        <v>1</v>
      </c>
      <c r="AA536">
        <v>1</v>
      </c>
      <c r="AB536" t="str">
        <f>IF(Table13[[#This Row],[REB]]&lt;199,"Occasional Rebounder",IF(Table13[[#This Row],[REB]] &lt;= 199,"Solid Rebounder",IF(Table13[[#This Row],[REB]]&gt;=200,"Elite Rebounder","Invalid")))</f>
        <v>Occasional Rebounder</v>
      </c>
      <c r="AC536">
        <v>0</v>
      </c>
      <c r="AD536" t="str">
        <f>IF(Table13[[#This Row],[AST]]&lt;100,"Occasional Passer",IF(Table13[[#This Row],[AST]] &lt;= 116,"Solid Passer",IF(Table13[[#This Row],[AST]]&gt;116,"Elite Passer","Invalid")))</f>
        <v>Occasional Passer</v>
      </c>
      <c r="AE536">
        <v>2</v>
      </c>
      <c r="AF536">
        <v>0</v>
      </c>
      <c r="AG536" t="str">
        <f>IF(Table13[[#This Row],[STL]]&lt;25,"Occasional Stealer",IF(Table13[[#This Row],[STL]] &lt;= 33,"Solid Stealer",IF(Table13[[#This Row],[STL]]&gt;33,"Elite Stealer","Invalid")))</f>
        <v>Occasional Stealer</v>
      </c>
      <c r="AH536">
        <v>0</v>
      </c>
      <c r="AI536" t="str">
        <f>IF(Table13[[#This Row],[BLK]]&lt;18,"Occasional Blocker",IF(Table13[[#This Row],[BLK]] &lt;= 20,"Solid Shot Blocker",IF(Table13[[#This Row],[BLK]]&gt;=21,"Elite Shot Blocker","Invalid")))</f>
        <v>Occasional Blocker</v>
      </c>
      <c r="AJ536">
        <v>1</v>
      </c>
      <c r="AK536">
        <v>-1</v>
      </c>
      <c r="AL536">
        <v>0</v>
      </c>
      <c r="AM536">
        <v>0</v>
      </c>
      <c r="AN536">
        <v>-5</v>
      </c>
    </row>
    <row r="537" spans="1:40" x14ac:dyDescent="0.25">
      <c r="A537" t="s">
        <v>624</v>
      </c>
      <c r="B537" t="s">
        <v>623</v>
      </c>
      <c r="C537" t="e">
        <f>_xlfn.XLOOKUP(Table13[[#This Row],[POS]],Table4[POS],Table4[POS NAME])</f>
        <v>#N/A</v>
      </c>
      <c r="D537" t="s">
        <v>78</v>
      </c>
      <c r="E537">
        <v>29</v>
      </c>
      <c r="F537">
        <v>2</v>
      </c>
      <c r="G537">
        <v>1</v>
      </c>
      <c r="H537">
        <v>1</v>
      </c>
      <c r="I537" t="b">
        <f>Table13[[#This Row],[W]]+Table13[[#This Row],[L]]=Table13[[#This Row],[Games Played]]</f>
        <v>1</v>
      </c>
      <c r="J537">
        <v>7</v>
      </c>
      <c r="K537">
        <v>0</v>
      </c>
      <c r="L537" t="str">
        <f>IF(Table13[[#This Row],[PTS]]&gt;=1000,"High Scorer","Low Scorer")</f>
        <v>Low Scorer</v>
      </c>
      <c r="M537">
        <v>0</v>
      </c>
      <c r="N537">
        <v>2</v>
      </c>
      <c r="O537">
        <v>0</v>
      </c>
      <c r="P537" t="str">
        <f>IF(Table13[[#This Row],[Field Goal %]]&gt;46,"Above Average FG%","Below Average FG%")</f>
        <v>Below Average FG%</v>
      </c>
      <c r="Q537">
        <v>0</v>
      </c>
      <c r="R537">
        <v>1</v>
      </c>
      <c r="S537">
        <v>0</v>
      </c>
      <c r="T537" t="str">
        <f>IF(Table13[[#This Row],[3P%]]&lt;30,"Regular Shooter",IF(Table13[[#This Row],[3P%]]&lt;=36,"Solid Shooter",IF(Table13[[#This Row],[3P%]]&gt;36,"Sharpshooter","Invalid")))</f>
        <v>Regular Shooter</v>
      </c>
      <c r="U537">
        <v>0</v>
      </c>
      <c r="V537">
        <v>0</v>
      </c>
      <c r="W537">
        <v>0</v>
      </c>
      <c r="X537" t="str">
        <f>IF(Table13[[#This Row],[Free Throw %]]&lt;70,"Subpar FT%",IF(Table13[[#This Row],[Free Throw %]]&lt;=72,"Solid FT%",IF(Table13[[#This Row],[Free Throw %]]&gt;72,"Elite FT%","Invalid")))</f>
        <v>Subpar FT%</v>
      </c>
      <c r="Y537">
        <v>0</v>
      </c>
      <c r="Z537">
        <v>0</v>
      </c>
      <c r="AA537">
        <v>0</v>
      </c>
      <c r="AB537" t="str">
        <f>IF(Table13[[#This Row],[REB]]&lt;199,"Occasional Rebounder",IF(Table13[[#This Row],[REB]] &lt;= 199,"Solid Rebounder",IF(Table13[[#This Row],[REB]]&gt;=200,"Elite Rebounder","Invalid")))</f>
        <v>Occasional Rebounder</v>
      </c>
      <c r="AC537">
        <v>0</v>
      </c>
      <c r="AD537" t="str">
        <f>IF(Table13[[#This Row],[AST]]&lt;100,"Occasional Passer",IF(Table13[[#This Row],[AST]] &lt;= 116,"Solid Passer",IF(Table13[[#This Row],[AST]]&gt;116,"Elite Passer","Invalid")))</f>
        <v>Occasional Passer</v>
      </c>
      <c r="AE537">
        <v>0</v>
      </c>
      <c r="AF537">
        <v>0</v>
      </c>
      <c r="AG537" t="str">
        <f>IF(Table13[[#This Row],[STL]]&lt;25,"Occasional Stealer",IF(Table13[[#This Row],[STL]] &lt;= 33,"Solid Stealer",IF(Table13[[#This Row],[STL]]&gt;33,"Elite Stealer","Invalid")))</f>
        <v>Occasional Stealer</v>
      </c>
      <c r="AH537">
        <v>0</v>
      </c>
      <c r="AI537" t="str">
        <f>IF(Table13[[#This Row],[BLK]]&lt;18,"Occasional Blocker",IF(Table13[[#This Row],[BLK]] &lt;= 20,"Solid Shot Blocker",IF(Table13[[#This Row],[BLK]]&gt;=21,"Elite Shot Blocker","Invalid")))</f>
        <v>Occasional Blocker</v>
      </c>
      <c r="AJ537">
        <v>0</v>
      </c>
      <c r="AK537">
        <v>0</v>
      </c>
      <c r="AL537">
        <v>0</v>
      </c>
      <c r="AM537">
        <v>0</v>
      </c>
      <c r="AN537">
        <v>5</v>
      </c>
    </row>
    <row r="538" spans="1:40" x14ac:dyDescent="0.25">
      <c r="A538" t="s">
        <v>625</v>
      </c>
      <c r="B538" t="s">
        <v>623</v>
      </c>
      <c r="C538" t="e">
        <f>_xlfn.XLOOKUP(Table13[[#This Row],[POS]],Table4[POS],Table4[POS NAME])</f>
        <v>#N/A</v>
      </c>
      <c r="D538" t="s">
        <v>87</v>
      </c>
      <c r="E538">
        <v>24</v>
      </c>
      <c r="F538">
        <v>1</v>
      </c>
      <c r="G538">
        <v>0</v>
      </c>
      <c r="H538">
        <v>1</v>
      </c>
      <c r="I538" t="b">
        <f>Table13[[#This Row],[W]]+Table13[[#This Row],[L]]=Table13[[#This Row],[Games Played]]</f>
        <v>1</v>
      </c>
      <c r="J538">
        <v>5</v>
      </c>
      <c r="K538">
        <v>0</v>
      </c>
      <c r="L538" t="str">
        <f>IF(Table13[[#This Row],[PTS]]&gt;=1000,"High Scorer","Low Scorer")</f>
        <v>Low Scorer</v>
      </c>
      <c r="M538">
        <v>0</v>
      </c>
      <c r="N538">
        <v>3</v>
      </c>
      <c r="O538">
        <v>0</v>
      </c>
      <c r="P538" t="str">
        <f>IF(Table13[[#This Row],[Field Goal %]]&gt;46,"Above Average FG%","Below Average FG%")</f>
        <v>Below Average FG%</v>
      </c>
      <c r="Q538">
        <v>0</v>
      </c>
      <c r="R538">
        <v>1</v>
      </c>
      <c r="S538">
        <v>0</v>
      </c>
      <c r="T538" t="str">
        <f>IF(Table13[[#This Row],[3P%]]&lt;30,"Regular Shooter",IF(Table13[[#This Row],[3P%]]&lt;=36,"Solid Shooter",IF(Table13[[#This Row],[3P%]]&gt;36,"Sharpshooter","Invalid")))</f>
        <v>Regular Shooter</v>
      </c>
      <c r="U538">
        <v>0</v>
      </c>
      <c r="V538">
        <v>0</v>
      </c>
      <c r="W538">
        <v>0</v>
      </c>
      <c r="X538" t="str">
        <f>IF(Table13[[#This Row],[Free Throw %]]&lt;70,"Subpar FT%",IF(Table13[[#This Row],[Free Throw %]]&lt;=72,"Solid FT%",IF(Table13[[#This Row],[Free Throw %]]&gt;72,"Elite FT%","Invalid")))</f>
        <v>Subpar FT%</v>
      </c>
      <c r="Y538">
        <v>1</v>
      </c>
      <c r="Z538">
        <v>1</v>
      </c>
      <c r="AA538">
        <v>2</v>
      </c>
      <c r="AB538" t="str">
        <f>IF(Table13[[#This Row],[REB]]&lt;199,"Occasional Rebounder",IF(Table13[[#This Row],[REB]] &lt;= 199,"Solid Rebounder",IF(Table13[[#This Row],[REB]]&gt;=200,"Elite Rebounder","Invalid")))</f>
        <v>Occasional Rebounder</v>
      </c>
      <c r="AC538">
        <v>1</v>
      </c>
      <c r="AD538" t="str">
        <f>IF(Table13[[#This Row],[AST]]&lt;100,"Occasional Passer",IF(Table13[[#This Row],[AST]] &lt;= 116,"Solid Passer",IF(Table13[[#This Row],[AST]]&gt;116,"Elite Passer","Invalid")))</f>
        <v>Occasional Passer</v>
      </c>
      <c r="AE538">
        <v>0</v>
      </c>
      <c r="AF538">
        <v>0</v>
      </c>
      <c r="AG538" t="str">
        <f>IF(Table13[[#This Row],[STL]]&lt;25,"Occasional Stealer",IF(Table13[[#This Row],[STL]] &lt;= 33,"Solid Stealer",IF(Table13[[#This Row],[STL]]&gt;33,"Elite Stealer","Invalid")))</f>
        <v>Occasional Stealer</v>
      </c>
      <c r="AH538">
        <v>0</v>
      </c>
      <c r="AI538" t="str">
        <f>IF(Table13[[#This Row],[BLK]]&lt;18,"Occasional Blocker",IF(Table13[[#This Row],[BLK]] &lt;= 20,"Solid Shot Blocker",IF(Table13[[#This Row],[BLK]]&gt;=21,"Elite Shot Blocker","Invalid")))</f>
        <v>Occasional Blocker</v>
      </c>
      <c r="AJ538">
        <v>0</v>
      </c>
      <c r="AK538">
        <v>4</v>
      </c>
      <c r="AL538">
        <v>0</v>
      </c>
      <c r="AM538">
        <v>0</v>
      </c>
      <c r="AN538">
        <v>-2</v>
      </c>
    </row>
    <row r="539" spans="1:40" x14ac:dyDescent="0.25">
      <c r="A539" t="s">
        <v>626</v>
      </c>
      <c r="B539" t="s">
        <v>623</v>
      </c>
      <c r="C539" t="e">
        <f>_xlfn.XLOOKUP(Table13[[#This Row],[POS]],Table4[POS],Table4[POS NAME])</f>
        <v>#N/A</v>
      </c>
      <c r="D539" t="s">
        <v>39</v>
      </c>
      <c r="E539">
        <v>20</v>
      </c>
      <c r="F539">
        <v>1</v>
      </c>
      <c r="G539">
        <v>1</v>
      </c>
      <c r="H539">
        <v>0</v>
      </c>
      <c r="I539" t="b">
        <f>Table13[[#This Row],[W]]+Table13[[#This Row],[L]]=Table13[[#This Row],[Games Played]]</f>
        <v>1</v>
      </c>
      <c r="J539">
        <v>1</v>
      </c>
      <c r="K539">
        <v>0</v>
      </c>
      <c r="L539" t="str">
        <f>IF(Table13[[#This Row],[PTS]]&gt;=1000,"High Scorer","Low Scorer")</f>
        <v>Low Scorer</v>
      </c>
      <c r="M539">
        <v>0</v>
      </c>
      <c r="N539">
        <v>0</v>
      </c>
      <c r="O539">
        <v>0</v>
      </c>
      <c r="P539" t="str">
        <f>IF(Table13[[#This Row],[Field Goal %]]&gt;46,"Above Average FG%","Below Average FG%")</f>
        <v>Below Average FG%</v>
      </c>
      <c r="Q539">
        <v>0</v>
      </c>
      <c r="R539">
        <v>0</v>
      </c>
      <c r="S539">
        <v>0</v>
      </c>
      <c r="T539" t="str">
        <f>IF(Table13[[#This Row],[3P%]]&lt;30,"Regular Shooter",IF(Table13[[#This Row],[3P%]]&lt;=36,"Solid Shooter",IF(Table13[[#This Row],[3P%]]&gt;36,"Sharpshooter","Invalid")))</f>
        <v>Regular Shooter</v>
      </c>
      <c r="U539">
        <v>0</v>
      </c>
      <c r="V539">
        <v>0</v>
      </c>
      <c r="W539">
        <v>0</v>
      </c>
      <c r="X539" t="str">
        <f>IF(Table13[[#This Row],[Free Throw %]]&lt;70,"Subpar FT%",IF(Table13[[#This Row],[Free Throw %]]&lt;=72,"Solid FT%",IF(Table13[[#This Row],[Free Throw %]]&gt;72,"Elite FT%","Invalid")))</f>
        <v>Subpar FT%</v>
      </c>
      <c r="Y539">
        <v>0</v>
      </c>
      <c r="Z539">
        <v>0</v>
      </c>
      <c r="AA539">
        <v>0</v>
      </c>
      <c r="AB539" t="str">
        <f>IF(Table13[[#This Row],[REB]]&lt;199,"Occasional Rebounder",IF(Table13[[#This Row],[REB]] &lt;= 199,"Solid Rebounder",IF(Table13[[#This Row],[REB]]&gt;=200,"Elite Rebounder","Invalid")))</f>
        <v>Occasional Rebounder</v>
      </c>
      <c r="AC539">
        <v>0</v>
      </c>
      <c r="AD539" t="str">
        <f>IF(Table13[[#This Row],[AST]]&lt;100,"Occasional Passer",IF(Table13[[#This Row],[AST]] &lt;= 116,"Solid Passer",IF(Table13[[#This Row],[AST]]&gt;116,"Elite Passer","Invalid")))</f>
        <v>Occasional Passer</v>
      </c>
      <c r="AE539">
        <v>0</v>
      </c>
      <c r="AF539">
        <v>0</v>
      </c>
      <c r="AG539" t="str">
        <f>IF(Table13[[#This Row],[STL]]&lt;25,"Occasional Stealer",IF(Table13[[#This Row],[STL]] &lt;= 33,"Solid Stealer",IF(Table13[[#This Row],[STL]]&gt;33,"Elite Stealer","Invalid")))</f>
        <v>Occasional Stealer</v>
      </c>
      <c r="AH539">
        <v>0</v>
      </c>
      <c r="AI539" t="str">
        <f>IF(Table13[[#This Row],[BLK]]&lt;18,"Occasional Blocker",IF(Table13[[#This Row],[BLK]] &lt;= 20,"Solid Shot Blocker",IF(Table13[[#This Row],[BLK]]&gt;=21,"Elite Shot Blocker","Invalid")))</f>
        <v>Occasional Blocker</v>
      </c>
      <c r="AJ539">
        <v>0</v>
      </c>
      <c r="AK539">
        <v>0</v>
      </c>
      <c r="AL539">
        <v>0</v>
      </c>
      <c r="AM539">
        <v>0</v>
      </c>
      <c r="AN539">
        <v>-2</v>
      </c>
    </row>
    <row r="540" spans="1:40" x14ac:dyDescent="0.25">
      <c r="A540" t="s">
        <v>627</v>
      </c>
      <c r="B540" t="s">
        <v>623</v>
      </c>
      <c r="C540" t="e">
        <f>_xlfn.XLOOKUP(Table13[[#This Row],[POS]],Table4[POS],Table4[POS NAME])</f>
        <v>#N/A</v>
      </c>
      <c r="D540" t="s">
        <v>102</v>
      </c>
      <c r="E540">
        <v>28</v>
      </c>
      <c r="F540">
        <v>4</v>
      </c>
      <c r="G540">
        <v>2</v>
      </c>
      <c r="H540">
        <v>2</v>
      </c>
      <c r="I540" t="b">
        <f>Table13[[#This Row],[W]]+Table13[[#This Row],[L]]=Table13[[#This Row],[Games Played]]</f>
        <v>1</v>
      </c>
      <c r="J540">
        <v>24</v>
      </c>
      <c r="K540">
        <v>0</v>
      </c>
      <c r="L540" t="str">
        <f>IF(Table13[[#This Row],[PTS]]&gt;=1000,"High Scorer","Low Scorer")</f>
        <v>Low Scorer</v>
      </c>
      <c r="M540">
        <v>0</v>
      </c>
      <c r="N540">
        <v>4</v>
      </c>
      <c r="O540">
        <v>0</v>
      </c>
      <c r="P540" t="str">
        <f>IF(Table13[[#This Row],[Field Goal %]]&gt;46,"Above Average FG%","Below Average FG%")</f>
        <v>Below Average FG%</v>
      </c>
      <c r="Q540">
        <v>0</v>
      </c>
      <c r="R540">
        <v>2</v>
      </c>
      <c r="S540">
        <v>0</v>
      </c>
      <c r="T540" t="str">
        <f>IF(Table13[[#This Row],[3P%]]&lt;30,"Regular Shooter",IF(Table13[[#This Row],[3P%]]&lt;=36,"Solid Shooter",IF(Table13[[#This Row],[3P%]]&gt;36,"Sharpshooter","Invalid")))</f>
        <v>Regular Shooter</v>
      </c>
      <c r="U540">
        <v>0</v>
      </c>
      <c r="V540">
        <v>0</v>
      </c>
      <c r="W540">
        <v>0</v>
      </c>
      <c r="X540" t="str">
        <f>IF(Table13[[#This Row],[Free Throw %]]&lt;70,"Subpar FT%",IF(Table13[[#This Row],[Free Throw %]]&lt;=72,"Solid FT%",IF(Table13[[#This Row],[Free Throw %]]&gt;72,"Elite FT%","Invalid")))</f>
        <v>Subpar FT%</v>
      </c>
      <c r="Y540">
        <v>3</v>
      </c>
      <c r="Z540">
        <v>5</v>
      </c>
      <c r="AA540">
        <v>8</v>
      </c>
      <c r="AB540" t="str">
        <f>IF(Table13[[#This Row],[REB]]&lt;199,"Occasional Rebounder",IF(Table13[[#This Row],[REB]] &lt;= 199,"Solid Rebounder",IF(Table13[[#This Row],[REB]]&gt;=200,"Elite Rebounder","Invalid")))</f>
        <v>Occasional Rebounder</v>
      </c>
      <c r="AC540">
        <v>2</v>
      </c>
      <c r="AD540" t="str">
        <f>IF(Table13[[#This Row],[AST]]&lt;100,"Occasional Passer",IF(Table13[[#This Row],[AST]] &lt;= 116,"Solid Passer",IF(Table13[[#This Row],[AST]]&gt;116,"Elite Passer","Invalid")))</f>
        <v>Occasional Passer</v>
      </c>
      <c r="AE540">
        <v>0</v>
      </c>
      <c r="AF540">
        <v>3</v>
      </c>
      <c r="AG540" t="str">
        <f>IF(Table13[[#This Row],[STL]]&lt;25,"Occasional Stealer",IF(Table13[[#This Row],[STL]] &lt;= 33,"Solid Stealer",IF(Table13[[#This Row],[STL]]&gt;33,"Elite Stealer","Invalid")))</f>
        <v>Occasional Stealer</v>
      </c>
      <c r="AH540">
        <v>0</v>
      </c>
      <c r="AI540" t="str">
        <f>IF(Table13[[#This Row],[BLK]]&lt;18,"Occasional Blocker",IF(Table13[[#This Row],[BLK]] &lt;= 20,"Solid Shot Blocker",IF(Table13[[#This Row],[BLK]]&gt;=21,"Elite Shot Blocker","Invalid")))</f>
        <v>Occasional Blocker</v>
      </c>
      <c r="AJ540">
        <v>4</v>
      </c>
      <c r="AK540">
        <v>22</v>
      </c>
      <c r="AL540">
        <v>0</v>
      </c>
      <c r="AM540">
        <v>0</v>
      </c>
      <c r="AN540">
        <v>-4</v>
      </c>
    </row>
  </sheetData>
  <phoneticPr fontId="19"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CB10E-9EA4-4A35-A5AB-472AC66935DC}">
  <dimension ref="B1:T27"/>
  <sheetViews>
    <sheetView zoomScale="78" workbookViewId="0">
      <selection activeCell="H18" sqref="H18"/>
    </sheetView>
  </sheetViews>
  <sheetFormatPr defaultRowHeight="13.8" x14ac:dyDescent="0.25"/>
  <cols>
    <col min="1" max="1" width="13.09765625" customWidth="1"/>
    <col min="2" max="2" width="16.8984375" customWidth="1"/>
    <col min="3" max="3" width="20.09765625" customWidth="1"/>
    <col min="4" max="4" width="17.59765625" customWidth="1"/>
    <col min="5" max="5" width="10.8984375" customWidth="1"/>
    <col min="6" max="6" width="18.796875" customWidth="1"/>
    <col min="7" max="7" width="10.59765625" customWidth="1"/>
    <col min="8" max="8" width="10.5" customWidth="1"/>
    <col min="9" max="9" width="10.296875" customWidth="1"/>
    <col min="10" max="10" width="10.59765625" customWidth="1"/>
    <col min="11" max="11" width="10.296875" customWidth="1"/>
    <col min="12" max="12" width="22.09765625" customWidth="1"/>
    <col min="13" max="13" width="21.69921875" customWidth="1"/>
    <col min="14" max="14" width="16.296875" customWidth="1"/>
    <col min="15" max="15" width="16.8984375" customWidth="1"/>
    <col min="16" max="16" width="23.09765625" customWidth="1"/>
    <col min="17" max="17" width="16.5" customWidth="1"/>
    <col min="18" max="18" width="22.09765625" customWidth="1"/>
    <col min="19" max="20" width="20.69921875" customWidth="1"/>
    <col min="21" max="21" width="8.09765625" customWidth="1"/>
    <col min="22" max="22" width="6.3984375" bestFit="1" customWidth="1"/>
    <col min="23" max="23" width="10.19921875" bestFit="1" customWidth="1"/>
    <col min="24" max="24" width="12.8984375" bestFit="1" customWidth="1"/>
    <col min="25" max="25" width="13.09765625" bestFit="1" customWidth="1"/>
    <col min="26" max="26" width="12.09765625" bestFit="1" customWidth="1"/>
    <col min="27" max="27" width="5.5" bestFit="1" customWidth="1"/>
    <col min="28" max="28" width="9.59765625" bestFit="1" customWidth="1"/>
    <col min="29" max="29" width="7.3984375" bestFit="1" customWidth="1"/>
    <col min="30" max="30" width="5.59765625" bestFit="1" customWidth="1"/>
    <col min="31" max="31" width="10.19921875" bestFit="1" customWidth="1"/>
    <col min="32" max="32" width="12.8984375" bestFit="1" customWidth="1"/>
    <col min="33" max="33" width="13.09765625" bestFit="1" customWidth="1"/>
    <col min="34" max="34" width="12.09765625" bestFit="1" customWidth="1"/>
    <col min="35" max="35" width="5.5" bestFit="1" customWidth="1"/>
    <col min="36" max="36" width="9.296875" bestFit="1" customWidth="1"/>
    <col min="37" max="37" width="7.3984375" bestFit="1" customWidth="1"/>
    <col min="38" max="38" width="5.59765625" bestFit="1" customWidth="1"/>
    <col min="39" max="39" width="10.19921875" bestFit="1" customWidth="1"/>
    <col min="40" max="40" width="12.8984375" bestFit="1" customWidth="1"/>
    <col min="41" max="41" width="13.09765625" bestFit="1" customWidth="1"/>
    <col min="42" max="42" width="12.09765625" bestFit="1" customWidth="1"/>
    <col min="43" max="43" width="5.5" bestFit="1" customWidth="1"/>
    <col min="44" max="44" width="21" bestFit="1" customWidth="1"/>
    <col min="45" max="45" width="14.59765625" bestFit="1" customWidth="1"/>
    <col min="46" max="46" width="21.59765625" bestFit="1" customWidth="1"/>
    <col min="47" max="47" width="14.09765625" bestFit="1" customWidth="1"/>
    <col min="48" max="48" width="13.69921875" bestFit="1" customWidth="1"/>
    <col min="49" max="66" width="17.09765625" bestFit="1" customWidth="1"/>
    <col min="67" max="67" width="14" bestFit="1" customWidth="1"/>
    <col min="68" max="68" width="21" bestFit="1" customWidth="1"/>
    <col min="69" max="69" width="14.59765625" bestFit="1" customWidth="1"/>
    <col min="70" max="70" width="21.59765625" bestFit="1" customWidth="1"/>
    <col min="71" max="71" width="14.19921875" bestFit="1" customWidth="1"/>
    <col min="72" max="72" width="14.09765625" bestFit="1" customWidth="1"/>
    <col min="73" max="73" width="13.69921875" bestFit="1" customWidth="1"/>
    <col min="74" max="75" width="14" bestFit="1" customWidth="1"/>
    <col min="76" max="78" width="5.5" bestFit="1" customWidth="1"/>
    <col min="79" max="79" width="17.09765625" bestFit="1" customWidth="1"/>
    <col min="80" max="80" width="6.3984375" bestFit="1" customWidth="1"/>
    <col min="81" max="108" width="5.5" bestFit="1" customWidth="1"/>
    <col min="109" max="109" width="9.59765625" bestFit="1" customWidth="1"/>
    <col min="110" max="138" width="5.5" bestFit="1" customWidth="1"/>
    <col min="139" max="139" width="9.59765625" bestFit="1" customWidth="1"/>
    <col min="140" max="168" width="5.5" bestFit="1" customWidth="1"/>
    <col min="169" max="169" width="9.296875" bestFit="1" customWidth="1"/>
    <col min="170" max="170" width="6.3984375" bestFit="1" customWidth="1"/>
    <col min="171" max="173" width="5.5" bestFit="1" customWidth="1"/>
    <col min="174" max="174" width="6.3984375" bestFit="1" customWidth="1"/>
    <col min="175" max="198" width="5.5" bestFit="1" customWidth="1"/>
    <col min="199" max="199" width="9.5" bestFit="1" customWidth="1"/>
    <col min="200" max="228" width="5.5" bestFit="1" customWidth="1"/>
    <col min="229" max="229" width="14" bestFit="1" customWidth="1"/>
    <col min="230" max="230" width="21" bestFit="1" customWidth="1"/>
    <col min="231" max="231" width="14.59765625" bestFit="1" customWidth="1"/>
    <col min="232" max="232" width="21.59765625" bestFit="1" customWidth="1"/>
    <col min="233" max="233" width="14.19921875" bestFit="1" customWidth="1"/>
    <col min="234" max="234" width="14.09765625" bestFit="1" customWidth="1"/>
    <col min="235" max="235" width="13.69921875" bestFit="1" customWidth="1"/>
    <col min="236" max="236" width="14" bestFit="1" customWidth="1"/>
  </cols>
  <sheetData>
    <row r="1" spans="2:20" x14ac:dyDescent="0.25">
      <c r="B1" s="3" t="s">
        <v>643</v>
      </c>
      <c r="C1" t="s">
        <v>653</v>
      </c>
    </row>
    <row r="2" spans="2:20" x14ac:dyDescent="0.25">
      <c r="B2" s="3" t="s">
        <v>647</v>
      </c>
      <c r="C2" t="s">
        <v>652</v>
      </c>
      <c r="L2" s="5" t="s">
        <v>657</v>
      </c>
    </row>
    <row r="3" spans="2:20" x14ac:dyDescent="0.25">
      <c r="B3" s="3" t="s">
        <v>645</v>
      </c>
      <c r="C3" t="s">
        <v>653</v>
      </c>
      <c r="L3" s="5" t="s">
        <v>633</v>
      </c>
      <c r="M3" s="5" t="s">
        <v>658</v>
      </c>
      <c r="N3" s="5" t="s">
        <v>659</v>
      </c>
      <c r="O3" s="5" t="s">
        <v>16</v>
      </c>
      <c r="P3" s="5" t="s">
        <v>660</v>
      </c>
      <c r="Q3" s="5" t="s">
        <v>638</v>
      </c>
      <c r="R3" s="5" t="s">
        <v>639</v>
      </c>
      <c r="S3" s="5" t="s">
        <v>637</v>
      </c>
      <c r="T3" s="5" t="s">
        <v>631</v>
      </c>
    </row>
    <row r="4" spans="2:20" x14ac:dyDescent="0.25">
      <c r="B4" s="3" t="s">
        <v>649</v>
      </c>
      <c r="C4" t="s">
        <v>653</v>
      </c>
      <c r="L4" s="4" t="s">
        <v>50</v>
      </c>
      <c r="M4" s="4" t="s">
        <v>170</v>
      </c>
      <c r="N4" s="4" t="s">
        <v>98</v>
      </c>
      <c r="O4" s="4" t="s">
        <v>148</v>
      </c>
      <c r="P4" s="4" t="s">
        <v>43</v>
      </c>
      <c r="Q4" s="4" t="s">
        <v>117</v>
      </c>
      <c r="R4" s="4" t="s">
        <v>140</v>
      </c>
      <c r="S4" s="4" t="s">
        <v>166</v>
      </c>
      <c r="T4" s="4" t="s">
        <v>32</v>
      </c>
    </row>
    <row r="5" spans="2:20" x14ac:dyDescent="0.25">
      <c r="B5" s="3" t="s">
        <v>648</v>
      </c>
      <c r="C5" t="s">
        <v>653</v>
      </c>
      <c r="L5" s="4" t="s">
        <v>65</v>
      </c>
      <c r="M5" s="4" t="s">
        <v>118</v>
      </c>
      <c r="N5" s="4" t="s">
        <v>161</v>
      </c>
      <c r="O5" s="4" t="s">
        <v>173</v>
      </c>
      <c r="P5" s="4" t="s">
        <v>139</v>
      </c>
      <c r="Q5" s="4" t="s">
        <v>47</v>
      </c>
      <c r="R5" s="4" t="s">
        <v>118</v>
      </c>
      <c r="S5" s="4" t="s">
        <v>60</v>
      </c>
      <c r="T5" s="4" t="s">
        <v>50</v>
      </c>
    </row>
    <row r="6" spans="2:20" x14ac:dyDescent="0.25">
      <c r="B6" s="3" t="s">
        <v>644</v>
      </c>
      <c r="C6" t="s">
        <v>653</v>
      </c>
      <c r="L6" s="4" t="s">
        <v>43</v>
      </c>
      <c r="M6" s="4" t="s">
        <v>154</v>
      </c>
      <c r="N6" s="4" t="s">
        <v>74</v>
      </c>
      <c r="O6" s="4" t="s">
        <v>96</v>
      </c>
      <c r="P6" s="4" t="s">
        <v>108</v>
      </c>
      <c r="Q6" s="4" t="s">
        <v>55</v>
      </c>
      <c r="R6" s="4" t="s">
        <v>156</v>
      </c>
      <c r="S6" s="4" t="s">
        <v>88</v>
      </c>
      <c r="T6" s="4" t="s">
        <v>65</v>
      </c>
    </row>
    <row r="7" spans="2:20" x14ac:dyDescent="0.25">
      <c r="L7" s="4" t="s">
        <v>36</v>
      </c>
      <c r="M7" s="4" t="s">
        <v>108</v>
      </c>
      <c r="N7" s="4" t="s">
        <v>96</v>
      </c>
      <c r="O7" s="4" t="s">
        <v>150</v>
      </c>
      <c r="P7" s="4" t="s">
        <v>158</v>
      </c>
      <c r="Q7" s="4" t="s">
        <v>221</v>
      </c>
      <c r="R7" s="4" t="s">
        <v>191</v>
      </c>
      <c r="S7" s="4" t="s">
        <v>119</v>
      </c>
      <c r="T7" s="4" t="s">
        <v>77</v>
      </c>
    </row>
    <row r="8" spans="2:20" x14ac:dyDescent="0.25">
      <c r="B8" s="3" t="s">
        <v>640</v>
      </c>
      <c r="C8" t="s">
        <v>642</v>
      </c>
      <c r="D8" t="s">
        <v>654</v>
      </c>
      <c r="E8" t="s">
        <v>656</v>
      </c>
      <c r="F8" t="s">
        <v>655</v>
      </c>
      <c r="G8" t="s">
        <v>651</v>
      </c>
      <c r="H8" t="s">
        <v>663</v>
      </c>
      <c r="I8" t="s">
        <v>662</v>
      </c>
      <c r="J8" t="s">
        <v>661</v>
      </c>
      <c r="L8" s="4" t="s">
        <v>74</v>
      </c>
      <c r="M8" s="4" t="s">
        <v>140</v>
      </c>
      <c r="N8" s="4" t="s">
        <v>141</v>
      </c>
      <c r="O8" s="4" t="s">
        <v>112</v>
      </c>
      <c r="P8" s="4" t="s">
        <v>145</v>
      </c>
      <c r="Q8" s="4" t="s">
        <v>218</v>
      </c>
      <c r="R8" s="4" t="s">
        <v>336</v>
      </c>
      <c r="S8" s="4" t="s">
        <v>50</v>
      </c>
      <c r="T8" s="4" t="s">
        <v>36</v>
      </c>
    </row>
    <row r="9" spans="2:20" x14ac:dyDescent="0.25">
      <c r="B9" s="4" t="s">
        <v>147</v>
      </c>
      <c r="C9">
        <v>1239</v>
      </c>
      <c r="D9">
        <v>53.1</v>
      </c>
      <c r="E9">
        <v>37.4</v>
      </c>
      <c r="F9">
        <v>78.400000000000006</v>
      </c>
      <c r="G9">
        <v>99</v>
      </c>
      <c r="H9">
        <v>193</v>
      </c>
      <c r="I9">
        <v>37</v>
      </c>
      <c r="J9">
        <v>520</v>
      </c>
      <c r="L9" s="4" t="s">
        <v>77</v>
      </c>
      <c r="M9" s="4" t="s">
        <v>50</v>
      </c>
      <c r="N9" s="4" t="s">
        <v>146</v>
      </c>
      <c r="O9" s="4" t="s">
        <v>146</v>
      </c>
      <c r="P9" s="4" t="s">
        <v>107</v>
      </c>
      <c r="Q9" s="4" t="s">
        <v>160</v>
      </c>
      <c r="R9" s="4" t="s">
        <v>216</v>
      </c>
      <c r="S9" s="4" t="s">
        <v>222</v>
      </c>
      <c r="T9" s="4" t="s">
        <v>71</v>
      </c>
    </row>
    <row r="10" spans="2:20" x14ac:dyDescent="0.25">
      <c r="B10" s="4" t="s">
        <v>156</v>
      </c>
      <c r="C10">
        <v>1173</v>
      </c>
      <c r="D10">
        <v>50.6</v>
      </c>
      <c r="E10">
        <v>35.5</v>
      </c>
      <c r="F10">
        <v>78.8</v>
      </c>
      <c r="G10">
        <v>60</v>
      </c>
      <c r="H10">
        <v>189</v>
      </c>
      <c r="I10">
        <v>65</v>
      </c>
      <c r="J10">
        <v>426</v>
      </c>
      <c r="L10" s="4" t="s">
        <v>47</v>
      </c>
      <c r="M10" s="4" t="s">
        <v>178</v>
      </c>
      <c r="N10" s="4" t="s">
        <v>47</v>
      </c>
      <c r="O10" s="4" t="s">
        <v>97</v>
      </c>
      <c r="P10" s="4" t="s">
        <v>112</v>
      </c>
      <c r="Q10" s="4" t="s">
        <v>130</v>
      </c>
      <c r="R10" s="4" t="s">
        <v>168</v>
      </c>
      <c r="S10" s="4" t="s">
        <v>193</v>
      </c>
      <c r="T10" s="4" t="s">
        <v>80</v>
      </c>
    </row>
    <row r="11" spans="2:20" x14ac:dyDescent="0.25">
      <c r="B11" s="4" t="s">
        <v>191</v>
      </c>
      <c r="C11">
        <v>961</v>
      </c>
      <c r="D11">
        <v>70.5</v>
      </c>
      <c r="E11">
        <v>0</v>
      </c>
      <c r="F11">
        <v>54.1</v>
      </c>
      <c r="G11">
        <v>144</v>
      </c>
      <c r="H11">
        <v>189</v>
      </c>
      <c r="I11">
        <v>65</v>
      </c>
      <c r="J11">
        <v>702</v>
      </c>
      <c r="L11" s="4" t="s">
        <v>71</v>
      </c>
      <c r="M11" s="4" t="s">
        <v>125</v>
      </c>
      <c r="N11" s="4" t="s">
        <v>94</v>
      </c>
      <c r="O11" s="4" t="s">
        <v>141</v>
      </c>
      <c r="P11" s="4" t="s">
        <v>99</v>
      </c>
      <c r="Q11" s="4" t="s">
        <v>209</v>
      </c>
      <c r="R11" s="4" t="s">
        <v>36</v>
      </c>
      <c r="S11" s="4" t="s">
        <v>290</v>
      </c>
      <c r="T11" s="4" t="s">
        <v>47</v>
      </c>
    </row>
    <row r="12" spans="2:20" x14ac:dyDescent="0.25">
      <c r="B12" s="4" t="s">
        <v>252</v>
      </c>
      <c r="C12">
        <v>679</v>
      </c>
      <c r="D12">
        <v>72</v>
      </c>
      <c r="E12">
        <v>33.299999999999997</v>
      </c>
      <c r="F12">
        <v>51.6</v>
      </c>
      <c r="G12">
        <v>69</v>
      </c>
      <c r="H12">
        <v>173</v>
      </c>
      <c r="I12">
        <v>26</v>
      </c>
      <c r="J12">
        <v>620</v>
      </c>
      <c r="L12" s="4" t="s">
        <v>80</v>
      </c>
      <c r="M12" s="4" t="s">
        <v>168</v>
      </c>
      <c r="N12" s="4" t="s">
        <v>169</v>
      </c>
      <c r="O12" s="4" t="s">
        <v>161</v>
      </c>
      <c r="P12" s="4" t="s">
        <v>77</v>
      </c>
      <c r="Q12" s="4" t="s">
        <v>175</v>
      </c>
      <c r="R12" s="4" t="s">
        <v>309</v>
      </c>
      <c r="S12" s="4" t="s">
        <v>140</v>
      </c>
      <c r="T12" s="4" t="s">
        <v>43</v>
      </c>
    </row>
    <row r="13" spans="2:20" x14ac:dyDescent="0.25">
      <c r="B13" s="4" t="s">
        <v>168</v>
      </c>
      <c r="C13">
        <v>1113</v>
      </c>
      <c r="D13">
        <v>54.8</v>
      </c>
      <c r="E13">
        <v>37.299999999999997</v>
      </c>
      <c r="F13">
        <v>78.3</v>
      </c>
      <c r="G13">
        <v>89</v>
      </c>
      <c r="H13">
        <v>140</v>
      </c>
      <c r="I13">
        <v>36</v>
      </c>
      <c r="J13">
        <v>466</v>
      </c>
      <c r="L13" s="4" t="s">
        <v>32</v>
      </c>
      <c r="M13" s="4" t="s">
        <v>88</v>
      </c>
      <c r="N13" s="4" t="s">
        <v>125</v>
      </c>
      <c r="O13" s="4" t="s">
        <v>186</v>
      </c>
      <c r="P13" s="4" t="s">
        <v>88</v>
      </c>
      <c r="Q13" s="4" t="s">
        <v>165</v>
      </c>
      <c r="R13" s="4" t="s">
        <v>147</v>
      </c>
      <c r="S13" s="4" t="s">
        <v>108</v>
      </c>
      <c r="T13" s="4" t="s">
        <v>74</v>
      </c>
    </row>
    <row r="14" spans="2:20" x14ac:dyDescent="0.25">
      <c r="B14" s="4" t="s">
        <v>140</v>
      </c>
      <c r="C14">
        <v>1277</v>
      </c>
      <c r="D14">
        <v>55.4</v>
      </c>
      <c r="E14">
        <v>21.6</v>
      </c>
      <c r="F14">
        <v>67.400000000000006</v>
      </c>
      <c r="G14">
        <v>224</v>
      </c>
      <c r="H14">
        <v>119</v>
      </c>
      <c r="I14">
        <v>60</v>
      </c>
      <c r="J14">
        <v>711</v>
      </c>
      <c r="M14" s="4"/>
      <c r="N14" s="4"/>
      <c r="R14" s="4"/>
      <c r="S14" s="4"/>
    </row>
    <row r="15" spans="2:20" x14ac:dyDescent="0.25">
      <c r="B15" s="4" t="s">
        <v>118</v>
      </c>
      <c r="C15">
        <v>1451</v>
      </c>
      <c r="D15">
        <v>56.3</v>
      </c>
      <c r="E15">
        <v>25.7</v>
      </c>
      <c r="F15">
        <v>78.400000000000006</v>
      </c>
      <c r="G15">
        <v>148</v>
      </c>
      <c r="H15">
        <v>114</v>
      </c>
      <c r="I15">
        <v>59</v>
      </c>
      <c r="J15">
        <v>702</v>
      </c>
      <c r="L15" t="s">
        <v>664</v>
      </c>
    </row>
    <row r="16" spans="2:20" x14ac:dyDescent="0.25">
      <c r="B16" s="4" t="s">
        <v>36</v>
      </c>
      <c r="C16">
        <v>2183</v>
      </c>
      <c r="D16">
        <v>54.8</v>
      </c>
      <c r="E16">
        <v>33</v>
      </c>
      <c r="F16">
        <v>85.7</v>
      </c>
      <c r="G16">
        <v>274</v>
      </c>
      <c r="H16">
        <v>112</v>
      </c>
      <c r="I16">
        <v>66</v>
      </c>
      <c r="J16">
        <v>670</v>
      </c>
      <c r="L16" t="s">
        <v>88</v>
      </c>
    </row>
    <row r="17" spans="2:12" x14ac:dyDescent="0.25">
      <c r="B17" s="4" t="s">
        <v>336</v>
      </c>
      <c r="C17">
        <v>435</v>
      </c>
      <c r="D17">
        <v>67.099999999999994</v>
      </c>
      <c r="E17">
        <v>0</v>
      </c>
      <c r="F17">
        <v>48.4</v>
      </c>
      <c r="G17">
        <v>53</v>
      </c>
      <c r="H17">
        <v>109</v>
      </c>
      <c r="I17">
        <v>56</v>
      </c>
      <c r="J17">
        <v>555</v>
      </c>
      <c r="L17" t="s">
        <v>32</v>
      </c>
    </row>
    <row r="18" spans="2:12" x14ac:dyDescent="0.25">
      <c r="B18" s="4" t="s">
        <v>216</v>
      </c>
      <c r="C18">
        <v>791</v>
      </c>
      <c r="D18">
        <v>63.8</v>
      </c>
      <c r="E18">
        <v>30.8</v>
      </c>
      <c r="F18">
        <v>78.099999999999994</v>
      </c>
      <c r="G18">
        <v>81</v>
      </c>
      <c r="H18">
        <v>107</v>
      </c>
      <c r="I18">
        <v>56</v>
      </c>
      <c r="J18">
        <v>576</v>
      </c>
      <c r="L18" t="s">
        <v>36</v>
      </c>
    </row>
    <row r="19" spans="2:12" x14ac:dyDescent="0.25">
      <c r="B19" s="4" t="s">
        <v>309</v>
      </c>
      <c r="C19">
        <v>518</v>
      </c>
      <c r="D19">
        <v>64.099999999999994</v>
      </c>
      <c r="E19">
        <v>38.9</v>
      </c>
      <c r="F19">
        <v>66.400000000000006</v>
      </c>
      <c r="G19">
        <v>103</v>
      </c>
      <c r="H19">
        <v>102</v>
      </c>
      <c r="I19">
        <v>40</v>
      </c>
      <c r="J19">
        <v>418</v>
      </c>
      <c r="L19" t="s">
        <v>43</v>
      </c>
    </row>
    <row r="20" spans="2:12" x14ac:dyDescent="0.25">
      <c r="B20" s="4" t="s">
        <v>110</v>
      </c>
      <c r="C20">
        <v>1505</v>
      </c>
      <c r="D20">
        <v>49.8</v>
      </c>
      <c r="E20">
        <v>38.5</v>
      </c>
      <c r="F20">
        <v>85.1</v>
      </c>
      <c r="G20">
        <v>174</v>
      </c>
      <c r="H20">
        <v>100</v>
      </c>
      <c r="I20">
        <v>58</v>
      </c>
      <c r="J20">
        <v>546</v>
      </c>
      <c r="L20" t="s">
        <v>74</v>
      </c>
    </row>
    <row r="21" spans="2:12" x14ac:dyDescent="0.25">
      <c r="B21" s="4" t="s">
        <v>238</v>
      </c>
      <c r="C21">
        <v>705</v>
      </c>
      <c r="D21">
        <v>73.2</v>
      </c>
      <c r="E21">
        <v>0</v>
      </c>
      <c r="F21">
        <v>67.900000000000006</v>
      </c>
      <c r="G21">
        <v>84</v>
      </c>
      <c r="H21">
        <v>99</v>
      </c>
      <c r="I21">
        <v>33</v>
      </c>
      <c r="J21">
        <v>433</v>
      </c>
      <c r="L21" t="s">
        <v>108</v>
      </c>
    </row>
    <row r="22" spans="2:12" x14ac:dyDescent="0.25">
      <c r="B22" s="4" t="s">
        <v>213</v>
      </c>
      <c r="C22">
        <v>818</v>
      </c>
      <c r="D22">
        <v>63.4</v>
      </c>
      <c r="E22">
        <v>0</v>
      </c>
      <c r="F22">
        <v>69.7</v>
      </c>
      <c r="G22">
        <v>77</v>
      </c>
      <c r="H22">
        <v>98</v>
      </c>
      <c r="I22">
        <v>29</v>
      </c>
      <c r="J22">
        <v>756</v>
      </c>
      <c r="L22" t="s">
        <v>65</v>
      </c>
    </row>
    <row r="23" spans="2:12" x14ac:dyDescent="0.25">
      <c r="B23" s="4" t="s">
        <v>193</v>
      </c>
      <c r="C23">
        <v>939</v>
      </c>
      <c r="D23">
        <v>65.900000000000006</v>
      </c>
      <c r="E23">
        <v>0</v>
      </c>
      <c r="F23">
        <v>64.400000000000006</v>
      </c>
      <c r="G23">
        <v>87</v>
      </c>
      <c r="H23">
        <v>95</v>
      </c>
      <c r="I23">
        <v>56</v>
      </c>
      <c r="J23">
        <v>814</v>
      </c>
      <c r="L23" t="s">
        <v>96</v>
      </c>
    </row>
    <row r="24" spans="2:12" x14ac:dyDescent="0.25">
      <c r="B24" s="4" t="s">
        <v>330</v>
      </c>
      <c r="C24">
        <v>455</v>
      </c>
      <c r="D24">
        <v>56.3</v>
      </c>
      <c r="E24">
        <v>14.3</v>
      </c>
      <c r="F24">
        <v>65.099999999999994</v>
      </c>
      <c r="G24">
        <v>51</v>
      </c>
      <c r="H24">
        <v>93</v>
      </c>
      <c r="I24">
        <v>31</v>
      </c>
      <c r="J24">
        <v>282</v>
      </c>
      <c r="L24" s="4" t="s">
        <v>50</v>
      </c>
    </row>
    <row r="25" spans="2:12" x14ac:dyDescent="0.25">
      <c r="B25" s="4" t="s">
        <v>405</v>
      </c>
      <c r="C25">
        <v>263</v>
      </c>
      <c r="D25">
        <v>57.8</v>
      </c>
      <c r="E25">
        <v>0</v>
      </c>
      <c r="F25">
        <v>35.700000000000003</v>
      </c>
      <c r="G25">
        <v>56</v>
      </c>
      <c r="H25">
        <v>88</v>
      </c>
      <c r="I25">
        <v>18</v>
      </c>
      <c r="J25">
        <v>260</v>
      </c>
      <c r="L25" s="4" t="s">
        <v>47</v>
      </c>
    </row>
    <row r="26" spans="2:12" x14ac:dyDescent="0.25">
      <c r="B26" s="4" t="s">
        <v>198</v>
      </c>
      <c r="C26">
        <v>897</v>
      </c>
      <c r="D26">
        <v>62.9</v>
      </c>
      <c r="E26">
        <v>0</v>
      </c>
      <c r="F26">
        <v>59.2</v>
      </c>
      <c r="G26">
        <v>197</v>
      </c>
      <c r="H26">
        <v>86</v>
      </c>
      <c r="I26">
        <v>66</v>
      </c>
      <c r="J26">
        <v>653</v>
      </c>
    </row>
    <row r="27" spans="2:12" x14ac:dyDescent="0.25">
      <c r="B27" s="4" t="s">
        <v>641</v>
      </c>
      <c r="C27">
        <v>17402</v>
      </c>
      <c r="D27">
        <v>1091.7999999999997</v>
      </c>
      <c r="E27">
        <v>346.3</v>
      </c>
      <c r="F27">
        <v>1212.7</v>
      </c>
      <c r="G27">
        <v>2070</v>
      </c>
      <c r="H27">
        <v>2206</v>
      </c>
      <c r="I27">
        <v>857</v>
      </c>
      <c r="J27">
        <v>10110</v>
      </c>
    </row>
  </sheetData>
  <conditionalFormatting sqref="L4:S13">
    <cfRule type="duplicateValues" dxfId="1" priority="4"/>
  </conditionalFormatting>
  <conditionalFormatting sqref="L4:T13">
    <cfRule type="duplicateValues" dxfId="0" priority="1"/>
  </conditionalFormatting>
  <pageMargins left="0.7" right="0.7" top="0.75" bottom="0.75" header="0.3" footer="0.3"/>
  <pageSetup orientation="portrait" horizontalDpi="300" verticalDpi="300"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E51DC-91C8-427A-8960-4ACAD8204919}">
  <dimension ref="A1:L74"/>
  <sheetViews>
    <sheetView zoomScale="85" workbookViewId="0">
      <selection activeCell="C2" sqref="C2"/>
    </sheetView>
  </sheetViews>
  <sheetFormatPr defaultRowHeight="13.8" x14ac:dyDescent="0.25"/>
  <cols>
    <col min="1" max="1" width="22.796875" bestFit="1" customWidth="1"/>
    <col min="2" max="2" width="10.296875" bestFit="1" customWidth="1"/>
    <col min="3" max="3" width="10.5" bestFit="1" customWidth="1"/>
    <col min="4" max="4" width="11.19921875" bestFit="1" customWidth="1"/>
    <col min="6" max="6" width="20.69921875" customWidth="1"/>
    <col min="7" max="8" width="22.796875" bestFit="1" customWidth="1"/>
    <col min="9" max="9" width="10.19921875" bestFit="1" customWidth="1"/>
    <col min="11" max="11" width="22.796875" bestFit="1" customWidth="1"/>
    <col min="12" max="12" width="8.8984375" bestFit="1" customWidth="1"/>
    <col min="17" max="17" width="24" bestFit="1" customWidth="1"/>
    <col min="18" max="18" width="11.69921875" bestFit="1" customWidth="1"/>
    <col min="20" max="20" width="27.59765625" bestFit="1" customWidth="1"/>
    <col min="21" max="21" width="9.296875" bestFit="1" customWidth="1"/>
    <col min="22" max="22" width="9.59765625" customWidth="1"/>
    <col min="23" max="23" width="24" bestFit="1" customWidth="1"/>
    <col min="24" max="24" width="10.69921875" bestFit="1" customWidth="1"/>
    <col min="25" max="25" width="10.296875" customWidth="1"/>
    <col min="27" max="27" width="24" bestFit="1" customWidth="1"/>
    <col min="28" max="28" width="10.19921875" bestFit="1" customWidth="1"/>
  </cols>
  <sheetData>
    <row r="1" spans="1:12" x14ac:dyDescent="0.25">
      <c r="A1" t="s">
        <v>665</v>
      </c>
      <c r="B1" t="s">
        <v>666</v>
      </c>
      <c r="C1" t="s">
        <v>633</v>
      </c>
      <c r="D1" t="s">
        <v>658</v>
      </c>
      <c r="E1" t="s">
        <v>659</v>
      </c>
      <c r="F1" t="s">
        <v>16</v>
      </c>
      <c r="G1" t="s">
        <v>21</v>
      </c>
      <c r="H1" t="s">
        <v>24</v>
      </c>
      <c r="I1" t="s">
        <v>25</v>
      </c>
      <c r="J1" t="s">
        <v>22</v>
      </c>
      <c r="K1" t="s">
        <v>667</v>
      </c>
      <c r="L1" t="s">
        <v>6</v>
      </c>
    </row>
    <row r="2" spans="1:12" x14ac:dyDescent="0.25">
      <c r="A2" t="s">
        <v>32</v>
      </c>
      <c r="B2" t="str" cm="1">
        <f t="array" ref="B2">_xlfn.XLOOKUP(Table7[[#This Row],[Top 10 Players]],Table13[[#All],[Player]],Table13[[#All],[New - Position]])</f>
        <v>Small Forward</v>
      </c>
      <c r="C2" cm="1">
        <f t="array" ref="C2">_xlfn.XLOOKUP(Table7[[#This Row],[Top 10 Players]],Table13[[#All],[Player]],Table13[[#All],[PTS]])</f>
        <v>2225</v>
      </c>
      <c r="D2" cm="1">
        <f t="array" ref="D2">_xlfn.XLOOKUP(Table7[[#This Row],[Top 10 Players]],Table13[[#All],[Player]],Table13[[#All],[Field Goal %]])</f>
        <v>46.6</v>
      </c>
      <c r="E2" cm="1">
        <f t="array" ref="E2">_xlfn.XLOOKUP(Table7[[#This Row],[Top 10 Players]],Table13[[#All],[Player]],Table13[[#All],[Free Throw %]])</f>
        <v>85.4</v>
      </c>
      <c r="F2" cm="1">
        <f t="array" ref="F2">_xlfn.XLOOKUP(Table7[[#This Row],[Top 10 Players]],Table13[[#All],[Player]],Table13[[#All],[3P%]])</f>
        <v>35</v>
      </c>
      <c r="G2" cm="1">
        <f t="array" ref="G2">_xlfn.XLOOKUP(Table7[[#This Row],[Top 10 Players]],Table13[[#All],[Player]],Table13[[#All],[REB]])</f>
        <v>649</v>
      </c>
      <c r="H2" cm="1">
        <f t="array" ref="H2">_xlfn.XLOOKUP(Table7[[#This Row],[Top 10 Players]],Table13[[#All],[Player]],Table13[[#All],[STL]])</f>
        <v>78</v>
      </c>
      <c r="I2" cm="1">
        <f t="array" ref="I2">_xlfn.XLOOKUP(Table7[[#This Row],[Top 10 Players]],Table13[[#All],[Player]],Table13[[#All],[BLK]])</f>
        <v>51</v>
      </c>
      <c r="J2" cm="1">
        <f t="array" ref="J2">_xlfn.XLOOKUP(Table7[[#This Row],[Top 10 Players]],Table13[[#All],[Player]],Table13[[#All],[AST]])</f>
        <v>342</v>
      </c>
      <c r="K2" t="str" cm="1">
        <f t="array" ref="K2">_xlfn.XLOOKUP(Table7[[#This Row],[Top 10 Players]],Table13[[#All],[Player]],Table13[[#All],[Team]])</f>
        <v>BOS</v>
      </c>
      <c r="L2" cm="1">
        <f t="array" ref="L2">_xlfn.XLOOKUP(Table7[[#This Row],[Top 10 Players]],Table13[[#All],[Player]],Table13[[#All],[W]])</f>
        <v>52</v>
      </c>
    </row>
    <row r="3" spans="1:12" x14ac:dyDescent="0.25">
      <c r="A3" t="s">
        <v>36</v>
      </c>
      <c r="B3" t="str" cm="1">
        <f t="array" ref="B3">_xlfn.XLOOKUP(Table7[[#This Row],[Top 10 Players]],Table13[[#All],[Player]],Table13[[#All],[New - Position]])</f>
        <v>Center</v>
      </c>
      <c r="C3" cm="1">
        <f t="array" ref="C3">_xlfn.XLOOKUP(Table7[[#This Row],[Top 10 Players]],Table13[[#All],[Player]],Table13[[#All],[PTS]])</f>
        <v>2183</v>
      </c>
      <c r="D3" cm="1">
        <f t="array" ref="D3">_xlfn.XLOOKUP(Table7[[#This Row],[Top 10 Players]],Table13[[#All],[Player]],Table13[[#All],[Field Goal %]])</f>
        <v>54.8</v>
      </c>
      <c r="E3" cm="1">
        <f t="array" ref="E3">_xlfn.XLOOKUP(Table7[[#This Row],[Top 10 Players]],Table13[[#All],[Player]],Table13[[#All],[Free Throw %]])</f>
        <v>85.7</v>
      </c>
      <c r="F3" cm="1">
        <f t="array" ref="F3">_xlfn.XLOOKUP(Table7[[#This Row],[Top 10 Players]],Table13[[#All],[Player]],Table13[[#All],[3P%]])</f>
        <v>33</v>
      </c>
      <c r="G3" cm="1">
        <f t="array" ref="G3">_xlfn.XLOOKUP(Table7[[#This Row],[Top 10 Players]],Table13[[#All],[Player]],Table13[[#All],[REB]])</f>
        <v>670</v>
      </c>
      <c r="H3" cm="1">
        <f t="array" ref="H3">_xlfn.XLOOKUP(Table7[[#This Row],[Top 10 Players]],Table13[[#All],[Player]],Table13[[#All],[STL]])</f>
        <v>66</v>
      </c>
      <c r="I3" cm="1">
        <f t="array" ref="I3">_xlfn.XLOOKUP(Table7[[#This Row],[Top 10 Players]],Table13[[#All],[Player]],Table13[[#All],[BLK]])</f>
        <v>112</v>
      </c>
      <c r="J3" cm="1">
        <f t="array" ref="J3">_xlfn.XLOOKUP(Table7[[#This Row],[Top 10 Players]],Table13[[#All],[Player]],Table13[[#All],[AST]])</f>
        <v>274</v>
      </c>
      <c r="K3" t="str" cm="1">
        <f t="array" ref="K3">_xlfn.XLOOKUP(Table7[[#This Row],[Top 10 Players]],Table13[[#All],[Player]],Table13[[#All],[Team]])</f>
        <v>PHI</v>
      </c>
      <c r="L3" cm="1">
        <f t="array" ref="L3">_xlfn.XLOOKUP(Table7[[#This Row],[Top 10 Players]],Table13[[#All],[Player]],Table13[[#All],[W]])</f>
        <v>43</v>
      </c>
    </row>
    <row r="4" spans="1:12" x14ac:dyDescent="0.25">
      <c r="A4" t="s">
        <v>43</v>
      </c>
      <c r="B4" t="str" cm="1">
        <f t="array" ref="B4">_xlfn.XLOOKUP(Table7[[#This Row],[Top 10 Players]],Table13[[#All],[Player]],Table13[[#All],[New - Position]])</f>
        <v>Point Guard</v>
      </c>
      <c r="C4" cm="1">
        <f t="array" ref="C4">_xlfn.XLOOKUP(Table7[[#This Row],[Top 10 Players]],Table13[[#All],[Player]],Table13[[#All],[PTS]])</f>
        <v>2138</v>
      </c>
      <c r="D4" cm="1">
        <f t="array" ref="D4">_xlfn.XLOOKUP(Table7[[#This Row],[Top 10 Players]],Table13[[#All],[Player]],Table13[[#All],[Field Goal %]])</f>
        <v>49.6</v>
      </c>
      <c r="E4" cm="1">
        <f t="array" ref="E4">_xlfn.XLOOKUP(Table7[[#This Row],[Top 10 Players]],Table13[[#All],[Player]],Table13[[#All],[Free Throw %]])</f>
        <v>74.2</v>
      </c>
      <c r="F4" cm="1">
        <f t="array" ref="F4">_xlfn.XLOOKUP(Table7[[#This Row],[Top 10 Players]],Table13[[#All],[Player]],Table13[[#All],[3P%]])</f>
        <v>34.200000000000003</v>
      </c>
      <c r="G4" cm="1">
        <f t="array" ref="G4">_xlfn.XLOOKUP(Table7[[#This Row],[Top 10 Players]],Table13[[#All],[Player]],Table13[[#All],[REB]])</f>
        <v>569</v>
      </c>
      <c r="H4" cm="1">
        <f t="array" ref="H4">_xlfn.XLOOKUP(Table7[[#This Row],[Top 10 Players]],Table13[[#All],[Player]],Table13[[#All],[STL]])</f>
        <v>90</v>
      </c>
      <c r="I4" cm="1">
        <f t="array" ref="I4">_xlfn.XLOOKUP(Table7[[#This Row],[Top 10 Players]],Table13[[#All],[Player]],Table13[[#All],[BLK]])</f>
        <v>33</v>
      </c>
      <c r="J4" cm="1">
        <f t="array" ref="J4">_xlfn.XLOOKUP(Table7[[#This Row],[Top 10 Players]],Table13[[#All],[Player]],Table13[[#All],[AST]])</f>
        <v>529</v>
      </c>
      <c r="K4" t="str" cm="1">
        <f t="array" ref="K4">_xlfn.XLOOKUP(Table7[[#This Row],[Top 10 Players]],Table13[[#All],[Player]],Table13[[#All],[Team]])</f>
        <v>DAL</v>
      </c>
      <c r="L4" cm="1">
        <f t="array" ref="L4">_xlfn.XLOOKUP(Table7[[#This Row],[Top 10 Players]],Table13[[#All],[Player]],Table13[[#All],[W]])</f>
        <v>33</v>
      </c>
    </row>
    <row r="5" spans="1:12" x14ac:dyDescent="0.25">
      <c r="A5" t="s">
        <v>74</v>
      </c>
      <c r="B5" t="str" cm="1">
        <f t="array" ref="B5">_xlfn.XLOOKUP(Table7[[#This Row],[Top 10 Players]],Table13[[#All],[Player]],Table13[[#All],[New - Position]])</f>
        <v>Point Guard</v>
      </c>
      <c r="C5" cm="1">
        <f t="array" ref="C5">_xlfn.XLOOKUP(Table7[[#This Row],[Top 10 Players]],Table13[[#All],[Player]],Table13[[#All],[PTS]])</f>
        <v>1866</v>
      </c>
      <c r="D5" cm="1">
        <f t="array" ref="D5">_xlfn.XLOOKUP(Table7[[#This Row],[Top 10 Players]],Table13[[#All],[Player]],Table13[[#All],[Field Goal %]])</f>
        <v>46.3</v>
      </c>
      <c r="E5" cm="1">
        <f t="array" ref="E5">_xlfn.XLOOKUP(Table7[[#This Row],[Top 10 Players]],Table13[[#All],[Player]],Table13[[#All],[Free Throw %]])</f>
        <v>91.4</v>
      </c>
      <c r="F5" cm="1">
        <f t="array" ref="F5">_xlfn.XLOOKUP(Table7[[#This Row],[Top 10 Players]],Table13[[#All],[Player]],Table13[[#All],[3P%]])</f>
        <v>37.1</v>
      </c>
      <c r="G5" cm="1">
        <f t="array" ref="G5">_xlfn.XLOOKUP(Table7[[#This Row],[Top 10 Players]],Table13[[#All],[Player]],Table13[[#All],[REB]])</f>
        <v>277</v>
      </c>
      <c r="H5" cm="1">
        <f t="array" ref="H5">_xlfn.XLOOKUP(Table7[[#This Row],[Top 10 Players]],Table13[[#All],[Player]],Table13[[#All],[STL]])</f>
        <v>50</v>
      </c>
      <c r="I5" cm="1">
        <f t="array" ref="I5">_xlfn.XLOOKUP(Table7[[#This Row],[Top 10 Players]],Table13[[#All],[Player]],Table13[[#All],[BLK]])</f>
        <v>18</v>
      </c>
      <c r="J5" cm="1">
        <f t="array" ref="J5">_xlfn.XLOOKUP(Table7[[#This Row],[Top 10 Players]],Table13[[#All],[Player]],Table13[[#All],[AST]])</f>
        <v>425</v>
      </c>
      <c r="K5" t="str" cm="1">
        <f t="array" ref="K5">_xlfn.XLOOKUP(Table7[[#This Row],[Top 10 Players]],Table13[[#All],[Player]],Table13[[#All],[Team]])</f>
        <v>POR</v>
      </c>
      <c r="L5" cm="1">
        <f t="array" ref="L5">_xlfn.XLOOKUP(Table7[[#This Row],[Top 10 Players]],Table13[[#All],[Player]],Table13[[#All],[W]])</f>
        <v>27</v>
      </c>
    </row>
    <row r="6" spans="1:12" x14ac:dyDescent="0.25">
      <c r="A6" t="s">
        <v>108</v>
      </c>
      <c r="B6" t="str" cm="1">
        <f t="array" ref="B6">_xlfn.XLOOKUP(Table7[[#This Row],[Top 10 Players]],Table13[[#All],[Player]],Table13[[#All],[New - Position]])</f>
        <v>Power Forward</v>
      </c>
      <c r="C6" cm="1">
        <f t="array" ref="C6">_xlfn.XLOOKUP(Table7[[#This Row],[Top 10 Players]],Table13[[#All],[Player]],Table13[[#All],[PTS]])</f>
        <v>1510</v>
      </c>
      <c r="D6" cm="1">
        <f t="array" ref="D6">_xlfn.XLOOKUP(Table7[[#This Row],[Top 10 Players]],Table13[[#All],[Player]],Table13[[#All],[Field Goal %]])</f>
        <v>61.5</v>
      </c>
      <c r="E6" cm="1">
        <f t="array" ref="E6">_xlfn.XLOOKUP(Table7[[#This Row],[Top 10 Players]],Table13[[#All],[Player]],Table13[[#All],[Free Throw %]])</f>
        <v>74.2</v>
      </c>
      <c r="F6" cm="1">
        <f t="array" ref="F6">_xlfn.XLOOKUP(Table7[[#This Row],[Top 10 Players]],Table13[[#All],[Player]],Table13[[#All],[3P%]])</f>
        <v>37.299999999999997</v>
      </c>
      <c r="G6" cm="1">
        <f t="array" ref="G6">_xlfn.XLOOKUP(Table7[[#This Row],[Top 10 Players]],Table13[[#All],[Player]],Table13[[#All],[REB]])</f>
        <v>973</v>
      </c>
      <c r="H6" cm="1">
        <f t="array" ref="H6">_xlfn.XLOOKUP(Table7[[#This Row],[Top 10 Players]],Table13[[#All],[Player]],Table13[[#All],[STL]])</f>
        <v>65</v>
      </c>
      <c r="I6" cm="1">
        <f t="array" ref="I6">_xlfn.XLOOKUP(Table7[[#This Row],[Top 10 Players]],Table13[[#All],[Player]],Table13[[#All],[BLK]])</f>
        <v>39</v>
      </c>
      <c r="J6" cm="1">
        <f t="array" ref="J6">_xlfn.XLOOKUP(Table7[[#This Row],[Top 10 Players]],Table13[[#All],[Player]],Table13[[#All],[AST]])</f>
        <v>573</v>
      </c>
      <c r="K6" t="str" cm="1">
        <f t="array" ref="K6">_xlfn.XLOOKUP(Table7[[#This Row],[Top 10 Players]],Table13[[#All],[Player]],Table13[[#All],[Team]])</f>
        <v>SAC</v>
      </c>
      <c r="L6" cm="1">
        <f t="array" ref="L6">_xlfn.XLOOKUP(Table7[[#This Row],[Top 10 Players]],Table13[[#All],[Player]],Table13[[#All],[W]])</f>
        <v>47</v>
      </c>
    </row>
    <row r="7" spans="1:12" x14ac:dyDescent="0.25">
      <c r="A7" t="s">
        <v>65</v>
      </c>
      <c r="B7" t="str" cm="1">
        <f t="array" ref="B7">_xlfn.XLOOKUP(Table7[[#This Row],[Top 10 Players]],Table13[[#All],[Player]],Table13[[#All],[New - Position]])</f>
        <v>Shooting Guard</v>
      </c>
      <c r="C7" cm="1">
        <f t="array" ref="C7">_xlfn.XLOOKUP(Table7[[#This Row],[Top 10 Players]],Table13[[#All],[Player]],Table13[[#All],[PTS]])</f>
        <v>1922</v>
      </c>
      <c r="D7" cm="1">
        <f t="array" ref="D7">_xlfn.XLOOKUP(Table7[[#This Row],[Top 10 Players]],Table13[[#All],[Player]],Table13[[#All],[Field Goal %]])</f>
        <v>48.4</v>
      </c>
      <c r="E7" cm="1">
        <f t="array" ref="E7">_xlfn.XLOOKUP(Table7[[#This Row],[Top 10 Players]],Table13[[#All],[Player]],Table13[[#All],[Free Throw %]])</f>
        <v>86.7</v>
      </c>
      <c r="F7" cm="1">
        <f t="array" ref="F7">_xlfn.XLOOKUP(Table7[[#This Row],[Top 10 Players]],Table13[[#All],[Player]],Table13[[#All],[3P%]])</f>
        <v>38.6</v>
      </c>
      <c r="G7" cm="1">
        <f t="array" ref="G7">_xlfn.XLOOKUP(Table7[[#This Row],[Top 10 Players]],Table13[[#All],[Player]],Table13[[#All],[REB]])</f>
        <v>289</v>
      </c>
      <c r="H7" cm="1">
        <f t="array" ref="H7">_xlfn.XLOOKUP(Table7[[#This Row],[Top 10 Players]],Table13[[#All],[Player]],Table13[[#All],[STL]])</f>
        <v>99</v>
      </c>
      <c r="I7" cm="1">
        <f t="array" ref="I7">_xlfn.XLOOKUP(Table7[[#This Row],[Top 10 Players]],Table13[[#All],[Player]],Table13[[#All],[BLK]])</f>
        <v>27</v>
      </c>
      <c r="J7" cm="1">
        <f t="array" ref="J7">_xlfn.XLOOKUP(Table7[[#This Row],[Top 10 Players]],Table13[[#All],[Player]],Table13[[#All],[AST]])</f>
        <v>301</v>
      </c>
      <c r="K7" t="str" cm="1">
        <f t="array" ref="K7">_xlfn.XLOOKUP(Table7[[#This Row],[Top 10 Players]],Table13[[#All],[Player]],Table13[[#All],[Team]])</f>
        <v>CLE</v>
      </c>
      <c r="L7" cm="1">
        <f t="array" ref="L7">_xlfn.XLOOKUP(Table7[[#This Row],[Top 10 Players]],Table13[[#All],[Player]],Table13[[#All],[W]])</f>
        <v>44</v>
      </c>
    </row>
    <row r="8" spans="1:12" x14ac:dyDescent="0.25">
      <c r="A8" t="s">
        <v>96</v>
      </c>
      <c r="B8" t="str" cm="1">
        <f t="array" ref="B8">_xlfn.XLOOKUP(Table7[[#This Row],[Top 10 Players]],Table13[[#All],[Player]],Table13[[#All],[New - Position]])</f>
        <v>Point Guard</v>
      </c>
      <c r="C8" cm="1">
        <f t="array" ref="C8">_xlfn.XLOOKUP(Table7[[#This Row],[Top 10 Players]],Table13[[#All],[Player]],Table13[[#All],[PTS]])</f>
        <v>1648</v>
      </c>
      <c r="D8" cm="1">
        <f t="array" ref="D8">_xlfn.XLOOKUP(Table7[[#This Row],[Top 10 Players]],Table13[[#All],[Player]],Table13[[#All],[Field Goal %]])</f>
        <v>49.3</v>
      </c>
      <c r="E8" cm="1">
        <f t="array" ref="E8">_xlfn.XLOOKUP(Table7[[#This Row],[Top 10 Players]],Table13[[#All],[Player]],Table13[[#All],[Free Throw %]])</f>
        <v>91.5</v>
      </c>
      <c r="F8" cm="1">
        <f t="array" ref="F8">_xlfn.XLOOKUP(Table7[[#This Row],[Top 10 Players]],Table13[[#All],[Player]],Table13[[#All],[3P%]])</f>
        <v>42.7</v>
      </c>
      <c r="G8" cm="1">
        <f t="array" ref="G8">_xlfn.XLOOKUP(Table7[[#This Row],[Top 10 Players]],Table13[[#All],[Player]],Table13[[#All],[REB]])</f>
        <v>341</v>
      </c>
      <c r="H8" cm="1">
        <f t="array" ref="H8">_xlfn.XLOOKUP(Table7[[#This Row],[Top 10 Players]],Table13[[#All],[Player]],Table13[[#All],[STL]])</f>
        <v>52</v>
      </c>
      <c r="I8" cm="1">
        <f t="array" ref="I8">_xlfn.XLOOKUP(Table7[[#This Row],[Top 10 Players]],Table13[[#All],[Player]],Table13[[#All],[BLK]])</f>
        <v>20</v>
      </c>
      <c r="J8" cm="1">
        <f t="array" ref="J8">_xlfn.XLOOKUP(Table7[[#This Row],[Top 10 Players]],Table13[[#All],[Player]],Table13[[#All],[AST]])</f>
        <v>352</v>
      </c>
      <c r="K8" t="str" cm="1">
        <f t="array" ref="K8">_xlfn.XLOOKUP(Table7[[#This Row],[Top 10 Players]],Table13[[#All],[Player]],Table13[[#All],[Team]])</f>
        <v>GSW</v>
      </c>
      <c r="L8" cm="1">
        <f t="array" ref="L8">_xlfn.XLOOKUP(Table7[[#This Row],[Top 10 Players]],Table13[[#All],[Player]],Table13[[#All],[W]])</f>
        <v>30</v>
      </c>
    </row>
    <row r="9" spans="1:12" x14ac:dyDescent="0.25">
      <c r="A9" s="4" t="s">
        <v>50</v>
      </c>
      <c r="B9" t="str" cm="1">
        <f t="array" ref="B9">_xlfn.XLOOKUP(Table7[[#This Row],[Top 10 Players]],Table13[[#All],[Player]],Table13[[#All],[New - Position]])</f>
        <v>Power Forward</v>
      </c>
      <c r="C9" cm="1">
        <f t="array" ref="C9">_xlfn.XLOOKUP(Table7[[#This Row],[Top 10 Players]],Table13[[#All],[Player]],Table13[[#All],[PTS]])</f>
        <v>1959</v>
      </c>
      <c r="D9" cm="1">
        <f t="array" ref="D9">_xlfn.XLOOKUP(Table7[[#This Row],[Top 10 Players]],Table13[[#All],[Player]],Table13[[#All],[Field Goal %]])</f>
        <v>55.3</v>
      </c>
      <c r="E9" cm="1">
        <f t="array" ref="E9">_xlfn.XLOOKUP(Table7[[#This Row],[Top 10 Players]],Table13[[#All],[Player]],Table13[[#All],[Free Throw %]])</f>
        <v>64.5</v>
      </c>
      <c r="F9" cm="1">
        <f t="array" ref="F9">_xlfn.XLOOKUP(Table7[[#This Row],[Top 10 Players]],Table13[[#All],[Player]],Table13[[#All],[3P%]])</f>
        <v>27.5</v>
      </c>
      <c r="G9" cm="1">
        <f t="array" ref="G9">_xlfn.XLOOKUP(Table7[[#This Row],[Top 10 Players]],Table13[[#All],[Player]],Table13[[#All],[REB]])</f>
        <v>742</v>
      </c>
      <c r="H9" cm="1">
        <f t="array" ref="H9">_xlfn.XLOOKUP(Table7[[#This Row],[Top 10 Players]],Table13[[#All],[Player]],Table13[[#All],[STL]])</f>
        <v>52</v>
      </c>
      <c r="I9" cm="1">
        <f t="array" ref="I9">_xlfn.XLOOKUP(Table7[[#This Row],[Top 10 Players]],Table13[[#All],[Player]],Table13[[#All],[BLK]])</f>
        <v>51</v>
      </c>
      <c r="J9" cm="1">
        <f t="array" ref="J9">_xlfn.XLOOKUP(Table7[[#This Row],[Top 10 Players]],Table13[[#All],[Player]],Table13[[#All],[AST]])</f>
        <v>359</v>
      </c>
      <c r="K9" t="str" cm="1">
        <f t="array" ref="K9">_xlfn.XLOOKUP(Table7[[#This Row],[Top 10 Players]],Table13[[#All],[Player]],Table13[[#All],[Team]])</f>
        <v>MIL</v>
      </c>
      <c r="L9" cm="1">
        <f t="array" ref="L9">_xlfn.XLOOKUP(Table7[[#This Row],[Top 10 Players]],Table13[[#All],[Player]],Table13[[#All],[W]])</f>
        <v>47</v>
      </c>
    </row>
    <row r="10" spans="1:12" x14ac:dyDescent="0.25">
      <c r="A10" s="4" t="s">
        <v>47</v>
      </c>
      <c r="B10" t="str" cm="1">
        <f t="array" ref="B10">_xlfn.XLOOKUP(Table7[[#This Row],[Top 10 Players]],Table13[[#All],[Player]],Table13[[#All],[New - Position]])</f>
        <v>Point Guard</v>
      </c>
      <c r="C10" cm="1">
        <f t="array" ref="C10">_xlfn.XLOOKUP(Table7[[#This Row],[Top 10 Players]],Table13[[#All],[Player]],Table13[[#All],[PTS]])</f>
        <v>2135</v>
      </c>
      <c r="D10" cm="1">
        <f t="array" ref="D10">_xlfn.XLOOKUP(Table7[[#This Row],[Top 10 Players]],Table13[[#All],[Player]],Table13[[#All],[Field Goal %]])</f>
        <v>51</v>
      </c>
      <c r="E10" cm="1">
        <f t="array" ref="E10">_xlfn.XLOOKUP(Table7[[#This Row],[Top 10 Players]],Table13[[#All],[Player]],Table13[[#All],[Free Throw %]])</f>
        <v>90.5</v>
      </c>
      <c r="F10" cm="1">
        <f t="array" ref="F10">_xlfn.XLOOKUP(Table7[[#This Row],[Top 10 Players]],Table13[[#All],[Player]],Table13[[#All],[3P%]])</f>
        <v>34.5</v>
      </c>
      <c r="G10" cm="1">
        <f t="array" ref="G10">_xlfn.XLOOKUP(Table7[[#This Row],[Top 10 Players]],Table13[[#All],[Player]],Table13[[#All],[REB]])</f>
        <v>329</v>
      </c>
      <c r="H10" cm="1">
        <f t="array" ref="H10">_xlfn.XLOOKUP(Table7[[#This Row],[Top 10 Players]],Table13[[#All],[Player]],Table13[[#All],[STL]])</f>
        <v>112</v>
      </c>
      <c r="I10" cm="1">
        <f t="array" ref="I10">_xlfn.XLOOKUP(Table7[[#This Row],[Top 10 Players]],Table13[[#All],[Player]],Table13[[#All],[BLK]])</f>
        <v>65</v>
      </c>
      <c r="J10" cm="1">
        <f t="array" ref="J10">_xlfn.XLOOKUP(Table7[[#This Row],[Top 10 Players]],Table13[[#All],[Player]],Table13[[#All],[AST]])</f>
        <v>371</v>
      </c>
      <c r="K10" t="str" cm="1">
        <f t="array" ref="K10">_xlfn.XLOOKUP(Table7[[#This Row],[Top 10 Players]],Table13[[#All],[Player]],Table13[[#All],[Team]])</f>
        <v>OKC</v>
      </c>
      <c r="L10" cm="1">
        <f t="array" ref="L10">_xlfn.XLOOKUP(Table7[[#This Row],[Top 10 Players]],Table13[[#All],[Player]],Table13[[#All],[W]])</f>
        <v>33</v>
      </c>
    </row>
    <row r="11" spans="1:12" x14ac:dyDescent="0.25">
      <c r="A11" t="s">
        <v>88</v>
      </c>
      <c r="B11" t="str" cm="1">
        <f t="array" ref="B11">_xlfn.XLOOKUP(Table7[[#This Row],[Top 10 Players]],Table13[[#All],[Player]],Table13[[#All],[New - Position]])</f>
        <v>Center</v>
      </c>
      <c r="C11" cm="1">
        <f t="array" ref="C11">_xlfn.XLOOKUP(Table7[[#This Row],[Top 10 Players]],Table13[[#All],[Player]],Table13[[#All],[PTS]])</f>
        <v>1690</v>
      </c>
      <c r="D11" cm="1">
        <f t="array" ref="D11">_xlfn.XLOOKUP(Table7[[#This Row],[Top 10 Players]],Table13[[#All],[Player]],Table13[[#All],[Field Goal %]])</f>
        <v>63.2</v>
      </c>
      <c r="E11" cm="1">
        <f t="array" ref="E11">_xlfn.XLOOKUP(Table7[[#This Row],[Top 10 Players]],Table13[[#All],[Player]],Table13[[#All],[Free Throw %]])</f>
        <v>82.2</v>
      </c>
      <c r="F11" cm="1">
        <f t="array" ref="F11">_xlfn.XLOOKUP(Table7[[#This Row],[Top 10 Players]],Table13[[#All],[Player]],Table13[[#All],[3P%]])</f>
        <v>38.299999999999997</v>
      </c>
      <c r="G11" cm="1">
        <f t="array" ref="G11">_xlfn.XLOOKUP(Table7[[#This Row],[Top 10 Players]],Table13[[#All],[Player]],Table13[[#All],[REB]])</f>
        <v>817</v>
      </c>
      <c r="H11" cm="1">
        <f t="array" ref="H11">_xlfn.XLOOKUP(Table7[[#This Row],[Top 10 Players]],Table13[[#All],[Player]],Table13[[#All],[STL]])</f>
        <v>87</v>
      </c>
      <c r="I11" cm="1">
        <f t="array" ref="I11">_xlfn.XLOOKUP(Table7[[#This Row],[Top 10 Players]],Table13[[#All],[Player]],Table13[[#All],[BLK]])</f>
        <v>47</v>
      </c>
      <c r="J11" cm="1">
        <f t="array" ref="J11">_xlfn.XLOOKUP(Table7[[#This Row],[Top 10 Players]],Table13[[#All],[Player]],Table13[[#All],[AST]])</f>
        <v>678</v>
      </c>
      <c r="K11" t="str" cm="1">
        <f t="array" ref="K11">_xlfn.XLOOKUP(Table7[[#This Row],[Top 10 Players]],Table13[[#All],[Player]],Table13[[#All],[Team]])</f>
        <v>DEN</v>
      </c>
      <c r="L11" cm="1">
        <f t="array" ref="L11">_xlfn.XLOOKUP(Table7[[#This Row],[Top 10 Players]],Table13[[#All],[Player]],Table13[[#All],[W]])</f>
        <v>48</v>
      </c>
    </row>
    <row r="13" spans="1:12" x14ac:dyDescent="0.25">
      <c r="A13" s="3" t="s">
        <v>640</v>
      </c>
      <c r="B13" t="s">
        <v>668</v>
      </c>
    </row>
    <row r="14" spans="1:12" x14ac:dyDescent="0.25">
      <c r="A14" s="4" t="s">
        <v>74</v>
      </c>
      <c r="B14" s="11">
        <v>1866</v>
      </c>
    </row>
    <row r="15" spans="1:12" x14ac:dyDescent="0.25">
      <c r="A15" s="4" t="s">
        <v>108</v>
      </c>
      <c r="B15" s="11">
        <v>1510</v>
      </c>
    </row>
    <row r="16" spans="1:12" x14ac:dyDescent="0.25">
      <c r="A16" s="4" t="s">
        <v>65</v>
      </c>
      <c r="B16" s="11">
        <v>1922</v>
      </c>
      <c r="K16" s="3" t="s">
        <v>640</v>
      </c>
      <c r="L16" t="s">
        <v>672</v>
      </c>
    </row>
    <row r="17" spans="1:12" x14ac:dyDescent="0.25">
      <c r="A17" s="4" t="s">
        <v>50</v>
      </c>
      <c r="B17" s="11">
        <v>1959</v>
      </c>
      <c r="K17" s="4" t="s">
        <v>74</v>
      </c>
      <c r="L17" s="11">
        <v>27</v>
      </c>
    </row>
    <row r="18" spans="1:12" x14ac:dyDescent="0.25">
      <c r="A18" s="4" t="s">
        <v>32</v>
      </c>
      <c r="B18" s="11">
        <v>2225</v>
      </c>
      <c r="K18" s="4" t="s">
        <v>108</v>
      </c>
      <c r="L18" s="11">
        <v>47</v>
      </c>
    </row>
    <row r="19" spans="1:12" x14ac:dyDescent="0.25">
      <c r="A19" s="4" t="s">
        <v>36</v>
      </c>
      <c r="B19" s="11">
        <v>2183</v>
      </c>
      <c r="K19" s="4" t="s">
        <v>65</v>
      </c>
      <c r="L19" s="11">
        <v>44</v>
      </c>
    </row>
    <row r="20" spans="1:12" x14ac:dyDescent="0.25">
      <c r="A20" s="4" t="s">
        <v>43</v>
      </c>
      <c r="B20" s="11">
        <v>2138</v>
      </c>
      <c r="K20" s="4" t="s">
        <v>50</v>
      </c>
      <c r="L20" s="11">
        <v>47</v>
      </c>
    </row>
    <row r="21" spans="1:12" x14ac:dyDescent="0.25">
      <c r="A21" s="4" t="s">
        <v>88</v>
      </c>
      <c r="B21" s="11">
        <v>1690</v>
      </c>
      <c r="K21" s="4" t="s">
        <v>32</v>
      </c>
      <c r="L21" s="11">
        <v>52</v>
      </c>
    </row>
    <row r="22" spans="1:12" x14ac:dyDescent="0.25">
      <c r="A22" s="4" t="s">
        <v>47</v>
      </c>
      <c r="B22" s="11">
        <v>2135</v>
      </c>
      <c r="K22" s="4" t="s">
        <v>36</v>
      </c>
      <c r="L22" s="11">
        <v>43</v>
      </c>
    </row>
    <row r="23" spans="1:12" x14ac:dyDescent="0.25">
      <c r="A23" s="4" t="s">
        <v>96</v>
      </c>
      <c r="B23" s="11">
        <v>1648</v>
      </c>
      <c r="K23" s="4" t="s">
        <v>43</v>
      </c>
      <c r="L23" s="11">
        <v>33</v>
      </c>
    </row>
    <row r="24" spans="1:12" x14ac:dyDescent="0.25">
      <c r="A24" s="4" t="s">
        <v>641</v>
      </c>
      <c r="B24" s="11">
        <v>19276</v>
      </c>
      <c r="K24" s="4" t="s">
        <v>88</v>
      </c>
      <c r="L24" s="11">
        <v>48</v>
      </c>
    </row>
    <row r="25" spans="1:12" x14ac:dyDescent="0.25">
      <c r="K25" s="4" t="s">
        <v>47</v>
      </c>
      <c r="L25" s="11">
        <v>33</v>
      </c>
    </row>
    <row r="26" spans="1:12" x14ac:dyDescent="0.25">
      <c r="K26" s="4" t="s">
        <v>96</v>
      </c>
      <c r="L26" s="11">
        <v>30</v>
      </c>
    </row>
    <row r="27" spans="1:12" x14ac:dyDescent="0.25">
      <c r="K27" s="4" t="s">
        <v>641</v>
      </c>
      <c r="L27" s="11">
        <v>404</v>
      </c>
    </row>
    <row r="28" spans="1:12" x14ac:dyDescent="0.25">
      <c r="A28" s="3" t="s">
        <v>640</v>
      </c>
      <c r="B28" t="s">
        <v>656</v>
      </c>
      <c r="C28" t="s">
        <v>670</v>
      </c>
      <c r="D28" t="s">
        <v>671</v>
      </c>
    </row>
    <row r="29" spans="1:12" x14ac:dyDescent="0.25">
      <c r="A29" s="4" t="s">
        <v>74</v>
      </c>
      <c r="B29" s="11">
        <v>37.1</v>
      </c>
      <c r="C29" s="11">
        <v>91.4</v>
      </c>
      <c r="D29" s="11">
        <v>46.3</v>
      </c>
    </row>
    <row r="30" spans="1:12" x14ac:dyDescent="0.25">
      <c r="A30" s="4" t="s">
        <v>108</v>
      </c>
      <c r="B30" s="11">
        <v>37.299999999999997</v>
      </c>
      <c r="C30" s="11">
        <v>74.2</v>
      </c>
      <c r="D30" s="11">
        <v>61.5</v>
      </c>
    </row>
    <row r="31" spans="1:12" x14ac:dyDescent="0.25">
      <c r="A31" s="4" t="s">
        <v>65</v>
      </c>
      <c r="B31" s="11">
        <v>38.6</v>
      </c>
      <c r="C31" s="11">
        <v>86.7</v>
      </c>
      <c r="D31" s="11">
        <v>48.4</v>
      </c>
    </row>
    <row r="32" spans="1:12" x14ac:dyDescent="0.25">
      <c r="A32" s="4" t="s">
        <v>50</v>
      </c>
      <c r="B32" s="11">
        <v>27.5</v>
      </c>
      <c r="C32" s="11">
        <v>64.5</v>
      </c>
      <c r="D32" s="11">
        <v>55.3</v>
      </c>
    </row>
    <row r="33" spans="1:9" x14ac:dyDescent="0.25">
      <c r="A33" s="4" t="s">
        <v>32</v>
      </c>
      <c r="B33" s="11">
        <v>35</v>
      </c>
      <c r="C33" s="11">
        <v>85.4</v>
      </c>
      <c r="D33" s="11">
        <v>46.6</v>
      </c>
    </row>
    <row r="34" spans="1:9" x14ac:dyDescent="0.25">
      <c r="A34" s="4" t="s">
        <v>36</v>
      </c>
      <c r="B34" s="11">
        <v>33</v>
      </c>
      <c r="C34" s="11">
        <v>85.7</v>
      </c>
      <c r="D34" s="11">
        <v>54.8</v>
      </c>
    </row>
    <row r="35" spans="1:9" x14ac:dyDescent="0.25">
      <c r="A35" s="4" t="s">
        <v>43</v>
      </c>
      <c r="B35" s="11">
        <v>34.200000000000003</v>
      </c>
      <c r="C35" s="11">
        <v>74.2</v>
      </c>
      <c r="D35" s="11">
        <v>49.6</v>
      </c>
    </row>
    <row r="36" spans="1:9" x14ac:dyDescent="0.25">
      <c r="A36" s="4" t="s">
        <v>88</v>
      </c>
      <c r="B36" s="11">
        <v>38.299999999999997</v>
      </c>
      <c r="C36" s="11">
        <v>82.2</v>
      </c>
      <c r="D36" s="11">
        <v>63.2</v>
      </c>
    </row>
    <row r="37" spans="1:9" x14ac:dyDescent="0.25">
      <c r="A37" s="4" t="s">
        <v>47</v>
      </c>
      <c r="B37" s="11">
        <v>34.5</v>
      </c>
      <c r="C37" s="11">
        <v>90.5</v>
      </c>
      <c r="D37" s="11">
        <v>51</v>
      </c>
    </row>
    <row r="38" spans="1:9" x14ac:dyDescent="0.25">
      <c r="A38" s="4" t="s">
        <v>96</v>
      </c>
      <c r="B38" s="11">
        <v>42.7</v>
      </c>
      <c r="C38" s="11">
        <v>91.5</v>
      </c>
      <c r="D38" s="11">
        <v>49.3</v>
      </c>
    </row>
    <row r="39" spans="1:9" x14ac:dyDescent="0.25">
      <c r="A39" s="4" t="s">
        <v>641</v>
      </c>
      <c r="B39" s="11">
        <v>358.2</v>
      </c>
      <c r="C39" s="11">
        <v>826.30000000000007</v>
      </c>
      <c r="D39" s="11">
        <v>526</v>
      </c>
    </row>
    <row r="48" spans="1:9" x14ac:dyDescent="0.25">
      <c r="A48" s="3" t="s">
        <v>640</v>
      </c>
      <c r="B48" t="s">
        <v>661</v>
      </c>
      <c r="H48" s="3" t="s">
        <v>669</v>
      </c>
      <c r="I48" t="s">
        <v>663</v>
      </c>
    </row>
    <row r="49" spans="1:9" x14ac:dyDescent="0.25">
      <c r="A49" s="4" t="s">
        <v>74</v>
      </c>
      <c r="B49" s="11">
        <v>277</v>
      </c>
      <c r="H49" s="4" t="s">
        <v>74</v>
      </c>
      <c r="I49" s="11">
        <v>18</v>
      </c>
    </row>
    <row r="50" spans="1:9" x14ac:dyDescent="0.25">
      <c r="A50" s="4" t="s">
        <v>108</v>
      </c>
      <c r="B50" s="11">
        <v>973</v>
      </c>
      <c r="H50" s="4" t="s">
        <v>108</v>
      </c>
      <c r="I50" s="11">
        <v>39</v>
      </c>
    </row>
    <row r="51" spans="1:9" x14ac:dyDescent="0.25">
      <c r="A51" s="4" t="s">
        <v>65</v>
      </c>
      <c r="B51" s="11">
        <v>289</v>
      </c>
      <c r="H51" s="4" t="s">
        <v>65</v>
      </c>
      <c r="I51" s="11">
        <v>27</v>
      </c>
    </row>
    <row r="52" spans="1:9" x14ac:dyDescent="0.25">
      <c r="A52" s="4" t="s">
        <v>50</v>
      </c>
      <c r="B52" s="11">
        <v>742</v>
      </c>
      <c r="H52" s="4" t="s">
        <v>50</v>
      </c>
      <c r="I52" s="11">
        <v>51</v>
      </c>
    </row>
    <row r="53" spans="1:9" x14ac:dyDescent="0.25">
      <c r="A53" s="4" t="s">
        <v>32</v>
      </c>
      <c r="B53" s="11">
        <v>649</v>
      </c>
      <c r="H53" s="4" t="s">
        <v>32</v>
      </c>
      <c r="I53" s="11">
        <v>51</v>
      </c>
    </row>
    <row r="54" spans="1:9" x14ac:dyDescent="0.25">
      <c r="A54" s="4" t="s">
        <v>36</v>
      </c>
      <c r="B54" s="11">
        <v>670</v>
      </c>
      <c r="H54" s="4" t="s">
        <v>36</v>
      </c>
      <c r="I54" s="11">
        <v>112</v>
      </c>
    </row>
    <row r="55" spans="1:9" x14ac:dyDescent="0.25">
      <c r="A55" s="4" t="s">
        <v>43</v>
      </c>
      <c r="B55" s="11">
        <v>569</v>
      </c>
      <c r="H55" s="4" t="s">
        <v>43</v>
      </c>
      <c r="I55" s="11">
        <v>33</v>
      </c>
    </row>
    <row r="56" spans="1:9" x14ac:dyDescent="0.25">
      <c r="A56" s="4" t="s">
        <v>88</v>
      </c>
      <c r="B56" s="11">
        <v>817</v>
      </c>
      <c r="H56" s="4" t="s">
        <v>88</v>
      </c>
      <c r="I56" s="11">
        <v>47</v>
      </c>
    </row>
    <row r="57" spans="1:9" x14ac:dyDescent="0.25">
      <c r="A57" s="4" t="s">
        <v>47</v>
      </c>
      <c r="B57" s="11">
        <v>329</v>
      </c>
      <c r="H57" s="4" t="s">
        <v>47</v>
      </c>
      <c r="I57" s="11">
        <v>65</v>
      </c>
    </row>
    <row r="58" spans="1:9" x14ac:dyDescent="0.25">
      <c r="A58" s="4" t="s">
        <v>96</v>
      </c>
      <c r="B58" s="11">
        <v>341</v>
      </c>
      <c r="H58" s="4" t="s">
        <v>96</v>
      </c>
      <c r="I58" s="11">
        <v>20</v>
      </c>
    </row>
    <row r="59" spans="1:9" x14ac:dyDescent="0.25">
      <c r="A59" s="4" t="s">
        <v>641</v>
      </c>
      <c r="B59" s="11">
        <v>5656</v>
      </c>
      <c r="H59" s="4" t="s">
        <v>641</v>
      </c>
      <c r="I59" s="11">
        <v>463</v>
      </c>
    </row>
    <row r="63" spans="1:9" x14ac:dyDescent="0.25">
      <c r="A63" s="3" t="s">
        <v>640</v>
      </c>
      <c r="B63" t="s">
        <v>651</v>
      </c>
      <c r="G63" s="3" t="s">
        <v>640</v>
      </c>
      <c r="H63" t="s">
        <v>662</v>
      </c>
    </row>
    <row r="64" spans="1:9" x14ac:dyDescent="0.25">
      <c r="A64" s="4" t="s">
        <v>74</v>
      </c>
      <c r="B64" s="11">
        <v>425</v>
      </c>
      <c r="G64" s="4" t="s">
        <v>74</v>
      </c>
      <c r="H64" s="11">
        <v>50</v>
      </c>
    </row>
    <row r="65" spans="1:8" x14ac:dyDescent="0.25">
      <c r="A65" s="4" t="s">
        <v>108</v>
      </c>
      <c r="B65" s="11">
        <v>573</v>
      </c>
      <c r="G65" s="4" t="s">
        <v>108</v>
      </c>
      <c r="H65" s="11">
        <v>65</v>
      </c>
    </row>
    <row r="66" spans="1:8" x14ac:dyDescent="0.25">
      <c r="A66" s="4" t="s">
        <v>65</v>
      </c>
      <c r="B66" s="11">
        <v>301</v>
      </c>
      <c r="G66" s="4" t="s">
        <v>65</v>
      </c>
      <c r="H66" s="11">
        <v>99</v>
      </c>
    </row>
    <row r="67" spans="1:8" x14ac:dyDescent="0.25">
      <c r="A67" s="4" t="s">
        <v>50</v>
      </c>
      <c r="B67" s="11">
        <v>359</v>
      </c>
      <c r="G67" s="4" t="s">
        <v>50</v>
      </c>
      <c r="H67" s="11">
        <v>52</v>
      </c>
    </row>
    <row r="68" spans="1:8" x14ac:dyDescent="0.25">
      <c r="A68" s="4" t="s">
        <v>32</v>
      </c>
      <c r="B68" s="11">
        <v>342</v>
      </c>
      <c r="G68" s="4" t="s">
        <v>32</v>
      </c>
      <c r="H68" s="11">
        <v>78</v>
      </c>
    </row>
    <row r="69" spans="1:8" x14ac:dyDescent="0.25">
      <c r="A69" s="4" t="s">
        <v>36</v>
      </c>
      <c r="B69" s="11">
        <v>274</v>
      </c>
      <c r="G69" s="4" t="s">
        <v>36</v>
      </c>
      <c r="H69" s="11">
        <v>66</v>
      </c>
    </row>
    <row r="70" spans="1:8" x14ac:dyDescent="0.25">
      <c r="A70" s="4" t="s">
        <v>43</v>
      </c>
      <c r="B70" s="11">
        <v>529</v>
      </c>
      <c r="G70" s="4" t="s">
        <v>43</v>
      </c>
      <c r="H70" s="11">
        <v>90</v>
      </c>
    </row>
    <row r="71" spans="1:8" x14ac:dyDescent="0.25">
      <c r="A71" s="4" t="s">
        <v>88</v>
      </c>
      <c r="B71" s="11">
        <v>678</v>
      </c>
      <c r="G71" s="4" t="s">
        <v>88</v>
      </c>
      <c r="H71" s="11">
        <v>87</v>
      </c>
    </row>
    <row r="72" spans="1:8" x14ac:dyDescent="0.25">
      <c r="A72" s="4" t="s">
        <v>47</v>
      </c>
      <c r="B72" s="11">
        <v>371</v>
      </c>
      <c r="G72" s="4" t="s">
        <v>47</v>
      </c>
      <c r="H72" s="11">
        <v>112</v>
      </c>
    </row>
    <row r="73" spans="1:8" x14ac:dyDescent="0.25">
      <c r="A73" s="4" t="s">
        <v>96</v>
      </c>
      <c r="B73" s="11">
        <v>352</v>
      </c>
      <c r="G73" s="4" t="s">
        <v>96</v>
      </c>
      <c r="H73" s="11">
        <v>52</v>
      </c>
    </row>
    <row r="74" spans="1:8" x14ac:dyDescent="0.25">
      <c r="A74" s="4" t="s">
        <v>641</v>
      </c>
      <c r="B74" s="11">
        <v>4204</v>
      </c>
      <c r="G74" s="4" t="s">
        <v>641</v>
      </c>
      <c r="H74" s="11">
        <v>751</v>
      </c>
    </row>
  </sheetData>
  <pageMargins left="0.7" right="0.7" top="0.75" bottom="0.75" header="0.3" footer="0.3"/>
  <drawing r:id="rId8"/>
  <tableParts count="1">
    <tablePart r:id="rId9"/>
  </tableParts>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52554-2647-4DC9-AF91-8D500A7C5813}">
  <dimension ref="A1:X4"/>
  <sheetViews>
    <sheetView showGridLines="0" tabSelected="1" topLeftCell="A4" zoomScale="80" zoomScaleNormal="80" workbookViewId="0">
      <selection activeCell="Z26" sqref="Z26"/>
    </sheetView>
  </sheetViews>
  <sheetFormatPr defaultRowHeight="13.8" x14ac:dyDescent="0.25"/>
  <cols>
    <col min="1" max="11" width="8.796875" style="6"/>
    <col min="12" max="12" width="8.796875" style="6" customWidth="1"/>
    <col min="13" max="15" width="8.796875" style="6"/>
    <col min="16" max="17" width="8.796875" style="6" customWidth="1"/>
    <col min="18" max="23" width="8.796875" style="6"/>
    <col min="24" max="24" width="8.19921875" style="6" customWidth="1"/>
    <col min="25" max="16384" width="8.796875" style="6"/>
  </cols>
  <sheetData>
    <row r="1" spans="1:24" x14ac:dyDescent="0.25">
      <c r="A1" s="7"/>
      <c r="B1" s="7"/>
      <c r="C1" s="7"/>
      <c r="D1" s="7"/>
      <c r="E1" s="7"/>
      <c r="F1" s="7"/>
      <c r="G1" s="7"/>
      <c r="H1" s="7"/>
      <c r="I1" s="7"/>
      <c r="J1" s="7"/>
      <c r="K1" s="7"/>
      <c r="L1" s="7"/>
      <c r="M1" s="7"/>
      <c r="N1" s="7"/>
      <c r="O1" s="7"/>
      <c r="P1" s="7"/>
      <c r="Q1" s="7"/>
      <c r="R1" s="7"/>
      <c r="S1" s="7"/>
      <c r="T1" s="7"/>
      <c r="U1" s="7"/>
      <c r="V1" s="7"/>
      <c r="W1" s="7"/>
      <c r="X1" s="7"/>
    </row>
    <row r="2" spans="1:24" ht="31.2" x14ac:dyDescent="0.55000000000000004">
      <c r="A2" s="7"/>
      <c r="B2" s="7"/>
      <c r="C2" s="9"/>
      <c r="D2" s="7"/>
      <c r="E2" s="7"/>
      <c r="F2" s="7"/>
      <c r="G2" s="7"/>
      <c r="H2" s="7"/>
      <c r="I2" s="7"/>
      <c r="J2" s="7"/>
      <c r="K2" s="7"/>
      <c r="L2" s="7"/>
      <c r="M2" s="7"/>
      <c r="N2" s="7"/>
      <c r="O2" s="7"/>
      <c r="P2" s="7"/>
      <c r="Q2" s="7"/>
      <c r="R2" s="7"/>
      <c r="S2" s="7"/>
      <c r="T2" s="7"/>
      <c r="U2" s="7"/>
      <c r="V2" s="7"/>
      <c r="W2" s="7"/>
      <c r="X2" s="7"/>
    </row>
    <row r="3" spans="1:24" x14ac:dyDescent="0.25">
      <c r="A3" s="7"/>
      <c r="B3" s="7"/>
      <c r="C3" s="7"/>
      <c r="D3" s="7"/>
      <c r="E3" s="7"/>
      <c r="F3" s="7"/>
      <c r="G3" s="7"/>
      <c r="H3" s="7"/>
      <c r="I3" s="7"/>
      <c r="J3" s="7"/>
      <c r="K3" s="7"/>
      <c r="L3" s="7"/>
      <c r="M3" s="7"/>
      <c r="N3" s="7"/>
      <c r="O3" s="7"/>
      <c r="P3" s="7"/>
      <c r="Q3" s="7"/>
      <c r="R3" s="7"/>
      <c r="S3" s="7"/>
      <c r="T3" s="7"/>
      <c r="U3" s="7"/>
      <c r="V3" s="7"/>
      <c r="W3" s="7"/>
      <c r="X3" s="7"/>
    </row>
    <row r="4" spans="1:24" x14ac:dyDescent="0.25">
      <c r="A4" s="7"/>
      <c r="B4" s="7"/>
      <c r="C4" s="7"/>
      <c r="D4" s="7"/>
      <c r="E4" s="7"/>
      <c r="F4" s="7"/>
      <c r="G4" s="7"/>
      <c r="H4" s="7"/>
      <c r="I4" s="7"/>
      <c r="J4" s="7"/>
      <c r="K4" s="8"/>
      <c r="L4" s="8"/>
      <c r="M4" s="8"/>
      <c r="N4" s="8"/>
      <c r="O4" s="8"/>
      <c r="P4" s="8"/>
      <c r="Q4" s="8"/>
      <c r="R4" s="8"/>
      <c r="S4" s="8"/>
      <c r="T4" s="8"/>
      <c r="U4" s="8"/>
      <c r="V4" s="8"/>
      <c r="W4" s="8"/>
      <c r="X4" s="7"/>
    </row>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Nba_Player_Stats_2023 Raw Data</vt:lpstr>
      <vt:lpstr>Working Sheet</vt:lpstr>
      <vt:lpstr>Pivots</vt:lpstr>
      <vt:lpstr> 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Keo</dc:creator>
  <cp:lastModifiedBy>A Keo</cp:lastModifiedBy>
  <dcterms:created xsi:type="dcterms:W3CDTF">2023-06-02T02:12:18Z</dcterms:created>
  <dcterms:modified xsi:type="dcterms:W3CDTF">2023-06-22T20:32:58Z</dcterms:modified>
</cp:coreProperties>
</file>