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amarl\Downloads\CS4310-AlexMarkules-Fractional\CS4310-AlexMarkules-Fractional\"/>
    </mc:Choice>
  </mc:AlternateContent>
  <bookViews>
    <workbookView xWindow="0" yWindow="0" windowWidth="16815" windowHeight="7530" firstSheet="1" activeTab="4"/>
  </bookViews>
  <sheets>
    <sheet name="Raw Data" sheetId="1" r:id="rId1"/>
    <sheet name="Graphs" sheetId="2" r:id="rId2"/>
    <sheet name="Best Fit Chart" sheetId="3" r:id="rId3"/>
    <sheet name="Cover Page" sheetId="5" r:id="rId4"/>
    <sheet name="Summary" sheetId="6" r:id="rId5"/>
    <sheet name="Residual Analysis" sheetId="7" r:id="rId6"/>
    <sheet name="nlog(n) analysis" sheetId="4" r:id="rId7"/>
  </sheets>
  <calcPr calcId="171027"/>
</workbook>
</file>

<file path=xl/calcChain.xml><?xml version="1.0" encoding="utf-8"?>
<calcChain xmlns="http://schemas.openxmlformats.org/spreadsheetml/2006/main">
  <c r="R3" i="7" l="1"/>
  <c r="S3" i="7" s="1"/>
  <c r="R4" i="7"/>
  <c r="S4" i="7" s="1"/>
  <c r="R5" i="7"/>
  <c r="R6" i="7"/>
  <c r="R7" i="7"/>
  <c r="S7" i="7" s="1"/>
  <c r="R8" i="7"/>
  <c r="S8" i="7" s="1"/>
  <c r="R9" i="7"/>
  <c r="R10" i="7"/>
  <c r="R11" i="7"/>
  <c r="S11" i="7" s="1"/>
  <c r="R12" i="7"/>
  <c r="S12" i="7" s="1"/>
  <c r="R13" i="7"/>
  <c r="R14" i="7"/>
  <c r="R15" i="7"/>
  <c r="S15" i="7" s="1"/>
  <c r="R16" i="7"/>
  <c r="S16" i="7" s="1"/>
  <c r="R17" i="7"/>
  <c r="R18" i="7"/>
  <c r="R19" i="7"/>
  <c r="S19" i="7" s="1"/>
  <c r="R20" i="7"/>
  <c r="S20" i="7" s="1"/>
  <c r="R21" i="7"/>
  <c r="R22" i="7"/>
  <c r="R23" i="7"/>
  <c r="S23" i="7" s="1"/>
  <c r="R24" i="7"/>
  <c r="S24" i="7" s="1"/>
  <c r="R25" i="7"/>
  <c r="R26" i="7"/>
  <c r="R27" i="7"/>
  <c r="S27" i="7" s="1"/>
  <c r="R28" i="7"/>
  <c r="S28" i="7" s="1"/>
  <c r="R29" i="7"/>
  <c r="R30" i="7"/>
  <c r="S30" i="7"/>
  <c r="S29" i="7"/>
  <c r="S26" i="7"/>
  <c r="S25" i="7"/>
  <c r="S22" i="7"/>
  <c r="S21" i="7"/>
  <c r="S18" i="7"/>
  <c r="S17" i="7"/>
  <c r="S14" i="7"/>
  <c r="S13" i="7"/>
  <c r="S10" i="7"/>
  <c r="S9" i="7"/>
  <c r="S6" i="7"/>
  <c r="S5" i="7"/>
  <c r="M3" i="7"/>
  <c r="M4" i="7"/>
  <c r="M5" i="7"/>
  <c r="M6" i="7"/>
  <c r="M7" i="7"/>
  <c r="M8" i="7"/>
  <c r="M9" i="7"/>
  <c r="M10" i="7"/>
  <c r="M11" i="7"/>
  <c r="M12" i="7"/>
  <c r="M13" i="7"/>
  <c r="M14" i="7"/>
  <c r="M15" i="7"/>
  <c r="N15" i="7" s="1"/>
  <c r="M16" i="7"/>
  <c r="M17" i="7"/>
  <c r="M18" i="7"/>
  <c r="M19" i="7"/>
  <c r="N19" i="7" s="1"/>
  <c r="M20" i="7"/>
  <c r="M21" i="7"/>
  <c r="M22" i="7"/>
  <c r="M23" i="7"/>
  <c r="N23" i="7" s="1"/>
  <c r="M24" i="7"/>
  <c r="M25" i="7"/>
  <c r="N25" i="7" s="1"/>
  <c r="M26" i="7"/>
  <c r="M27" i="7"/>
  <c r="N27" i="7" s="1"/>
  <c r="M28" i="7"/>
  <c r="M29" i="7"/>
  <c r="N29" i="7" s="1"/>
  <c r="M30" i="7"/>
  <c r="N30" i="7"/>
  <c r="N28" i="7"/>
  <c r="N26" i="7"/>
  <c r="N24" i="7"/>
  <c r="N22" i="7"/>
  <c r="N21" i="7"/>
  <c r="N20" i="7"/>
  <c r="N18" i="7"/>
  <c r="N17" i="7"/>
  <c r="N16" i="7"/>
  <c r="N14" i="7"/>
  <c r="N13" i="7"/>
  <c r="N12" i="7"/>
  <c r="N11" i="7"/>
  <c r="N10" i="7"/>
  <c r="N9" i="7"/>
  <c r="N8" i="7"/>
  <c r="N7" i="7"/>
  <c r="N6" i="7"/>
  <c r="N5" i="7"/>
  <c r="N4" i="7"/>
  <c r="N3" i="7"/>
  <c r="H3" i="7"/>
  <c r="H4" i="7"/>
  <c r="H5" i="7"/>
  <c r="H6" i="7"/>
  <c r="I6" i="7" s="1"/>
  <c r="H7" i="7"/>
  <c r="H8" i="7"/>
  <c r="H9" i="7"/>
  <c r="H10" i="7"/>
  <c r="I10" i="7" s="1"/>
  <c r="H11" i="7"/>
  <c r="H12" i="7"/>
  <c r="H13" i="7"/>
  <c r="H14" i="7"/>
  <c r="I14" i="7" s="1"/>
  <c r="H15" i="7"/>
  <c r="H16" i="7"/>
  <c r="H17" i="7"/>
  <c r="H18" i="7"/>
  <c r="I18" i="7" s="1"/>
  <c r="H19" i="7"/>
  <c r="H20" i="7"/>
  <c r="H21" i="7"/>
  <c r="H22" i="7"/>
  <c r="I22" i="7" s="1"/>
  <c r="H23" i="7"/>
  <c r="H24" i="7"/>
  <c r="H25" i="7"/>
  <c r="H26" i="7"/>
  <c r="I26" i="7" s="1"/>
  <c r="H27" i="7"/>
  <c r="H28" i="7"/>
  <c r="H29" i="7"/>
  <c r="H30" i="7"/>
  <c r="I30" i="7" s="1"/>
  <c r="I29" i="7"/>
  <c r="I28" i="7"/>
  <c r="I27" i="7"/>
  <c r="I25" i="7"/>
  <c r="I24" i="7"/>
  <c r="I23" i="7"/>
  <c r="I21" i="7"/>
  <c r="I20" i="7"/>
  <c r="I19" i="7"/>
  <c r="I17" i="7"/>
  <c r="I16" i="7"/>
  <c r="I15" i="7"/>
  <c r="I13" i="7"/>
  <c r="I12" i="7"/>
  <c r="I11" i="7"/>
  <c r="I9" i="7"/>
  <c r="I8" i="7"/>
  <c r="I7" i="7"/>
  <c r="I5" i="7"/>
  <c r="I4" i="7"/>
  <c r="I3"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B2" i="4"/>
  <c r="B3" i="4"/>
  <c r="B4" i="4"/>
  <c r="B5" i="4"/>
  <c r="B6" i="4"/>
  <c r="B7" i="4"/>
  <c r="B8" i="4"/>
  <c r="B9" i="4"/>
  <c r="B10" i="4"/>
  <c r="B11" i="4"/>
  <c r="B12" i="4"/>
  <c r="B13" i="4"/>
  <c r="B14" i="4"/>
  <c r="B15" i="4"/>
  <c r="B16" i="4"/>
  <c r="B17" i="4"/>
  <c r="B18" i="4"/>
  <c r="B19" i="4"/>
  <c r="B20" i="4"/>
  <c r="B21" i="4"/>
  <c r="B22" i="4"/>
  <c r="B23" i="4"/>
  <c r="B24" i="4"/>
  <c r="B25" i="4"/>
  <c r="B26" i="4"/>
  <c r="B27" i="4"/>
  <c r="B28" i="4"/>
  <c r="B29" i="4"/>
</calcChain>
</file>

<file path=xl/sharedStrings.xml><?xml version="1.0" encoding="utf-8"?>
<sst xmlns="http://schemas.openxmlformats.org/spreadsheetml/2006/main" count="60" uniqueCount="44">
  <si>
    <t>n</t>
  </si>
  <si>
    <t>Time (s)</t>
  </si>
  <si>
    <t>Data Collected</t>
  </si>
  <si>
    <t>R2 = 0.3787</t>
  </si>
  <si>
    <t>R2 = 0.6847</t>
  </si>
  <si>
    <t>R2 = 0.8671</t>
  </si>
  <si>
    <t>R2 = .9889</t>
  </si>
  <si>
    <t xml:space="preserve">R^2 Value </t>
  </si>
  <si>
    <t>Equation Type</t>
  </si>
  <si>
    <t>Linear</t>
  </si>
  <si>
    <t>Power</t>
  </si>
  <si>
    <t>y = 0.000001x - 0.01</t>
  </si>
  <si>
    <t>Exponential</t>
  </si>
  <si>
    <t>y = 0.0114e^(0.000006x)</t>
  </si>
  <si>
    <t>Logarithmic</t>
  </si>
  <si>
    <t>y = 0.1148ln(x) - 1.3096</t>
  </si>
  <si>
    <t>Second Degree Polynomial</t>
  </si>
  <si>
    <t>y = 0.0000000000001x^2 + 0.000001x + 0.0041</t>
  </si>
  <si>
    <t>Third Degree Polynomial</t>
  </si>
  <si>
    <t>y = -0.0000000000000000001x^3 + 0.0000000000003x^2 + 0.000001x + 0.0026</t>
  </si>
  <si>
    <t>n * ln(n)</t>
  </si>
  <si>
    <t>In this graph our x value is actually n * ln(n) so to get equation in terms of n, we substitute x for x ln(x). This gives us the equation: y = 0.00000009x*ln(x) + 0.00006</t>
  </si>
  <si>
    <t>n*ln(n)</t>
  </si>
  <si>
    <t>y = 0.00000009x*ln(x) + 0.00006</t>
  </si>
  <si>
    <t>Equation (y = Time in seconds, x = number of values (n))</t>
  </si>
  <si>
    <r>
      <rPr>
        <b/>
        <sz val="28"/>
        <color theme="1"/>
        <rFont val="Times New Roman"/>
        <family val="1"/>
      </rPr>
      <t xml:space="preserve">Fractional Knapsack Analysis
</t>
    </r>
    <r>
      <rPr>
        <b/>
        <sz val="18"/>
        <color theme="1"/>
        <rFont val="Times New Roman"/>
        <family val="1"/>
      </rPr>
      <t>Alex Markules
CS4310- Design and Analysis of Algorithms
Professor Johnson
Due: 4/9/2017</t>
    </r>
  </si>
  <si>
    <t>Hypothesis</t>
  </si>
  <si>
    <t>Given a Max Heap of size n, the Fractional Knapsack algorithm on page 287 of "Algorithm Design and Applications" should be able to find an optimal value knapsack in n*log(n) time.</t>
  </si>
  <si>
    <t>Procedure</t>
  </si>
  <si>
    <t>1. Write a program in Ruby that implements the pseudocode for the Fractional Knapsack in the text. The program should be concise and efficient. Said program can be found at: \CS4310-AlexMarkules-Fractional\fractional_knapsack.rb
2. Benchmark test the program using benchmark testing utilities included in Ruby 2.3.3, and output the results of said program as appropriately named .csv files. The program used to benchmark test the Fractional Knapsack can be found at: \CS4310-AlexMarkules-Fractional\b_mark.rb, and the output .csv files are located at the same folder.
3. Graph the results of the benchmark testing to visualize the data in a more effective way. 
4. Use tools provided in Microsoft excel to determine the best fit lines for Linear, Exponential, Logarithmic, Second Degree Polynomial, Third Degree Polynomial, and Power functions, as well as they're R^2 values.
5. Compute the n*log(n) best fit by taling the best linear fit line of the scatterplot where n*log(n) is plotted against time. this process is outlined on the nlog(n) analysis sheet.
6. Compare the residuals of the best fit lines, including the n*log(n) line, and use it to eliminate unlikely functions.
7. Plot the residual graphs of the most likely functions to determine the most likely actual Big O complexity of the fractional knapsack.</t>
  </si>
  <si>
    <t>Results:</t>
  </si>
  <si>
    <t>Time</t>
  </si>
  <si>
    <t>f(n)</t>
  </si>
  <si>
    <t>Residual</t>
  </si>
  <si>
    <t>Second Degree</t>
  </si>
  <si>
    <t>n+D24F1A2:D23AA2:D24</t>
  </si>
  <si>
    <t>Third Degree</t>
  </si>
  <si>
    <t>y = 0.0000003x^(1.1046)</t>
  </si>
  <si>
    <t>Conclusion:</t>
  </si>
  <si>
    <t>Based on the R^2 values of all the best fit functions, 4 stood out as the best fits with a R^2 value of &gt;0.9995 (with 1 being a perfect fit). To further examine these functions (n*log(n), 2nd Degree Polynomial, 3rd Degree Polynomial, and Power), we look at their residual plots for any trends. n*log(n)  and 3rd Degree least resembled a definite trend but neither was perfectly scattered. We cannot definitely say from the collected data that either is the right conclusion to make, but n*log(n) seems likely due to its near zero x-intercept, while the 3rd Degree Polynomial has a slightly better scattering of data. We conclude that one of these two must be the correct Big O complexity.</t>
  </si>
  <si>
    <t>Analysis of Procedure</t>
  </si>
  <si>
    <t>Equipment</t>
  </si>
  <si>
    <t>While the Procedure used in this test seems sound at first glance, the inconclusive result makes us reconsider what could be done better to ensure a propper conclusion. One error that comes to mind immediately is the inability to test larger values of n. The computer used for testing would fail due to lack of memory when n values larger than 1,000,000 were tested. Testing to see if each function continued to produce accurate time predictions when scaled to billions or trillions of values would hopefully allow us to determine the most accurate Big O complexity of the algorithm. Another possible error in procedure is the other processes running on the testing laptopduring benchmark testing; while there was an attempt to eliminate most of these, some background processes still exist, causing slight errors in data. Over all, the most significant error in testing was the equipment used.</t>
  </si>
  <si>
    <t>Acer Aspire E15 laptop with 8gb DDR3 RAM and Intel i5 6200 processor
-Ruby 2.3.3 along with JetBrains Rubymine
-"Algorithm Design and Applications" by Michael T. Goodrich
-All resources sited in the included in the README file of this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</si>
</sst>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6"/>
      <color theme="1"/>
      <name val="Times New Roman"/>
      <family val="1"/>
    </font>
    <font>
      <b/>
      <sz val="28"/>
      <color theme="1"/>
      <name val="Times New Roman"/>
      <family val="1"/>
    </font>
    <font>
      <b/>
      <sz val="1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1"/>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33" borderId="0" xfId="0" applyFont="1" applyFill="1"/>
    <xf numFmtId="0" fontId="0" fillId="0" borderId="0" xfId="0" applyFont="1"/>
    <xf numFmtId="0" fontId="0" fillId="0" borderId="10" xfId="0" applyFont="1" applyBorder="1"/>
    <xf numFmtId="0" fontId="0" fillId="0" borderId="0" xfId="0" applyAlignment="1">
      <alignment horizontal="center"/>
    </xf>
    <xf numFmtId="0" fontId="0" fillId="0" borderId="11" xfId="0" applyBorder="1"/>
    <xf numFmtId="0" fontId="0" fillId="0" borderId="11" xfId="0" applyFont="1" applyBorder="1"/>
    <xf numFmtId="0" fontId="0" fillId="33" borderId="11" xfId="0" applyFont="1" applyFill="1" applyBorder="1"/>
    <xf numFmtId="0" fontId="0" fillId="0" borderId="0" xfId="0" applyAlignment="1">
      <alignment horizontal="center" vertical="center" wrapText="1"/>
    </xf>
    <xf numFmtId="0" fontId="16" fillId="0" borderId="0" xfId="0" applyFont="1"/>
    <xf numFmtId="0" fontId="19" fillId="0" borderId="0" xfId="0" applyFont="1" applyAlignment="1">
      <alignment horizontal="center" vertical="top"/>
    </xf>
    <xf numFmtId="0" fontId="19" fillId="0" borderId="0" xfId="0" applyFont="1" applyAlignment="1">
      <alignment horizontal="center"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top"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1000-1000000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'Raw Data'!$A$3:$A$30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'Raw Data'!$B$3:$B$30</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0-842A-41D2-BE66-50D05B3E99AC}"/>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n*log(n)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Analysis'!$D$3:$D$30</c:f>
              <c:numCache>
                <c:formatCode>General</c:formatCode>
                <c:ptCount val="28"/>
                <c:pt idx="0">
                  <c:v>1.1408017504712232E-4</c:v>
                </c:pt>
                <c:pt idx="1">
                  <c:v>1.7025064273271454E-4</c:v>
                </c:pt>
                <c:pt idx="2">
                  <c:v>-6.9160567143732553E-6</c:v>
                </c:pt>
                <c:pt idx="3">
                  <c:v>2.8362487046091006E-4</c:v>
                </c:pt>
                <c:pt idx="4">
                  <c:v>3.9055813609237744E-4</c:v>
                </c:pt>
                <c:pt idx="5">
                  <c:v>3.0605566404679364E-4</c:v>
                </c:pt>
                <c:pt idx="6">
                  <c:v>5.0606551967836456E-4</c:v>
                </c:pt>
                <c:pt idx="7">
                  <c:v>5.650743108851098E-4</c:v>
                </c:pt>
                <c:pt idx="8">
                  <c:v>6.9841888366142888E-4</c:v>
                </c:pt>
                <c:pt idx="9">
                  <c:v>6.8006593478717528E-4</c:v>
                </c:pt>
                <c:pt idx="10">
                  <c:v>1.4153175936859295E-3</c:v>
                </c:pt>
                <c:pt idx="11">
                  <c:v>2.8143308373509285E-4</c:v>
                </c:pt>
                <c:pt idx="12">
                  <c:v>6.6385434008185695E-4</c:v>
                </c:pt>
                <c:pt idx="13">
                  <c:v>3.0270915809248733E-3</c:v>
                </c:pt>
                <c:pt idx="14">
                  <c:v>3.2224270436853886E-3</c:v>
                </c:pt>
                <c:pt idx="15">
                  <c:v>4.303237782624425E-3</c:v>
                </c:pt>
                <c:pt idx="16">
                  <c:v>4.620270077548741E-3</c:v>
                </c:pt>
                <c:pt idx="17">
                  <c:v>-2.5943737097478409E-3</c:v>
                </c:pt>
                <c:pt idx="18">
                  <c:v>-5.4823934152899434E-3</c:v>
                </c:pt>
                <c:pt idx="19">
                  <c:v>4.7718959195381105E-3</c:v>
                </c:pt>
                <c:pt idx="20">
                  <c:v>1.1010876648219092E-2</c:v>
                </c:pt>
                <c:pt idx="21">
                  <c:v>1.1289664139312261E-2</c:v>
                </c:pt>
                <c:pt idx="22">
                  <c:v>1.7982711083165737E-2</c:v>
                </c:pt>
                <c:pt idx="23">
                  <c:v>2.2645876846686286E-2</c:v>
                </c:pt>
                <c:pt idx="24">
                  <c:v>2.6689452583575024E-2</c:v>
                </c:pt>
                <c:pt idx="25">
                  <c:v>2.7461857878852469E-2</c:v>
                </c:pt>
                <c:pt idx="26">
                  <c:v>2.1371611426822312E-2</c:v>
                </c:pt>
                <c:pt idx="27">
                  <c:v>3.7043715416814615E-2</c:v>
                </c:pt>
              </c:numCache>
            </c:numRef>
          </c:yVal>
          <c:smooth val="0"/>
          <c:extLst>
            <c:ext xmlns:c16="http://schemas.microsoft.com/office/drawing/2014/chart" uri="{C3380CC4-5D6E-409C-BE32-E72D297353CC}">
              <c16:uniqueId val="{00000000-E3AA-454C-AF4C-FFCC8267E2C8}"/>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2nd</a:t>
            </a:r>
            <a:r>
              <a:rPr lang="en-US" baseline="0"/>
              <a:t> Degree</a:t>
            </a:r>
            <a:r>
              <a:rPr lang="en-US"/>
              <a:t>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Analysis'!$F$3:$F$30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Analysis'!$I$3:$I$30</c:f>
              <c:numCache>
                <c:formatCode>General</c:formatCode>
                <c:ptCount val="28"/>
                <c:pt idx="0">
                  <c:v>4.5324821999387305E-3</c:v>
                </c:pt>
                <c:pt idx="1">
                  <c:v>4.8424882000151406E-3</c:v>
                </c:pt>
                <c:pt idx="2">
                  <c:v>4.8722647000200604E-3</c:v>
                </c:pt>
                <c:pt idx="3">
                  <c:v>5.3393670000241806E-3</c:v>
                </c:pt>
                <c:pt idx="4">
                  <c:v>5.60032119995507E-3</c:v>
                </c:pt>
                <c:pt idx="5">
                  <c:v>5.6519177000132906E-3</c:v>
                </c:pt>
                <c:pt idx="6">
                  <c:v>5.9731563000147711E-3</c:v>
                </c:pt>
                <c:pt idx="7">
                  <c:v>6.1406926000084896E-3</c:v>
                </c:pt>
                <c:pt idx="8">
                  <c:v>6.3714852000435612E-3</c:v>
                </c:pt>
                <c:pt idx="9">
                  <c:v>6.4407596000086113E-3</c:v>
                </c:pt>
                <c:pt idx="10">
                  <c:v>7.6690399991208996E-3</c:v>
                </c:pt>
                <c:pt idx="11">
                  <c:v>6.5772608999954997E-3</c:v>
                </c:pt>
                <c:pt idx="12">
                  <c:v>6.7159693009360005E-3</c:v>
                </c:pt>
                <c:pt idx="13">
                  <c:v>8.6280893010785981E-3</c:v>
                </c:pt>
                <c:pt idx="14">
                  <c:v>8.2110879011825025E-3</c:v>
                </c:pt>
                <c:pt idx="15">
                  <c:v>8.548859500126002E-3</c:v>
                </c:pt>
                <c:pt idx="16">
                  <c:v>8.0138402992254165E-3</c:v>
                </c:pt>
                <c:pt idx="17">
                  <c:v>-1.4564979917829068E-4</c:v>
                </c:pt>
                <c:pt idx="18">
                  <c:v>-4.058722600022005E-3</c:v>
                </c:pt>
                <c:pt idx="19">
                  <c:v>-6.8974117000050184E-3</c:v>
                </c:pt>
                <c:pt idx="20">
                  <c:v>-1.6460642700016015E-2</c:v>
                </c:pt>
                <c:pt idx="21">
                  <c:v>-3.3042249599932016E-2</c:v>
                </c:pt>
                <c:pt idx="22">
                  <c:v>-4.3483640900028986E-2</c:v>
                </c:pt>
                <c:pt idx="23">
                  <c:v>-5.5767109600020959E-2</c:v>
                </c:pt>
                <c:pt idx="24">
                  <c:v>-6.8177191100034062E-2</c:v>
                </c:pt>
                <c:pt idx="25">
                  <c:v>-8.3148566599952178E-2</c:v>
                </c:pt>
                <c:pt idx="26">
                  <c:v>-0.10411054200000014</c:v>
                </c:pt>
                <c:pt idx="27">
                  <c:v>-0.10231223479996987</c:v>
                </c:pt>
              </c:numCache>
            </c:numRef>
          </c:yVal>
          <c:smooth val="0"/>
          <c:extLst>
            <c:ext xmlns:c16="http://schemas.microsoft.com/office/drawing/2014/chart" uri="{C3380CC4-5D6E-409C-BE32-E72D297353CC}">
              <c16:uniqueId val="{00000000-070B-44AC-9039-2511C519E48F}"/>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3rd</a:t>
            </a:r>
            <a:r>
              <a:rPr lang="en-US" baseline="0"/>
              <a:t> Degree</a:t>
            </a:r>
            <a:r>
              <a:rPr lang="en-US"/>
              <a:t>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Analysis'!$F$3:$F$30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Analysis'!$N$3:$N$30</c:f>
              <c:numCache>
                <c:formatCode>General</c:formatCode>
                <c:ptCount val="28"/>
                <c:pt idx="0">
                  <c:v>3.0326820999387297E-3</c:v>
                </c:pt>
                <c:pt idx="1">
                  <c:v>3.3432874000151394E-3</c:v>
                </c:pt>
                <c:pt idx="2">
                  <c:v>3.3740620000200601E-3</c:v>
                </c:pt>
                <c:pt idx="3">
                  <c:v>3.8425606000241797E-3</c:v>
                </c:pt>
                <c:pt idx="4">
                  <c:v>4.1053086999550698E-3</c:v>
                </c:pt>
                <c:pt idx="5">
                  <c:v>4.1590961000132895E-3</c:v>
                </c:pt>
                <c:pt idx="6">
                  <c:v>4.4829220000147706E-3</c:v>
                </c:pt>
                <c:pt idx="7">
                  <c:v>4.6534414000084902E-3</c:v>
                </c:pt>
                <c:pt idx="8">
                  <c:v>4.887612300043559E-3</c:v>
                </c:pt>
                <c:pt idx="9">
                  <c:v>4.9606596000086097E-3</c:v>
                </c:pt>
                <c:pt idx="10">
                  <c:v>6.2482399991209032E-3</c:v>
                </c:pt>
                <c:pt idx="11">
                  <c:v>5.2545608999955036E-3</c:v>
                </c:pt>
                <c:pt idx="12">
                  <c:v>5.5295693009359964E-3</c:v>
                </c:pt>
                <c:pt idx="13">
                  <c:v>7.6155893010785985E-3</c:v>
                </c:pt>
                <c:pt idx="14">
                  <c:v>7.4094879011825029E-3</c:v>
                </c:pt>
                <c:pt idx="15">
                  <c:v>7.9945595001259945E-3</c:v>
                </c:pt>
                <c:pt idx="16">
                  <c:v>7.7426402992254173E-3</c:v>
                </c:pt>
                <c:pt idx="17">
                  <c:v>-9.8549799178296316E-5</c:v>
                </c:pt>
                <c:pt idx="18">
                  <c:v>-3.6587226000220074E-3</c:v>
                </c:pt>
                <c:pt idx="19">
                  <c:v>-1.1974117000050355E-3</c:v>
                </c:pt>
                <c:pt idx="20">
                  <c:v>-2.660642700016036E-3</c:v>
                </c:pt>
                <c:pt idx="21">
                  <c:v>-8.9422495999320617E-3</c:v>
                </c:pt>
                <c:pt idx="22">
                  <c:v>-7.4836409000289539E-3</c:v>
                </c:pt>
                <c:pt idx="23">
                  <c:v>-6.8671096000209042E-3</c:v>
                </c:pt>
                <c:pt idx="24">
                  <c:v>-5.9771911000340294E-3</c:v>
                </c:pt>
                <c:pt idx="25">
                  <c:v>-7.8485665999521448E-3</c:v>
                </c:pt>
                <c:pt idx="26">
                  <c:v>-1.6510542000000017E-2</c:v>
                </c:pt>
                <c:pt idx="27">
                  <c:v>-3.8122347999700601E-3</c:v>
                </c:pt>
              </c:numCache>
            </c:numRef>
          </c:yVal>
          <c:smooth val="0"/>
          <c:extLst>
            <c:ext xmlns:c16="http://schemas.microsoft.com/office/drawing/2014/chart" uri="{C3380CC4-5D6E-409C-BE32-E72D297353CC}">
              <c16:uniqueId val="{00000000-E4FA-4C21-BB53-E01BE3636BDD}"/>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Power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Analysis'!$F$3:$F$30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Analysis'!$S$3:$S$30</c:f>
              <c:numCache>
                <c:formatCode>General</c:formatCode>
                <c:ptCount val="28"/>
                <c:pt idx="0">
                  <c:v>5.0286552917939487E-5</c:v>
                </c:pt>
                <c:pt idx="1">
                  <c:v>7.0825075787779536E-5</c:v>
                </c:pt>
                <c:pt idx="2">
                  <c:v>-1.491809409324028E-4</c:v>
                </c:pt>
                <c:pt idx="3">
                  <c:v>9.5072789383850685E-5</c:v>
                </c:pt>
                <c:pt idx="4">
                  <c:v>1.5379876073312376E-4</c:v>
                </c:pt>
                <c:pt idx="5">
                  <c:v>1.9960722158484344E-5</c:v>
                </c:pt>
                <c:pt idx="6">
                  <c:v>1.6997339621077807E-4</c:v>
                </c:pt>
                <c:pt idx="7">
                  <c:v>1.7862149067838801E-4</c:v>
                </c:pt>
                <c:pt idx="8">
                  <c:v>2.6144308798873011E-4</c:v>
                </c:pt>
                <c:pt idx="9">
                  <c:v>1.9254626420866193E-4</c:v>
                </c:pt>
                <c:pt idx="10">
                  <c:v>4.3496694366154318E-4</c:v>
                </c:pt>
                <c:pt idx="11">
                  <c:v>-1.1552032856829708E-3</c:v>
                </c:pt>
                <c:pt idx="12">
                  <c:v>-1.1896524817523249E-3</c:v>
                </c:pt>
                <c:pt idx="13">
                  <c:v>7.9421350923189471E-4</c:v>
                </c:pt>
                <c:pt idx="14">
                  <c:v>6.451740312848897E-4</c:v>
                </c:pt>
                <c:pt idx="15">
                  <c:v>1.4142327521048659E-3</c:v>
                </c:pt>
                <c:pt idx="16">
                  <c:v>1.4500219367627326E-3</c:v>
                </c:pt>
                <c:pt idx="17">
                  <c:v>-6.0172121939355006E-3</c:v>
                </c:pt>
                <c:pt idx="18">
                  <c:v>-9.1307987710514266E-3</c:v>
                </c:pt>
                <c:pt idx="19">
                  <c:v>1.0188377785361191E-4</c:v>
                </c:pt>
                <c:pt idx="20">
                  <c:v>7.0667029882683363E-3</c:v>
                </c:pt>
                <c:pt idx="21">
                  <c:v>9.4056584640245799E-3</c:v>
                </c:pt>
                <c:pt idx="22">
                  <c:v>1.925527916376335E-2</c:v>
                </c:pt>
                <c:pt idx="23">
                  <c:v>2.8013804093004024E-2</c:v>
                </c:pt>
                <c:pt idx="24">
                  <c:v>3.6978218987501532E-2</c:v>
                </c:pt>
                <c:pt idx="25">
                  <c:v>4.3410977863156508E-2</c:v>
                </c:pt>
                <c:pt idx="26">
                  <c:v>4.3652817824328949E-2</c:v>
                </c:pt>
                <c:pt idx="27">
                  <c:v>6.6273729968882256E-2</c:v>
                </c:pt>
              </c:numCache>
            </c:numRef>
          </c:yVal>
          <c:smooth val="0"/>
          <c:extLst>
            <c:ext xmlns:c16="http://schemas.microsoft.com/office/drawing/2014/chart" uri="{C3380CC4-5D6E-409C-BE32-E72D297353CC}">
              <c16:uniqueId val="{00000000-69AB-4834-845A-8B9846378E70}"/>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 Vs n</a:t>
            </a:r>
            <a:r>
              <a:rPr lang="en-US" baseline="0"/>
              <a:t> * log(n)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'nlog(n) analysis'!$B$2:$B$29</c:f>
              <c:numCache>
                <c:formatCode>General</c:formatCode>
                <c:ptCount val="28"/>
                <c:pt idx="0">
                  <c:v>6907.7552789821366</c:v>
                </c:pt>
                <c:pt idx="1">
                  <c:v>15201.804919084165</c:v>
                </c:pt>
                <c:pt idx="2">
                  <c:v>24019.102702950739</c:v>
                </c:pt>
                <c:pt idx="3">
                  <c:v>33176.198560408113</c:v>
                </c:pt>
                <c:pt idx="4">
                  <c:v>42585.965957081193</c:v>
                </c:pt>
                <c:pt idx="5">
                  <c:v>52197.08848926115</c:v>
                </c:pt>
                <c:pt idx="6">
                  <c:v>61975.657996262154</c:v>
                </c:pt>
                <c:pt idx="7">
                  <c:v>71897.574565295785</c:v>
                </c:pt>
                <c:pt idx="8">
                  <c:v>81944.818706865204</c:v>
                </c:pt>
                <c:pt idx="9">
                  <c:v>92103.403719761831</c:v>
                </c:pt>
                <c:pt idx="10">
                  <c:v>198069.75105072255</c:v>
                </c:pt>
                <c:pt idx="11">
                  <c:v>309268.57981932879</c:v>
                </c:pt>
                <c:pt idx="12">
                  <c:v>423865.38932384289</c:v>
                </c:pt>
                <c:pt idx="13">
                  <c:v>540988.91422051413</c:v>
                </c:pt>
                <c:pt idx="14">
                  <c:v>660125.99047225434</c:v>
                </c:pt>
                <c:pt idx="15">
                  <c:v>780937.53647220472</c:v>
                </c:pt>
                <c:pt idx="16">
                  <c:v>903182.55309248145</c:v>
                </c:pt>
                <c:pt idx="17">
                  <c:v>1026680.8454381161</c:v>
                </c:pt>
                <c:pt idx="18">
                  <c:v>1151292.546497023</c:v>
                </c:pt>
                <c:pt idx="19">
                  <c:v>2441214.5291060349</c:v>
                </c:pt>
                <c:pt idx="20">
                  <c:v>3783461.3260915014</c:v>
                </c:pt>
                <c:pt idx="21">
                  <c:v>5159687.9304360477</c:v>
                </c:pt>
                <c:pt idx="22">
                  <c:v>6561181.6887021642</c:v>
                </c:pt>
                <c:pt idx="23">
                  <c:v>7982810.9605189702</c:v>
                </c:pt>
                <c:pt idx="24">
                  <c:v>9421184.9298178796</c:v>
                </c:pt>
                <c:pt idx="25">
                  <c:v>10873893.605320051</c:v>
                </c:pt>
                <c:pt idx="26">
                  <c:v>12339135.038075803</c:v>
                </c:pt>
                <c:pt idx="27">
                  <c:v>13815510.557964273</c:v>
                </c:pt>
              </c:numCache>
            </c:numRef>
          </c:xVal>
          <c:yVal>
            <c:numRef>
              <c:f>'nlog(n) analysis'!$C$2:$C$29</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0-BCC4-459F-8121-314D71118D26}"/>
            </c:ext>
          </c:extLst>
        </c:ser>
        <c:dLbls>
          <c:showLegendKey val="0"/>
          <c:showVal val="0"/>
          <c:showCatName val="0"/>
          <c:showSerName val="0"/>
          <c:showPercent val="0"/>
          <c:showBubbleSize val="0"/>
        </c:dLbls>
        <c:axId val="466792208"/>
        <c:axId val="466804016"/>
      </c:scatterChart>
      <c:valAx>
        <c:axId val="46679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04016"/>
        <c:crosses val="autoZero"/>
        <c:crossBetween val="midCat"/>
      </c:valAx>
      <c:valAx>
        <c:axId val="46680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92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1000-10000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1000-10000</c:v>
          </c:tx>
          <c:spPr>
            <a:ln w="19050" cap="rnd">
              <a:noFill/>
              <a:round/>
            </a:ln>
            <a:effectLst/>
          </c:spPr>
          <c:marker>
            <c:symbol val="circle"/>
            <c:size val="5"/>
            <c:spPr>
              <a:solidFill>
                <a:schemeClr val="accent1"/>
              </a:solidFill>
              <a:ln w="9525">
                <a:solidFill>
                  <a:schemeClr val="accent1"/>
                </a:solidFill>
              </a:ln>
              <a:effectLst/>
            </c:spPr>
          </c:marker>
          <c:xVal>
            <c:numRef>
              <c:f>'Raw Data'!$A$3:$A$12</c:f>
              <c:numCache>
                <c:formatCode>General</c:formatCode>
                <c:ptCount val="10"/>
                <c:pt idx="0">
                  <c:v>1000</c:v>
                </c:pt>
                <c:pt idx="1">
                  <c:v>2000</c:v>
                </c:pt>
                <c:pt idx="2">
                  <c:v>3000</c:v>
                </c:pt>
                <c:pt idx="3">
                  <c:v>4000</c:v>
                </c:pt>
                <c:pt idx="4">
                  <c:v>5000</c:v>
                </c:pt>
                <c:pt idx="5">
                  <c:v>6000</c:v>
                </c:pt>
                <c:pt idx="6">
                  <c:v>7000</c:v>
                </c:pt>
                <c:pt idx="7">
                  <c:v>8000</c:v>
                </c:pt>
                <c:pt idx="8">
                  <c:v>9000</c:v>
                </c:pt>
                <c:pt idx="9">
                  <c:v>10000</c:v>
                </c:pt>
              </c:numCache>
            </c:numRef>
          </c:xVal>
          <c:yVal>
            <c:numRef>
              <c:f>'Raw Data'!$B$3:$B$12</c:f>
              <c:numCache>
                <c:formatCode>General</c:formatCode>
                <c:ptCount val="10"/>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numCache>
            </c:numRef>
          </c:yVal>
          <c:smooth val="0"/>
          <c:extLst>
            <c:ext xmlns:c16="http://schemas.microsoft.com/office/drawing/2014/chart" uri="{C3380CC4-5D6E-409C-BE32-E72D297353CC}">
              <c16:uniqueId val="{00000000-F77E-4F18-A8BD-BCB30FBF50D5}"/>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10000-100000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'Raw Data'!$A$12:$A$21</c:f>
              <c:numCache>
                <c:formatCode>General</c:formatCode>
                <c:ptCount val="10"/>
                <c:pt idx="0">
                  <c:v>10000</c:v>
                </c:pt>
                <c:pt idx="1">
                  <c:v>20000</c:v>
                </c:pt>
                <c:pt idx="2">
                  <c:v>30000</c:v>
                </c:pt>
                <c:pt idx="3">
                  <c:v>40000</c:v>
                </c:pt>
                <c:pt idx="4">
                  <c:v>50000</c:v>
                </c:pt>
                <c:pt idx="5">
                  <c:v>60000</c:v>
                </c:pt>
                <c:pt idx="6">
                  <c:v>70000</c:v>
                </c:pt>
                <c:pt idx="7">
                  <c:v>80000</c:v>
                </c:pt>
                <c:pt idx="8">
                  <c:v>90000</c:v>
                </c:pt>
                <c:pt idx="9">
                  <c:v>100000</c:v>
                </c:pt>
              </c:numCache>
            </c:numRef>
          </c:xVal>
          <c:yVal>
            <c:numRef>
              <c:f>'Raw Data'!$B$12:$B$21</c:f>
              <c:numCache>
                <c:formatCode>General</c:formatCode>
                <c:ptCount val="10"/>
                <c:pt idx="0">
                  <c:v>7.6692403999913897E-3</c:v>
                </c:pt>
                <c:pt idx="1">
                  <c:v>1.6470960000879099E-2</c:v>
                </c:pt>
                <c:pt idx="2">
                  <c:v>2.7612739100004498E-2</c:v>
                </c:pt>
                <c:pt idx="3">
                  <c:v>3.7544030699064E-2</c:v>
                </c:pt>
                <c:pt idx="4">
                  <c:v>4.5721910698921397E-2</c:v>
                </c:pt>
                <c:pt idx="5">
                  <c:v>5.6248912098817501E-2</c:v>
                </c:pt>
                <c:pt idx="6">
                  <c:v>6.6041140499874001E-2</c:v>
                </c:pt>
                <c:pt idx="7">
                  <c:v>7.6726159700774593E-2</c:v>
                </c:pt>
                <c:pt idx="8">
                  <c:v>9.5055649799178299E-2</c:v>
                </c:pt>
                <c:pt idx="9">
                  <c:v>0.109158722600022</c:v>
                </c:pt>
              </c:numCache>
            </c:numRef>
          </c:yVal>
          <c:smooth val="0"/>
          <c:extLst>
            <c:ext xmlns:c16="http://schemas.microsoft.com/office/drawing/2014/chart" uri="{C3380CC4-5D6E-409C-BE32-E72D297353CC}">
              <c16:uniqueId val="{00000000-0BDC-4E28-BC4E-5308EBF21F20}"/>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100000-1000000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'Raw Data'!$A$21:$A$30</c:f>
              <c:numCache>
                <c:formatCode>General</c:formatCode>
                <c:ptCount val="10"/>
                <c:pt idx="0">
                  <c:v>100000</c:v>
                </c:pt>
                <c:pt idx="1">
                  <c:v>200000</c:v>
                </c:pt>
                <c:pt idx="2">
                  <c:v>300000</c:v>
                </c:pt>
                <c:pt idx="3">
                  <c:v>400000</c:v>
                </c:pt>
                <c:pt idx="4">
                  <c:v>500000</c:v>
                </c:pt>
                <c:pt idx="5">
                  <c:v>600000</c:v>
                </c:pt>
                <c:pt idx="6">
                  <c:v>700000</c:v>
                </c:pt>
                <c:pt idx="7">
                  <c:v>800000</c:v>
                </c:pt>
                <c:pt idx="8">
                  <c:v>900000</c:v>
                </c:pt>
                <c:pt idx="9">
                  <c:v>1000000</c:v>
                </c:pt>
              </c:numCache>
            </c:numRef>
          </c:xVal>
          <c:yVal>
            <c:numRef>
              <c:f>'Raw Data'!$B$21:$B$30</c:f>
              <c:numCache>
                <c:formatCode>General</c:formatCode>
                <c:ptCount val="10"/>
                <c:pt idx="0">
                  <c:v>0.109158722600022</c:v>
                </c:pt>
                <c:pt idx="1">
                  <c:v>0.214997411700005</c:v>
                </c:pt>
                <c:pt idx="2">
                  <c:v>0.329560642700016</c:v>
                </c:pt>
                <c:pt idx="3">
                  <c:v>0.45314224959993199</c:v>
                </c:pt>
                <c:pt idx="4">
                  <c:v>0.572583640900029</c:v>
                </c:pt>
                <c:pt idx="5">
                  <c:v>0.69586710960002096</c:v>
                </c:pt>
                <c:pt idx="6">
                  <c:v>0.82127719110003405</c:v>
                </c:pt>
                <c:pt idx="7">
                  <c:v>0.95124856659995205</c:v>
                </c:pt>
                <c:pt idx="8">
                  <c:v>1.089210542</c:v>
                </c:pt>
                <c:pt idx="9">
                  <c:v>1.20641223479997</c:v>
                </c:pt>
              </c:numCache>
            </c:numRef>
          </c:yVal>
          <c:smooth val="0"/>
          <c:extLst>
            <c:ext xmlns:c16="http://schemas.microsoft.com/office/drawing/2014/chart" uri="{C3380CC4-5D6E-409C-BE32-E72D297353CC}">
              <c16:uniqueId val="{00000000-1578-4028-B2B2-2201A2D289E6}"/>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1000-1000000</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 Data'!$A$3:$A$30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'Raw Data'!$B$3:$B$30</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0-7CB0-40BD-A515-71F0169EE686}"/>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n*log(n)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Analysis'!$D$3:$D$30</c:f>
              <c:numCache>
                <c:formatCode>General</c:formatCode>
                <c:ptCount val="28"/>
                <c:pt idx="0">
                  <c:v>1.1408017504712232E-4</c:v>
                </c:pt>
                <c:pt idx="1">
                  <c:v>1.7025064273271454E-4</c:v>
                </c:pt>
                <c:pt idx="2">
                  <c:v>-6.9160567143732553E-6</c:v>
                </c:pt>
                <c:pt idx="3">
                  <c:v>2.8362487046091006E-4</c:v>
                </c:pt>
                <c:pt idx="4">
                  <c:v>3.9055813609237744E-4</c:v>
                </c:pt>
                <c:pt idx="5">
                  <c:v>3.0605566404679364E-4</c:v>
                </c:pt>
                <c:pt idx="6">
                  <c:v>5.0606551967836456E-4</c:v>
                </c:pt>
                <c:pt idx="7">
                  <c:v>5.650743108851098E-4</c:v>
                </c:pt>
                <c:pt idx="8">
                  <c:v>6.9841888366142888E-4</c:v>
                </c:pt>
                <c:pt idx="9">
                  <c:v>6.8006593478717528E-4</c:v>
                </c:pt>
                <c:pt idx="10">
                  <c:v>1.4153175936859295E-3</c:v>
                </c:pt>
                <c:pt idx="11">
                  <c:v>2.8143308373509285E-4</c:v>
                </c:pt>
                <c:pt idx="12">
                  <c:v>6.6385434008185695E-4</c:v>
                </c:pt>
                <c:pt idx="13">
                  <c:v>3.0270915809248733E-3</c:v>
                </c:pt>
                <c:pt idx="14">
                  <c:v>3.2224270436853886E-3</c:v>
                </c:pt>
                <c:pt idx="15">
                  <c:v>4.303237782624425E-3</c:v>
                </c:pt>
                <c:pt idx="16">
                  <c:v>4.620270077548741E-3</c:v>
                </c:pt>
                <c:pt idx="17">
                  <c:v>-2.5943737097478409E-3</c:v>
                </c:pt>
                <c:pt idx="18">
                  <c:v>-5.4823934152899434E-3</c:v>
                </c:pt>
                <c:pt idx="19">
                  <c:v>4.7718959195381105E-3</c:v>
                </c:pt>
                <c:pt idx="20">
                  <c:v>1.1010876648219092E-2</c:v>
                </c:pt>
                <c:pt idx="21">
                  <c:v>1.1289664139312261E-2</c:v>
                </c:pt>
                <c:pt idx="22">
                  <c:v>1.7982711083165737E-2</c:v>
                </c:pt>
                <c:pt idx="23">
                  <c:v>2.2645876846686286E-2</c:v>
                </c:pt>
                <c:pt idx="24">
                  <c:v>2.6689452583575024E-2</c:v>
                </c:pt>
                <c:pt idx="25">
                  <c:v>2.7461857878852469E-2</c:v>
                </c:pt>
                <c:pt idx="26">
                  <c:v>2.1371611426822312E-2</c:v>
                </c:pt>
                <c:pt idx="27">
                  <c:v>3.7043715416814615E-2</c:v>
                </c:pt>
              </c:numCache>
            </c:numRef>
          </c:yVal>
          <c:smooth val="0"/>
          <c:extLst>
            <c:ext xmlns:c16="http://schemas.microsoft.com/office/drawing/2014/chart" uri="{C3380CC4-5D6E-409C-BE32-E72D297353CC}">
              <c16:uniqueId val="{00000000-0D15-4C26-8845-CCD53A6FCCD4}"/>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3rd</a:t>
            </a:r>
            <a:r>
              <a:rPr lang="en-US" baseline="0"/>
              <a:t> Degree</a:t>
            </a:r>
            <a:r>
              <a:rPr lang="en-US"/>
              <a:t> Residual</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'Residual Analysis'!$F$3:$F$30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'Residual Analysis'!$N$3:$N$30</c:f>
              <c:numCache>
                <c:formatCode>General</c:formatCode>
                <c:ptCount val="28"/>
                <c:pt idx="0">
                  <c:v>3.0326820999387297E-3</c:v>
                </c:pt>
                <c:pt idx="1">
                  <c:v>3.3432874000151394E-3</c:v>
                </c:pt>
                <c:pt idx="2">
                  <c:v>3.3740620000200601E-3</c:v>
                </c:pt>
                <c:pt idx="3">
                  <c:v>3.8425606000241797E-3</c:v>
                </c:pt>
                <c:pt idx="4">
                  <c:v>4.1053086999550698E-3</c:v>
                </c:pt>
                <c:pt idx="5">
                  <c:v>4.1590961000132895E-3</c:v>
                </c:pt>
                <c:pt idx="6">
                  <c:v>4.4829220000147706E-3</c:v>
                </c:pt>
                <c:pt idx="7">
                  <c:v>4.6534414000084902E-3</c:v>
                </c:pt>
                <c:pt idx="8">
                  <c:v>4.887612300043559E-3</c:v>
                </c:pt>
                <c:pt idx="9">
                  <c:v>4.9606596000086097E-3</c:v>
                </c:pt>
                <c:pt idx="10">
                  <c:v>6.2482399991209032E-3</c:v>
                </c:pt>
                <c:pt idx="11">
                  <c:v>5.2545608999955036E-3</c:v>
                </c:pt>
                <c:pt idx="12">
                  <c:v>5.5295693009359964E-3</c:v>
                </c:pt>
                <c:pt idx="13">
                  <c:v>7.6155893010785985E-3</c:v>
                </c:pt>
                <c:pt idx="14">
                  <c:v>7.4094879011825029E-3</c:v>
                </c:pt>
                <c:pt idx="15">
                  <c:v>7.9945595001259945E-3</c:v>
                </c:pt>
                <c:pt idx="16">
                  <c:v>7.7426402992254173E-3</c:v>
                </c:pt>
                <c:pt idx="17">
                  <c:v>-9.8549799178296316E-5</c:v>
                </c:pt>
                <c:pt idx="18">
                  <c:v>-3.6587226000220074E-3</c:v>
                </c:pt>
                <c:pt idx="19">
                  <c:v>-1.1974117000050355E-3</c:v>
                </c:pt>
                <c:pt idx="20">
                  <c:v>-2.660642700016036E-3</c:v>
                </c:pt>
                <c:pt idx="21">
                  <c:v>-8.9422495999320617E-3</c:v>
                </c:pt>
                <c:pt idx="22">
                  <c:v>-7.4836409000289539E-3</c:v>
                </c:pt>
                <c:pt idx="23">
                  <c:v>-6.8671096000209042E-3</c:v>
                </c:pt>
                <c:pt idx="24">
                  <c:v>-5.9771911000340294E-3</c:v>
                </c:pt>
                <c:pt idx="25">
                  <c:v>-7.8485665999521448E-3</c:v>
                </c:pt>
                <c:pt idx="26">
                  <c:v>-1.6510542000000017E-2</c:v>
                </c:pt>
                <c:pt idx="27">
                  <c:v>-3.8122347999700601E-3</c:v>
                </c:pt>
              </c:numCache>
            </c:numRef>
          </c:yVal>
          <c:smooth val="0"/>
          <c:extLst>
            <c:ext xmlns:c16="http://schemas.microsoft.com/office/drawing/2014/chart" uri="{C3380CC4-5D6E-409C-BE32-E72D297353CC}">
              <c16:uniqueId val="{00000000-0C37-48F4-BE56-FAF606578889}"/>
            </c:ext>
          </c:extLst>
        </c:ser>
        <c:dLbls>
          <c:showLegendKey val="0"/>
          <c:showVal val="0"/>
          <c:showCatName val="0"/>
          <c:showSerName val="0"/>
          <c:showPercent val="0"/>
          <c:showBubbleSize val="0"/>
        </c:dLbls>
        <c:axId val="466813856"/>
        <c:axId val="466819760"/>
      </c:scatterChart>
      <c:valAx>
        <c:axId val="4668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9760"/>
        <c:crosses val="autoZero"/>
        <c:crossBetween val="midCat"/>
      </c:valAx>
      <c:valAx>
        <c:axId val="46681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 Vs n</a:t>
            </a:r>
            <a:r>
              <a:rPr lang="en-US" baseline="0"/>
              <a:t> * log(n) with Linear Regression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'nlog(n) analysis'!$B$2:$B$29</c:f>
              <c:numCache>
                <c:formatCode>General</c:formatCode>
                <c:ptCount val="28"/>
                <c:pt idx="0">
                  <c:v>6907.7552789821366</c:v>
                </c:pt>
                <c:pt idx="1">
                  <c:v>15201.804919084165</c:v>
                </c:pt>
                <c:pt idx="2">
                  <c:v>24019.102702950739</c:v>
                </c:pt>
                <c:pt idx="3">
                  <c:v>33176.198560408113</c:v>
                </c:pt>
                <c:pt idx="4">
                  <c:v>42585.965957081193</c:v>
                </c:pt>
                <c:pt idx="5">
                  <c:v>52197.08848926115</c:v>
                </c:pt>
                <c:pt idx="6">
                  <c:v>61975.657996262154</c:v>
                </c:pt>
                <c:pt idx="7">
                  <c:v>71897.574565295785</c:v>
                </c:pt>
                <c:pt idx="8">
                  <c:v>81944.818706865204</c:v>
                </c:pt>
                <c:pt idx="9">
                  <c:v>92103.403719761831</c:v>
                </c:pt>
                <c:pt idx="10">
                  <c:v>198069.75105072255</c:v>
                </c:pt>
                <c:pt idx="11">
                  <c:v>309268.57981932879</c:v>
                </c:pt>
                <c:pt idx="12">
                  <c:v>423865.38932384289</c:v>
                </c:pt>
                <c:pt idx="13">
                  <c:v>540988.91422051413</c:v>
                </c:pt>
                <c:pt idx="14">
                  <c:v>660125.99047225434</c:v>
                </c:pt>
                <c:pt idx="15">
                  <c:v>780937.53647220472</c:v>
                </c:pt>
                <c:pt idx="16">
                  <c:v>903182.55309248145</c:v>
                </c:pt>
                <c:pt idx="17">
                  <c:v>1026680.8454381161</c:v>
                </c:pt>
                <c:pt idx="18">
                  <c:v>1151292.546497023</c:v>
                </c:pt>
                <c:pt idx="19">
                  <c:v>2441214.5291060349</c:v>
                </c:pt>
                <c:pt idx="20">
                  <c:v>3783461.3260915014</c:v>
                </c:pt>
                <c:pt idx="21">
                  <c:v>5159687.9304360477</c:v>
                </c:pt>
                <c:pt idx="22">
                  <c:v>6561181.6887021642</c:v>
                </c:pt>
                <c:pt idx="23">
                  <c:v>7982810.9605189702</c:v>
                </c:pt>
                <c:pt idx="24">
                  <c:v>9421184.9298178796</c:v>
                </c:pt>
                <c:pt idx="25">
                  <c:v>10873893.605320051</c:v>
                </c:pt>
                <c:pt idx="26">
                  <c:v>12339135.038075803</c:v>
                </c:pt>
                <c:pt idx="27">
                  <c:v>13815510.557964273</c:v>
                </c:pt>
              </c:numCache>
            </c:numRef>
          </c:xVal>
          <c:yVal>
            <c:numRef>
              <c:f>'nlog(n) analysis'!$C$2:$C$29</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1-FB6D-4F40-8C97-5284C3846C55}"/>
            </c:ext>
          </c:extLst>
        </c:ser>
        <c:dLbls>
          <c:showLegendKey val="0"/>
          <c:showVal val="0"/>
          <c:showCatName val="0"/>
          <c:showSerName val="0"/>
          <c:showPercent val="0"/>
          <c:showBubbleSize val="0"/>
        </c:dLbls>
        <c:axId val="466792208"/>
        <c:axId val="466804016"/>
      </c:scatterChart>
      <c:valAx>
        <c:axId val="46679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04016"/>
        <c:crosses val="autoZero"/>
        <c:crossBetween val="midCat"/>
      </c:valAx>
      <c:valAx>
        <c:axId val="46680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792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(seconds), </a:t>
            </a:r>
            <a:r>
              <a:rPr lang="en-US"/>
              <a:t>1000-1000000</a:t>
            </a:r>
            <a:r>
              <a:rPr lang="en-US" baseline="0"/>
              <a:t> Values with Third Degree Regression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 Data'!$A$3:$A$30</c:f>
              <c:numCache>
                <c:formatCode>General</c:formatCode>
                <c:ptCount val="28"/>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pt idx="19">
                  <c:v>200000</c:v>
                </c:pt>
                <c:pt idx="20">
                  <c:v>300000</c:v>
                </c:pt>
                <c:pt idx="21">
                  <c:v>400000</c:v>
                </c:pt>
                <c:pt idx="22">
                  <c:v>500000</c:v>
                </c:pt>
                <c:pt idx="23">
                  <c:v>600000</c:v>
                </c:pt>
                <c:pt idx="24">
                  <c:v>700000</c:v>
                </c:pt>
                <c:pt idx="25">
                  <c:v>800000</c:v>
                </c:pt>
                <c:pt idx="26">
                  <c:v>900000</c:v>
                </c:pt>
                <c:pt idx="27">
                  <c:v>1000000</c:v>
                </c:pt>
              </c:numCache>
            </c:numRef>
          </c:xVal>
          <c:yVal>
            <c:numRef>
              <c:f>'Raw Data'!$B$3:$B$30</c:f>
              <c:numCache>
                <c:formatCode>General</c:formatCode>
                <c:ptCount val="28"/>
                <c:pt idx="0">
                  <c:v>5.6761780006127003E-4</c:v>
                </c:pt>
                <c:pt idx="1">
                  <c:v>1.2579117999848601E-3</c:v>
                </c:pt>
                <c:pt idx="2">
                  <c:v>2.2286352999799398E-3</c:v>
                </c:pt>
                <c:pt idx="3">
                  <c:v>2.7622329999758199E-3</c:v>
                </c:pt>
                <c:pt idx="4">
                  <c:v>3.5021788000449299E-3</c:v>
                </c:pt>
                <c:pt idx="5">
                  <c:v>4.4516822999867102E-3</c:v>
                </c:pt>
                <c:pt idx="6">
                  <c:v>5.1317436999852297E-3</c:v>
                </c:pt>
                <c:pt idx="7">
                  <c:v>5.9657073999915102E-3</c:v>
                </c:pt>
                <c:pt idx="8">
                  <c:v>6.7366147999564398E-3</c:v>
                </c:pt>
                <c:pt idx="9">
                  <c:v>7.6692403999913897E-3</c:v>
                </c:pt>
                <c:pt idx="10">
                  <c:v>1.6470960000879099E-2</c:v>
                </c:pt>
                <c:pt idx="11">
                  <c:v>2.7612739100004498E-2</c:v>
                </c:pt>
                <c:pt idx="12">
                  <c:v>3.7544030699064E-2</c:v>
                </c:pt>
                <c:pt idx="13">
                  <c:v>4.5721910698921397E-2</c:v>
                </c:pt>
                <c:pt idx="14">
                  <c:v>5.6248912098817501E-2</c:v>
                </c:pt>
                <c:pt idx="15">
                  <c:v>6.6041140499874001E-2</c:v>
                </c:pt>
                <c:pt idx="16">
                  <c:v>7.6726159700774593E-2</c:v>
                </c:pt>
                <c:pt idx="17">
                  <c:v>9.5055649799178299E-2</c:v>
                </c:pt>
                <c:pt idx="18">
                  <c:v>0.109158722600022</c:v>
                </c:pt>
                <c:pt idx="19">
                  <c:v>0.214997411700005</c:v>
                </c:pt>
                <c:pt idx="20">
                  <c:v>0.329560642700016</c:v>
                </c:pt>
                <c:pt idx="21">
                  <c:v>0.45314224959993199</c:v>
                </c:pt>
                <c:pt idx="22">
                  <c:v>0.572583640900029</c:v>
                </c:pt>
                <c:pt idx="23">
                  <c:v>0.69586710960002096</c:v>
                </c:pt>
                <c:pt idx="24">
                  <c:v>0.82127719110003405</c:v>
                </c:pt>
                <c:pt idx="25">
                  <c:v>0.95124856659995205</c:v>
                </c:pt>
                <c:pt idx="26">
                  <c:v>1.089210542</c:v>
                </c:pt>
                <c:pt idx="27">
                  <c:v>1.20641223479997</c:v>
                </c:pt>
              </c:numCache>
            </c:numRef>
          </c:yVal>
          <c:smooth val="0"/>
          <c:extLst>
            <c:ext xmlns:c16="http://schemas.microsoft.com/office/drawing/2014/chart" uri="{C3380CC4-5D6E-409C-BE32-E72D297353CC}">
              <c16:uniqueId val="{00000001-2985-44DC-946F-98AE1643F041}"/>
            </c:ext>
          </c:extLst>
        </c:ser>
        <c:dLbls>
          <c:showLegendKey val="0"/>
          <c:showVal val="0"/>
          <c:showCatName val="0"/>
          <c:showSerName val="0"/>
          <c:showPercent val="0"/>
          <c:showBubbleSize val="0"/>
        </c:dLbls>
        <c:axId val="466414744"/>
        <c:axId val="466415400"/>
      </c:scatterChart>
      <c:valAx>
        <c:axId val="466414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5400"/>
        <c:crosses val="autoZero"/>
        <c:crossBetween val="midCat"/>
      </c:valAx>
      <c:valAx>
        <c:axId val="46641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395287</xdr:colOff>
      <xdr:row>6</xdr:row>
      <xdr:rowOff>152400</xdr:rowOff>
    </xdr:from>
    <xdr:to>
      <xdr:col>10</xdr:col>
      <xdr:colOff>90487</xdr:colOff>
      <xdr:row>21</xdr:row>
      <xdr:rowOff>38100</xdr:rowOff>
    </xdr:to>
    <xdr:graphicFrame macro="">
      <xdr:nvGraphicFramePr>
        <xdr:cNvPr id="6" name="Chart 5">
          <a:extLst>
            <a:ext uri="{FF2B5EF4-FFF2-40B4-BE49-F238E27FC236}">
              <a16:creationId xmlns:a16="http://schemas.microsoft.com/office/drawing/2014/main" id="{B7B837A3-67AC-4C35-B0DF-D1CAD7129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0</xdr:rowOff>
    </xdr:from>
    <xdr:to>
      <xdr:col>7</xdr:col>
      <xdr:colOff>304800</xdr:colOff>
      <xdr:row>29</xdr:row>
      <xdr:rowOff>76200</xdr:rowOff>
    </xdr:to>
    <xdr:graphicFrame macro="">
      <xdr:nvGraphicFramePr>
        <xdr:cNvPr id="7" name="Chart 6">
          <a:extLst>
            <a:ext uri="{FF2B5EF4-FFF2-40B4-BE49-F238E27FC236}">
              <a16:creationId xmlns:a16="http://schemas.microsoft.com/office/drawing/2014/main" id="{D2B37855-CD14-4C9B-953A-5F0F29249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14</xdr:row>
      <xdr:rowOff>76200</xdr:rowOff>
    </xdr:to>
    <xdr:graphicFrame macro="">
      <xdr:nvGraphicFramePr>
        <xdr:cNvPr id="8" name="Chart 7">
          <a:extLst>
            <a:ext uri="{FF2B5EF4-FFF2-40B4-BE49-F238E27FC236}">
              <a16:creationId xmlns:a16="http://schemas.microsoft.com/office/drawing/2014/main" id="{F9248C45-A8F2-452D-A16E-50775B2C3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15</xdr:row>
      <xdr:rowOff>0</xdr:rowOff>
    </xdr:from>
    <xdr:to>
      <xdr:col>15</xdr:col>
      <xdr:colOff>304800</xdr:colOff>
      <xdr:row>29</xdr:row>
      <xdr:rowOff>76200</xdr:rowOff>
    </xdr:to>
    <xdr:graphicFrame macro="">
      <xdr:nvGraphicFramePr>
        <xdr:cNvPr id="9" name="Chart 8">
          <a:extLst>
            <a:ext uri="{FF2B5EF4-FFF2-40B4-BE49-F238E27FC236}">
              <a16:creationId xmlns:a16="http://schemas.microsoft.com/office/drawing/2014/main" id="{1219BA35-73C8-430A-874C-38E381856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7</xdr:col>
      <xdr:colOff>314325</xdr:colOff>
      <xdr:row>14</xdr:row>
      <xdr:rowOff>66675</xdr:rowOff>
    </xdr:to>
    <xdr:graphicFrame macro="">
      <xdr:nvGraphicFramePr>
        <xdr:cNvPr id="10" name="Chart 9">
          <a:extLst>
            <a:ext uri="{FF2B5EF4-FFF2-40B4-BE49-F238E27FC236}">
              <a16:creationId xmlns:a16="http://schemas.microsoft.com/office/drawing/2014/main" id="{35DDFE6B-E267-4CDE-8295-CC2605D1D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14</xdr:row>
      <xdr:rowOff>0</xdr:rowOff>
    </xdr:from>
    <xdr:to>
      <xdr:col>6</xdr:col>
      <xdr:colOff>526906</xdr:colOff>
      <xdr:row>23</xdr:row>
      <xdr:rowOff>182803</xdr:rowOff>
    </xdr:to>
    <xdr:graphicFrame macro="">
      <xdr:nvGraphicFramePr>
        <xdr:cNvPr id="2" name="Chart 1">
          <a:extLst>
            <a:ext uri="{FF2B5EF4-FFF2-40B4-BE49-F238E27FC236}">
              <a16:creationId xmlns:a16="http://schemas.microsoft.com/office/drawing/2014/main" id="{E2BF182E-A751-4AF2-BBE8-F08815781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14</xdr:row>
      <xdr:rowOff>1</xdr:rowOff>
    </xdr:from>
    <xdr:to>
      <xdr:col>12</xdr:col>
      <xdr:colOff>526906</xdr:colOff>
      <xdr:row>24</xdr:row>
      <xdr:rowOff>1</xdr:rowOff>
    </xdr:to>
    <xdr:graphicFrame macro="">
      <xdr:nvGraphicFramePr>
        <xdr:cNvPr id="3" name="Chart 2">
          <a:extLst>
            <a:ext uri="{FF2B5EF4-FFF2-40B4-BE49-F238E27FC236}">
              <a16:creationId xmlns:a16="http://schemas.microsoft.com/office/drawing/2014/main" id="{54D9253A-1B74-4431-808F-BA7516A35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14</xdr:row>
      <xdr:rowOff>0</xdr:rowOff>
    </xdr:from>
    <xdr:to>
      <xdr:col>18</xdr:col>
      <xdr:colOff>192424</xdr:colOff>
      <xdr:row>24</xdr:row>
      <xdr:rowOff>9621</xdr:rowOff>
    </xdr:to>
    <xdr:graphicFrame macro="">
      <xdr:nvGraphicFramePr>
        <xdr:cNvPr id="4" name="Chart 3">
          <a:extLst>
            <a:ext uri="{FF2B5EF4-FFF2-40B4-BE49-F238E27FC236}">
              <a16:creationId xmlns:a16="http://schemas.microsoft.com/office/drawing/2014/main" id="{B65447A7-CEAF-472A-8A30-02BAA2A4C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307879</xdr:colOff>
      <xdr:row>14</xdr:row>
      <xdr:rowOff>0</xdr:rowOff>
    </xdr:from>
    <xdr:to>
      <xdr:col>24</xdr:col>
      <xdr:colOff>221288</xdr:colOff>
      <xdr:row>24</xdr:row>
      <xdr:rowOff>9621</xdr:rowOff>
    </xdr:to>
    <xdr:graphicFrame macro="">
      <xdr:nvGraphicFramePr>
        <xdr:cNvPr id="5" name="Chart 4">
          <a:extLst>
            <a:ext uri="{FF2B5EF4-FFF2-40B4-BE49-F238E27FC236}">
              <a16:creationId xmlns:a16="http://schemas.microsoft.com/office/drawing/2014/main" id="{8726AB59-B41B-46B8-9153-004E86BF3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190499</xdr:rowOff>
    </xdr:from>
    <xdr:to>
      <xdr:col>5</xdr:col>
      <xdr:colOff>280988</xdr:colOff>
      <xdr:row>50</xdr:row>
      <xdr:rowOff>66674</xdr:rowOff>
    </xdr:to>
    <xdr:graphicFrame macro="">
      <xdr:nvGraphicFramePr>
        <xdr:cNvPr id="2" name="Chart 1">
          <a:extLst>
            <a:ext uri="{FF2B5EF4-FFF2-40B4-BE49-F238E27FC236}">
              <a16:creationId xmlns:a16="http://schemas.microsoft.com/office/drawing/2014/main" id="{F5F254F4-F06D-459E-A3D4-0515BAD34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31</xdr:row>
      <xdr:rowOff>0</xdr:rowOff>
    </xdr:from>
    <xdr:to>
      <xdr:col>11</xdr:col>
      <xdr:colOff>547688</xdr:colOff>
      <xdr:row>50</xdr:row>
      <xdr:rowOff>66675</xdr:rowOff>
    </xdr:to>
    <xdr:graphicFrame macro="">
      <xdr:nvGraphicFramePr>
        <xdr:cNvPr id="3" name="Chart 2">
          <a:extLst>
            <a:ext uri="{FF2B5EF4-FFF2-40B4-BE49-F238E27FC236}">
              <a16:creationId xmlns:a16="http://schemas.microsoft.com/office/drawing/2014/main" id="{1B66D3BD-BDA2-4E2D-9D42-8BBC551C2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31</xdr:row>
      <xdr:rowOff>0</xdr:rowOff>
    </xdr:from>
    <xdr:to>
      <xdr:col>17</xdr:col>
      <xdr:colOff>509588</xdr:colOff>
      <xdr:row>50</xdr:row>
      <xdr:rowOff>66675</xdr:rowOff>
    </xdr:to>
    <xdr:graphicFrame macro="">
      <xdr:nvGraphicFramePr>
        <xdr:cNvPr id="4" name="Chart 3">
          <a:extLst>
            <a:ext uri="{FF2B5EF4-FFF2-40B4-BE49-F238E27FC236}">
              <a16:creationId xmlns:a16="http://schemas.microsoft.com/office/drawing/2014/main" id="{998B7BF4-BAE5-47C8-9D24-C87B5A90D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31</xdr:row>
      <xdr:rowOff>0</xdr:rowOff>
    </xdr:from>
    <xdr:to>
      <xdr:col>23</xdr:col>
      <xdr:colOff>509588</xdr:colOff>
      <xdr:row>50</xdr:row>
      <xdr:rowOff>66675</xdr:rowOff>
    </xdr:to>
    <xdr:graphicFrame macro="">
      <xdr:nvGraphicFramePr>
        <xdr:cNvPr id="5" name="Chart 4">
          <a:extLst>
            <a:ext uri="{FF2B5EF4-FFF2-40B4-BE49-F238E27FC236}">
              <a16:creationId xmlns:a16="http://schemas.microsoft.com/office/drawing/2014/main" id="{70F79328-5004-443A-B549-51910E6B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280987</xdr:colOff>
      <xdr:row>3</xdr:row>
      <xdr:rowOff>152400</xdr:rowOff>
    </xdr:from>
    <xdr:to>
      <xdr:col>10</xdr:col>
      <xdr:colOff>585787</xdr:colOff>
      <xdr:row>18</xdr:row>
      <xdr:rowOff>38100</xdr:rowOff>
    </xdr:to>
    <xdr:graphicFrame macro="">
      <xdr:nvGraphicFramePr>
        <xdr:cNvPr id="4" name="Chart 3">
          <a:extLst>
            <a:ext uri="{FF2B5EF4-FFF2-40B4-BE49-F238E27FC236}">
              <a16:creationId xmlns:a16="http://schemas.microsoft.com/office/drawing/2014/main" id="{98E3B5C6-3375-4F63-8BE5-14CFF0B7E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B30" totalsRowShown="0">
  <autoFilter ref="A2:B30"/>
  <tableColumns count="2">
    <tableColumn id="1" name="n"/>
    <tableColumn id="2" name="Time (s)"/>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1:C8" totalsRowShown="0">
  <autoFilter ref="A1:C8"/>
  <tableColumns count="3">
    <tableColumn id="1" name="Equation Type"/>
    <tableColumn id="2" name="Equation (y = Time in seconds, x = number of values (n))"/>
    <tableColumn id="3" name="R^2 Value "/>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2:D30" totalsRowShown="0">
  <autoFilter ref="A2:D30"/>
  <tableColumns count="4">
    <tableColumn id="1" name="n+D24F1A2:D23AA2:D24" dataDxfId="15"/>
    <tableColumn id="2" name="Time" dataDxfId="14"/>
    <tableColumn id="3" name="f(n)" dataDxfId="13">
      <calculatedColumnFormula>(0.00000009*Table4[[#This Row],[n+D24F1A2:D23AA2:D24]]*LN(Table4[[#This Row],[n+D24F1A2:D23AA2:D24]])) + 0.00006</calculatedColumnFormula>
    </tableColumn>
    <tableColumn id="4" name="Residual" dataDxfId="12">
      <calculatedColumnFormula>Table4[[#This Row],[f(n)]]-Table4[[#This Row],[Time]]</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5" name="Table46" displayName="Table46" ref="F2:I30" totalsRowShown="0">
  <autoFilter ref="F2:I30"/>
  <tableColumns count="4">
    <tableColumn id="1" name="n+D24F1A2:D23AA2:D24" dataDxfId="11"/>
    <tableColumn id="2" name="Time" dataDxfId="10"/>
    <tableColumn id="3" name="f(n)" dataDxfId="8">
      <calculatedColumnFormula xml:space="preserve"> 0.0000000000001*Table46[[#This Row],[n+D24F1A2:D23AA2:D24]]*Table46[[#This Row],[n+D24F1A2:D23AA2:D24]] + 0.000001*Table46[[#This Row],[n+D24F1A2:D23AA2:D24]] + 0.0041</calculatedColumnFormula>
    </tableColumn>
    <tableColumn id="4" name="Residual" dataDxfId="9">
      <calculatedColumnFormula>Table46[[#This Row],[f(n)]]-Table46[[#This Row],[Time]]</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6" name="Table467" displayName="Table467" ref="K2:N30" totalsRowShown="0">
  <autoFilter ref="K2:N30"/>
  <tableColumns count="4">
    <tableColumn id="1" name="n+D24F1A2:D23AA2:D24" dataDxfId="7"/>
    <tableColumn id="2" name="Time" dataDxfId="6"/>
    <tableColumn id="3" name="f(n)" dataDxfId="4">
      <calculatedColumnFormula xml:space="preserve"> -0.0000000000000000001*Table467[[#This Row],[n+D24F1A2:D23AA2:D24]]*Table467[[#This Row],[n+D24F1A2:D23AA2:D24]]*Table467[[#This Row],[n+D24F1A2:D23AA2:D24]] + 0.0000000000003*Table467[[#This Row],[n+D24F1A2:D23AA2:D24]]*Table467[[#This Row],[n+D24F1A2:D23AA2:D24]] + 0.000001*Table467[[#This Row],[n+D24F1A2:D23AA2:D24]] + 0.0026</calculatedColumnFormula>
    </tableColumn>
    <tableColumn id="4" name="Residual" dataDxfId="5">
      <calculatedColumnFormula>Table467[[#This Row],[f(n)]]-Table467[[#This Row],[Time]]</calculatedColumnFormula>
    </tableColumn>
  </tableColumns>
  <tableStyleInfo name="TableStyleLight1" showFirstColumn="0" showLastColumn="0" showRowStripes="1" showColumnStripes="0"/>
</table>
</file>

<file path=xl/tables/table6.xml><?xml version="1.0" encoding="utf-8"?>
<table xmlns="http://schemas.openxmlformats.org/spreadsheetml/2006/main" id="7" name="Table4678" displayName="Table4678" ref="P2:S30" totalsRowShown="0">
  <autoFilter ref="P2:S30"/>
  <tableColumns count="4">
    <tableColumn id="1" name="n+D24F1A2:D23AA2:D24" dataDxfId="3"/>
    <tableColumn id="2" name="Time" dataDxfId="2"/>
    <tableColumn id="3" name="f(n)" dataDxfId="0">
      <calculatedColumnFormula>0.0000003*POWER(P3,1.1046)</calculatedColumnFormula>
    </tableColumn>
    <tableColumn id="4" name="Residual" dataDxfId="1">
      <calculatedColumnFormula>Table4678[[#This Row],[f(n)]]-Table4678[[#This Row],[Time]]</calculatedColumnFormula>
    </tableColumn>
  </tableColumns>
  <tableStyleInfo name="TableStyleLight1" showFirstColumn="0" showLastColumn="0" showRowStripes="1" showColumnStripes="0"/>
</table>
</file>

<file path=xl/tables/table7.xml><?xml version="1.0" encoding="utf-8"?>
<table xmlns="http://schemas.openxmlformats.org/spreadsheetml/2006/main" id="2" name="Table13" displayName="Table13" ref="A1:C29" totalsRowShown="0">
  <autoFilter ref="A1:C29"/>
  <tableColumns count="3">
    <tableColumn id="1" name="n"/>
    <tableColumn id="3" name="n * ln(n)" dataDxfId="16">
      <calculatedColumnFormula>Table13[[#This Row],[n]]*LN(Table13[[#This Row],[n]])</calculatedColumnFormula>
    </tableColumn>
    <tableColumn id="2" name="Time (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4.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A3" sqref="A3:B30"/>
    </sheetView>
  </sheetViews>
  <sheetFormatPr defaultRowHeight="15" x14ac:dyDescent="0.25"/>
  <cols>
    <col min="2" max="2" width="19.5703125" customWidth="1"/>
  </cols>
  <sheetData>
    <row r="1" spans="1:2" x14ac:dyDescent="0.25">
      <c r="A1" s="4" t="s">
        <v>2</v>
      </c>
      <c r="B1" s="4"/>
    </row>
    <row r="2" spans="1:2" x14ac:dyDescent="0.25">
      <c r="A2" t="s">
        <v>0</v>
      </c>
      <c r="B2" t="s">
        <v>1</v>
      </c>
    </row>
    <row r="3" spans="1:2" x14ac:dyDescent="0.25">
      <c r="A3">
        <v>1000</v>
      </c>
      <c r="B3">
        <v>5.6761780006127003E-4</v>
      </c>
    </row>
    <row r="4" spans="1:2" x14ac:dyDescent="0.25">
      <c r="A4">
        <v>2000</v>
      </c>
      <c r="B4">
        <v>1.2579117999848601E-3</v>
      </c>
    </row>
    <row r="5" spans="1:2" x14ac:dyDescent="0.25">
      <c r="A5">
        <v>3000</v>
      </c>
      <c r="B5">
        <v>2.2286352999799398E-3</v>
      </c>
    </row>
    <row r="6" spans="1:2" x14ac:dyDescent="0.25">
      <c r="A6">
        <v>4000</v>
      </c>
      <c r="B6">
        <v>2.7622329999758199E-3</v>
      </c>
    </row>
    <row r="7" spans="1:2" x14ac:dyDescent="0.25">
      <c r="A7">
        <v>5000</v>
      </c>
      <c r="B7">
        <v>3.5021788000449299E-3</v>
      </c>
    </row>
    <row r="8" spans="1:2" x14ac:dyDescent="0.25">
      <c r="A8">
        <v>6000</v>
      </c>
      <c r="B8">
        <v>4.4516822999867102E-3</v>
      </c>
    </row>
    <row r="9" spans="1:2" x14ac:dyDescent="0.25">
      <c r="A9">
        <v>7000</v>
      </c>
      <c r="B9">
        <v>5.1317436999852297E-3</v>
      </c>
    </row>
    <row r="10" spans="1:2" x14ac:dyDescent="0.25">
      <c r="A10">
        <v>8000</v>
      </c>
      <c r="B10">
        <v>5.9657073999915102E-3</v>
      </c>
    </row>
    <row r="11" spans="1:2" x14ac:dyDescent="0.25">
      <c r="A11">
        <v>9000</v>
      </c>
      <c r="B11">
        <v>6.7366147999564398E-3</v>
      </c>
    </row>
    <row r="12" spans="1:2" x14ac:dyDescent="0.25">
      <c r="A12" s="5">
        <v>10000</v>
      </c>
      <c r="B12" s="5">
        <v>7.6692403999913897E-3</v>
      </c>
    </row>
    <row r="13" spans="1:2" x14ac:dyDescent="0.25">
      <c r="A13">
        <v>20000</v>
      </c>
      <c r="B13">
        <v>1.6470960000879099E-2</v>
      </c>
    </row>
    <row r="14" spans="1:2" x14ac:dyDescent="0.25">
      <c r="A14">
        <v>30000</v>
      </c>
      <c r="B14">
        <v>2.7612739100004498E-2</v>
      </c>
    </row>
    <row r="15" spans="1:2" x14ac:dyDescent="0.25">
      <c r="A15">
        <v>40000</v>
      </c>
      <c r="B15">
        <v>3.7544030699064E-2</v>
      </c>
    </row>
    <row r="16" spans="1:2" x14ac:dyDescent="0.25">
      <c r="A16">
        <v>50000</v>
      </c>
      <c r="B16">
        <v>4.5721910698921397E-2</v>
      </c>
    </row>
    <row r="17" spans="1:2" x14ac:dyDescent="0.25">
      <c r="A17">
        <v>60000</v>
      </c>
      <c r="B17">
        <v>5.6248912098817501E-2</v>
      </c>
    </row>
    <row r="18" spans="1:2" x14ac:dyDescent="0.25">
      <c r="A18">
        <v>70000</v>
      </c>
      <c r="B18">
        <v>6.6041140499874001E-2</v>
      </c>
    </row>
    <row r="19" spans="1:2" x14ac:dyDescent="0.25">
      <c r="A19">
        <v>80000</v>
      </c>
      <c r="B19">
        <v>7.6726159700774593E-2</v>
      </c>
    </row>
    <row r="20" spans="1:2" x14ac:dyDescent="0.25">
      <c r="A20">
        <v>90000</v>
      </c>
      <c r="B20">
        <v>9.5055649799178299E-2</v>
      </c>
    </row>
    <row r="21" spans="1:2" x14ac:dyDescent="0.25">
      <c r="A21" s="5">
        <v>100000</v>
      </c>
      <c r="B21" s="5">
        <v>0.109158722600022</v>
      </c>
    </row>
    <row r="22" spans="1:2" x14ac:dyDescent="0.25">
      <c r="A22">
        <v>200000</v>
      </c>
      <c r="B22">
        <v>0.214997411700005</v>
      </c>
    </row>
    <row r="23" spans="1:2" x14ac:dyDescent="0.25">
      <c r="A23">
        <v>300000</v>
      </c>
      <c r="B23">
        <v>0.329560642700016</v>
      </c>
    </row>
    <row r="24" spans="1:2" x14ac:dyDescent="0.25">
      <c r="A24">
        <v>400000</v>
      </c>
      <c r="B24">
        <v>0.45314224959993199</v>
      </c>
    </row>
    <row r="25" spans="1:2" x14ac:dyDescent="0.25">
      <c r="A25">
        <v>500000</v>
      </c>
      <c r="B25">
        <v>0.572583640900029</v>
      </c>
    </row>
    <row r="26" spans="1:2" x14ac:dyDescent="0.25">
      <c r="A26">
        <v>600000</v>
      </c>
      <c r="B26">
        <v>0.69586710960002096</v>
      </c>
    </row>
    <row r="27" spans="1:2" x14ac:dyDescent="0.25">
      <c r="A27">
        <v>700000</v>
      </c>
      <c r="B27">
        <v>0.82127719110003405</v>
      </c>
    </row>
    <row r="28" spans="1:2" x14ac:dyDescent="0.25">
      <c r="A28">
        <v>800000</v>
      </c>
      <c r="B28">
        <v>0.95124856659995205</v>
      </c>
    </row>
    <row r="29" spans="1:2" x14ac:dyDescent="0.25">
      <c r="A29">
        <v>900000</v>
      </c>
      <c r="B29">
        <v>1.089210542</v>
      </c>
    </row>
    <row r="30" spans="1:2" x14ac:dyDescent="0.25">
      <c r="A30">
        <v>1000000</v>
      </c>
      <c r="B30">
        <v>1.20641223479997</v>
      </c>
    </row>
  </sheetData>
  <mergeCells count="1">
    <mergeCell ref="A1:B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50:X54"/>
  <sheetViews>
    <sheetView workbookViewId="0">
      <selection activeCell="H17" sqref="H17"/>
    </sheetView>
  </sheetViews>
  <sheetFormatPr defaultRowHeight="15" x14ac:dyDescent="0.25"/>
  <sheetData>
    <row r="50" spans="24:24" x14ac:dyDescent="0.25">
      <c r="X50" t="s">
        <v>6</v>
      </c>
    </row>
    <row r="52" spans="24:24" x14ac:dyDescent="0.25">
      <c r="X52" t="s">
        <v>3</v>
      </c>
    </row>
    <row r="53" spans="24:24" x14ac:dyDescent="0.25">
      <c r="X53" t="s">
        <v>4</v>
      </c>
    </row>
    <row r="54" spans="24:24" x14ac:dyDescent="0.25">
      <c r="X54" t="s">
        <v>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7" sqref="B7"/>
    </sheetView>
  </sheetViews>
  <sheetFormatPr defaultRowHeight="15" x14ac:dyDescent="0.25"/>
  <cols>
    <col min="1" max="1" width="15.7109375" customWidth="1"/>
    <col min="2" max="2" width="53.5703125" customWidth="1"/>
    <col min="3" max="3" width="12.28515625" customWidth="1"/>
  </cols>
  <sheetData>
    <row r="1" spans="1:3" x14ac:dyDescent="0.25">
      <c r="A1" t="s">
        <v>8</v>
      </c>
      <c r="B1" t="s">
        <v>24</v>
      </c>
      <c r="C1" t="s">
        <v>7</v>
      </c>
    </row>
    <row r="2" spans="1:3" x14ac:dyDescent="0.25">
      <c r="A2" t="s">
        <v>9</v>
      </c>
      <c r="B2" t="s">
        <v>11</v>
      </c>
      <c r="C2">
        <v>0.99919999999999998</v>
      </c>
    </row>
    <row r="3" spans="1:3" x14ac:dyDescent="0.25">
      <c r="A3" t="s">
        <v>12</v>
      </c>
      <c r="B3" t="s">
        <v>13</v>
      </c>
      <c r="C3">
        <v>0.67290000000000005</v>
      </c>
    </row>
    <row r="4" spans="1:3" x14ac:dyDescent="0.25">
      <c r="A4" t="s">
        <v>14</v>
      </c>
      <c r="B4" t="s">
        <v>15</v>
      </c>
      <c r="C4">
        <v>0.6613</v>
      </c>
    </row>
    <row r="5" spans="1:3" x14ac:dyDescent="0.25">
      <c r="A5" t="s">
        <v>16</v>
      </c>
      <c r="B5" t="s">
        <v>17</v>
      </c>
      <c r="C5">
        <v>0.99990000000000001</v>
      </c>
    </row>
    <row r="6" spans="1:3" x14ac:dyDescent="0.25">
      <c r="A6" t="s">
        <v>18</v>
      </c>
      <c r="B6" t="s">
        <v>19</v>
      </c>
      <c r="C6">
        <v>0.99990000000000001</v>
      </c>
    </row>
    <row r="7" spans="1:3" x14ac:dyDescent="0.25">
      <c r="A7" t="s">
        <v>10</v>
      </c>
      <c r="B7" t="s">
        <v>37</v>
      </c>
      <c r="C7">
        <v>0.99970000000000003</v>
      </c>
    </row>
    <row r="8" spans="1:3" x14ac:dyDescent="0.25">
      <c r="A8" s="9" t="s">
        <v>22</v>
      </c>
      <c r="B8" s="9" t="s">
        <v>23</v>
      </c>
      <c r="C8" s="9">
        <v>0.99990000000000001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G29" sqref="G29"/>
    </sheetView>
  </sheetViews>
  <sheetFormatPr defaultRowHeight="15" x14ac:dyDescent="0.25"/>
  <sheetData>
    <row r="1" spans="1:11" x14ac:dyDescent="0.25">
      <c r="A1" s="11" t="s">
        <v>25</v>
      </c>
      <c r="B1" s="10"/>
      <c r="C1" s="10"/>
      <c r="D1" s="10"/>
      <c r="E1" s="10"/>
      <c r="F1" s="10"/>
      <c r="G1" s="10"/>
      <c r="H1" s="10"/>
      <c r="I1" s="10"/>
      <c r="J1" s="10"/>
      <c r="K1" s="10"/>
    </row>
    <row r="2" spans="1:11" x14ac:dyDescent="0.25">
      <c r="A2" s="10"/>
      <c r="B2" s="10"/>
      <c r="C2" s="10"/>
      <c r="D2" s="10"/>
      <c r="E2" s="10"/>
      <c r="F2" s="10"/>
      <c r="G2" s="10"/>
      <c r="H2" s="10"/>
      <c r="I2" s="10"/>
      <c r="J2" s="10"/>
      <c r="K2" s="10"/>
    </row>
    <row r="3" spans="1:11" x14ac:dyDescent="0.25">
      <c r="A3" s="10"/>
      <c r="B3" s="10"/>
      <c r="C3" s="10"/>
      <c r="D3" s="10"/>
      <c r="E3" s="10"/>
      <c r="F3" s="10"/>
      <c r="G3" s="10"/>
      <c r="H3" s="10"/>
      <c r="I3" s="10"/>
      <c r="J3" s="10"/>
      <c r="K3" s="10"/>
    </row>
    <row r="4" spans="1:11" x14ac:dyDescent="0.25">
      <c r="A4" s="10"/>
      <c r="B4" s="10"/>
      <c r="C4" s="10"/>
      <c r="D4" s="10"/>
      <c r="E4" s="10"/>
      <c r="F4" s="10"/>
      <c r="G4" s="10"/>
      <c r="H4" s="10"/>
      <c r="I4" s="10"/>
      <c r="J4" s="10"/>
      <c r="K4" s="10"/>
    </row>
    <row r="5" spans="1:11" x14ac:dyDescent="0.25">
      <c r="A5" s="10"/>
      <c r="B5" s="10"/>
      <c r="C5" s="10"/>
      <c r="D5" s="10"/>
      <c r="E5" s="10"/>
      <c r="F5" s="10"/>
      <c r="G5" s="10"/>
      <c r="H5" s="10"/>
      <c r="I5" s="10"/>
      <c r="J5" s="10"/>
      <c r="K5" s="10"/>
    </row>
    <row r="6" spans="1:11" x14ac:dyDescent="0.25">
      <c r="A6" s="10"/>
      <c r="B6" s="10"/>
      <c r="C6" s="10"/>
      <c r="D6" s="10"/>
      <c r="E6" s="10"/>
      <c r="F6" s="10"/>
      <c r="G6" s="10"/>
      <c r="H6" s="10"/>
      <c r="I6" s="10"/>
      <c r="J6" s="10"/>
      <c r="K6" s="10"/>
    </row>
    <row r="7" spans="1:11" x14ac:dyDescent="0.25">
      <c r="A7" s="10"/>
      <c r="B7" s="10"/>
      <c r="C7" s="10"/>
      <c r="D7" s="10"/>
      <c r="E7" s="10"/>
      <c r="F7" s="10"/>
      <c r="G7" s="10"/>
      <c r="H7" s="10"/>
      <c r="I7" s="10"/>
      <c r="J7" s="10"/>
      <c r="K7" s="10"/>
    </row>
    <row r="8" spans="1:11" x14ac:dyDescent="0.25">
      <c r="A8" s="10"/>
      <c r="B8" s="10"/>
      <c r="C8" s="10"/>
      <c r="D8" s="10"/>
      <c r="E8" s="10"/>
      <c r="F8" s="10"/>
      <c r="G8" s="10"/>
      <c r="H8" s="10"/>
      <c r="I8" s="10"/>
      <c r="J8" s="10"/>
      <c r="K8" s="10"/>
    </row>
    <row r="9" spans="1:11" x14ac:dyDescent="0.25">
      <c r="A9" s="10"/>
      <c r="B9" s="10"/>
      <c r="C9" s="10"/>
      <c r="D9" s="10"/>
      <c r="E9" s="10"/>
      <c r="F9" s="10"/>
      <c r="G9" s="10"/>
      <c r="H9" s="10"/>
      <c r="I9" s="10"/>
      <c r="J9" s="10"/>
      <c r="K9" s="10"/>
    </row>
    <row r="10" spans="1:11" x14ac:dyDescent="0.25">
      <c r="A10" s="10"/>
      <c r="B10" s="10"/>
      <c r="C10" s="10"/>
      <c r="D10" s="10"/>
      <c r="E10" s="10"/>
      <c r="F10" s="10"/>
      <c r="G10" s="10"/>
      <c r="H10" s="10"/>
      <c r="I10" s="10"/>
      <c r="J10" s="10"/>
      <c r="K10" s="10"/>
    </row>
    <row r="11" spans="1:11" x14ac:dyDescent="0.25">
      <c r="A11" s="10"/>
      <c r="B11" s="10"/>
      <c r="C11" s="10"/>
      <c r="D11" s="10"/>
      <c r="E11" s="10"/>
      <c r="F11" s="10"/>
      <c r="G11" s="10"/>
      <c r="H11" s="10"/>
      <c r="I11" s="10"/>
      <c r="J11" s="10"/>
      <c r="K11" s="10"/>
    </row>
    <row r="12" spans="1:11" x14ac:dyDescent="0.25">
      <c r="A12" s="10"/>
      <c r="B12" s="10"/>
      <c r="C12" s="10"/>
      <c r="D12" s="10"/>
      <c r="E12" s="10"/>
      <c r="F12" s="10"/>
      <c r="G12" s="10"/>
      <c r="H12" s="10"/>
      <c r="I12" s="10"/>
      <c r="J12" s="10"/>
      <c r="K12" s="10"/>
    </row>
    <row r="13" spans="1:11" x14ac:dyDescent="0.25">
      <c r="A13" s="10"/>
      <c r="B13" s="10"/>
      <c r="C13" s="10"/>
      <c r="D13" s="10"/>
      <c r="E13" s="10"/>
      <c r="F13" s="10"/>
      <c r="G13" s="10"/>
      <c r="H13" s="10"/>
      <c r="I13" s="10"/>
      <c r="J13" s="10"/>
      <c r="K13" s="10"/>
    </row>
    <row r="14" spans="1:11" x14ac:dyDescent="0.25">
      <c r="A14" s="10"/>
      <c r="B14" s="10"/>
      <c r="C14" s="10"/>
      <c r="D14" s="10"/>
      <c r="E14" s="10"/>
      <c r="F14" s="10"/>
      <c r="G14" s="10"/>
      <c r="H14" s="10"/>
      <c r="I14" s="10"/>
      <c r="J14" s="10"/>
      <c r="K14" s="10"/>
    </row>
    <row r="15" spans="1:11" x14ac:dyDescent="0.25">
      <c r="A15" s="10"/>
      <c r="B15" s="10"/>
      <c r="C15" s="10"/>
      <c r="D15" s="10"/>
      <c r="E15" s="10"/>
      <c r="F15" s="10"/>
      <c r="G15" s="10"/>
      <c r="H15" s="10"/>
      <c r="I15" s="10"/>
      <c r="J15" s="10"/>
      <c r="K15" s="10"/>
    </row>
    <row r="16" spans="1:11" x14ac:dyDescent="0.25">
      <c r="A16" s="10"/>
      <c r="B16" s="10"/>
      <c r="C16" s="10"/>
      <c r="D16" s="10"/>
      <c r="E16" s="10"/>
      <c r="F16" s="10"/>
      <c r="G16" s="10"/>
      <c r="H16" s="10"/>
      <c r="I16" s="10"/>
      <c r="J16" s="10"/>
      <c r="K16" s="10"/>
    </row>
    <row r="17" spans="1:11" x14ac:dyDescent="0.25">
      <c r="A17" s="10"/>
      <c r="B17" s="10"/>
      <c r="C17" s="10"/>
      <c r="D17" s="10"/>
      <c r="E17" s="10"/>
      <c r="F17" s="10"/>
      <c r="G17" s="10"/>
      <c r="H17" s="10"/>
      <c r="I17" s="10"/>
      <c r="J17" s="10"/>
      <c r="K17" s="10"/>
    </row>
  </sheetData>
  <mergeCells count="1">
    <mergeCell ref="A1:K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zoomScale="99" workbookViewId="0">
      <selection activeCell="K5" sqref="K5"/>
    </sheetView>
  </sheetViews>
  <sheetFormatPr defaultRowHeight="15" x14ac:dyDescent="0.25"/>
  <cols>
    <col min="1" max="1" width="11.5703125" customWidth="1"/>
  </cols>
  <sheetData>
    <row r="1" spans="1:9" x14ac:dyDescent="0.25">
      <c r="A1" t="s">
        <v>26</v>
      </c>
      <c r="B1" s="12" t="s">
        <v>27</v>
      </c>
      <c r="C1" s="12"/>
      <c r="D1" s="12"/>
      <c r="E1" s="12"/>
      <c r="F1" s="12"/>
      <c r="G1" s="12"/>
      <c r="H1" s="12"/>
      <c r="I1" s="12"/>
    </row>
    <row r="2" spans="1:9" ht="30" customHeight="1" x14ac:dyDescent="0.25">
      <c r="B2" s="12"/>
      <c r="C2" s="12"/>
      <c r="D2" s="12"/>
      <c r="E2" s="12"/>
      <c r="F2" s="12"/>
      <c r="G2" s="12"/>
      <c r="H2" s="12"/>
      <c r="I2" s="12"/>
    </row>
    <row r="3" spans="1:9" ht="30" customHeight="1" x14ac:dyDescent="0.25">
      <c r="A3" t="s">
        <v>41</v>
      </c>
      <c r="B3" s="14" t="s">
        <v>43</v>
      </c>
      <c r="C3" s="14"/>
      <c r="D3" s="14"/>
      <c r="E3" s="14"/>
      <c r="F3" s="14"/>
      <c r="G3" s="14"/>
      <c r="H3" s="14"/>
      <c r="I3" s="14"/>
    </row>
    <row r="4" spans="1:9" ht="30" customHeight="1" x14ac:dyDescent="0.25">
      <c r="B4" s="14"/>
      <c r="C4" s="14"/>
      <c r="D4" s="14"/>
      <c r="E4" s="14"/>
      <c r="F4" s="14"/>
      <c r="G4" s="14"/>
      <c r="H4" s="14"/>
      <c r="I4" s="14"/>
    </row>
    <row r="5" spans="1:9" ht="30" customHeight="1" x14ac:dyDescent="0.25">
      <c r="B5" s="14"/>
      <c r="C5" s="14"/>
      <c r="D5" s="14"/>
      <c r="E5" s="14"/>
      <c r="F5" s="14"/>
      <c r="G5" s="14"/>
      <c r="H5" s="14"/>
      <c r="I5" s="14"/>
    </row>
    <row r="7" spans="1:9" ht="15" customHeight="1" x14ac:dyDescent="0.25">
      <c r="A7" t="s">
        <v>28</v>
      </c>
      <c r="B7" s="14" t="s">
        <v>29</v>
      </c>
      <c r="C7" s="14"/>
      <c r="D7" s="14"/>
      <c r="E7" s="14"/>
      <c r="F7" s="14"/>
      <c r="G7" s="14"/>
      <c r="H7" s="14"/>
      <c r="I7" s="14"/>
    </row>
    <row r="8" spans="1:9" ht="51.75" customHeight="1" x14ac:dyDescent="0.25">
      <c r="B8" s="14"/>
      <c r="C8" s="14"/>
      <c r="D8" s="14"/>
      <c r="E8" s="14"/>
      <c r="F8" s="14"/>
      <c r="G8" s="14"/>
      <c r="H8" s="14"/>
      <c r="I8" s="14"/>
    </row>
    <row r="9" spans="1:9" ht="60" customHeight="1" x14ac:dyDescent="0.25">
      <c r="B9" s="14"/>
      <c r="C9" s="14"/>
      <c r="D9" s="14"/>
      <c r="E9" s="14"/>
      <c r="F9" s="14"/>
      <c r="G9" s="14"/>
      <c r="H9" s="14"/>
      <c r="I9" s="14"/>
    </row>
    <row r="10" spans="1:9" ht="60" customHeight="1" x14ac:dyDescent="0.25">
      <c r="B10" s="14"/>
      <c r="C10" s="14"/>
      <c r="D10" s="14"/>
      <c r="E10" s="14"/>
      <c r="F10" s="14"/>
      <c r="G10" s="14"/>
      <c r="H10" s="14"/>
      <c r="I10" s="14"/>
    </row>
    <row r="11" spans="1:9" ht="58.5" customHeight="1" x14ac:dyDescent="0.25">
      <c r="B11" s="14"/>
      <c r="C11" s="14"/>
      <c r="D11" s="14"/>
      <c r="E11" s="14"/>
      <c r="F11" s="14"/>
      <c r="G11" s="14"/>
      <c r="H11" s="14"/>
      <c r="I11" s="14"/>
    </row>
    <row r="12" spans="1:9" ht="60" customHeight="1" x14ac:dyDescent="0.25">
      <c r="B12" s="14"/>
      <c r="C12" s="14"/>
      <c r="D12" s="14"/>
      <c r="E12" s="14"/>
      <c r="F12" s="14"/>
      <c r="G12" s="14"/>
      <c r="H12" s="14"/>
      <c r="I12" s="14"/>
    </row>
    <row r="13" spans="1:9" x14ac:dyDescent="0.25">
      <c r="B13" s="14"/>
      <c r="C13" s="14"/>
      <c r="D13" s="14"/>
      <c r="E13" s="14"/>
      <c r="F13" s="14"/>
      <c r="G13" s="14"/>
      <c r="H13" s="14"/>
      <c r="I13" s="14"/>
    </row>
    <row r="15" spans="1:9" x14ac:dyDescent="0.25">
      <c r="A15" t="s">
        <v>30</v>
      </c>
    </row>
    <row r="16" spans="1:9" x14ac:dyDescent="0.25">
      <c r="I16" s="13"/>
    </row>
    <row r="26" spans="1:9" ht="46.5" customHeight="1" x14ac:dyDescent="0.25">
      <c r="A26" t="s">
        <v>38</v>
      </c>
      <c r="B26" s="12" t="s">
        <v>39</v>
      </c>
      <c r="C26" s="12"/>
      <c r="D26" s="12"/>
      <c r="E26" s="12"/>
      <c r="F26" s="12"/>
      <c r="G26" s="12"/>
      <c r="H26" s="12"/>
      <c r="I26" s="12"/>
    </row>
    <row r="27" spans="1:9" ht="46.5" customHeight="1" x14ac:dyDescent="0.25">
      <c r="B27" s="12"/>
      <c r="C27" s="12"/>
      <c r="D27" s="12"/>
      <c r="E27" s="12"/>
      <c r="F27" s="12"/>
      <c r="G27" s="12"/>
      <c r="H27" s="12"/>
      <c r="I27" s="12"/>
    </row>
    <row r="28" spans="1:9" ht="45.75" customHeight="1" x14ac:dyDescent="0.25">
      <c r="B28" s="12"/>
      <c r="C28" s="12"/>
      <c r="D28" s="12"/>
      <c r="E28" s="12"/>
      <c r="F28" s="12"/>
      <c r="G28" s="12"/>
      <c r="H28" s="12"/>
      <c r="I28" s="12"/>
    </row>
    <row r="30" spans="1:9" ht="58.5" customHeight="1" x14ac:dyDescent="0.25">
      <c r="A30" t="s">
        <v>40</v>
      </c>
      <c r="B30" s="12" t="s">
        <v>42</v>
      </c>
      <c r="C30" s="12"/>
      <c r="D30" s="12"/>
      <c r="E30" s="12"/>
      <c r="F30" s="12"/>
      <c r="G30" s="12"/>
      <c r="H30" s="12"/>
      <c r="I30" s="12"/>
    </row>
    <row r="31" spans="1:9" ht="57.75" customHeight="1" x14ac:dyDescent="0.25">
      <c r="B31" s="12"/>
      <c r="C31" s="12"/>
      <c r="D31" s="12"/>
      <c r="E31" s="12"/>
      <c r="F31" s="12"/>
      <c r="G31" s="12"/>
      <c r="H31" s="12"/>
      <c r="I31" s="12"/>
    </row>
    <row r="32" spans="1:9" ht="67.5" customHeight="1" x14ac:dyDescent="0.25">
      <c r="B32" s="12"/>
      <c r="C32" s="12"/>
      <c r="D32" s="12"/>
      <c r="E32" s="12"/>
      <c r="F32" s="12"/>
      <c r="G32" s="12"/>
      <c r="H32" s="12"/>
      <c r="I32" s="12"/>
    </row>
  </sheetData>
  <mergeCells count="5">
    <mergeCell ref="B1:I2"/>
    <mergeCell ref="B7:I13"/>
    <mergeCell ref="B26:I28"/>
    <mergeCell ref="B30:I32"/>
    <mergeCell ref="B3:I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topLeftCell="K29" workbookViewId="0">
      <selection activeCell="Y39" sqref="Y39"/>
    </sheetView>
  </sheetViews>
  <sheetFormatPr defaultRowHeight="15" x14ac:dyDescent="0.25"/>
  <cols>
    <col min="3" max="3" width="11" bestFit="1" customWidth="1"/>
    <col min="4" max="4" width="10.7109375" customWidth="1"/>
  </cols>
  <sheetData>
    <row r="1" spans="1:19" ht="21" x14ac:dyDescent="0.35">
      <c r="A1" s="15" t="s">
        <v>22</v>
      </c>
      <c r="F1" s="15" t="s">
        <v>34</v>
      </c>
      <c r="K1" s="15" t="s">
        <v>36</v>
      </c>
      <c r="P1" s="15" t="s">
        <v>10</v>
      </c>
    </row>
    <row r="2" spans="1:19" x14ac:dyDescent="0.25">
      <c r="A2" t="s">
        <v>35</v>
      </c>
      <c r="B2" t="s">
        <v>31</v>
      </c>
      <c r="C2" t="s">
        <v>32</v>
      </c>
      <c r="D2" t="s">
        <v>33</v>
      </c>
      <c r="F2" t="s">
        <v>35</v>
      </c>
      <c r="G2" t="s">
        <v>31</v>
      </c>
      <c r="H2" t="s">
        <v>32</v>
      </c>
      <c r="I2" t="s">
        <v>33</v>
      </c>
      <c r="K2" t="s">
        <v>35</v>
      </c>
      <c r="L2" t="s">
        <v>31</v>
      </c>
      <c r="M2" t="s">
        <v>32</v>
      </c>
      <c r="N2" t="s">
        <v>33</v>
      </c>
      <c r="P2" t="s">
        <v>35</v>
      </c>
      <c r="Q2" t="s">
        <v>31</v>
      </c>
      <c r="R2" t="s">
        <v>32</v>
      </c>
      <c r="S2" t="s">
        <v>33</v>
      </c>
    </row>
    <row r="3" spans="1:19" x14ac:dyDescent="0.25">
      <c r="A3" s="1">
        <v>1000</v>
      </c>
      <c r="B3" s="1">
        <v>5.6761780006127003E-4</v>
      </c>
      <c r="C3">
        <f>(0.00000009*Table4[[#This Row],[n+D24F1A2:D23AA2:D24]]*LN(Table4[[#This Row],[n+D24F1A2:D23AA2:D24]])) + 0.00006</f>
        <v>6.8169797510839235E-4</v>
      </c>
      <c r="D3">
        <f>Table4[[#This Row],[f(n)]]-Table4[[#This Row],[Time]]</f>
        <v>1.1408017504712232E-4</v>
      </c>
      <c r="F3" s="1">
        <v>1000</v>
      </c>
      <c r="G3" s="1">
        <v>5.6761780006127003E-4</v>
      </c>
      <c r="H3">
        <f xml:space="preserve"> 0.0000000000001*Table46[[#This Row],[n+D24F1A2:D23AA2:D24]]*Table46[[#This Row],[n+D24F1A2:D23AA2:D24]] + 0.000001*Table46[[#This Row],[n+D24F1A2:D23AA2:D24]] + 0.0041</f>
        <v>5.1001000000000006E-3</v>
      </c>
      <c r="I3">
        <f>Table46[[#This Row],[f(n)]]-Table46[[#This Row],[Time]]</f>
        <v>4.5324821999387305E-3</v>
      </c>
      <c r="K3" s="1">
        <v>1000</v>
      </c>
      <c r="L3" s="1">
        <v>5.6761780006127003E-4</v>
      </c>
      <c r="M3">
        <f xml:space="preserve"> -0.0000000000000000001*Table467[[#This Row],[n+D24F1A2:D23AA2:D24]]*Table467[[#This Row],[n+D24F1A2:D23AA2:D24]]*Table467[[#This Row],[n+D24F1A2:D23AA2:D24]] + 0.0000000000003*Table467[[#This Row],[n+D24F1A2:D23AA2:D24]]*Table467[[#This Row],[n+D24F1A2:D23AA2:D24]] + 0.000001*Table467[[#This Row],[n+D24F1A2:D23AA2:D24]] + 0.0026</f>
        <v>3.6002998999999998E-3</v>
      </c>
      <c r="N3">
        <f>Table467[[#This Row],[f(n)]]-Table467[[#This Row],[Time]]</f>
        <v>3.0326820999387297E-3</v>
      </c>
      <c r="P3" s="1">
        <v>1000</v>
      </c>
      <c r="Q3" s="1">
        <v>5.6761780006127003E-4</v>
      </c>
      <c r="R3">
        <f t="shared" ref="R3:R30" si="0">0.0000003*POWER(P3,1.1046)</f>
        <v>6.1790435297920951E-4</v>
      </c>
      <c r="S3">
        <f>Table4678[[#This Row],[f(n)]]-Table4678[[#This Row],[Time]]</f>
        <v>5.0286552917939487E-5</v>
      </c>
    </row>
    <row r="4" spans="1:19" x14ac:dyDescent="0.25">
      <c r="A4" s="2">
        <v>2000</v>
      </c>
      <c r="B4" s="2">
        <v>1.2579117999848601E-3</v>
      </c>
      <c r="C4">
        <f>(0.00000009*Table4[[#This Row],[n+D24F1A2:D23AA2:D24]]*LN(Table4[[#This Row],[n+D24F1A2:D23AA2:D24]])) + 0.00006</f>
        <v>1.4281624427175746E-3</v>
      </c>
      <c r="D4">
        <f>Table4[[#This Row],[f(n)]]-Table4[[#This Row],[Time]]</f>
        <v>1.7025064273271454E-4</v>
      </c>
      <c r="F4" s="2">
        <v>2000</v>
      </c>
      <c r="G4" s="2">
        <v>1.2579117999848601E-3</v>
      </c>
      <c r="H4">
        <f xml:space="preserve"> 0.0000000000001*Table46[[#This Row],[n+D24F1A2:D23AA2:D24]]*Table46[[#This Row],[n+D24F1A2:D23AA2:D24]] + 0.000001*Table46[[#This Row],[n+D24F1A2:D23AA2:D24]] + 0.0041</f>
        <v>6.1004000000000006E-3</v>
      </c>
      <c r="I4">
        <f>Table46[[#This Row],[f(n)]]-Table46[[#This Row],[Time]]</f>
        <v>4.8424882000151406E-3</v>
      </c>
      <c r="K4" s="2">
        <v>2000</v>
      </c>
      <c r="L4" s="2">
        <v>1.2579117999848601E-3</v>
      </c>
      <c r="M4">
        <f xml:space="preserve"> -0.0000000000000000001*Table467[[#This Row],[n+D24F1A2:D23AA2:D24]]*Table467[[#This Row],[n+D24F1A2:D23AA2:D24]]*Table467[[#This Row],[n+D24F1A2:D23AA2:D24]] + 0.0000000000003*Table467[[#This Row],[n+D24F1A2:D23AA2:D24]]*Table467[[#This Row],[n+D24F1A2:D23AA2:D24]] + 0.000001*Table467[[#This Row],[n+D24F1A2:D23AA2:D24]] + 0.0026</f>
        <v>4.6011991999999995E-3</v>
      </c>
      <c r="N4">
        <f>Table467[[#This Row],[f(n)]]-Table467[[#This Row],[Time]]</f>
        <v>3.3432874000151394E-3</v>
      </c>
      <c r="P4" s="2">
        <v>2000</v>
      </c>
      <c r="Q4" s="2">
        <v>1.2579117999848601E-3</v>
      </c>
      <c r="R4">
        <f t="shared" si="0"/>
        <v>1.3287368757726396E-3</v>
      </c>
      <c r="S4">
        <f>Table4678[[#This Row],[f(n)]]-Table4678[[#This Row],[Time]]</f>
        <v>7.0825075787779536E-5</v>
      </c>
    </row>
    <row r="5" spans="1:19" x14ac:dyDescent="0.25">
      <c r="A5" s="1">
        <v>3000</v>
      </c>
      <c r="B5" s="1">
        <v>2.2286352999799398E-3</v>
      </c>
      <c r="C5">
        <f>(0.00000009*Table4[[#This Row],[n+D24F1A2:D23AA2:D24]]*LN(Table4[[#This Row],[n+D24F1A2:D23AA2:D24]])) + 0.00006</f>
        <v>2.2217192432655666E-3</v>
      </c>
      <c r="D5">
        <f>Table4[[#This Row],[f(n)]]-Table4[[#This Row],[Time]]</f>
        <v>-6.9160567143732553E-6</v>
      </c>
      <c r="F5" s="1">
        <v>3000</v>
      </c>
      <c r="G5" s="1">
        <v>2.2286352999799398E-3</v>
      </c>
      <c r="H5">
        <f xml:space="preserve"> 0.0000000000001*Table46[[#This Row],[n+D24F1A2:D23AA2:D24]]*Table46[[#This Row],[n+D24F1A2:D23AA2:D24]] + 0.000001*Table46[[#This Row],[n+D24F1A2:D23AA2:D24]] + 0.0041</f>
        <v>7.1009000000000003E-3</v>
      </c>
      <c r="I5">
        <f>Table46[[#This Row],[f(n)]]-Table46[[#This Row],[Time]]</f>
        <v>4.8722647000200604E-3</v>
      </c>
      <c r="K5" s="1">
        <v>3000</v>
      </c>
      <c r="L5" s="1">
        <v>2.2286352999799398E-3</v>
      </c>
      <c r="M5">
        <f xml:space="preserve"> -0.0000000000000000001*Table467[[#This Row],[n+D24F1A2:D23AA2:D24]]*Table467[[#This Row],[n+D24F1A2:D23AA2:D24]]*Table467[[#This Row],[n+D24F1A2:D23AA2:D24]] + 0.0000000000003*Table467[[#This Row],[n+D24F1A2:D23AA2:D24]]*Table467[[#This Row],[n+D24F1A2:D23AA2:D24]] + 0.000001*Table467[[#This Row],[n+D24F1A2:D23AA2:D24]] + 0.0026</f>
        <v>5.6026972999999999E-3</v>
      </c>
      <c r="N5">
        <f>Table467[[#This Row],[f(n)]]-Table467[[#This Row],[Time]]</f>
        <v>3.3740620000200601E-3</v>
      </c>
      <c r="P5" s="1">
        <v>3000</v>
      </c>
      <c r="Q5" s="1">
        <v>2.2286352999799398E-3</v>
      </c>
      <c r="R5">
        <f t="shared" si="0"/>
        <v>2.079454359047537E-3</v>
      </c>
      <c r="S5">
        <f>Table4678[[#This Row],[f(n)]]-Table4678[[#This Row],[Time]]</f>
        <v>-1.491809409324028E-4</v>
      </c>
    </row>
    <row r="6" spans="1:19" x14ac:dyDescent="0.25">
      <c r="A6" s="2">
        <v>4000</v>
      </c>
      <c r="B6" s="2">
        <v>2.7622329999758199E-3</v>
      </c>
      <c r="C6">
        <f>(0.00000009*Table4[[#This Row],[n+D24F1A2:D23AA2:D24]]*LN(Table4[[#This Row],[n+D24F1A2:D23AA2:D24]])) + 0.00006</f>
        <v>3.04585787043673E-3</v>
      </c>
      <c r="D6">
        <f>Table4[[#This Row],[f(n)]]-Table4[[#This Row],[Time]]</f>
        <v>2.8362487046091006E-4</v>
      </c>
      <c r="F6" s="2">
        <v>4000</v>
      </c>
      <c r="G6" s="2">
        <v>2.7622329999758199E-3</v>
      </c>
      <c r="H6">
        <f xml:space="preserve"> 0.0000000000001*Table46[[#This Row],[n+D24F1A2:D23AA2:D24]]*Table46[[#This Row],[n+D24F1A2:D23AA2:D24]] + 0.000001*Table46[[#This Row],[n+D24F1A2:D23AA2:D24]] + 0.0041</f>
        <v>8.1016000000000005E-3</v>
      </c>
      <c r="I6">
        <f>Table46[[#This Row],[f(n)]]-Table46[[#This Row],[Time]]</f>
        <v>5.3393670000241806E-3</v>
      </c>
      <c r="K6" s="2">
        <v>4000</v>
      </c>
      <c r="L6" s="2">
        <v>2.7622329999758199E-3</v>
      </c>
      <c r="M6">
        <f xml:space="preserve"> -0.0000000000000000001*Table467[[#This Row],[n+D24F1A2:D23AA2:D24]]*Table467[[#This Row],[n+D24F1A2:D23AA2:D24]]*Table467[[#This Row],[n+D24F1A2:D23AA2:D24]] + 0.0000000000003*Table467[[#This Row],[n+D24F1A2:D23AA2:D24]]*Table467[[#This Row],[n+D24F1A2:D23AA2:D24]] + 0.000001*Table467[[#This Row],[n+D24F1A2:D23AA2:D24]] + 0.0026</f>
        <v>6.6047935999999996E-3</v>
      </c>
      <c r="N6">
        <f>Table467[[#This Row],[f(n)]]-Table467[[#This Row],[Time]]</f>
        <v>3.8425606000241797E-3</v>
      </c>
      <c r="P6" s="2">
        <v>4000</v>
      </c>
      <c r="Q6" s="2">
        <v>2.7622329999758199E-3</v>
      </c>
      <c r="R6">
        <f t="shared" si="0"/>
        <v>2.8573057893596706E-3</v>
      </c>
      <c r="S6">
        <f>Table4678[[#This Row],[f(n)]]-Table4678[[#This Row],[Time]]</f>
        <v>9.5072789383850685E-5</v>
      </c>
    </row>
    <row r="7" spans="1:19" x14ac:dyDescent="0.25">
      <c r="A7" s="1">
        <v>5000</v>
      </c>
      <c r="B7" s="1">
        <v>3.5021788000449299E-3</v>
      </c>
      <c r="C7">
        <f>(0.00000009*Table4[[#This Row],[n+D24F1A2:D23AA2:D24]]*LN(Table4[[#This Row],[n+D24F1A2:D23AA2:D24]])) + 0.00006</f>
        <v>3.8927369361373074E-3</v>
      </c>
      <c r="D7">
        <f>Table4[[#This Row],[f(n)]]-Table4[[#This Row],[Time]]</f>
        <v>3.9055813609237744E-4</v>
      </c>
      <c r="F7" s="1">
        <v>5000</v>
      </c>
      <c r="G7" s="1">
        <v>3.5021788000449299E-3</v>
      </c>
      <c r="H7">
        <f xml:space="preserve"> 0.0000000000001*Table46[[#This Row],[n+D24F1A2:D23AA2:D24]]*Table46[[#This Row],[n+D24F1A2:D23AA2:D24]] + 0.000001*Table46[[#This Row],[n+D24F1A2:D23AA2:D24]] + 0.0041</f>
        <v>9.1024999999999995E-3</v>
      </c>
      <c r="I7">
        <f>Table46[[#This Row],[f(n)]]-Table46[[#This Row],[Time]]</f>
        <v>5.60032119995507E-3</v>
      </c>
      <c r="K7" s="1">
        <v>5000</v>
      </c>
      <c r="L7" s="1">
        <v>3.5021788000449299E-3</v>
      </c>
      <c r="M7">
        <f xml:space="preserve"> -0.0000000000000000001*Table467[[#This Row],[n+D24F1A2:D23AA2:D24]]*Table467[[#This Row],[n+D24F1A2:D23AA2:D24]]*Table467[[#This Row],[n+D24F1A2:D23AA2:D24]] + 0.0000000000003*Table467[[#This Row],[n+D24F1A2:D23AA2:D24]]*Table467[[#This Row],[n+D24F1A2:D23AA2:D24]] + 0.000001*Table467[[#This Row],[n+D24F1A2:D23AA2:D24]] + 0.0026</f>
        <v>7.6074875000000002E-3</v>
      </c>
      <c r="N7">
        <f>Table467[[#This Row],[f(n)]]-Table467[[#This Row],[Time]]</f>
        <v>4.1053086999550698E-3</v>
      </c>
      <c r="P7" s="1">
        <v>5000</v>
      </c>
      <c r="Q7" s="1">
        <v>3.5021788000449299E-3</v>
      </c>
      <c r="R7">
        <f t="shared" si="0"/>
        <v>3.6559775607780537E-3</v>
      </c>
      <c r="S7">
        <f>Table4678[[#This Row],[f(n)]]-Table4678[[#This Row],[Time]]</f>
        <v>1.5379876073312376E-4</v>
      </c>
    </row>
    <row r="8" spans="1:19" x14ac:dyDescent="0.25">
      <c r="A8" s="2">
        <v>6000</v>
      </c>
      <c r="B8" s="2">
        <v>4.4516822999867102E-3</v>
      </c>
      <c r="C8">
        <f>(0.00000009*Table4[[#This Row],[n+D24F1A2:D23AA2:D24]]*LN(Table4[[#This Row],[n+D24F1A2:D23AA2:D24]])) + 0.00006</f>
        <v>4.7577379640335038E-3</v>
      </c>
      <c r="D8">
        <f>Table4[[#This Row],[f(n)]]-Table4[[#This Row],[Time]]</f>
        <v>3.0605566404679364E-4</v>
      </c>
      <c r="F8" s="2">
        <v>6000</v>
      </c>
      <c r="G8" s="2">
        <v>4.4516822999867102E-3</v>
      </c>
      <c r="H8">
        <f xml:space="preserve"> 0.0000000000001*Table46[[#This Row],[n+D24F1A2:D23AA2:D24]]*Table46[[#This Row],[n+D24F1A2:D23AA2:D24]] + 0.000001*Table46[[#This Row],[n+D24F1A2:D23AA2:D24]] + 0.0041</f>
        <v>1.0103600000000001E-2</v>
      </c>
      <c r="I8">
        <f>Table46[[#This Row],[f(n)]]-Table46[[#This Row],[Time]]</f>
        <v>5.6519177000132906E-3</v>
      </c>
      <c r="K8" s="2">
        <v>6000</v>
      </c>
      <c r="L8" s="2">
        <v>4.4516822999867102E-3</v>
      </c>
      <c r="M8">
        <f xml:space="preserve"> -0.0000000000000000001*Table467[[#This Row],[n+D24F1A2:D23AA2:D24]]*Table467[[#This Row],[n+D24F1A2:D23AA2:D24]]*Table467[[#This Row],[n+D24F1A2:D23AA2:D24]] + 0.0000000000003*Table467[[#This Row],[n+D24F1A2:D23AA2:D24]]*Table467[[#This Row],[n+D24F1A2:D23AA2:D24]] + 0.000001*Table467[[#This Row],[n+D24F1A2:D23AA2:D24]] + 0.0026</f>
        <v>8.6107783999999996E-3</v>
      </c>
      <c r="N8">
        <f>Table467[[#This Row],[f(n)]]-Table467[[#This Row],[Time]]</f>
        <v>4.1590961000132895E-3</v>
      </c>
      <c r="P8" s="2">
        <v>6000</v>
      </c>
      <c r="Q8" s="2">
        <v>4.4516822999867102E-3</v>
      </c>
      <c r="R8">
        <f t="shared" si="0"/>
        <v>4.4716430221451945E-3</v>
      </c>
      <c r="S8">
        <f>Table4678[[#This Row],[f(n)]]-Table4678[[#This Row],[Time]]</f>
        <v>1.9960722158484344E-5</v>
      </c>
    </row>
    <row r="9" spans="1:19" x14ac:dyDescent="0.25">
      <c r="A9" s="1">
        <v>7000</v>
      </c>
      <c r="B9" s="1">
        <v>5.1317436999852297E-3</v>
      </c>
      <c r="C9">
        <f>(0.00000009*Table4[[#This Row],[n+D24F1A2:D23AA2:D24]]*LN(Table4[[#This Row],[n+D24F1A2:D23AA2:D24]])) + 0.00006</f>
        <v>5.6378092196635943E-3</v>
      </c>
      <c r="D9">
        <f>Table4[[#This Row],[f(n)]]-Table4[[#This Row],[Time]]</f>
        <v>5.0606551967836456E-4</v>
      </c>
      <c r="F9" s="1">
        <v>7000</v>
      </c>
      <c r="G9" s="1">
        <v>5.1317436999852297E-3</v>
      </c>
      <c r="H9">
        <f xml:space="preserve"> 0.0000000000001*Table46[[#This Row],[n+D24F1A2:D23AA2:D24]]*Table46[[#This Row],[n+D24F1A2:D23AA2:D24]] + 0.000001*Table46[[#This Row],[n+D24F1A2:D23AA2:D24]] + 0.0041</f>
        <v>1.1104900000000001E-2</v>
      </c>
      <c r="I9">
        <f>Table46[[#This Row],[f(n)]]-Table46[[#This Row],[Time]]</f>
        <v>5.9731563000147711E-3</v>
      </c>
      <c r="K9" s="1">
        <v>7000</v>
      </c>
      <c r="L9" s="1">
        <v>5.1317436999852297E-3</v>
      </c>
      <c r="M9">
        <f xml:space="preserve"> -0.0000000000000000001*Table467[[#This Row],[n+D24F1A2:D23AA2:D24]]*Table467[[#This Row],[n+D24F1A2:D23AA2:D24]]*Table467[[#This Row],[n+D24F1A2:D23AA2:D24]] + 0.0000000000003*Table467[[#This Row],[n+D24F1A2:D23AA2:D24]]*Table467[[#This Row],[n+D24F1A2:D23AA2:D24]] + 0.000001*Table467[[#This Row],[n+D24F1A2:D23AA2:D24]] + 0.0026</f>
        <v>9.6146657000000003E-3</v>
      </c>
      <c r="N9">
        <f>Table467[[#This Row],[f(n)]]-Table467[[#This Row],[Time]]</f>
        <v>4.4829220000147706E-3</v>
      </c>
      <c r="P9" s="1">
        <v>7000</v>
      </c>
      <c r="Q9" s="1">
        <v>5.1317436999852297E-3</v>
      </c>
      <c r="R9">
        <f t="shared" si="0"/>
        <v>5.3017170961960078E-3</v>
      </c>
      <c r="S9">
        <f>Table4678[[#This Row],[f(n)]]-Table4678[[#This Row],[Time]]</f>
        <v>1.6997339621077807E-4</v>
      </c>
    </row>
    <row r="10" spans="1:19" x14ac:dyDescent="0.25">
      <c r="A10" s="2">
        <v>8000</v>
      </c>
      <c r="B10" s="2">
        <v>5.9657073999915102E-3</v>
      </c>
      <c r="C10">
        <f>(0.00000009*Table4[[#This Row],[n+D24F1A2:D23AA2:D24]]*LN(Table4[[#This Row],[n+D24F1A2:D23AA2:D24]])) + 0.00006</f>
        <v>6.53078171087662E-3</v>
      </c>
      <c r="D10">
        <f>Table4[[#This Row],[f(n)]]-Table4[[#This Row],[Time]]</f>
        <v>5.650743108851098E-4</v>
      </c>
      <c r="F10" s="2">
        <v>8000</v>
      </c>
      <c r="G10" s="2">
        <v>5.9657073999915102E-3</v>
      </c>
      <c r="H10">
        <f xml:space="preserve"> 0.0000000000001*Table46[[#This Row],[n+D24F1A2:D23AA2:D24]]*Table46[[#This Row],[n+D24F1A2:D23AA2:D24]] + 0.000001*Table46[[#This Row],[n+D24F1A2:D23AA2:D24]] + 0.0041</f>
        <v>1.21064E-2</v>
      </c>
      <c r="I10">
        <f>Table46[[#This Row],[f(n)]]-Table46[[#This Row],[Time]]</f>
        <v>6.1406926000084896E-3</v>
      </c>
      <c r="K10" s="2">
        <v>8000</v>
      </c>
      <c r="L10" s="2">
        <v>5.9657073999915102E-3</v>
      </c>
      <c r="M10">
        <f xml:space="preserve"> -0.0000000000000000001*Table467[[#This Row],[n+D24F1A2:D23AA2:D24]]*Table467[[#This Row],[n+D24F1A2:D23AA2:D24]]*Table467[[#This Row],[n+D24F1A2:D23AA2:D24]] + 0.0000000000003*Table467[[#This Row],[n+D24F1A2:D23AA2:D24]]*Table467[[#This Row],[n+D24F1A2:D23AA2:D24]] + 0.000001*Table467[[#This Row],[n+D24F1A2:D23AA2:D24]] + 0.0026</f>
        <v>1.06191488E-2</v>
      </c>
      <c r="N10">
        <f>Table467[[#This Row],[f(n)]]-Table467[[#This Row],[Time]]</f>
        <v>4.6534414000084902E-3</v>
      </c>
      <c r="P10" s="2">
        <v>8000</v>
      </c>
      <c r="Q10" s="2">
        <v>5.9657073999915102E-3</v>
      </c>
      <c r="R10">
        <f t="shared" si="0"/>
        <v>6.1443288906698982E-3</v>
      </c>
      <c r="S10">
        <f>Table4678[[#This Row],[f(n)]]-Table4678[[#This Row],[Time]]</f>
        <v>1.7862149067838801E-4</v>
      </c>
    </row>
    <row r="11" spans="1:19" x14ac:dyDescent="0.25">
      <c r="A11" s="1">
        <v>9000</v>
      </c>
      <c r="B11" s="1">
        <v>6.7366147999564398E-3</v>
      </c>
      <c r="C11">
        <f>(0.00000009*Table4[[#This Row],[n+D24F1A2:D23AA2:D24]]*LN(Table4[[#This Row],[n+D24F1A2:D23AA2:D24]])) + 0.00006</f>
        <v>7.4350336836178687E-3</v>
      </c>
      <c r="D11">
        <f>Table4[[#This Row],[f(n)]]-Table4[[#This Row],[Time]]</f>
        <v>6.9841888366142888E-4</v>
      </c>
      <c r="F11" s="1">
        <v>9000</v>
      </c>
      <c r="G11" s="1">
        <v>6.7366147999564398E-3</v>
      </c>
      <c r="H11">
        <f xml:space="preserve"> 0.0000000000001*Table46[[#This Row],[n+D24F1A2:D23AA2:D24]]*Table46[[#This Row],[n+D24F1A2:D23AA2:D24]] + 0.000001*Table46[[#This Row],[n+D24F1A2:D23AA2:D24]] + 0.0041</f>
        <v>1.3108100000000001E-2</v>
      </c>
      <c r="I11">
        <f>Table46[[#This Row],[f(n)]]-Table46[[#This Row],[Time]]</f>
        <v>6.3714852000435612E-3</v>
      </c>
      <c r="K11" s="1">
        <v>9000</v>
      </c>
      <c r="L11" s="1">
        <v>6.7366147999564398E-3</v>
      </c>
      <c r="M11">
        <f xml:space="preserve"> -0.0000000000000000001*Table467[[#This Row],[n+D24F1A2:D23AA2:D24]]*Table467[[#This Row],[n+D24F1A2:D23AA2:D24]]*Table467[[#This Row],[n+D24F1A2:D23AA2:D24]] + 0.0000000000003*Table467[[#This Row],[n+D24F1A2:D23AA2:D24]]*Table467[[#This Row],[n+D24F1A2:D23AA2:D24]] + 0.000001*Table467[[#This Row],[n+D24F1A2:D23AA2:D24]] + 0.0026</f>
        <v>1.1624227099999999E-2</v>
      </c>
      <c r="N11">
        <f>Table467[[#This Row],[f(n)]]-Table467[[#This Row],[Time]]</f>
        <v>4.887612300043559E-3</v>
      </c>
      <c r="P11" s="1">
        <v>9000</v>
      </c>
      <c r="Q11" s="1">
        <v>6.7366147999564398E-3</v>
      </c>
      <c r="R11">
        <f t="shared" si="0"/>
        <v>6.9980578879451699E-3</v>
      </c>
      <c r="S11">
        <f>Table4678[[#This Row],[f(n)]]-Table4678[[#This Row],[Time]]</f>
        <v>2.6144308798873011E-4</v>
      </c>
    </row>
    <row r="12" spans="1:19" x14ac:dyDescent="0.25">
      <c r="A12" s="6">
        <v>10000</v>
      </c>
      <c r="B12" s="6">
        <v>7.6692403999913897E-3</v>
      </c>
      <c r="C12">
        <f>(0.00000009*Table4[[#This Row],[n+D24F1A2:D23AA2:D24]]*LN(Table4[[#This Row],[n+D24F1A2:D23AA2:D24]])) + 0.00006</f>
        <v>8.349306334778565E-3</v>
      </c>
      <c r="D12">
        <f>Table4[[#This Row],[f(n)]]-Table4[[#This Row],[Time]]</f>
        <v>6.8006593478717528E-4</v>
      </c>
      <c r="F12" s="6">
        <v>10000</v>
      </c>
      <c r="G12" s="6">
        <v>7.6692403999913897E-3</v>
      </c>
      <c r="H12">
        <f xml:space="preserve"> 0.0000000000001*Table46[[#This Row],[n+D24F1A2:D23AA2:D24]]*Table46[[#This Row],[n+D24F1A2:D23AA2:D24]] + 0.000001*Table46[[#This Row],[n+D24F1A2:D23AA2:D24]] + 0.0041</f>
        <v>1.4110000000000001E-2</v>
      </c>
      <c r="I12">
        <f>Table46[[#This Row],[f(n)]]-Table46[[#This Row],[Time]]</f>
        <v>6.4407596000086113E-3</v>
      </c>
      <c r="K12" s="6">
        <v>10000</v>
      </c>
      <c r="L12" s="6">
        <v>7.6692403999913897E-3</v>
      </c>
      <c r="M12">
        <f xml:space="preserve"> -0.0000000000000000001*Table467[[#This Row],[n+D24F1A2:D23AA2:D24]]*Table467[[#This Row],[n+D24F1A2:D23AA2:D24]]*Table467[[#This Row],[n+D24F1A2:D23AA2:D24]] + 0.0000000000003*Table467[[#This Row],[n+D24F1A2:D23AA2:D24]]*Table467[[#This Row],[n+D24F1A2:D23AA2:D24]] + 0.000001*Table467[[#This Row],[n+D24F1A2:D23AA2:D24]] + 0.0026</f>
        <v>1.2629899999999999E-2</v>
      </c>
      <c r="N12">
        <f>Table467[[#This Row],[f(n)]]-Table467[[#This Row],[Time]]</f>
        <v>4.9606596000086097E-3</v>
      </c>
      <c r="P12" s="6">
        <v>10000</v>
      </c>
      <c r="Q12" s="6">
        <v>7.6692403999913897E-3</v>
      </c>
      <c r="R12">
        <f t="shared" si="0"/>
        <v>7.8617866642000517E-3</v>
      </c>
      <c r="S12">
        <f>Table4678[[#This Row],[f(n)]]-Table4678[[#This Row],[Time]]</f>
        <v>1.9254626420866193E-4</v>
      </c>
    </row>
    <row r="13" spans="1:19" x14ac:dyDescent="0.25">
      <c r="A13" s="1">
        <v>20000</v>
      </c>
      <c r="B13" s="1">
        <v>1.6470960000879099E-2</v>
      </c>
      <c r="C13">
        <f>(0.00000009*Table4[[#This Row],[n+D24F1A2:D23AA2:D24]]*LN(Table4[[#This Row],[n+D24F1A2:D23AA2:D24]])) + 0.00006</f>
        <v>1.7886277594565028E-2</v>
      </c>
      <c r="D13">
        <f>Table4[[#This Row],[f(n)]]-Table4[[#This Row],[Time]]</f>
        <v>1.4153175936859295E-3</v>
      </c>
      <c r="F13" s="1">
        <v>20000</v>
      </c>
      <c r="G13" s="1">
        <v>1.6470960000879099E-2</v>
      </c>
      <c r="H13">
        <f xml:space="preserve"> 0.0000000000001*Table46[[#This Row],[n+D24F1A2:D23AA2:D24]]*Table46[[#This Row],[n+D24F1A2:D23AA2:D24]] + 0.000001*Table46[[#This Row],[n+D24F1A2:D23AA2:D24]] + 0.0041</f>
        <v>2.4139999999999998E-2</v>
      </c>
      <c r="I13">
        <f>Table46[[#This Row],[f(n)]]-Table46[[#This Row],[Time]]</f>
        <v>7.6690399991208996E-3</v>
      </c>
      <c r="K13" s="1">
        <v>20000</v>
      </c>
      <c r="L13" s="1">
        <v>1.6470960000879099E-2</v>
      </c>
      <c r="M13">
        <f xml:space="preserve"> -0.0000000000000000001*Table467[[#This Row],[n+D24F1A2:D23AA2:D24]]*Table467[[#This Row],[n+D24F1A2:D23AA2:D24]]*Table467[[#This Row],[n+D24F1A2:D23AA2:D24]] + 0.0000000000003*Table467[[#This Row],[n+D24F1A2:D23AA2:D24]]*Table467[[#This Row],[n+D24F1A2:D23AA2:D24]] + 0.000001*Table467[[#This Row],[n+D24F1A2:D23AA2:D24]] + 0.0026</f>
        <v>2.2719200000000002E-2</v>
      </c>
      <c r="N13">
        <f>Table467[[#This Row],[f(n)]]-Table467[[#This Row],[Time]]</f>
        <v>6.2482399991209032E-3</v>
      </c>
      <c r="P13" s="1">
        <v>20000</v>
      </c>
      <c r="Q13" s="1">
        <v>1.6470960000879099E-2</v>
      </c>
      <c r="R13">
        <f t="shared" si="0"/>
        <v>1.6905926944540642E-2</v>
      </c>
      <c r="S13">
        <f>Table4678[[#This Row],[f(n)]]-Table4678[[#This Row],[Time]]</f>
        <v>4.3496694366154318E-4</v>
      </c>
    </row>
    <row r="14" spans="1:19" x14ac:dyDescent="0.25">
      <c r="A14" s="2">
        <v>30000</v>
      </c>
      <c r="B14" s="2">
        <v>2.7612739100004498E-2</v>
      </c>
      <c r="C14">
        <f>(0.00000009*Table4[[#This Row],[n+D24F1A2:D23AA2:D24]]*LN(Table4[[#This Row],[n+D24F1A2:D23AA2:D24]])) + 0.00006</f>
        <v>2.7894172183739591E-2</v>
      </c>
      <c r="D14">
        <f>Table4[[#This Row],[f(n)]]-Table4[[#This Row],[Time]]</f>
        <v>2.8143308373509285E-4</v>
      </c>
      <c r="F14" s="2">
        <v>30000</v>
      </c>
      <c r="G14" s="2">
        <v>2.7612739100004498E-2</v>
      </c>
      <c r="H14">
        <f xml:space="preserve"> 0.0000000000001*Table46[[#This Row],[n+D24F1A2:D23AA2:D24]]*Table46[[#This Row],[n+D24F1A2:D23AA2:D24]] + 0.000001*Table46[[#This Row],[n+D24F1A2:D23AA2:D24]] + 0.0041</f>
        <v>3.4189999999999998E-2</v>
      </c>
      <c r="I14">
        <f>Table46[[#This Row],[f(n)]]-Table46[[#This Row],[Time]]</f>
        <v>6.5772608999954997E-3</v>
      </c>
      <c r="K14" s="2">
        <v>30000</v>
      </c>
      <c r="L14" s="2">
        <v>2.7612739100004498E-2</v>
      </c>
      <c r="M14">
        <f xml:space="preserve"> -0.0000000000000000001*Table467[[#This Row],[n+D24F1A2:D23AA2:D24]]*Table467[[#This Row],[n+D24F1A2:D23AA2:D24]]*Table467[[#This Row],[n+D24F1A2:D23AA2:D24]] + 0.0000000000003*Table467[[#This Row],[n+D24F1A2:D23AA2:D24]]*Table467[[#This Row],[n+D24F1A2:D23AA2:D24]] + 0.000001*Table467[[#This Row],[n+D24F1A2:D23AA2:D24]] + 0.0026</f>
        <v>3.2867300000000002E-2</v>
      </c>
      <c r="N14">
        <f>Table467[[#This Row],[f(n)]]-Table467[[#This Row],[Time]]</f>
        <v>5.2545608999955036E-3</v>
      </c>
      <c r="P14" s="2">
        <v>30000</v>
      </c>
      <c r="Q14" s="2">
        <v>2.7612739100004498E-2</v>
      </c>
      <c r="R14">
        <f t="shared" si="0"/>
        <v>2.6457535814321528E-2</v>
      </c>
      <c r="S14">
        <f>Table4678[[#This Row],[f(n)]]-Table4678[[#This Row],[Time]]</f>
        <v>-1.1552032856829708E-3</v>
      </c>
    </row>
    <row r="15" spans="1:19" x14ac:dyDescent="0.25">
      <c r="A15" s="1">
        <v>40000</v>
      </c>
      <c r="B15" s="1">
        <v>3.7544030699064E-2</v>
      </c>
      <c r="C15">
        <f>(0.00000009*Table4[[#This Row],[n+D24F1A2:D23AA2:D24]]*LN(Table4[[#This Row],[n+D24F1A2:D23AA2:D24]])) + 0.00006</f>
        <v>3.8207885039145857E-2</v>
      </c>
      <c r="D15">
        <f>Table4[[#This Row],[f(n)]]-Table4[[#This Row],[Time]]</f>
        <v>6.6385434008185695E-4</v>
      </c>
      <c r="F15" s="1">
        <v>40000</v>
      </c>
      <c r="G15" s="1">
        <v>3.7544030699064E-2</v>
      </c>
      <c r="H15">
        <f xml:space="preserve"> 0.0000000000001*Table46[[#This Row],[n+D24F1A2:D23AA2:D24]]*Table46[[#This Row],[n+D24F1A2:D23AA2:D24]] + 0.000001*Table46[[#This Row],[n+D24F1A2:D23AA2:D24]] + 0.0041</f>
        <v>4.4260000000000001E-2</v>
      </c>
      <c r="I15">
        <f>Table46[[#This Row],[f(n)]]-Table46[[#This Row],[Time]]</f>
        <v>6.7159693009360005E-3</v>
      </c>
      <c r="K15" s="1">
        <v>40000</v>
      </c>
      <c r="L15" s="1">
        <v>3.7544030699064E-2</v>
      </c>
      <c r="M15">
        <f xml:space="preserve"> -0.0000000000000000001*Table467[[#This Row],[n+D24F1A2:D23AA2:D24]]*Table467[[#This Row],[n+D24F1A2:D23AA2:D24]]*Table467[[#This Row],[n+D24F1A2:D23AA2:D24]] + 0.0000000000003*Table467[[#This Row],[n+D24F1A2:D23AA2:D24]]*Table467[[#This Row],[n+D24F1A2:D23AA2:D24]] + 0.000001*Table467[[#This Row],[n+D24F1A2:D23AA2:D24]] + 0.0026</f>
        <v>4.3073599999999997E-2</v>
      </c>
      <c r="N15">
        <f>Table467[[#This Row],[f(n)]]-Table467[[#This Row],[Time]]</f>
        <v>5.5295693009359964E-3</v>
      </c>
      <c r="P15" s="1">
        <v>40000</v>
      </c>
      <c r="Q15" s="1">
        <v>3.7544030699064E-2</v>
      </c>
      <c r="R15">
        <f t="shared" si="0"/>
        <v>3.6354378217311675E-2</v>
      </c>
      <c r="S15">
        <f>Table4678[[#This Row],[f(n)]]-Table4678[[#This Row],[Time]]</f>
        <v>-1.1896524817523249E-3</v>
      </c>
    </row>
    <row r="16" spans="1:19" x14ac:dyDescent="0.25">
      <c r="A16" s="2">
        <v>50000</v>
      </c>
      <c r="B16" s="2">
        <v>4.5721910698921397E-2</v>
      </c>
      <c r="C16">
        <f>(0.00000009*Table4[[#This Row],[n+D24F1A2:D23AA2:D24]]*LN(Table4[[#This Row],[n+D24F1A2:D23AA2:D24]])) + 0.00006</f>
        <v>4.8749002279846271E-2</v>
      </c>
      <c r="D16">
        <f>Table4[[#This Row],[f(n)]]-Table4[[#This Row],[Time]]</f>
        <v>3.0270915809248733E-3</v>
      </c>
      <c r="F16" s="2">
        <v>50000</v>
      </c>
      <c r="G16" s="2">
        <v>4.5721910698921397E-2</v>
      </c>
      <c r="H16">
        <f xml:space="preserve"> 0.0000000000001*Table46[[#This Row],[n+D24F1A2:D23AA2:D24]]*Table46[[#This Row],[n+D24F1A2:D23AA2:D24]] + 0.000001*Table46[[#This Row],[n+D24F1A2:D23AA2:D24]] + 0.0041</f>
        <v>5.4349999999999996E-2</v>
      </c>
      <c r="I16">
        <f>Table46[[#This Row],[f(n)]]-Table46[[#This Row],[Time]]</f>
        <v>8.6280893010785981E-3</v>
      </c>
      <c r="K16" s="2">
        <v>50000</v>
      </c>
      <c r="L16" s="2">
        <v>4.5721910698921397E-2</v>
      </c>
      <c r="M16">
        <f xml:space="preserve"> -0.0000000000000000001*Table467[[#This Row],[n+D24F1A2:D23AA2:D24]]*Table467[[#This Row],[n+D24F1A2:D23AA2:D24]]*Table467[[#This Row],[n+D24F1A2:D23AA2:D24]] + 0.0000000000003*Table467[[#This Row],[n+D24F1A2:D23AA2:D24]]*Table467[[#This Row],[n+D24F1A2:D23AA2:D24]] + 0.000001*Table467[[#This Row],[n+D24F1A2:D23AA2:D24]] + 0.0026</f>
        <v>5.3337499999999996E-2</v>
      </c>
      <c r="N16">
        <f>Table467[[#This Row],[f(n)]]-Table467[[#This Row],[Time]]</f>
        <v>7.6155893010785985E-3</v>
      </c>
      <c r="P16" s="2">
        <v>50000</v>
      </c>
      <c r="Q16" s="2">
        <v>4.5721910698921397E-2</v>
      </c>
      <c r="R16">
        <f t="shared" si="0"/>
        <v>4.6516124208153292E-2</v>
      </c>
      <c r="S16">
        <f>Table4678[[#This Row],[f(n)]]-Table4678[[#This Row],[Time]]</f>
        <v>7.9421350923189471E-4</v>
      </c>
    </row>
    <row r="17" spans="1:19" x14ac:dyDescent="0.25">
      <c r="A17" s="1">
        <v>60000</v>
      </c>
      <c r="B17" s="1">
        <v>5.6248912098817501E-2</v>
      </c>
      <c r="C17">
        <f>(0.00000009*Table4[[#This Row],[n+D24F1A2:D23AA2:D24]]*LN(Table4[[#This Row],[n+D24F1A2:D23AA2:D24]])) + 0.00006</f>
        <v>5.9471339142502889E-2</v>
      </c>
      <c r="D17">
        <f>Table4[[#This Row],[f(n)]]-Table4[[#This Row],[Time]]</f>
        <v>3.2224270436853886E-3</v>
      </c>
      <c r="F17" s="1">
        <v>60000</v>
      </c>
      <c r="G17" s="1">
        <v>5.6248912098817501E-2</v>
      </c>
      <c r="H17">
        <f xml:space="preserve"> 0.0000000000001*Table46[[#This Row],[n+D24F1A2:D23AA2:D24]]*Table46[[#This Row],[n+D24F1A2:D23AA2:D24]] + 0.000001*Table46[[#This Row],[n+D24F1A2:D23AA2:D24]] + 0.0041</f>
        <v>6.4460000000000003E-2</v>
      </c>
      <c r="I17">
        <f>Table46[[#This Row],[f(n)]]-Table46[[#This Row],[Time]]</f>
        <v>8.2110879011825025E-3</v>
      </c>
      <c r="K17" s="1">
        <v>60000</v>
      </c>
      <c r="L17" s="1">
        <v>5.6248912098817501E-2</v>
      </c>
      <c r="M17">
        <f xml:space="preserve"> -0.0000000000000000001*Table467[[#This Row],[n+D24F1A2:D23AA2:D24]]*Table467[[#This Row],[n+D24F1A2:D23AA2:D24]]*Table467[[#This Row],[n+D24F1A2:D23AA2:D24]] + 0.0000000000003*Table467[[#This Row],[n+D24F1A2:D23AA2:D24]]*Table467[[#This Row],[n+D24F1A2:D23AA2:D24]] + 0.000001*Table467[[#This Row],[n+D24F1A2:D23AA2:D24]] + 0.0026</f>
        <v>6.3658400000000004E-2</v>
      </c>
      <c r="N17">
        <f>Table467[[#This Row],[f(n)]]-Table467[[#This Row],[Time]]</f>
        <v>7.4094879011825029E-3</v>
      </c>
      <c r="P17" s="1">
        <v>60000</v>
      </c>
      <c r="Q17" s="1">
        <v>5.6248912098817501E-2</v>
      </c>
      <c r="R17">
        <f t="shared" si="0"/>
        <v>5.6894086130102391E-2</v>
      </c>
      <c r="S17">
        <f>Table4678[[#This Row],[f(n)]]-Table4678[[#This Row],[Time]]</f>
        <v>6.451740312848897E-4</v>
      </c>
    </row>
    <row r="18" spans="1:19" x14ac:dyDescent="0.25">
      <c r="A18" s="2">
        <v>70000</v>
      </c>
      <c r="B18" s="2">
        <v>6.6041140499874001E-2</v>
      </c>
      <c r="C18">
        <f>(0.00000009*Table4[[#This Row],[n+D24F1A2:D23AA2:D24]]*LN(Table4[[#This Row],[n+D24F1A2:D23AA2:D24]])) + 0.00006</f>
        <v>7.0344378282498427E-2</v>
      </c>
      <c r="D18">
        <f>Table4[[#This Row],[f(n)]]-Table4[[#This Row],[Time]]</f>
        <v>4.303237782624425E-3</v>
      </c>
      <c r="F18" s="2">
        <v>70000</v>
      </c>
      <c r="G18" s="2">
        <v>6.6041140499874001E-2</v>
      </c>
      <c r="H18">
        <f xml:space="preserve"> 0.0000000000001*Table46[[#This Row],[n+D24F1A2:D23AA2:D24]]*Table46[[#This Row],[n+D24F1A2:D23AA2:D24]] + 0.000001*Table46[[#This Row],[n+D24F1A2:D23AA2:D24]] + 0.0041</f>
        <v>7.4590000000000004E-2</v>
      </c>
      <c r="I18">
        <f>Table46[[#This Row],[f(n)]]-Table46[[#This Row],[Time]]</f>
        <v>8.548859500126002E-3</v>
      </c>
      <c r="K18" s="2">
        <v>70000</v>
      </c>
      <c r="L18" s="2">
        <v>6.6041140499874001E-2</v>
      </c>
      <c r="M18">
        <f xml:space="preserve"> -0.0000000000000000001*Table467[[#This Row],[n+D24F1A2:D23AA2:D24]]*Table467[[#This Row],[n+D24F1A2:D23AA2:D24]]*Table467[[#This Row],[n+D24F1A2:D23AA2:D24]] + 0.0000000000003*Table467[[#This Row],[n+D24F1A2:D23AA2:D24]]*Table467[[#This Row],[n+D24F1A2:D23AA2:D24]] + 0.000001*Table467[[#This Row],[n+D24F1A2:D23AA2:D24]] + 0.0026</f>
        <v>7.4035699999999996E-2</v>
      </c>
      <c r="N18">
        <f>Table467[[#This Row],[f(n)]]-Table467[[#This Row],[Time]]</f>
        <v>7.9945595001259945E-3</v>
      </c>
      <c r="P18" s="2">
        <v>70000</v>
      </c>
      <c r="Q18" s="2">
        <v>6.6041140499874001E-2</v>
      </c>
      <c r="R18">
        <f t="shared" si="0"/>
        <v>6.7455373251978867E-2</v>
      </c>
      <c r="S18">
        <f>Table4678[[#This Row],[f(n)]]-Table4678[[#This Row],[Time]]</f>
        <v>1.4142327521048659E-3</v>
      </c>
    </row>
    <row r="19" spans="1:19" x14ac:dyDescent="0.25">
      <c r="A19" s="1">
        <v>80000</v>
      </c>
      <c r="B19" s="1">
        <v>7.6726159700774593E-2</v>
      </c>
      <c r="C19">
        <f>(0.00000009*Table4[[#This Row],[n+D24F1A2:D23AA2:D24]]*LN(Table4[[#This Row],[n+D24F1A2:D23AA2:D24]])) + 0.00006</f>
        <v>8.1346429778323334E-2</v>
      </c>
      <c r="D19">
        <f>Table4[[#This Row],[f(n)]]-Table4[[#This Row],[Time]]</f>
        <v>4.620270077548741E-3</v>
      </c>
      <c r="F19" s="1">
        <v>80000</v>
      </c>
      <c r="G19" s="1">
        <v>7.6726159700774593E-2</v>
      </c>
      <c r="H19">
        <f xml:space="preserve"> 0.0000000000001*Table46[[#This Row],[n+D24F1A2:D23AA2:D24]]*Table46[[#This Row],[n+D24F1A2:D23AA2:D24]] + 0.000001*Table46[[#This Row],[n+D24F1A2:D23AA2:D24]] + 0.0041</f>
        <v>8.474000000000001E-2</v>
      </c>
      <c r="I19">
        <f>Table46[[#This Row],[f(n)]]-Table46[[#This Row],[Time]]</f>
        <v>8.0138402992254165E-3</v>
      </c>
      <c r="K19" s="1">
        <v>80000</v>
      </c>
      <c r="L19" s="1">
        <v>7.6726159700774593E-2</v>
      </c>
      <c r="M19">
        <f xml:space="preserve"> -0.0000000000000000001*Table467[[#This Row],[n+D24F1A2:D23AA2:D24]]*Table467[[#This Row],[n+D24F1A2:D23AA2:D24]]*Table467[[#This Row],[n+D24F1A2:D23AA2:D24]] + 0.0000000000003*Table467[[#This Row],[n+D24F1A2:D23AA2:D24]]*Table467[[#This Row],[n+D24F1A2:D23AA2:D24]] + 0.000001*Table467[[#This Row],[n+D24F1A2:D23AA2:D24]] + 0.0026</f>
        <v>8.4468800000000011E-2</v>
      </c>
      <c r="N19">
        <f>Table467[[#This Row],[f(n)]]-Table467[[#This Row],[Time]]</f>
        <v>7.7426402992254173E-3</v>
      </c>
      <c r="P19" s="1">
        <v>80000</v>
      </c>
      <c r="Q19" s="1">
        <v>7.6726159700774593E-2</v>
      </c>
      <c r="R19">
        <f t="shared" si="0"/>
        <v>7.8176181637537326E-2</v>
      </c>
      <c r="S19">
        <f>Table4678[[#This Row],[f(n)]]-Table4678[[#This Row],[Time]]</f>
        <v>1.4500219367627326E-3</v>
      </c>
    </row>
    <row r="20" spans="1:19" x14ac:dyDescent="0.25">
      <c r="A20" s="2">
        <v>90000</v>
      </c>
      <c r="B20" s="2">
        <v>9.5055649799178299E-2</v>
      </c>
      <c r="C20">
        <f>(0.00000009*Table4[[#This Row],[n+D24F1A2:D23AA2:D24]]*LN(Table4[[#This Row],[n+D24F1A2:D23AA2:D24]])) + 0.00006</f>
        <v>9.2461276089430458E-2</v>
      </c>
      <c r="D20">
        <f>Table4[[#This Row],[f(n)]]-Table4[[#This Row],[Time]]</f>
        <v>-2.5943737097478409E-3</v>
      </c>
      <c r="F20" s="2">
        <v>90000</v>
      </c>
      <c r="G20" s="2">
        <v>9.5055649799178299E-2</v>
      </c>
      <c r="H20">
        <f xml:space="preserve"> 0.0000000000001*Table46[[#This Row],[n+D24F1A2:D23AA2:D24]]*Table46[[#This Row],[n+D24F1A2:D23AA2:D24]] + 0.000001*Table46[[#This Row],[n+D24F1A2:D23AA2:D24]] + 0.0041</f>
        <v>9.4910000000000008E-2</v>
      </c>
      <c r="I20">
        <f>Table46[[#This Row],[f(n)]]-Table46[[#This Row],[Time]]</f>
        <v>-1.4564979917829068E-4</v>
      </c>
      <c r="K20" s="2">
        <v>90000</v>
      </c>
      <c r="L20" s="2">
        <v>9.5055649799178299E-2</v>
      </c>
      <c r="M20">
        <f xml:space="preserve"> -0.0000000000000000001*Table467[[#This Row],[n+D24F1A2:D23AA2:D24]]*Table467[[#This Row],[n+D24F1A2:D23AA2:D24]]*Table467[[#This Row],[n+D24F1A2:D23AA2:D24]] + 0.0000000000003*Table467[[#This Row],[n+D24F1A2:D23AA2:D24]]*Table467[[#This Row],[n+D24F1A2:D23AA2:D24]] + 0.000001*Table467[[#This Row],[n+D24F1A2:D23AA2:D24]] + 0.0026</f>
        <v>9.4957100000000003E-2</v>
      </c>
      <c r="N20">
        <f>Table467[[#This Row],[f(n)]]-Table467[[#This Row],[Time]]</f>
        <v>-9.8549799178296316E-5</v>
      </c>
      <c r="P20" s="2">
        <v>90000</v>
      </c>
      <c r="Q20" s="2">
        <v>9.5055649799178299E-2</v>
      </c>
      <c r="R20">
        <f t="shared" si="0"/>
        <v>8.9038437605242798E-2</v>
      </c>
      <c r="S20">
        <f>Table4678[[#This Row],[f(n)]]-Table4678[[#This Row],[Time]]</f>
        <v>-6.0172121939355006E-3</v>
      </c>
    </row>
    <row r="21" spans="1:19" x14ac:dyDescent="0.25">
      <c r="A21" s="7">
        <v>100000</v>
      </c>
      <c r="B21" s="7">
        <v>0.109158722600022</v>
      </c>
      <c r="C21">
        <f>(0.00000009*Table4[[#This Row],[n+D24F1A2:D23AA2:D24]]*LN(Table4[[#This Row],[n+D24F1A2:D23AA2:D24]])) + 0.00006</f>
        <v>0.10367632918473206</v>
      </c>
      <c r="D21">
        <f>Table4[[#This Row],[f(n)]]-Table4[[#This Row],[Time]]</f>
        <v>-5.4823934152899434E-3</v>
      </c>
      <c r="F21" s="7">
        <v>100000</v>
      </c>
      <c r="G21" s="7">
        <v>0.109158722600022</v>
      </c>
      <c r="H21">
        <f xml:space="preserve"> 0.0000000000001*Table46[[#This Row],[n+D24F1A2:D23AA2:D24]]*Table46[[#This Row],[n+D24F1A2:D23AA2:D24]] + 0.000001*Table46[[#This Row],[n+D24F1A2:D23AA2:D24]] + 0.0041</f>
        <v>0.1051</v>
      </c>
      <c r="I21">
        <f>Table46[[#This Row],[f(n)]]-Table46[[#This Row],[Time]]</f>
        <v>-4.058722600022005E-3</v>
      </c>
      <c r="K21" s="7">
        <v>100000</v>
      </c>
      <c r="L21" s="7">
        <v>0.109158722600022</v>
      </c>
      <c r="M21">
        <f xml:space="preserve"> -0.0000000000000000001*Table467[[#This Row],[n+D24F1A2:D23AA2:D24]]*Table467[[#This Row],[n+D24F1A2:D23AA2:D24]]*Table467[[#This Row],[n+D24F1A2:D23AA2:D24]] + 0.0000000000003*Table467[[#This Row],[n+D24F1A2:D23AA2:D24]]*Table467[[#This Row],[n+D24F1A2:D23AA2:D24]] + 0.000001*Table467[[#This Row],[n+D24F1A2:D23AA2:D24]] + 0.0026</f>
        <v>0.1055</v>
      </c>
      <c r="N21">
        <f>Table467[[#This Row],[f(n)]]-Table467[[#This Row],[Time]]</f>
        <v>-3.6587226000220074E-3</v>
      </c>
      <c r="P21" s="7">
        <v>100000</v>
      </c>
      <c r="Q21" s="7">
        <v>0.109158722600022</v>
      </c>
      <c r="R21">
        <f t="shared" si="0"/>
        <v>0.10002792382897058</v>
      </c>
      <c r="S21">
        <f>Table4678[[#This Row],[f(n)]]-Table4678[[#This Row],[Time]]</f>
        <v>-9.1307987710514266E-3</v>
      </c>
    </row>
    <row r="22" spans="1:19" x14ac:dyDescent="0.25">
      <c r="A22" s="2">
        <v>200000</v>
      </c>
      <c r="B22" s="2">
        <v>0.214997411700005</v>
      </c>
      <c r="C22">
        <f>(0.00000009*Table4[[#This Row],[n+D24F1A2:D23AA2:D24]]*LN(Table4[[#This Row],[n+D24F1A2:D23AA2:D24]])) + 0.00006</f>
        <v>0.21976930761954311</v>
      </c>
      <c r="D22">
        <f>Table4[[#This Row],[f(n)]]-Table4[[#This Row],[Time]]</f>
        <v>4.7718959195381105E-3</v>
      </c>
      <c r="F22" s="2">
        <v>200000</v>
      </c>
      <c r="G22" s="2">
        <v>0.214997411700005</v>
      </c>
      <c r="H22">
        <f xml:space="preserve"> 0.0000000000001*Table46[[#This Row],[n+D24F1A2:D23AA2:D24]]*Table46[[#This Row],[n+D24F1A2:D23AA2:D24]] + 0.000001*Table46[[#This Row],[n+D24F1A2:D23AA2:D24]] + 0.0041</f>
        <v>0.20809999999999998</v>
      </c>
      <c r="I22">
        <f>Table46[[#This Row],[f(n)]]-Table46[[#This Row],[Time]]</f>
        <v>-6.8974117000050184E-3</v>
      </c>
      <c r="K22" s="2">
        <v>200000</v>
      </c>
      <c r="L22" s="2">
        <v>0.214997411700005</v>
      </c>
      <c r="M22">
        <f xml:space="preserve"> -0.0000000000000000001*Table467[[#This Row],[n+D24F1A2:D23AA2:D24]]*Table467[[#This Row],[n+D24F1A2:D23AA2:D24]]*Table467[[#This Row],[n+D24F1A2:D23AA2:D24]] + 0.0000000000003*Table467[[#This Row],[n+D24F1A2:D23AA2:D24]]*Table467[[#This Row],[n+D24F1A2:D23AA2:D24]] + 0.000001*Table467[[#This Row],[n+D24F1A2:D23AA2:D24]] + 0.0026</f>
        <v>0.21379999999999996</v>
      </c>
      <c r="N22">
        <f>Table467[[#This Row],[f(n)]]-Table467[[#This Row],[Time]]</f>
        <v>-1.1974117000050355E-3</v>
      </c>
      <c r="P22" s="2">
        <v>200000</v>
      </c>
      <c r="Q22" s="2">
        <v>0.214997411700005</v>
      </c>
      <c r="R22">
        <f t="shared" si="0"/>
        <v>0.21509929547785861</v>
      </c>
      <c r="S22">
        <f>Table4678[[#This Row],[f(n)]]-Table4678[[#This Row],[Time]]</f>
        <v>1.0188377785361191E-4</v>
      </c>
    </row>
    <row r="23" spans="1:19" x14ac:dyDescent="0.25">
      <c r="A23" s="1">
        <v>300000</v>
      </c>
      <c r="B23" s="1">
        <v>0.329560642700016</v>
      </c>
      <c r="C23">
        <f>(0.00000009*Table4[[#This Row],[n+D24F1A2:D23AA2:D24]]*LN(Table4[[#This Row],[n+D24F1A2:D23AA2:D24]])) + 0.00006</f>
        <v>0.3405715193482351</v>
      </c>
      <c r="D23">
        <f>Table4[[#This Row],[f(n)]]-Table4[[#This Row],[Time]]</f>
        <v>1.1010876648219092E-2</v>
      </c>
      <c r="F23" s="1">
        <v>300000</v>
      </c>
      <c r="G23" s="1">
        <v>0.329560642700016</v>
      </c>
      <c r="H23">
        <f xml:space="preserve"> 0.0000000000001*Table46[[#This Row],[n+D24F1A2:D23AA2:D24]]*Table46[[#This Row],[n+D24F1A2:D23AA2:D24]] + 0.000001*Table46[[#This Row],[n+D24F1A2:D23AA2:D24]] + 0.0041</f>
        <v>0.31309999999999999</v>
      </c>
      <c r="I23">
        <f>Table46[[#This Row],[f(n)]]-Table46[[#This Row],[Time]]</f>
        <v>-1.6460642700016015E-2</v>
      </c>
      <c r="K23" s="1">
        <v>300000</v>
      </c>
      <c r="L23" s="1">
        <v>0.329560642700016</v>
      </c>
      <c r="M23">
        <f xml:space="preserve"> -0.0000000000000000001*Table467[[#This Row],[n+D24F1A2:D23AA2:D24]]*Table467[[#This Row],[n+D24F1A2:D23AA2:D24]]*Table467[[#This Row],[n+D24F1A2:D23AA2:D24]] + 0.0000000000003*Table467[[#This Row],[n+D24F1A2:D23AA2:D24]]*Table467[[#This Row],[n+D24F1A2:D23AA2:D24]] + 0.000001*Table467[[#This Row],[n+D24F1A2:D23AA2:D24]] + 0.0026</f>
        <v>0.32689999999999997</v>
      </c>
      <c r="N23">
        <f>Table467[[#This Row],[f(n)]]-Table467[[#This Row],[Time]]</f>
        <v>-2.660642700016036E-3</v>
      </c>
      <c r="P23" s="1">
        <v>300000</v>
      </c>
      <c r="Q23" s="1">
        <v>0.329560642700016</v>
      </c>
      <c r="R23">
        <f t="shared" si="0"/>
        <v>0.33662734568828434</v>
      </c>
      <c r="S23">
        <f>Table4678[[#This Row],[f(n)]]-Table4678[[#This Row],[Time]]</f>
        <v>7.0667029882683363E-3</v>
      </c>
    </row>
    <row r="24" spans="1:19" x14ac:dyDescent="0.25">
      <c r="A24" s="2">
        <v>400000</v>
      </c>
      <c r="B24" s="2">
        <v>0.45314224959993199</v>
      </c>
      <c r="C24">
        <f>(0.00000009*Table4[[#This Row],[n+D24F1A2:D23AA2:D24]]*LN(Table4[[#This Row],[n+D24F1A2:D23AA2:D24]])) + 0.00006</f>
        <v>0.46443191373924425</v>
      </c>
      <c r="D24">
        <f>Table4[[#This Row],[f(n)]]-Table4[[#This Row],[Time]]</f>
        <v>1.1289664139312261E-2</v>
      </c>
      <c r="F24" s="2">
        <v>400000</v>
      </c>
      <c r="G24" s="2">
        <v>0.45314224959993199</v>
      </c>
      <c r="H24">
        <f xml:space="preserve"> 0.0000000000001*Table46[[#This Row],[n+D24F1A2:D23AA2:D24]]*Table46[[#This Row],[n+D24F1A2:D23AA2:D24]] + 0.000001*Table46[[#This Row],[n+D24F1A2:D23AA2:D24]] + 0.0041</f>
        <v>0.42009999999999997</v>
      </c>
      <c r="I24">
        <f>Table46[[#This Row],[f(n)]]-Table46[[#This Row],[Time]]</f>
        <v>-3.3042249599932016E-2</v>
      </c>
      <c r="K24" s="2">
        <v>400000</v>
      </c>
      <c r="L24" s="2">
        <v>0.45314224959993199</v>
      </c>
      <c r="M24">
        <f xml:space="preserve"> -0.0000000000000000001*Table467[[#This Row],[n+D24F1A2:D23AA2:D24]]*Table467[[#This Row],[n+D24F1A2:D23AA2:D24]]*Table467[[#This Row],[n+D24F1A2:D23AA2:D24]] + 0.0000000000003*Table467[[#This Row],[n+D24F1A2:D23AA2:D24]]*Table467[[#This Row],[n+D24F1A2:D23AA2:D24]] + 0.000001*Table467[[#This Row],[n+D24F1A2:D23AA2:D24]] + 0.0026</f>
        <v>0.44419999999999993</v>
      </c>
      <c r="N24">
        <f>Table467[[#This Row],[f(n)]]-Table467[[#This Row],[Time]]</f>
        <v>-8.9422495999320617E-3</v>
      </c>
      <c r="P24" s="2">
        <v>400000</v>
      </c>
      <c r="Q24" s="2">
        <v>0.45314224959993199</v>
      </c>
      <c r="R24">
        <f t="shared" si="0"/>
        <v>0.46254790806395657</v>
      </c>
      <c r="S24">
        <f>Table4678[[#This Row],[f(n)]]-Table4678[[#This Row],[Time]]</f>
        <v>9.4056584640245799E-3</v>
      </c>
    </row>
    <row r="25" spans="1:19" x14ac:dyDescent="0.25">
      <c r="A25" s="1">
        <v>500000</v>
      </c>
      <c r="B25" s="1">
        <v>0.572583640900029</v>
      </c>
      <c r="C25">
        <f>(0.00000009*Table4[[#This Row],[n+D24F1A2:D23AA2:D24]]*LN(Table4[[#This Row],[n+D24F1A2:D23AA2:D24]])) + 0.00006</f>
        <v>0.59056635198319474</v>
      </c>
      <c r="D25">
        <f>Table4[[#This Row],[f(n)]]-Table4[[#This Row],[Time]]</f>
        <v>1.7982711083165737E-2</v>
      </c>
      <c r="F25" s="1">
        <v>500000</v>
      </c>
      <c r="G25" s="1">
        <v>0.572583640900029</v>
      </c>
      <c r="H25">
        <f xml:space="preserve"> 0.0000000000001*Table46[[#This Row],[n+D24F1A2:D23AA2:D24]]*Table46[[#This Row],[n+D24F1A2:D23AA2:D24]] + 0.000001*Table46[[#This Row],[n+D24F1A2:D23AA2:D24]] + 0.0041</f>
        <v>0.52910000000000001</v>
      </c>
      <c r="I25">
        <f>Table46[[#This Row],[f(n)]]-Table46[[#This Row],[Time]]</f>
        <v>-4.3483640900028986E-2</v>
      </c>
      <c r="K25" s="1">
        <v>500000</v>
      </c>
      <c r="L25" s="1">
        <v>0.572583640900029</v>
      </c>
      <c r="M25">
        <f xml:space="preserve"> -0.0000000000000000001*Table467[[#This Row],[n+D24F1A2:D23AA2:D24]]*Table467[[#This Row],[n+D24F1A2:D23AA2:D24]]*Table467[[#This Row],[n+D24F1A2:D23AA2:D24]] + 0.0000000000003*Table467[[#This Row],[n+D24F1A2:D23AA2:D24]]*Table467[[#This Row],[n+D24F1A2:D23AA2:D24]] + 0.000001*Table467[[#This Row],[n+D24F1A2:D23AA2:D24]] + 0.0026</f>
        <v>0.56510000000000005</v>
      </c>
      <c r="N25">
        <f>Table467[[#This Row],[f(n)]]-Table467[[#This Row],[Time]]</f>
        <v>-7.4836409000289539E-3</v>
      </c>
      <c r="P25" s="1">
        <v>500000</v>
      </c>
      <c r="Q25" s="1">
        <v>0.572583640900029</v>
      </c>
      <c r="R25">
        <f t="shared" si="0"/>
        <v>0.59183892006379235</v>
      </c>
      <c r="S25">
        <f>Table4678[[#This Row],[f(n)]]-Table4678[[#This Row],[Time]]</f>
        <v>1.925527916376335E-2</v>
      </c>
    </row>
    <row r="26" spans="1:19" x14ac:dyDescent="0.25">
      <c r="A26" s="2">
        <v>600000</v>
      </c>
      <c r="B26" s="2">
        <v>0.69586710960002096</v>
      </c>
      <c r="C26">
        <f>(0.00000009*Table4[[#This Row],[n+D24F1A2:D23AA2:D24]]*LN(Table4[[#This Row],[n+D24F1A2:D23AA2:D24]])) + 0.00006</f>
        <v>0.71851298644670725</v>
      </c>
      <c r="D26">
        <f>Table4[[#This Row],[f(n)]]-Table4[[#This Row],[Time]]</f>
        <v>2.2645876846686286E-2</v>
      </c>
      <c r="F26" s="2">
        <v>600000</v>
      </c>
      <c r="G26" s="2">
        <v>0.69586710960002096</v>
      </c>
      <c r="H26">
        <f xml:space="preserve"> 0.0000000000001*Table46[[#This Row],[n+D24F1A2:D23AA2:D24]]*Table46[[#This Row],[n+D24F1A2:D23AA2:D24]] + 0.000001*Table46[[#This Row],[n+D24F1A2:D23AA2:D24]] + 0.0041</f>
        <v>0.6401</v>
      </c>
      <c r="I26">
        <f>Table46[[#This Row],[f(n)]]-Table46[[#This Row],[Time]]</f>
        <v>-5.5767109600020959E-2</v>
      </c>
      <c r="K26" s="2">
        <v>600000</v>
      </c>
      <c r="L26" s="2">
        <v>0.69586710960002096</v>
      </c>
      <c r="M26">
        <f xml:space="preserve"> -0.0000000000000000001*Table467[[#This Row],[n+D24F1A2:D23AA2:D24]]*Table467[[#This Row],[n+D24F1A2:D23AA2:D24]]*Table467[[#This Row],[n+D24F1A2:D23AA2:D24]] + 0.0000000000003*Table467[[#This Row],[n+D24F1A2:D23AA2:D24]]*Table467[[#This Row],[n+D24F1A2:D23AA2:D24]] + 0.000001*Table467[[#This Row],[n+D24F1A2:D23AA2:D24]] + 0.0026</f>
        <v>0.68900000000000006</v>
      </c>
      <c r="N26">
        <f>Table467[[#This Row],[f(n)]]-Table467[[#This Row],[Time]]</f>
        <v>-6.8671096000209042E-3</v>
      </c>
      <c r="P26" s="2">
        <v>600000</v>
      </c>
      <c r="Q26" s="2">
        <v>0.69586710960002096</v>
      </c>
      <c r="R26">
        <f t="shared" si="0"/>
        <v>0.72388091369302499</v>
      </c>
      <c r="S26">
        <f>Table4678[[#This Row],[f(n)]]-Table4678[[#This Row],[Time]]</f>
        <v>2.8013804093004024E-2</v>
      </c>
    </row>
    <row r="27" spans="1:19" x14ac:dyDescent="0.25">
      <c r="A27" s="1">
        <v>700000</v>
      </c>
      <c r="B27" s="1">
        <v>0.82127719110003405</v>
      </c>
      <c r="C27">
        <f>(0.00000009*Table4[[#This Row],[n+D24F1A2:D23AA2:D24]]*LN(Table4[[#This Row],[n+D24F1A2:D23AA2:D24]])) + 0.00006</f>
        <v>0.84796664368360908</v>
      </c>
      <c r="D27">
        <f>Table4[[#This Row],[f(n)]]-Table4[[#This Row],[Time]]</f>
        <v>2.6689452583575024E-2</v>
      </c>
      <c r="F27" s="1">
        <v>700000</v>
      </c>
      <c r="G27" s="1">
        <v>0.82127719110003405</v>
      </c>
      <c r="H27">
        <f xml:space="preserve"> 0.0000000000001*Table46[[#This Row],[n+D24F1A2:D23AA2:D24]]*Table46[[#This Row],[n+D24F1A2:D23AA2:D24]] + 0.000001*Table46[[#This Row],[n+D24F1A2:D23AA2:D24]] + 0.0041</f>
        <v>0.75309999999999999</v>
      </c>
      <c r="I27">
        <f>Table46[[#This Row],[f(n)]]-Table46[[#This Row],[Time]]</f>
        <v>-6.8177191100034062E-2</v>
      </c>
      <c r="K27" s="1">
        <v>700000</v>
      </c>
      <c r="L27" s="1">
        <v>0.82127719110003405</v>
      </c>
      <c r="M27">
        <f xml:space="preserve"> -0.0000000000000000001*Table467[[#This Row],[n+D24F1A2:D23AA2:D24]]*Table467[[#This Row],[n+D24F1A2:D23AA2:D24]]*Table467[[#This Row],[n+D24F1A2:D23AA2:D24]] + 0.0000000000003*Table467[[#This Row],[n+D24F1A2:D23AA2:D24]]*Table467[[#This Row],[n+D24F1A2:D23AA2:D24]] + 0.000001*Table467[[#This Row],[n+D24F1A2:D23AA2:D24]] + 0.0026</f>
        <v>0.81530000000000002</v>
      </c>
      <c r="N27">
        <f>Table467[[#This Row],[f(n)]]-Table467[[#This Row],[Time]]</f>
        <v>-5.9771911000340294E-3</v>
      </c>
      <c r="P27" s="1">
        <v>700000</v>
      </c>
      <c r="Q27" s="1">
        <v>0.82127719110003405</v>
      </c>
      <c r="R27">
        <f t="shared" si="0"/>
        <v>0.85825541008753559</v>
      </c>
      <c r="S27">
        <f>Table4678[[#This Row],[f(n)]]-Table4678[[#This Row],[Time]]</f>
        <v>3.6978218987501532E-2</v>
      </c>
    </row>
    <row r="28" spans="1:19" x14ac:dyDescent="0.25">
      <c r="A28" s="2">
        <v>800000</v>
      </c>
      <c r="B28" s="2">
        <v>0.95124856659995205</v>
      </c>
      <c r="C28">
        <f>(0.00000009*Table4[[#This Row],[n+D24F1A2:D23AA2:D24]]*LN(Table4[[#This Row],[n+D24F1A2:D23AA2:D24]])) + 0.00006</f>
        <v>0.97871042447880452</v>
      </c>
      <c r="D28">
        <f>Table4[[#This Row],[f(n)]]-Table4[[#This Row],[Time]]</f>
        <v>2.7461857878852469E-2</v>
      </c>
      <c r="F28" s="2">
        <v>800000</v>
      </c>
      <c r="G28" s="2">
        <v>0.95124856659995205</v>
      </c>
      <c r="H28">
        <f xml:space="preserve"> 0.0000000000001*Table46[[#This Row],[n+D24F1A2:D23AA2:D24]]*Table46[[#This Row],[n+D24F1A2:D23AA2:D24]] + 0.000001*Table46[[#This Row],[n+D24F1A2:D23AA2:D24]] + 0.0041</f>
        <v>0.86809999999999987</v>
      </c>
      <c r="I28">
        <f>Table46[[#This Row],[f(n)]]-Table46[[#This Row],[Time]]</f>
        <v>-8.3148566599952178E-2</v>
      </c>
      <c r="K28" s="2">
        <v>800000</v>
      </c>
      <c r="L28" s="2">
        <v>0.95124856659995205</v>
      </c>
      <c r="M28">
        <f xml:space="preserve"> -0.0000000000000000001*Table467[[#This Row],[n+D24F1A2:D23AA2:D24]]*Table467[[#This Row],[n+D24F1A2:D23AA2:D24]]*Table467[[#This Row],[n+D24F1A2:D23AA2:D24]] + 0.0000000000003*Table467[[#This Row],[n+D24F1A2:D23AA2:D24]]*Table467[[#This Row],[n+D24F1A2:D23AA2:D24]] + 0.000001*Table467[[#This Row],[n+D24F1A2:D23AA2:D24]] + 0.0026</f>
        <v>0.94339999999999991</v>
      </c>
      <c r="N28">
        <f>Table467[[#This Row],[f(n)]]-Table467[[#This Row],[Time]]</f>
        <v>-7.8485665999521448E-3</v>
      </c>
      <c r="P28" s="2">
        <v>800000</v>
      </c>
      <c r="Q28" s="2">
        <v>0.95124856659995205</v>
      </c>
      <c r="R28">
        <f t="shared" si="0"/>
        <v>0.99465954446310856</v>
      </c>
      <c r="S28">
        <f>Table4678[[#This Row],[f(n)]]-Table4678[[#This Row],[Time]]</f>
        <v>4.3410977863156508E-2</v>
      </c>
    </row>
    <row r="29" spans="1:19" x14ac:dyDescent="0.25">
      <c r="A29" s="1">
        <v>900000</v>
      </c>
      <c r="B29" s="1">
        <v>1.089210542</v>
      </c>
      <c r="C29">
        <f>(0.00000009*Table4[[#This Row],[n+D24F1A2:D23AA2:D24]]*LN(Table4[[#This Row],[n+D24F1A2:D23AA2:D24]])) + 0.00006</f>
        <v>1.1105821534268223</v>
      </c>
      <c r="D29">
        <f>Table4[[#This Row],[f(n)]]-Table4[[#This Row],[Time]]</f>
        <v>2.1371611426822312E-2</v>
      </c>
      <c r="F29" s="1">
        <v>900000</v>
      </c>
      <c r="G29" s="1">
        <v>1.089210542</v>
      </c>
      <c r="H29">
        <f xml:space="preserve"> 0.0000000000001*Table46[[#This Row],[n+D24F1A2:D23AA2:D24]]*Table46[[#This Row],[n+D24F1A2:D23AA2:D24]] + 0.000001*Table46[[#This Row],[n+D24F1A2:D23AA2:D24]] + 0.0041</f>
        <v>0.98509999999999986</v>
      </c>
      <c r="I29">
        <f>Table46[[#This Row],[f(n)]]-Table46[[#This Row],[Time]]</f>
        <v>-0.10411054200000014</v>
      </c>
      <c r="K29" s="1">
        <v>900000</v>
      </c>
      <c r="L29" s="1">
        <v>1.089210542</v>
      </c>
      <c r="M29">
        <f xml:space="preserve"> -0.0000000000000000001*Table467[[#This Row],[n+D24F1A2:D23AA2:D24]]*Table467[[#This Row],[n+D24F1A2:D23AA2:D24]]*Table467[[#This Row],[n+D24F1A2:D23AA2:D24]] + 0.0000000000003*Table467[[#This Row],[n+D24F1A2:D23AA2:D24]]*Table467[[#This Row],[n+D24F1A2:D23AA2:D24]] + 0.000001*Table467[[#This Row],[n+D24F1A2:D23AA2:D24]] + 0.0026</f>
        <v>1.0727</v>
      </c>
      <c r="N29">
        <f>Table467[[#This Row],[f(n)]]-Table467[[#This Row],[Time]]</f>
        <v>-1.6510542000000017E-2</v>
      </c>
      <c r="P29" s="1">
        <v>900000</v>
      </c>
      <c r="Q29" s="1">
        <v>1.089210542</v>
      </c>
      <c r="R29">
        <f t="shared" si="0"/>
        <v>1.132863359824329</v>
      </c>
      <c r="S29">
        <f>Table4678[[#This Row],[f(n)]]-Table4678[[#This Row],[Time]]</f>
        <v>4.3652817824328949E-2</v>
      </c>
    </row>
    <row r="30" spans="1:19" x14ac:dyDescent="0.25">
      <c r="A30" s="3">
        <v>1000000</v>
      </c>
      <c r="B30" s="3">
        <v>1.20641223479997</v>
      </c>
      <c r="C30">
        <f>(0.00000009*Table4[[#This Row],[n+D24F1A2:D23AA2:D24]]*LN(Table4[[#This Row],[n+D24F1A2:D23AA2:D24]])) + 0.00006</f>
        <v>1.2434559502167846</v>
      </c>
      <c r="D30">
        <f>Table4[[#This Row],[f(n)]]-Table4[[#This Row],[Time]]</f>
        <v>3.7043715416814615E-2</v>
      </c>
      <c r="F30" s="3">
        <v>1000000</v>
      </c>
      <c r="G30" s="3">
        <v>1.20641223479997</v>
      </c>
      <c r="H30">
        <f xml:space="preserve"> 0.0000000000001*Table46[[#This Row],[n+D24F1A2:D23AA2:D24]]*Table46[[#This Row],[n+D24F1A2:D23AA2:D24]] + 0.000001*Table46[[#This Row],[n+D24F1A2:D23AA2:D24]] + 0.0041</f>
        <v>1.1041000000000001</v>
      </c>
      <c r="I30">
        <f>Table46[[#This Row],[f(n)]]-Table46[[#This Row],[Time]]</f>
        <v>-0.10231223479996987</v>
      </c>
      <c r="K30" s="3">
        <v>1000000</v>
      </c>
      <c r="L30" s="3">
        <v>1.20641223479997</v>
      </c>
      <c r="M30">
        <f xml:space="preserve"> -0.0000000000000000001*Table467[[#This Row],[n+D24F1A2:D23AA2:D24]]*Table467[[#This Row],[n+D24F1A2:D23AA2:D24]]*Table467[[#This Row],[n+D24F1A2:D23AA2:D24]] + 0.0000000000003*Table467[[#This Row],[n+D24F1A2:D23AA2:D24]]*Table467[[#This Row],[n+D24F1A2:D23AA2:D24]] + 0.000001*Table467[[#This Row],[n+D24F1A2:D23AA2:D24]] + 0.0026</f>
        <v>1.2025999999999999</v>
      </c>
      <c r="N30">
        <f>Table467[[#This Row],[f(n)]]-Table467[[#This Row],[Time]]</f>
        <v>-3.8122347999700601E-3</v>
      </c>
      <c r="P30" s="3">
        <v>1000000</v>
      </c>
      <c r="Q30" s="3">
        <v>1.20641223479997</v>
      </c>
      <c r="R30">
        <f t="shared" si="0"/>
        <v>1.2726859647688522</v>
      </c>
      <c r="S30">
        <f>Table4678[[#This Row],[f(n)]]-Table4678[[#This Row],[Time]]</f>
        <v>6.6273729968882256E-2</v>
      </c>
    </row>
  </sheetData>
  <pageMargins left="0.7" right="0.7" top="0.75" bottom="0.75" header="0.3" footer="0.3"/>
  <drawing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5" workbookViewId="0">
      <selection activeCell="E21" sqref="E21:H25"/>
    </sheetView>
  </sheetViews>
  <sheetFormatPr defaultRowHeight="15" x14ac:dyDescent="0.25"/>
  <cols>
    <col min="2" max="2" width="30.42578125" customWidth="1"/>
  </cols>
  <sheetData>
    <row r="1" spans="1:3" x14ac:dyDescent="0.25">
      <c r="A1" t="s">
        <v>0</v>
      </c>
      <c r="B1" t="s">
        <v>20</v>
      </c>
      <c r="C1" t="s">
        <v>1</v>
      </c>
    </row>
    <row r="2" spans="1:3" x14ac:dyDescent="0.25">
      <c r="A2">
        <v>1000</v>
      </c>
      <c r="B2">
        <f>Table13[[#This Row],[n]]*LN(Table13[[#This Row],[n]])</f>
        <v>6907.7552789821366</v>
      </c>
      <c r="C2">
        <v>5.6761780006127003E-4</v>
      </c>
    </row>
    <row r="3" spans="1:3" x14ac:dyDescent="0.25">
      <c r="A3">
        <v>2000</v>
      </c>
      <c r="B3">
        <f>Table13[[#This Row],[n]]*LN(Table13[[#This Row],[n]])</f>
        <v>15201.804919084165</v>
      </c>
      <c r="C3">
        <v>1.2579117999848601E-3</v>
      </c>
    </row>
    <row r="4" spans="1:3" x14ac:dyDescent="0.25">
      <c r="A4">
        <v>3000</v>
      </c>
      <c r="B4">
        <f>Table13[[#This Row],[n]]*LN(Table13[[#This Row],[n]])</f>
        <v>24019.102702950739</v>
      </c>
      <c r="C4">
        <v>2.2286352999799398E-3</v>
      </c>
    </row>
    <row r="5" spans="1:3" x14ac:dyDescent="0.25">
      <c r="A5">
        <v>4000</v>
      </c>
      <c r="B5">
        <f>Table13[[#This Row],[n]]*LN(Table13[[#This Row],[n]])</f>
        <v>33176.198560408113</v>
      </c>
      <c r="C5">
        <v>2.7622329999758199E-3</v>
      </c>
    </row>
    <row r="6" spans="1:3" x14ac:dyDescent="0.25">
      <c r="A6">
        <v>5000</v>
      </c>
      <c r="B6">
        <f>Table13[[#This Row],[n]]*LN(Table13[[#This Row],[n]])</f>
        <v>42585.965957081193</v>
      </c>
      <c r="C6">
        <v>3.5021788000449299E-3</v>
      </c>
    </row>
    <row r="7" spans="1:3" x14ac:dyDescent="0.25">
      <c r="A7">
        <v>6000</v>
      </c>
      <c r="B7">
        <f>Table13[[#This Row],[n]]*LN(Table13[[#This Row],[n]])</f>
        <v>52197.08848926115</v>
      </c>
      <c r="C7">
        <v>4.4516822999867102E-3</v>
      </c>
    </row>
    <row r="8" spans="1:3" x14ac:dyDescent="0.25">
      <c r="A8">
        <v>7000</v>
      </c>
      <c r="B8">
        <f>Table13[[#This Row],[n]]*LN(Table13[[#This Row],[n]])</f>
        <v>61975.657996262154</v>
      </c>
      <c r="C8">
        <v>5.1317436999852297E-3</v>
      </c>
    </row>
    <row r="9" spans="1:3" x14ac:dyDescent="0.25">
      <c r="A9">
        <v>8000</v>
      </c>
      <c r="B9">
        <f>Table13[[#This Row],[n]]*LN(Table13[[#This Row],[n]])</f>
        <v>71897.574565295785</v>
      </c>
      <c r="C9">
        <v>5.9657073999915102E-3</v>
      </c>
    </row>
    <row r="10" spans="1:3" x14ac:dyDescent="0.25">
      <c r="A10">
        <v>9000</v>
      </c>
      <c r="B10">
        <f>Table13[[#This Row],[n]]*LN(Table13[[#This Row],[n]])</f>
        <v>81944.818706865204</v>
      </c>
      <c r="C10">
        <v>6.7366147999564398E-3</v>
      </c>
    </row>
    <row r="11" spans="1:3" x14ac:dyDescent="0.25">
      <c r="A11" s="5">
        <v>10000</v>
      </c>
      <c r="B11" s="5">
        <f>Table13[[#This Row],[n]]*LN(Table13[[#This Row],[n]])</f>
        <v>92103.403719761831</v>
      </c>
      <c r="C11" s="5">
        <v>7.6692403999913897E-3</v>
      </c>
    </row>
    <row r="12" spans="1:3" x14ac:dyDescent="0.25">
      <c r="A12">
        <v>20000</v>
      </c>
      <c r="B12">
        <f>Table13[[#This Row],[n]]*LN(Table13[[#This Row],[n]])</f>
        <v>198069.75105072255</v>
      </c>
      <c r="C12">
        <v>1.6470960000879099E-2</v>
      </c>
    </row>
    <row r="13" spans="1:3" x14ac:dyDescent="0.25">
      <c r="A13">
        <v>30000</v>
      </c>
      <c r="B13">
        <f>Table13[[#This Row],[n]]*LN(Table13[[#This Row],[n]])</f>
        <v>309268.57981932879</v>
      </c>
      <c r="C13">
        <v>2.7612739100004498E-2</v>
      </c>
    </row>
    <row r="14" spans="1:3" x14ac:dyDescent="0.25">
      <c r="A14">
        <v>40000</v>
      </c>
      <c r="B14">
        <f>Table13[[#This Row],[n]]*LN(Table13[[#This Row],[n]])</f>
        <v>423865.38932384289</v>
      </c>
      <c r="C14">
        <v>3.7544030699064E-2</v>
      </c>
    </row>
    <row r="15" spans="1:3" x14ac:dyDescent="0.25">
      <c r="A15">
        <v>50000</v>
      </c>
      <c r="B15">
        <f>Table13[[#This Row],[n]]*LN(Table13[[#This Row],[n]])</f>
        <v>540988.91422051413</v>
      </c>
      <c r="C15">
        <v>4.5721910698921397E-2</v>
      </c>
    </row>
    <row r="16" spans="1:3" x14ac:dyDescent="0.25">
      <c r="A16">
        <v>60000</v>
      </c>
      <c r="B16">
        <f>Table13[[#This Row],[n]]*LN(Table13[[#This Row],[n]])</f>
        <v>660125.99047225434</v>
      </c>
      <c r="C16">
        <v>5.6248912098817501E-2</v>
      </c>
    </row>
    <row r="17" spans="1:8" x14ac:dyDescent="0.25">
      <c r="A17">
        <v>70000</v>
      </c>
      <c r="B17">
        <f>Table13[[#This Row],[n]]*LN(Table13[[#This Row],[n]])</f>
        <v>780937.53647220472</v>
      </c>
      <c r="C17">
        <v>6.6041140499874001E-2</v>
      </c>
    </row>
    <row r="18" spans="1:8" x14ac:dyDescent="0.25">
      <c r="A18">
        <v>80000</v>
      </c>
      <c r="B18">
        <f>Table13[[#This Row],[n]]*LN(Table13[[#This Row],[n]])</f>
        <v>903182.55309248145</v>
      </c>
      <c r="C18">
        <v>7.6726159700774593E-2</v>
      </c>
    </row>
    <row r="19" spans="1:8" x14ac:dyDescent="0.25">
      <c r="A19">
        <v>90000</v>
      </c>
      <c r="B19">
        <f>Table13[[#This Row],[n]]*LN(Table13[[#This Row],[n]])</f>
        <v>1026680.8454381161</v>
      </c>
      <c r="C19">
        <v>9.5055649799178299E-2</v>
      </c>
    </row>
    <row r="20" spans="1:8" x14ac:dyDescent="0.25">
      <c r="A20" s="5">
        <v>100000</v>
      </c>
      <c r="B20" s="5">
        <f>Table13[[#This Row],[n]]*LN(Table13[[#This Row],[n]])</f>
        <v>1151292.546497023</v>
      </c>
      <c r="C20" s="5">
        <v>0.109158722600022</v>
      </c>
    </row>
    <row r="21" spans="1:8" x14ac:dyDescent="0.25">
      <c r="A21">
        <v>200000</v>
      </c>
      <c r="B21">
        <f>Table13[[#This Row],[n]]*LN(Table13[[#This Row],[n]])</f>
        <v>2441214.5291060349</v>
      </c>
      <c r="C21">
        <v>0.214997411700005</v>
      </c>
      <c r="E21" s="8" t="s">
        <v>21</v>
      </c>
      <c r="F21" s="8"/>
      <c r="G21" s="8"/>
      <c r="H21" s="8"/>
    </row>
    <row r="22" spans="1:8" x14ac:dyDescent="0.25">
      <c r="A22">
        <v>300000</v>
      </c>
      <c r="B22">
        <f>Table13[[#This Row],[n]]*LN(Table13[[#This Row],[n]])</f>
        <v>3783461.3260915014</v>
      </c>
      <c r="C22">
        <v>0.329560642700016</v>
      </c>
      <c r="E22" s="8"/>
      <c r="F22" s="8"/>
      <c r="G22" s="8"/>
      <c r="H22" s="8"/>
    </row>
    <row r="23" spans="1:8" x14ac:dyDescent="0.25">
      <c r="A23">
        <v>400000</v>
      </c>
      <c r="B23">
        <f>Table13[[#This Row],[n]]*LN(Table13[[#This Row],[n]])</f>
        <v>5159687.9304360477</v>
      </c>
      <c r="C23">
        <v>0.45314224959993199</v>
      </c>
      <c r="E23" s="8"/>
      <c r="F23" s="8"/>
      <c r="G23" s="8"/>
      <c r="H23" s="8"/>
    </row>
    <row r="24" spans="1:8" x14ac:dyDescent="0.25">
      <c r="A24">
        <v>500000</v>
      </c>
      <c r="B24">
        <f>Table13[[#This Row],[n]]*LN(Table13[[#This Row],[n]])</f>
        <v>6561181.6887021642</v>
      </c>
      <c r="C24">
        <v>0.572583640900029</v>
      </c>
      <c r="E24" s="8"/>
      <c r="F24" s="8"/>
      <c r="G24" s="8"/>
      <c r="H24" s="8"/>
    </row>
    <row r="25" spans="1:8" x14ac:dyDescent="0.25">
      <c r="A25">
        <v>600000</v>
      </c>
      <c r="B25">
        <f>Table13[[#This Row],[n]]*LN(Table13[[#This Row],[n]])</f>
        <v>7982810.9605189702</v>
      </c>
      <c r="C25">
        <v>0.69586710960002096</v>
      </c>
      <c r="E25" s="8"/>
      <c r="F25" s="8"/>
      <c r="G25" s="8"/>
      <c r="H25" s="8"/>
    </row>
    <row r="26" spans="1:8" x14ac:dyDescent="0.25">
      <c r="A26">
        <v>700000</v>
      </c>
      <c r="B26">
        <f>Table13[[#This Row],[n]]*LN(Table13[[#This Row],[n]])</f>
        <v>9421184.9298178796</v>
      </c>
      <c r="C26">
        <v>0.82127719110003405</v>
      </c>
    </row>
    <row r="27" spans="1:8" x14ac:dyDescent="0.25">
      <c r="A27">
        <v>800000</v>
      </c>
      <c r="B27">
        <f>Table13[[#This Row],[n]]*LN(Table13[[#This Row],[n]])</f>
        <v>10873893.605320051</v>
      </c>
      <c r="C27">
        <v>0.95124856659995205</v>
      </c>
    </row>
    <row r="28" spans="1:8" x14ac:dyDescent="0.25">
      <c r="A28">
        <v>900000</v>
      </c>
      <c r="B28">
        <f>Table13[[#This Row],[n]]*LN(Table13[[#This Row],[n]])</f>
        <v>12339135.038075803</v>
      </c>
      <c r="C28">
        <v>1.089210542</v>
      </c>
    </row>
    <row r="29" spans="1:8" x14ac:dyDescent="0.25">
      <c r="A29">
        <v>1000000</v>
      </c>
      <c r="B29">
        <f>Table13[[#This Row],[n]]*LN(Table13[[#This Row],[n]])</f>
        <v>13815510.557964273</v>
      </c>
      <c r="C29">
        <v>1.20641223479997</v>
      </c>
    </row>
  </sheetData>
  <mergeCells count="1">
    <mergeCell ref="E21:H25"/>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Graphs</vt:lpstr>
      <vt:lpstr>Best Fit Chart</vt:lpstr>
      <vt:lpstr>Cover Page</vt:lpstr>
      <vt:lpstr>Summary</vt:lpstr>
      <vt:lpstr>Residual Analysis</vt:lpstr>
      <vt:lpstr>nlog(n)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Markules</dc:creator>
  <cp:lastModifiedBy>Alex Markules</cp:lastModifiedBy>
  <dcterms:created xsi:type="dcterms:W3CDTF">2017-04-04T16:28:09Z</dcterms:created>
  <dcterms:modified xsi:type="dcterms:W3CDTF">2017-04-10T02:26:34Z</dcterms:modified>
</cp:coreProperties>
</file>