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ΜΕΤΑΠΤΥΧΙΑΚΟ\5.Προηγμένη Τεχνητή Νοημοσύνη\3\"/>
    </mc:Choice>
  </mc:AlternateContent>
  <xr:revisionPtr revIDLastSave="0" documentId="13_ncr:1_{047A6B5E-0500-4BC1-AA3B-31F3FC98075C}" xr6:coauthVersionLast="46" xr6:coauthVersionMax="47" xr10:uidLastSave="{00000000-0000-0000-0000-000000000000}"/>
  <bookViews>
    <workbookView xWindow="-120" yWindow="-120" windowWidth="29040" windowHeight="15840" xr2:uid="{971C8660-16A2-473B-B138-A399950759DA}"/>
  </bookViews>
  <sheets>
    <sheet name="Φιλτράρισμα-Εξομάλυνση" sheetId="1" r:id="rId1"/>
    <sheet name="Viterbi" sheetId="2" r:id="rId2"/>
    <sheet name="Αποτελέσματα κώδικα" sheetId="3" r:id="rId3"/>
    <sheet name="Φύλλο Απαντήσεων" sheetId="4" r:id="rId4"/>
  </sheets>
  <definedNames>
    <definedName name="_xlnm.Print_Area" localSheetId="3">'Φύλλο Απαντήσεων'!$A$1:$L$67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4" l="1"/>
  <c r="E67" i="4"/>
  <c r="B67" i="4"/>
  <c r="H62" i="4"/>
  <c r="E62" i="4"/>
  <c r="B62" i="4"/>
  <c r="B56" i="4"/>
  <c r="H54" i="4"/>
  <c r="E54" i="4"/>
  <c r="B54" i="4"/>
  <c r="H49" i="4"/>
  <c r="E49" i="4"/>
  <c r="B49" i="4"/>
  <c r="B43" i="4"/>
  <c r="H41" i="4"/>
  <c r="E41" i="4"/>
  <c r="B41" i="4"/>
  <c r="H36" i="4"/>
  <c r="E36" i="4"/>
  <c r="B36" i="4"/>
  <c r="B30" i="4"/>
  <c r="C40" i="3"/>
  <c r="C27" i="3"/>
  <c r="C14" i="3"/>
  <c r="C20" i="3"/>
  <c r="I51" i="3"/>
  <c r="F51" i="3"/>
  <c r="C51" i="3"/>
  <c r="I46" i="3"/>
  <c r="F46" i="3"/>
  <c r="C46" i="3"/>
  <c r="I38" i="3"/>
  <c r="F38" i="3"/>
  <c r="C38" i="3"/>
  <c r="I33" i="3"/>
  <c r="F33" i="3"/>
  <c r="C33" i="3"/>
  <c r="I25" i="3"/>
  <c r="I20" i="3"/>
  <c r="F20" i="3"/>
  <c r="F25" i="3"/>
  <c r="C25" i="3"/>
  <c r="C20" i="2"/>
  <c r="C19" i="2"/>
  <c r="C18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2" i="2"/>
  <c r="K2" i="2"/>
  <c r="L2" i="2"/>
  <c r="M2" i="2"/>
  <c r="A14" i="2"/>
  <c r="B14" i="2"/>
  <c r="C14" i="2"/>
  <c r="A15" i="2"/>
  <c r="B15" i="2"/>
  <c r="A16" i="2"/>
  <c r="B16" i="2"/>
  <c r="A17" i="2"/>
  <c r="B17" i="2"/>
  <c r="A18" i="2"/>
  <c r="B18" i="2"/>
  <c r="A19" i="2"/>
  <c r="B19" i="2"/>
  <c r="A20" i="2"/>
  <c r="B20" i="2"/>
  <c r="C13" i="2"/>
  <c r="A2" i="2"/>
  <c r="B3" i="2"/>
  <c r="C3" i="2"/>
  <c r="D3" i="2"/>
  <c r="E3" i="2"/>
  <c r="F3" i="2"/>
  <c r="G3" i="2"/>
  <c r="H3" i="2"/>
  <c r="A3" i="2"/>
  <c r="B4" i="2"/>
  <c r="C4" i="2"/>
  <c r="D4" i="2"/>
  <c r="E4" i="2"/>
  <c r="F4" i="2"/>
  <c r="G4" i="2"/>
  <c r="H4" i="2"/>
  <c r="B5" i="2"/>
  <c r="F5" i="2"/>
  <c r="B6" i="2"/>
  <c r="C6" i="2"/>
  <c r="G6" i="2"/>
  <c r="B7" i="2"/>
  <c r="D7" i="2"/>
  <c r="H7" i="2"/>
  <c r="B8" i="2"/>
  <c r="E8" i="2"/>
  <c r="B9" i="2"/>
  <c r="F9" i="2"/>
  <c r="B10" i="2"/>
  <c r="C10" i="2"/>
  <c r="G10" i="2"/>
  <c r="A5" i="2"/>
  <c r="A6" i="2"/>
  <c r="A7" i="2"/>
  <c r="A8" i="2"/>
  <c r="A9" i="2"/>
  <c r="A10" i="2"/>
  <c r="A4" i="2"/>
  <c r="C15" i="1"/>
  <c r="C5" i="2" s="1"/>
  <c r="C27" i="1"/>
  <c r="C17" i="2" s="1"/>
  <c r="C26" i="1"/>
  <c r="C16" i="2" s="1"/>
  <c r="C25" i="1"/>
  <c r="C15" i="2" s="1"/>
  <c r="H20" i="1"/>
  <c r="H10" i="2" s="1"/>
  <c r="G20" i="1"/>
  <c r="H19" i="1"/>
  <c r="H9" i="2" s="1"/>
  <c r="G19" i="1"/>
  <c r="G9" i="2" s="1"/>
  <c r="H18" i="1"/>
  <c r="H8" i="2" s="1"/>
  <c r="G18" i="1"/>
  <c r="G8" i="2" s="1"/>
  <c r="H17" i="1"/>
  <c r="G17" i="1"/>
  <c r="G7" i="2" s="1"/>
  <c r="H16" i="1"/>
  <c r="H6" i="2" s="1"/>
  <c r="G16" i="1"/>
  <c r="H15" i="1"/>
  <c r="H5" i="2" s="1"/>
  <c r="G15" i="1"/>
  <c r="G5" i="2" s="1"/>
  <c r="F20" i="1"/>
  <c r="F10" i="2" s="1"/>
  <c r="E20" i="1"/>
  <c r="E10" i="2" s="1"/>
  <c r="F19" i="1"/>
  <c r="E19" i="1"/>
  <c r="E9" i="2" s="1"/>
  <c r="F18" i="1"/>
  <c r="F8" i="2" s="1"/>
  <c r="E18" i="1"/>
  <c r="F17" i="1"/>
  <c r="F7" i="2" s="1"/>
  <c r="E17" i="1"/>
  <c r="E7" i="2" s="1"/>
  <c r="F16" i="1"/>
  <c r="F6" i="2" s="1"/>
  <c r="E16" i="1"/>
  <c r="E6" i="2" s="1"/>
  <c r="F15" i="1"/>
  <c r="E15" i="1"/>
  <c r="E5" i="2" s="1"/>
  <c r="D15" i="1"/>
  <c r="D5" i="2" s="1"/>
  <c r="D16" i="1"/>
  <c r="D6" i="2" s="1"/>
  <c r="D17" i="1"/>
  <c r="D18" i="1"/>
  <c r="D8" i="2" s="1"/>
  <c r="D19" i="1"/>
  <c r="D9" i="2" s="1"/>
  <c r="D20" i="1"/>
  <c r="D10" i="2" s="1"/>
  <c r="C20" i="1"/>
  <c r="C19" i="1"/>
  <c r="C9" i="2" s="1"/>
  <c r="C18" i="1"/>
  <c r="C8" i="2" s="1"/>
  <c r="C17" i="1"/>
  <c r="C7" i="2" s="1"/>
  <c r="C16" i="1"/>
  <c r="G44" i="1" l="1"/>
  <c r="G46" i="1"/>
  <c r="E17" i="2"/>
  <c r="F17" i="2" s="1"/>
  <c r="E20" i="2"/>
  <c r="F20" i="2" s="1"/>
  <c r="E18" i="2"/>
  <c r="F18" i="2" s="1"/>
  <c r="E15" i="2"/>
  <c r="F15" i="2" s="1"/>
  <c r="E19" i="2"/>
  <c r="F19" i="2" s="1"/>
  <c r="E16" i="2"/>
  <c r="F16" i="2" s="1"/>
  <c r="G43" i="1"/>
  <c r="G42" i="1"/>
  <c r="G45" i="1"/>
  <c r="G41" i="1"/>
  <c r="E27" i="1"/>
  <c r="F27" i="1" s="1"/>
  <c r="E30" i="1"/>
  <c r="F30" i="1" s="1"/>
  <c r="E26" i="1"/>
  <c r="F26" i="1" s="1"/>
  <c r="E28" i="1"/>
  <c r="F28" i="1" s="1"/>
  <c r="E25" i="1"/>
  <c r="F25" i="1" s="1"/>
  <c r="E29" i="1"/>
  <c r="F29" i="1" s="1"/>
  <c r="H15" i="2" l="1"/>
  <c r="I15" i="2" s="1"/>
  <c r="H20" i="2"/>
  <c r="I20" i="2" s="1"/>
  <c r="H18" i="2"/>
  <c r="I18" i="2" s="1"/>
  <c r="H16" i="2"/>
  <c r="I16" i="2" s="1"/>
  <c r="H17" i="2"/>
  <c r="I17" i="2" s="1"/>
  <c r="H19" i="2"/>
  <c r="I19" i="2" s="1"/>
  <c r="F31" i="1"/>
  <c r="G28" i="1" s="1"/>
  <c r="K18" i="2" l="1"/>
  <c r="L18" i="2" s="1"/>
  <c r="K17" i="2"/>
  <c r="L17" i="2" s="1"/>
  <c r="K20" i="2"/>
  <c r="L20" i="2" s="1"/>
  <c r="K16" i="2"/>
  <c r="L16" i="2" s="1"/>
  <c r="K19" i="2"/>
  <c r="L19" i="2" s="1"/>
  <c r="K15" i="2"/>
  <c r="L15" i="2" s="1"/>
  <c r="G27" i="1"/>
  <c r="G25" i="1"/>
  <c r="G31" i="1" s="1"/>
  <c r="G26" i="1"/>
  <c r="G29" i="1"/>
  <c r="G30" i="1"/>
  <c r="I25" i="1" l="1"/>
  <c r="J25" i="1" s="1"/>
  <c r="I30" i="1"/>
  <c r="J30" i="1" s="1"/>
  <c r="I27" i="1"/>
  <c r="J27" i="1" s="1"/>
  <c r="I28" i="1"/>
  <c r="J28" i="1" s="1"/>
  <c r="I26" i="1"/>
  <c r="J26" i="1" s="1"/>
  <c r="I29" i="1"/>
  <c r="J29" i="1" s="1"/>
  <c r="J31" i="1" l="1"/>
  <c r="K25" i="1" s="1"/>
  <c r="K26" i="1" l="1"/>
  <c r="E42" i="1" s="1"/>
  <c r="H42" i="1" s="1"/>
  <c r="K27" i="1"/>
  <c r="E43" i="1" s="1"/>
  <c r="H43" i="1" s="1"/>
  <c r="K29" i="1"/>
  <c r="E45" i="1" s="1"/>
  <c r="H45" i="1" s="1"/>
  <c r="K30" i="1"/>
  <c r="E46" i="1" s="1"/>
  <c r="H46" i="1" s="1"/>
  <c r="K28" i="1"/>
  <c r="E44" i="1" s="1"/>
  <c r="H44" i="1" s="1"/>
  <c r="E41" i="1"/>
  <c r="H41" i="1" s="1"/>
  <c r="M26" i="1"/>
  <c r="N26" i="1" s="1"/>
  <c r="K31" i="1" l="1"/>
  <c r="M30" i="1"/>
  <c r="N30" i="1" s="1"/>
  <c r="M27" i="1"/>
  <c r="N27" i="1" s="1"/>
  <c r="M29" i="1"/>
  <c r="N29" i="1" s="1"/>
  <c r="M25" i="1"/>
  <c r="N25" i="1" s="1"/>
  <c r="M28" i="1"/>
  <c r="N28" i="1" s="1"/>
  <c r="H47" i="1"/>
  <c r="N31" i="1" l="1"/>
  <c r="O28" i="1" s="1"/>
  <c r="I45" i="1"/>
  <c r="I46" i="1"/>
  <c r="I41" i="1"/>
  <c r="I47" i="1" s="1"/>
  <c r="I44" i="1"/>
  <c r="I43" i="1"/>
  <c r="I42" i="1"/>
  <c r="O25" i="1" l="1"/>
  <c r="O27" i="1"/>
  <c r="O29" i="1"/>
  <c r="H51" i="1" s="1"/>
  <c r="O26" i="1"/>
  <c r="O30" i="1"/>
  <c r="L42" i="1"/>
  <c r="E51" i="1"/>
  <c r="E50" i="1"/>
  <c r="L41" i="1"/>
  <c r="L43" i="1"/>
  <c r="Q30" i="1"/>
  <c r="E34" i="1" l="1"/>
  <c r="H50" i="1"/>
  <c r="H52" i="1" s="1"/>
  <c r="O31" i="1"/>
  <c r="E52" i="1"/>
  <c r="E35" i="1"/>
  <c r="Q26" i="1"/>
  <c r="Q25" i="1"/>
  <c r="Q29" i="1"/>
  <c r="K51" i="1" s="1"/>
  <c r="Q27" i="1"/>
  <c r="H36" i="1" s="1"/>
  <c r="Q28" i="1"/>
  <c r="E36" i="1"/>
  <c r="E37" i="1"/>
  <c r="L44" i="1"/>
  <c r="K50" i="1" l="1"/>
  <c r="H35" i="1"/>
  <c r="H34" i="1"/>
  <c r="H37" i="1" s="1"/>
  <c r="Q31" i="1"/>
  <c r="K52" i="1"/>
</calcChain>
</file>

<file path=xl/sharedStrings.xml><?xml version="1.0" encoding="utf-8"?>
<sst xmlns="http://schemas.openxmlformats.org/spreadsheetml/2006/main" count="423" uniqueCount="67">
  <si>
    <t>E</t>
  </si>
  <si>
    <t>W</t>
  </si>
  <si>
    <t>Ε</t>
  </si>
  <si>
    <r>
      <t>Α</t>
    </r>
    <r>
      <rPr>
        <vertAlign val="subscript"/>
        <sz val="12"/>
        <color theme="1"/>
        <rFont val="Calibri"/>
        <family val="2"/>
        <charset val="161"/>
        <scheme val="minor"/>
      </rPr>
      <t>t-1</t>
    </r>
  </si>
  <si>
    <r>
      <t>A</t>
    </r>
    <r>
      <rPr>
        <vertAlign val="subscript"/>
        <sz val="12"/>
        <color theme="1"/>
        <rFont val="Calibri"/>
        <family val="2"/>
        <charset val="161"/>
        <scheme val="minor"/>
      </rPr>
      <t>t</t>
    </r>
  </si>
  <si>
    <t>L</t>
  </si>
  <si>
    <t>C</t>
  </si>
  <si>
    <t>R</t>
  </si>
  <si>
    <r>
      <t>X</t>
    </r>
    <r>
      <rPr>
        <vertAlign val="subscript"/>
        <sz val="12"/>
        <color theme="1"/>
        <rFont val="Calibri"/>
        <family val="2"/>
        <charset val="161"/>
        <scheme val="minor"/>
      </rPr>
      <t>t-1</t>
    </r>
  </si>
  <si>
    <r>
      <t>A</t>
    </r>
    <r>
      <rPr>
        <vertAlign val="subscript"/>
        <sz val="12"/>
        <color theme="1"/>
        <rFont val="Calibri"/>
        <family val="2"/>
        <charset val="161"/>
        <scheme val="minor"/>
      </rPr>
      <t>t-1</t>
    </r>
  </si>
  <si>
    <r>
      <t>Χ</t>
    </r>
    <r>
      <rPr>
        <vertAlign val="subscript"/>
        <sz val="12"/>
        <color theme="1"/>
        <rFont val="Calibri"/>
        <family val="2"/>
        <charset val="161"/>
        <scheme val="minor"/>
      </rPr>
      <t>t</t>
    </r>
  </si>
  <si>
    <t>Μοντέλο αισθητήρα</t>
  </si>
  <si>
    <r>
      <t>E</t>
    </r>
    <r>
      <rPr>
        <vertAlign val="subscript"/>
        <sz val="12"/>
        <color theme="1"/>
        <rFont val="Calibri"/>
        <family val="2"/>
        <charset val="161"/>
        <scheme val="minor"/>
      </rPr>
      <t>t</t>
    </r>
  </si>
  <si>
    <r>
      <t>X</t>
    </r>
    <r>
      <rPr>
        <vertAlign val="subscript"/>
        <sz val="12"/>
        <color theme="1"/>
        <rFont val="Calibri"/>
        <family val="2"/>
        <charset val="161"/>
        <scheme val="minor"/>
      </rPr>
      <t>t</t>
    </r>
  </si>
  <si>
    <t>Μοντέλο Μετάβασης Ανέμου</t>
  </si>
  <si>
    <r>
      <t>e</t>
    </r>
    <r>
      <rPr>
        <vertAlign val="sub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=C</t>
    </r>
  </si>
  <si>
    <t>Συνδιαστικό Μοντέλο Μετάβασης</t>
  </si>
  <si>
    <r>
      <t>P(X</t>
    </r>
    <r>
      <rPr>
        <vertAlign val="subscript"/>
        <sz val="11"/>
        <color theme="1"/>
        <rFont val="Calibri"/>
        <family val="2"/>
        <charset val="161"/>
        <scheme val="minor"/>
      </rPr>
      <t>0</t>
    </r>
    <r>
      <rPr>
        <sz val="11"/>
        <color theme="1"/>
        <rFont val="Calibri"/>
        <family val="2"/>
        <charset val="161"/>
        <scheme val="minor"/>
      </rPr>
      <t>,A</t>
    </r>
    <r>
      <rPr>
        <vertAlign val="subscript"/>
        <sz val="11"/>
        <color theme="1"/>
        <rFont val="Calibri"/>
        <family val="2"/>
        <charset val="161"/>
        <scheme val="minor"/>
      </rPr>
      <t>0</t>
    </r>
    <r>
      <rPr>
        <sz val="11"/>
        <color theme="1"/>
        <rFont val="Calibri"/>
        <family val="2"/>
        <charset val="161"/>
        <scheme val="minor"/>
      </rPr>
      <t>)</t>
    </r>
  </si>
  <si>
    <r>
      <t>e</t>
    </r>
    <r>
      <rPr>
        <vertAlign val="subscript"/>
        <sz val="11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>=C</t>
    </r>
  </si>
  <si>
    <r>
      <t>e</t>
    </r>
    <r>
      <rPr>
        <vertAlign val="sub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>=C</t>
    </r>
  </si>
  <si>
    <t>P(X2 | e1:3)</t>
  </si>
  <si>
    <t>P(A4 | e1:3)</t>
  </si>
  <si>
    <r>
      <t>P(X1</t>
    </r>
    <r>
      <rPr>
        <vertAlign val="subscript"/>
        <sz val="11"/>
        <color theme="1"/>
        <rFont val="Calibri"/>
        <family val="2"/>
        <charset val="161"/>
        <scheme val="minor"/>
      </rPr>
      <t>,</t>
    </r>
    <r>
      <rPr>
        <sz val="11"/>
        <color theme="1"/>
        <rFont val="Calibri"/>
        <family val="2"/>
        <charset val="161"/>
        <scheme val="minor"/>
      </rPr>
      <t>A1)</t>
    </r>
  </si>
  <si>
    <t>Φιλτράρισμα</t>
  </si>
  <si>
    <t>Πρόβλεψη</t>
  </si>
  <si>
    <t>Εξομάλυνση</t>
  </si>
  <si>
    <t>e3=C</t>
  </si>
  <si>
    <t>Μοντέλο Μετάβασης Θέσης</t>
  </si>
  <si>
    <t xml:space="preserve"> P(X1,A1 | e1)</t>
  </si>
  <si>
    <t>P(X2,A2 | e1)</t>
  </si>
  <si>
    <t xml:space="preserve">α*P(X2,A2 | e1:2) </t>
  </si>
  <si>
    <t xml:space="preserve"> P(X2,A2 | e1:e2)</t>
  </si>
  <si>
    <t>P(X3,A3 | e1:2)</t>
  </si>
  <si>
    <t xml:space="preserve">α*P(X3,A3 | e1:3) </t>
  </si>
  <si>
    <t xml:space="preserve"> P(X3,A3 | e1:e3)</t>
  </si>
  <si>
    <t>P(X4,A3) | e1:3)</t>
  </si>
  <si>
    <t>P(X4 | e1:e3)</t>
  </si>
  <si>
    <t>P(A2  |  e1:3)</t>
  </si>
  <si>
    <t>P(e3 | X2,A2)</t>
  </si>
  <si>
    <t>a*P(X2,A2 | e1:3)</t>
  </si>
  <si>
    <t xml:space="preserve">α*P(X1,A1 |e1) </t>
  </si>
  <si>
    <t>P(X3 |  e1:3)</t>
  </si>
  <si>
    <t>Άθροισμα</t>
  </si>
  <si>
    <t>T = 0</t>
  </si>
  <si>
    <t>T = 1</t>
  </si>
  <si>
    <t>T = 2</t>
  </si>
  <si>
    <t>T = 3</t>
  </si>
  <si>
    <t>T = 4</t>
  </si>
  <si>
    <t>Εύρεση πιο πιθανής ακολουθίας</t>
  </si>
  <si>
    <t>P(A3 | e1:3)</t>
  </si>
  <si>
    <t>Samples</t>
  </si>
  <si>
    <t>Σύγκριση τιμών των 2 μεθόδων:</t>
  </si>
  <si>
    <t>Particle Filtering:</t>
  </si>
  <si>
    <t>Μαρτίδης Άγγελος: mai22042</t>
  </si>
  <si>
    <t>e1=C</t>
  </si>
  <si>
    <t>e2=C</t>
  </si>
  <si>
    <t>Xt-1</t>
  </si>
  <si>
    <t>At-1</t>
  </si>
  <si>
    <t>P(X0,A0)</t>
  </si>
  <si>
    <t xml:space="preserve">       </t>
  </si>
  <si>
    <t>A ΕΡΩΤΗΜΑ ΑΠΑΝΤΗΣΕΙΣ:</t>
  </si>
  <si>
    <t>Β ΕΡΩΤΗΜΑ ΑΠΑΝΤΗΣΕΙΣ:</t>
  </si>
  <si>
    <t>Γ ΕΡΩΤΗΜΑ ΑΠΑΝΤΗΣΕΙΣ:</t>
  </si>
  <si>
    <t>Viterbi</t>
  </si>
  <si>
    <t>Φιλτράρισμα-Εξομάλυνση</t>
  </si>
  <si>
    <t>Φιλτράρισμα σωματιδίων</t>
  </si>
  <si>
    <t>e1: C e2: C e3: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</si>
</sst>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vertAlign val="subscript"/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vertAlign val="subscript"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6" fillId="0" borderId="0" xfId="0" applyFont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F50E-DD14-4ACA-B6F8-8CD83C85C43F}">
  <dimension ref="A1:S52"/>
  <sheetViews>
    <sheetView tabSelected="1" zoomScaleNormal="100" workbookViewId="0">
      <selection activeCell="C1" sqref="C1"/>
    </sheetView>
  </sheetViews>
  <sheetFormatPr defaultRowHeight="15" x14ac:dyDescent="0.25"/>
  <cols>
    <col min="1" max="1" width="4" style="2" bestFit="1" customWidth="1"/>
    <col min="2" max="2" width="4.140625" style="2" bestFit="1" customWidth="1"/>
    <col min="3" max="3" width="8" style="2" bestFit="1" customWidth="1"/>
    <col min="4" max="4" width="12.7109375" style="2" bestFit="1" customWidth="1"/>
    <col min="5" max="5" width="15.85546875" style="2" bestFit="1" customWidth="1"/>
    <col min="6" max="6" width="15" style="2" bestFit="1" customWidth="1"/>
    <col min="7" max="7" width="13.140625" style="2" bestFit="1" customWidth="1"/>
    <col min="8" max="8" width="16.28515625" style="2" bestFit="1" customWidth="1"/>
    <col min="9" max="9" width="12.5703125" style="2" bestFit="1" customWidth="1"/>
    <col min="10" max="10" width="17" style="2" bestFit="1" customWidth="1"/>
    <col min="11" max="11" width="15.85546875" style="2" bestFit="1" customWidth="1"/>
    <col min="12" max="12" width="12.28515625" style="2" bestFit="1" customWidth="1"/>
    <col min="13" max="13" width="14.28515625" style="2" bestFit="1" customWidth="1"/>
    <col min="14" max="14" width="17" style="2" bestFit="1" customWidth="1"/>
    <col min="15" max="15" width="15.85546875" style="2" bestFit="1" customWidth="1"/>
    <col min="16" max="16" width="9.85546875" style="2" bestFit="1" customWidth="1"/>
    <col min="17" max="17" width="15" style="2" bestFit="1" customWidth="1"/>
    <col min="18" max="16384" width="9.140625" style="2"/>
  </cols>
  <sheetData>
    <row r="1" spans="1:19" x14ac:dyDescent="0.25">
      <c r="C1" s="44" t="s">
        <v>53</v>
      </c>
      <c r="D1" s="42"/>
      <c r="E1" s="43"/>
    </row>
    <row r="2" spans="1:19" x14ac:dyDescent="0.25">
      <c r="H2" s="19"/>
    </row>
    <row r="3" spans="1:19" ht="18.75" x14ac:dyDescent="0.35">
      <c r="C3" s="54" t="s">
        <v>14</v>
      </c>
      <c r="D3" s="54"/>
      <c r="E3" s="54"/>
      <c r="G3" s="50" t="s">
        <v>27</v>
      </c>
      <c r="H3" s="51"/>
      <c r="I3" s="20"/>
      <c r="J3" s="20" t="s">
        <v>10</v>
      </c>
      <c r="K3" s="21"/>
      <c r="M3" s="48" t="s">
        <v>11</v>
      </c>
      <c r="N3" s="49"/>
      <c r="O3" s="14" t="s">
        <v>12</v>
      </c>
      <c r="P3" s="16"/>
    </row>
    <row r="4" spans="1:19" ht="18.75" x14ac:dyDescent="0.35">
      <c r="C4" s="5"/>
      <c r="D4" s="52" t="s">
        <v>4</v>
      </c>
      <c r="E4" s="53"/>
      <c r="G4" s="7" t="s">
        <v>8</v>
      </c>
      <c r="H4" s="8" t="s">
        <v>9</v>
      </c>
      <c r="I4" s="30" t="s">
        <v>5</v>
      </c>
      <c r="J4" s="8" t="s">
        <v>6</v>
      </c>
      <c r="K4" s="7" t="s">
        <v>7</v>
      </c>
      <c r="M4" s="12" t="s">
        <v>13</v>
      </c>
      <c r="N4" s="15" t="s">
        <v>5</v>
      </c>
      <c r="O4" s="12" t="s">
        <v>6</v>
      </c>
      <c r="P4" s="12" t="s">
        <v>7</v>
      </c>
    </row>
    <row r="5" spans="1:19" ht="18.75" x14ac:dyDescent="0.25">
      <c r="C5" s="6" t="s">
        <v>3</v>
      </c>
      <c r="D5" s="6" t="s">
        <v>0</v>
      </c>
      <c r="E5" s="6" t="s">
        <v>1</v>
      </c>
      <c r="G5" s="7" t="s">
        <v>5</v>
      </c>
      <c r="H5" s="8" t="s">
        <v>0</v>
      </c>
      <c r="I5" s="1">
        <v>1</v>
      </c>
      <c r="J5" s="1">
        <v>0</v>
      </c>
      <c r="K5" s="1">
        <v>0</v>
      </c>
      <c r="M5" s="12" t="s">
        <v>5</v>
      </c>
      <c r="N5" s="1">
        <v>0.7</v>
      </c>
      <c r="O5" s="1">
        <v>0.2</v>
      </c>
      <c r="P5" s="1">
        <v>0.1</v>
      </c>
    </row>
    <row r="6" spans="1:19" ht="15.75" x14ac:dyDescent="0.25">
      <c r="C6" s="6" t="s">
        <v>2</v>
      </c>
      <c r="D6" s="1">
        <v>0.7</v>
      </c>
      <c r="E6" s="1">
        <v>0.3</v>
      </c>
      <c r="G6" s="7" t="s">
        <v>5</v>
      </c>
      <c r="H6" s="8" t="s">
        <v>1</v>
      </c>
      <c r="I6" s="1">
        <v>0.5</v>
      </c>
      <c r="J6" s="1">
        <v>0.5</v>
      </c>
      <c r="K6" s="1">
        <v>0</v>
      </c>
      <c r="M6" s="12" t="s">
        <v>6</v>
      </c>
      <c r="N6" s="4">
        <v>0.3</v>
      </c>
      <c r="O6" s="4">
        <v>0.4</v>
      </c>
      <c r="P6" s="4">
        <v>0.3</v>
      </c>
    </row>
    <row r="7" spans="1:19" ht="15.75" x14ac:dyDescent="0.25">
      <c r="C7" s="6" t="s">
        <v>1</v>
      </c>
      <c r="D7" s="1">
        <v>0.3</v>
      </c>
      <c r="E7" s="1">
        <v>0.7</v>
      </c>
      <c r="G7" s="7" t="s">
        <v>6</v>
      </c>
      <c r="H7" s="8" t="s">
        <v>0</v>
      </c>
      <c r="I7" s="1">
        <v>0.5</v>
      </c>
      <c r="J7" s="1">
        <v>0.5</v>
      </c>
      <c r="K7" s="1">
        <v>0</v>
      </c>
      <c r="M7" s="12" t="s">
        <v>7</v>
      </c>
      <c r="N7" s="4">
        <v>0.1</v>
      </c>
      <c r="O7" s="4">
        <v>0.2</v>
      </c>
      <c r="P7" s="4">
        <v>0.7</v>
      </c>
    </row>
    <row r="8" spans="1:19" ht="15.75" x14ac:dyDescent="0.25">
      <c r="G8" s="7" t="s">
        <v>6</v>
      </c>
      <c r="H8" s="8" t="s">
        <v>1</v>
      </c>
      <c r="I8" s="1">
        <v>0</v>
      </c>
      <c r="J8" s="1">
        <v>0.5</v>
      </c>
      <c r="K8" s="1">
        <v>0.5</v>
      </c>
    </row>
    <row r="9" spans="1:19" ht="15.75" x14ac:dyDescent="0.25">
      <c r="B9" s="3"/>
      <c r="G9" s="7" t="s">
        <v>7</v>
      </c>
      <c r="H9" s="8" t="s">
        <v>0</v>
      </c>
      <c r="I9" s="1">
        <v>0</v>
      </c>
      <c r="J9" s="1">
        <v>0.5</v>
      </c>
      <c r="K9" s="1">
        <v>0.5</v>
      </c>
    </row>
    <row r="10" spans="1:19" ht="15.75" x14ac:dyDescent="0.25">
      <c r="G10" s="7" t="s">
        <v>7</v>
      </c>
      <c r="H10" s="8" t="s">
        <v>1</v>
      </c>
      <c r="I10" s="1">
        <v>0</v>
      </c>
      <c r="J10" s="1">
        <v>0</v>
      </c>
      <c r="K10" s="1">
        <v>1</v>
      </c>
    </row>
    <row r="12" spans="1:19" ht="15.75" x14ac:dyDescent="0.25">
      <c r="A12" s="45" t="s">
        <v>16</v>
      </c>
      <c r="B12" s="46"/>
      <c r="C12" s="46"/>
      <c r="D12" s="46"/>
      <c r="E12" s="46"/>
      <c r="F12" s="46"/>
      <c r="G12" s="46"/>
      <c r="H12" s="47"/>
      <c r="S12" s="22"/>
    </row>
    <row r="13" spans="1:19" ht="18.75" customHeight="1" x14ac:dyDescent="0.25">
      <c r="A13" s="23"/>
      <c r="B13" s="24"/>
      <c r="C13" s="9" t="s">
        <v>5</v>
      </c>
      <c r="D13" s="10" t="s">
        <v>5</v>
      </c>
      <c r="E13" s="10" t="s">
        <v>6</v>
      </c>
      <c r="F13" s="10" t="s">
        <v>6</v>
      </c>
      <c r="G13" s="10" t="s">
        <v>7</v>
      </c>
      <c r="H13" s="10" t="s">
        <v>7</v>
      </c>
    </row>
    <row r="14" spans="1:19" ht="18.75" x14ac:dyDescent="0.35">
      <c r="A14" s="10" t="s">
        <v>8</v>
      </c>
      <c r="B14" s="10" t="s">
        <v>9</v>
      </c>
      <c r="C14" s="11" t="s">
        <v>0</v>
      </c>
      <c r="D14" s="11" t="s">
        <v>1</v>
      </c>
      <c r="E14" s="11" t="s">
        <v>0</v>
      </c>
      <c r="F14" s="11" t="s">
        <v>1</v>
      </c>
      <c r="G14" s="11" t="s">
        <v>0</v>
      </c>
      <c r="H14" s="11" t="s">
        <v>1</v>
      </c>
    </row>
    <row r="15" spans="1:19" ht="15.75" x14ac:dyDescent="0.25">
      <c r="A15" s="11" t="s">
        <v>5</v>
      </c>
      <c r="B15" s="11" t="s">
        <v>0</v>
      </c>
      <c r="C15" s="17">
        <f>I5*$D6</f>
        <v>0.7</v>
      </c>
      <c r="D15" s="17">
        <f>I5*$E6</f>
        <v>0.3</v>
      </c>
      <c r="E15" s="17">
        <f>J5*$D6</f>
        <v>0</v>
      </c>
      <c r="F15" s="17">
        <f>J5*$E6</f>
        <v>0</v>
      </c>
      <c r="G15" s="17">
        <f>K5*$D6</f>
        <v>0</v>
      </c>
      <c r="H15" s="17">
        <f>K5*$E6</f>
        <v>0</v>
      </c>
    </row>
    <row r="16" spans="1:19" ht="15.75" x14ac:dyDescent="0.25">
      <c r="A16" s="11" t="s">
        <v>5</v>
      </c>
      <c r="B16" s="11" t="s">
        <v>1</v>
      </c>
      <c r="C16" s="17">
        <f>I6*$D7</f>
        <v>0.15</v>
      </c>
      <c r="D16" s="17">
        <f>I6*$E7</f>
        <v>0.35</v>
      </c>
      <c r="E16" s="17">
        <f>J6*$D7</f>
        <v>0.15</v>
      </c>
      <c r="F16" s="17">
        <f>J6*$E7</f>
        <v>0.35</v>
      </c>
      <c r="G16" s="17">
        <f>K6*$D7</f>
        <v>0</v>
      </c>
      <c r="H16" s="17">
        <f>K6*$E7</f>
        <v>0</v>
      </c>
    </row>
    <row r="17" spans="1:17" ht="15.75" x14ac:dyDescent="0.25">
      <c r="A17" s="11" t="s">
        <v>6</v>
      </c>
      <c r="B17" s="11" t="s">
        <v>0</v>
      </c>
      <c r="C17" s="17">
        <f>I7*$D6</f>
        <v>0.35</v>
      </c>
      <c r="D17" s="17">
        <f>I7*$E6</f>
        <v>0.15</v>
      </c>
      <c r="E17" s="17">
        <f>J7*$D6</f>
        <v>0.35</v>
      </c>
      <c r="F17" s="17">
        <f>J7*$E6</f>
        <v>0.15</v>
      </c>
      <c r="G17" s="17">
        <f>K7*$D6</f>
        <v>0</v>
      </c>
      <c r="H17" s="17">
        <f>K7*$E6</f>
        <v>0</v>
      </c>
    </row>
    <row r="18" spans="1:17" ht="15.75" x14ac:dyDescent="0.25">
      <c r="A18" s="11" t="s">
        <v>6</v>
      </c>
      <c r="B18" s="11" t="s">
        <v>1</v>
      </c>
      <c r="C18" s="25">
        <f>I8*$D7</f>
        <v>0</v>
      </c>
      <c r="D18" s="25">
        <f>I8*$E7</f>
        <v>0</v>
      </c>
      <c r="E18" s="25">
        <f>J8*$D7</f>
        <v>0.15</v>
      </c>
      <c r="F18" s="25">
        <f>J8*$E7</f>
        <v>0.35</v>
      </c>
      <c r="G18" s="25">
        <f>K8*$D7</f>
        <v>0.15</v>
      </c>
      <c r="H18" s="25">
        <f>K8*$E7</f>
        <v>0.35</v>
      </c>
    </row>
    <row r="19" spans="1:17" ht="15.75" x14ac:dyDescent="0.25">
      <c r="A19" s="11" t="s">
        <v>7</v>
      </c>
      <c r="B19" s="11" t="s">
        <v>0</v>
      </c>
      <c r="C19" s="25">
        <f>I9*$D6</f>
        <v>0</v>
      </c>
      <c r="D19" s="25">
        <f>I9*$E6</f>
        <v>0</v>
      </c>
      <c r="E19" s="25">
        <f>J9*$D6</f>
        <v>0.35</v>
      </c>
      <c r="F19" s="25">
        <f>J9*$E6</f>
        <v>0.15</v>
      </c>
      <c r="G19" s="25">
        <f>K9*$D6</f>
        <v>0.35</v>
      </c>
      <c r="H19" s="25">
        <f>K9*$E6</f>
        <v>0.15</v>
      </c>
      <c r="L19" s="26"/>
    </row>
    <row r="20" spans="1:17" ht="15.75" x14ac:dyDescent="0.25">
      <c r="A20" s="11" t="s">
        <v>7</v>
      </c>
      <c r="B20" s="11" t="s">
        <v>1</v>
      </c>
      <c r="C20" s="25">
        <f>I10*$D7</f>
        <v>0</v>
      </c>
      <c r="D20" s="25">
        <f>I10*$E7</f>
        <v>0</v>
      </c>
      <c r="E20" s="25">
        <f>J10*$D7</f>
        <v>0</v>
      </c>
      <c r="F20" s="25">
        <f>J10*$E7</f>
        <v>0</v>
      </c>
      <c r="G20" s="25">
        <f>K10*$D7</f>
        <v>0.3</v>
      </c>
      <c r="H20" s="25">
        <f>K10*$E7</f>
        <v>0.7</v>
      </c>
      <c r="L20" s="26"/>
    </row>
    <row r="21" spans="1:17" x14ac:dyDescent="0.25">
      <c r="L21" s="26"/>
    </row>
    <row r="23" spans="1:17" ht="18" x14ac:dyDescent="0.35">
      <c r="C23" s="18" t="s">
        <v>43</v>
      </c>
      <c r="E23" s="18" t="s">
        <v>44</v>
      </c>
      <c r="F23" s="18" t="s">
        <v>18</v>
      </c>
      <c r="I23" s="18" t="s">
        <v>45</v>
      </c>
      <c r="J23" s="18" t="s">
        <v>19</v>
      </c>
      <c r="M23" s="18" t="s">
        <v>46</v>
      </c>
      <c r="N23" s="18" t="s">
        <v>15</v>
      </c>
      <c r="Q23" s="18" t="s">
        <v>47</v>
      </c>
    </row>
    <row r="24" spans="1:17" ht="18.75" x14ac:dyDescent="0.35">
      <c r="A24" s="13" t="s">
        <v>8</v>
      </c>
      <c r="B24" s="13" t="s">
        <v>9</v>
      </c>
      <c r="C24" s="13" t="s">
        <v>17</v>
      </c>
      <c r="E24" s="13" t="s">
        <v>22</v>
      </c>
      <c r="F24" s="13" t="s">
        <v>40</v>
      </c>
      <c r="G24" s="13" t="s">
        <v>28</v>
      </c>
      <c r="I24" s="13" t="s">
        <v>29</v>
      </c>
      <c r="J24" s="13" t="s">
        <v>30</v>
      </c>
      <c r="K24" s="13" t="s">
        <v>31</v>
      </c>
      <c r="M24" s="13" t="s">
        <v>32</v>
      </c>
      <c r="N24" s="13" t="s">
        <v>33</v>
      </c>
      <c r="O24" s="13" t="s">
        <v>34</v>
      </c>
      <c r="Q24" s="13" t="s">
        <v>35</v>
      </c>
    </row>
    <row r="25" spans="1:17" x14ac:dyDescent="0.25">
      <c r="A25" s="13" t="s">
        <v>5</v>
      </c>
      <c r="B25" s="13" t="s">
        <v>0</v>
      </c>
      <c r="C25" s="27">
        <f>1/3</f>
        <v>0.33333333333333331</v>
      </c>
      <c r="E25" s="27">
        <f>C$25*$C$15+C$28*$C$16+C$26*$C$17+C$29*$C$18+C$27*$C$19+C$30*$C$20</f>
        <v>0.35</v>
      </c>
      <c r="F25" s="27">
        <f>E25*$O5</f>
        <v>6.9999999999999993E-2</v>
      </c>
      <c r="G25" s="27">
        <f>F25/F31</f>
        <v>0.26249999999999996</v>
      </c>
      <c r="H25" s="28"/>
      <c r="I25" s="27">
        <f>G$25*$C$15+G$28*$C$16+G$26*$C$17+G$29*$C$18+G$27*$C$19+G$30*$C$20</f>
        <v>0.32312499999999994</v>
      </c>
      <c r="J25" s="27">
        <f>I25*$O5</f>
        <v>6.4624999999999988E-2</v>
      </c>
      <c r="K25" s="27">
        <f>J25/J31</f>
        <v>0.23935185185185184</v>
      </c>
      <c r="L25" s="28"/>
      <c r="M25" s="27">
        <f>K$25*$C$15+K$28*$C$16+K$26*$C$17+K$29*$C$18+K$27*$C$19+K$30*$C$20</f>
        <v>0.2863194444444444</v>
      </c>
      <c r="N25" s="27">
        <f>M25*$O5</f>
        <v>5.7263888888888885E-2</v>
      </c>
      <c r="O25" s="27">
        <f>N25/N31</f>
        <v>0.21267193947730398</v>
      </c>
      <c r="P25" s="28"/>
      <c r="Q25" s="27">
        <f>O$25*$C$15+O$28*$C$16+O$26*$C$17+O$29*$C$18+O$27*$C$19+O$30*$C$20</f>
        <v>0.25519687070151303</v>
      </c>
    </row>
    <row r="26" spans="1:17" x14ac:dyDescent="0.25">
      <c r="A26" s="13" t="s">
        <v>6</v>
      </c>
      <c r="B26" s="13" t="s">
        <v>0</v>
      </c>
      <c r="C26" s="27">
        <f>1/3</f>
        <v>0.33333333333333331</v>
      </c>
      <c r="E26" s="27">
        <f>C$25*$E$15+C$28*$E$16+C$26*$E$17+C$29*$E$18+C$27*$E$19+C$30*$E$20</f>
        <v>0.23333333333333331</v>
      </c>
      <c r="F26" s="27">
        <f>E26*$O6</f>
        <v>9.3333333333333324E-2</v>
      </c>
      <c r="G26" s="27">
        <f>F26/F$31</f>
        <v>0.35</v>
      </c>
      <c r="H26" s="28"/>
      <c r="I26" s="27">
        <f>G$25*$E$15+G$28*$E$16+G$26*$E$17+G$29*$E$18+G$27*$E$19+G$30*$E$20</f>
        <v>0.19249999999999995</v>
      </c>
      <c r="J26" s="27">
        <f>I26*$O6</f>
        <v>7.6999999999999985E-2</v>
      </c>
      <c r="K26" s="27">
        <f>J26/J$31</f>
        <v>0.28518518518518515</v>
      </c>
      <c r="L26" s="28"/>
      <c r="M26" s="27">
        <f>K$25*$E$15+K$28*$E$16+K$26*$E$17+K$29*$E$18+K$27*$E$19+K$30*$E$20</f>
        <v>0.17046296296296296</v>
      </c>
      <c r="N26" s="27">
        <f>M26*$O6</f>
        <v>6.8185185185185182E-2</v>
      </c>
      <c r="O26" s="27">
        <f>N26/N$31</f>
        <v>0.25323246217331496</v>
      </c>
      <c r="P26" s="28"/>
      <c r="Q26" s="27">
        <f>O$25*$E$15+O$28*$E$16+O$26*$E$17+O$29*$E$18+O$27*$E$19+O$30*$E$20</f>
        <v>0.16425378266850069</v>
      </c>
    </row>
    <row r="27" spans="1:17" x14ac:dyDescent="0.25">
      <c r="A27" s="13" t="s">
        <v>7</v>
      </c>
      <c r="B27" s="13" t="s">
        <v>0</v>
      </c>
      <c r="C27" s="27">
        <f>1/3</f>
        <v>0.33333333333333331</v>
      </c>
      <c r="E27" s="27">
        <f>C$25*$G$15+C$28*$G$16+C$26*$G$17+C$29*$G$18+C$27*$G$19+C$30*$G$20</f>
        <v>0.11666666666666665</v>
      </c>
      <c r="F27" s="27">
        <f>E27*$O7</f>
        <v>2.3333333333333331E-2</v>
      </c>
      <c r="G27" s="27">
        <f>F27/F$31</f>
        <v>8.7499999999999994E-2</v>
      </c>
      <c r="H27" s="28"/>
      <c r="I27" s="27">
        <f>G$25*$G$15+G$28*$G$16+G$26*$G$17+G$29*$G$18+G$27*$G$19+G$30*$G$20</f>
        <v>6.4374999999999988E-2</v>
      </c>
      <c r="J27" s="27">
        <f>I27*$O7</f>
        <v>1.2874999999999998E-2</v>
      </c>
      <c r="K27" s="27">
        <f>J27/J$31</f>
        <v>4.7685185185185185E-2</v>
      </c>
      <c r="L27" s="28"/>
      <c r="M27" s="27">
        <f>K$25*$G$15+K$28*$G$16+K$26*$G$17+K$29*$G$18+K$27*$G$19+K$30*$G$20</f>
        <v>7.210648148148148E-2</v>
      </c>
      <c r="N27" s="27">
        <f>M27*$O7</f>
        <v>1.4421296296296297E-2</v>
      </c>
      <c r="O27" s="27">
        <f>N27/N$31</f>
        <v>5.3559147180192578E-2</v>
      </c>
      <c r="P27" s="28"/>
      <c r="Q27" s="27">
        <f>O$25*$G$15+O$28*$G$16+O$26*$G$17+O$29*$G$18+O$27*$G$19+O$30*$G$20</f>
        <v>8.8334766162310882E-2</v>
      </c>
    </row>
    <row r="28" spans="1:17" x14ac:dyDescent="0.25">
      <c r="A28" s="13" t="s">
        <v>5</v>
      </c>
      <c r="B28" s="13" t="s">
        <v>1</v>
      </c>
      <c r="C28" s="27">
        <v>0</v>
      </c>
      <c r="E28" s="27">
        <f>C$25*$D$15+C$28*$D$16+C$26*$D$17+C$29*$D$18+C$27*$D$19+C$30*$D$20</f>
        <v>0.15</v>
      </c>
      <c r="F28" s="27">
        <f>E28*$O5</f>
        <v>0.03</v>
      </c>
      <c r="G28" s="27">
        <f>F28/F$31</f>
        <v>0.1125</v>
      </c>
      <c r="H28" s="28"/>
      <c r="I28" s="27">
        <f>G$25*$D$15+G$28*$D$16+G$26*$D$17+G$29*$D$18+G$27*$D$19+G$30*$D$20</f>
        <v>0.17062499999999997</v>
      </c>
      <c r="J28" s="27">
        <f>I28*$O5</f>
        <v>3.4124999999999996E-2</v>
      </c>
      <c r="K28" s="27">
        <f>J28/J$31</f>
        <v>0.12638888888888888</v>
      </c>
      <c r="L28" s="28"/>
      <c r="M28" s="27">
        <f>K$25*$D$15+K$28*$D$16+K$26*$D$17+K$29*$D$18+K$27*$D$19+K$30*$D$20</f>
        <v>0.15881944444444443</v>
      </c>
      <c r="N28" s="27">
        <f>M28*$O5</f>
        <v>3.176388888888889E-2</v>
      </c>
      <c r="O28" s="27">
        <f>N28/N$31</f>
        <v>0.11796767537826686</v>
      </c>
      <c r="P28" s="28"/>
      <c r="Q28" s="27">
        <f>O$25*$D$15+O$28*$D$16+O$26*$D$17+O$29*$D$18+O$27*$D$19+O$30*$D$20</f>
        <v>0.14307513755158183</v>
      </c>
    </row>
    <row r="29" spans="1:17" x14ac:dyDescent="0.25">
      <c r="A29" s="13" t="s">
        <v>6</v>
      </c>
      <c r="B29" s="13" t="s">
        <v>1</v>
      </c>
      <c r="C29" s="27">
        <v>0</v>
      </c>
      <c r="E29" s="27">
        <f>C$25*$F$15+C$28*$F$16+C$26*$F$17+C$29*$F$18+C$27*$F$19+C$30*$F$20</f>
        <v>9.9999999999999992E-2</v>
      </c>
      <c r="F29" s="27">
        <f>E29*$O6</f>
        <v>0.04</v>
      </c>
      <c r="G29" s="27">
        <f>F29/F$31</f>
        <v>0.15</v>
      </c>
      <c r="H29" s="28"/>
      <c r="I29" s="27">
        <f>G$25*$F$15+G$28*$F$16+G$26*$F$17+G$29*$F$18+G$27*$F$19+G$30*$F$20</f>
        <v>0.1575</v>
      </c>
      <c r="J29" s="27">
        <f>I29*$O6</f>
        <v>6.3E-2</v>
      </c>
      <c r="K29" s="27">
        <f>J29/J$31</f>
        <v>0.23333333333333336</v>
      </c>
      <c r="L29" s="28"/>
      <c r="M29" s="27">
        <f>K$25*$F$15+K$28*$F$16+K$26*$F$17+K$29*$F$18+K$27*$F$19+K$30*$F$20</f>
        <v>0.17583333333333334</v>
      </c>
      <c r="N29" s="27">
        <f>M29*$O6</f>
        <v>7.0333333333333345E-2</v>
      </c>
      <c r="O29" s="27">
        <f>N29/N$31</f>
        <v>0.26121045392022013</v>
      </c>
      <c r="P29" s="28"/>
      <c r="Q29" s="27">
        <f>O$25*$F$15+O$28*$F$16+O$26*$F$17+O$29*$F$18+O$27*$F$19+O$30*$F$20</f>
        <v>0.17873108665749657</v>
      </c>
    </row>
    <row r="30" spans="1:17" x14ac:dyDescent="0.25">
      <c r="A30" s="13" t="s">
        <v>7</v>
      </c>
      <c r="B30" s="13" t="s">
        <v>1</v>
      </c>
      <c r="C30" s="27">
        <v>0</v>
      </c>
      <c r="E30" s="27">
        <f>C$25*$H$15+C$28*$H$16+C$26*$H$17+C$29*$H$18+C$27*$H$19+C$30*$H$20</f>
        <v>4.9999999999999996E-2</v>
      </c>
      <c r="F30" s="27">
        <f>E30*$O7</f>
        <v>0.01</v>
      </c>
      <c r="G30" s="27">
        <f>F30/F$31</f>
        <v>3.7499999999999999E-2</v>
      </c>
      <c r="H30" s="28"/>
      <c r="I30" s="27">
        <f>G$25*$H$15+G$28*$H$16+G$26*$H$17+G$29*$H$18+G$27*$H$19+G$30*$H$20</f>
        <v>9.1874999999999998E-2</v>
      </c>
      <c r="J30" s="27">
        <f>I30*$O7</f>
        <v>1.8374999999999999E-2</v>
      </c>
      <c r="K30" s="27">
        <f>J30/J$31</f>
        <v>6.8055555555555564E-2</v>
      </c>
      <c r="L30" s="28"/>
      <c r="M30" s="27">
        <f>K$25*$H$15+K$28*$H$16+K$26*$H$17+K$29*$H$18+K$27*$H$19+K$30*$H$20</f>
        <v>0.13645833333333335</v>
      </c>
      <c r="N30" s="27">
        <f>M30*$O7</f>
        <v>2.7291666666666672E-2</v>
      </c>
      <c r="O30" s="27">
        <f>N30/N$31</f>
        <v>0.10135832187070154</v>
      </c>
      <c r="P30" s="28"/>
      <c r="Q30" s="27">
        <f>O$25*$H$15+O$28*$H$16+O$26*$H$17+O$29*$H$18+O$27*$H$19+O$30*$H$20</f>
        <v>0.17040835625859699</v>
      </c>
    </row>
    <row r="31" spans="1:17" x14ac:dyDescent="0.25">
      <c r="E31" s="13" t="s">
        <v>42</v>
      </c>
      <c r="F31" s="27">
        <f>SUM(F25:F30)</f>
        <v>0.26666666666666666</v>
      </c>
      <c r="G31" s="27">
        <f>SUM(G25:G30)</f>
        <v>1</v>
      </c>
      <c r="H31" s="28"/>
      <c r="I31" s="13" t="s">
        <v>42</v>
      </c>
      <c r="J31" s="27">
        <f>SUM(J25:J30)</f>
        <v>0.26999999999999996</v>
      </c>
      <c r="K31" s="27">
        <f>SUM(K25:K30)</f>
        <v>1</v>
      </c>
      <c r="L31" s="28"/>
      <c r="M31" s="13" t="s">
        <v>42</v>
      </c>
      <c r="N31" s="27">
        <f>SUM(N25:N30)</f>
        <v>0.26925925925925925</v>
      </c>
      <c r="O31" s="27">
        <f>SUM(O25:O30)</f>
        <v>1.0000000000000002</v>
      </c>
      <c r="P31" s="13" t="s">
        <v>42</v>
      </c>
      <c r="Q31" s="27">
        <f>SUM(Q25:Q30)</f>
        <v>1</v>
      </c>
    </row>
    <row r="33" spans="3:12" x14ac:dyDescent="0.25">
      <c r="D33" s="13" t="s">
        <v>23</v>
      </c>
      <c r="E33" s="31" t="s">
        <v>41</v>
      </c>
      <c r="F33" s="29"/>
      <c r="G33" s="32" t="s">
        <v>24</v>
      </c>
      <c r="H33" s="31" t="s">
        <v>36</v>
      </c>
      <c r="I33" s="29"/>
    </row>
    <row r="34" spans="3:12" x14ac:dyDescent="0.25">
      <c r="D34" s="13" t="s">
        <v>5</v>
      </c>
      <c r="E34" s="34">
        <f>O25+O28</f>
        <v>0.33063961485557081</v>
      </c>
      <c r="G34" s="13" t="s">
        <v>5</v>
      </c>
      <c r="H34" s="34">
        <f>Q25+Q28</f>
        <v>0.39827200825309483</v>
      </c>
    </row>
    <row r="35" spans="3:12" x14ac:dyDescent="0.25">
      <c r="D35" s="13" t="s">
        <v>6</v>
      </c>
      <c r="E35" s="34">
        <f>O26+O29</f>
        <v>0.5144429160935351</v>
      </c>
      <c r="G35" s="13" t="s">
        <v>6</v>
      </c>
      <c r="H35" s="34">
        <f>Q26+Q29</f>
        <v>0.34298486932599725</v>
      </c>
    </row>
    <row r="36" spans="3:12" x14ac:dyDescent="0.25">
      <c r="D36" s="13" t="s">
        <v>7</v>
      </c>
      <c r="E36" s="34">
        <f>O27+O30</f>
        <v>0.15491746905089412</v>
      </c>
      <c r="G36" s="13" t="s">
        <v>7</v>
      </c>
      <c r="H36" s="34">
        <f>Q27+Q30</f>
        <v>0.25874312242090786</v>
      </c>
    </row>
    <row r="37" spans="3:12" x14ac:dyDescent="0.25">
      <c r="D37" s="13" t="s">
        <v>42</v>
      </c>
      <c r="E37" s="27">
        <f>SUM(E34:E36)</f>
        <v>1</v>
      </c>
      <c r="G37" s="13" t="s">
        <v>42</v>
      </c>
      <c r="H37" s="27">
        <f>SUM(H34:H36)</f>
        <v>1</v>
      </c>
    </row>
    <row r="39" spans="3:12" x14ac:dyDescent="0.25">
      <c r="G39" s="13" t="s">
        <v>26</v>
      </c>
    </row>
    <row r="40" spans="3:12" ht="18.75" x14ac:dyDescent="0.35">
      <c r="C40" s="13" t="s">
        <v>8</v>
      </c>
      <c r="D40" s="13" t="s">
        <v>9</v>
      </c>
      <c r="E40" s="13" t="s">
        <v>31</v>
      </c>
      <c r="G40" s="13" t="s">
        <v>38</v>
      </c>
      <c r="H40" s="13" t="s">
        <v>39</v>
      </c>
      <c r="I40" s="13" t="s">
        <v>20</v>
      </c>
      <c r="K40" s="13" t="s">
        <v>25</v>
      </c>
      <c r="L40" s="31" t="s">
        <v>20</v>
      </c>
    </row>
    <row r="41" spans="3:12" x14ac:dyDescent="0.25">
      <c r="C41" s="13" t="s">
        <v>5</v>
      </c>
      <c r="D41" s="13" t="s">
        <v>0</v>
      </c>
      <c r="E41" s="27">
        <f t="shared" ref="E41:E46" si="0">K25</f>
        <v>0.23935185185185184</v>
      </c>
      <c r="G41" s="27">
        <f>(C15+D15)*$O$5+(E15+F15)*$O$6+(G15+H15)*$O$7</f>
        <v>0.2</v>
      </c>
      <c r="H41" s="27">
        <f>G41*E41</f>
        <v>4.7870370370370369E-2</v>
      </c>
      <c r="I41" s="27">
        <f t="shared" ref="I41:I46" si="1">H41/$H$47</f>
        <v>0.17778541953232457</v>
      </c>
      <c r="K41" s="13" t="s">
        <v>5</v>
      </c>
      <c r="L41" s="34">
        <f>I41+I44</f>
        <v>0.31860385144429154</v>
      </c>
    </row>
    <row r="42" spans="3:12" x14ac:dyDescent="0.25">
      <c r="C42" s="13" t="s">
        <v>6</v>
      </c>
      <c r="D42" s="13" t="s">
        <v>0</v>
      </c>
      <c r="E42" s="27">
        <f t="shared" si="0"/>
        <v>0.28518518518518515</v>
      </c>
      <c r="G42" s="27">
        <f>(C17+D17)*$O$5+(E17+F17)*$O$6+(G17+H17)*$O$7</f>
        <v>0.30000000000000004</v>
      </c>
      <c r="H42" s="27">
        <f t="shared" ref="H42:H46" si="2">G42*E42</f>
        <v>8.5555555555555565E-2</v>
      </c>
      <c r="I42" s="27">
        <f t="shared" si="1"/>
        <v>0.31774415405777162</v>
      </c>
      <c r="K42" s="13" t="s">
        <v>6</v>
      </c>
      <c r="L42" s="34">
        <f>I42+I45</f>
        <v>0.57771664374140297</v>
      </c>
    </row>
    <row r="43" spans="3:12" x14ac:dyDescent="0.25">
      <c r="C43" s="13" t="s">
        <v>7</v>
      </c>
      <c r="D43" s="13" t="s">
        <v>0</v>
      </c>
      <c r="E43" s="27">
        <f t="shared" si="0"/>
        <v>4.7685185185185185E-2</v>
      </c>
      <c r="G43" s="27">
        <f>(C19+D19)*$O$5+(E19+F19)*$O$6+(G19+H19)*$O$7</f>
        <v>0.30000000000000004</v>
      </c>
      <c r="H43" s="27">
        <f t="shared" si="2"/>
        <v>1.4305555555555557E-2</v>
      </c>
      <c r="I43" s="27">
        <f t="shared" si="1"/>
        <v>5.3129298486932597E-2</v>
      </c>
      <c r="K43" s="13" t="s">
        <v>7</v>
      </c>
      <c r="L43" s="34">
        <f>I43+I46</f>
        <v>0.10367950481430536</v>
      </c>
    </row>
    <row r="44" spans="3:12" x14ac:dyDescent="0.25">
      <c r="C44" s="13" t="s">
        <v>5</v>
      </c>
      <c r="D44" s="13" t="s">
        <v>1</v>
      </c>
      <c r="E44" s="27">
        <f t="shared" si="0"/>
        <v>0.12638888888888888</v>
      </c>
      <c r="G44" s="27">
        <f>(C16+D16)*$O$5+(E16+F16)*$O$6+(G16+H16)*$O$7</f>
        <v>0.30000000000000004</v>
      </c>
      <c r="H44" s="27">
        <f t="shared" si="2"/>
        <v>3.7916666666666668E-2</v>
      </c>
      <c r="I44" s="27">
        <f t="shared" si="1"/>
        <v>0.14081843191196697</v>
      </c>
      <c r="K44" s="13" t="s">
        <v>42</v>
      </c>
      <c r="L44" s="27">
        <f>SUM(L41:L43)</f>
        <v>0.99999999999999978</v>
      </c>
    </row>
    <row r="45" spans="3:12" x14ac:dyDescent="0.25">
      <c r="C45" s="13" t="s">
        <v>6</v>
      </c>
      <c r="D45" s="13" t="s">
        <v>1</v>
      </c>
      <c r="E45" s="27">
        <f t="shared" si="0"/>
        <v>0.23333333333333336</v>
      </c>
      <c r="G45" s="27">
        <f>(C18+D18)*$O$5+(E18+F18)*$O$6+(G18+H18)*$O$7</f>
        <v>0.30000000000000004</v>
      </c>
      <c r="H45" s="27">
        <f t="shared" si="2"/>
        <v>7.0000000000000021E-2</v>
      </c>
      <c r="I45" s="27">
        <f t="shared" si="1"/>
        <v>0.2599724896836314</v>
      </c>
    </row>
    <row r="46" spans="3:12" x14ac:dyDescent="0.25">
      <c r="C46" s="13" t="s">
        <v>7</v>
      </c>
      <c r="D46" s="13" t="s">
        <v>1</v>
      </c>
      <c r="E46" s="27">
        <f t="shared" si="0"/>
        <v>6.8055555555555564E-2</v>
      </c>
      <c r="G46" s="27">
        <f>(C20+D20)*$O$5+(E20+F20)*$O$6+(G20+H20)*$O$7</f>
        <v>0.2</v>
      </c>
      <c r="H46" s="27">
        <f t="shared" si="2"/>
        <v>1.3611111111111114E-2</v>
      </c>
      <c r="I46" s="27">
        <f t="shared" si="1"/>
        <v>5.0550206327372768E-2</v>
      </c>
    </row>
    <row r="47" spans="3:12" x14ac:dyDescent="0.25">
      <c r="G47" s="13" t="s">
        <v>42</v>
      </c>
      <c r="H47" s="27">
        <f>SUM(H41:H46)</f>
        <v>0.26925925925925931</v>
      </c>
      <c r="I47" s="27">
        <f>SUM(I41:I46)</f>
        <v>0.99999999999999989</v>
      </c>
    </row>
    <row r="49" spans="4:11" x14ac:dyDescent="0.25">
      <c r="D49" s="13"/>
      <c r="E49" s="31" t="s">
        <v>37</v>
      </c>
      <c r="G49" s="13"/>
      <c r="H49" s="31" t="s">
        <v>49</v>
      </c>
      <c r="J49" s="13"/>
      <c r="K49" s="31" t="s">
        <v>21</v>
      </c>
    </row>
    <row r="50" spans="4:11" x14ac:dyDescent="0.25">
      <c r="D50" s="13" t="s">
        <v>0</v>
      </c>
      <c r="E50" s="34">
        <f>SUM(I41:I43)</f>
        <v>0.54865887207702879</v>
      </c>
      <c r="F50" s="28"/>
      <c r="G50" s="13" t="s">
        <v>0</v>
      </c>
      <c r="H50" s="34">
        <f>SUM(O25:O27)</f>
        <v>0.51946354883081158</v>
      </c>
      <c r="J50" s="13" t="s">
        <v>0</v>
      </c>
      <c r="K50" s="34">
        <f>SUM(Q25:Q27)</f>
        <v>0.50778541953232459</v>
      </c>
    </row>
    <row r="51" spans="4:11" x14ac:dyDescent="0.25">
      <c r="D51" s="13" t="s">
        <v>1</v>
      </c>
      <c r="E51" s="34">
        <f>SUM(I44:I46)</f>
        <v>0.45134112792297115</v>
      </c>
      <c r="F51" s="28"/>
      <c r="G51" s="13" t="s">
        <v>1</v>
      </c>
      <c r="H51" s="34">
        <f>SUM(O28:O30)</f>
        <v>0.48053645116918853</v>
      </c>
      <c r="J51" s="13" t="s">
        <v>1</v>
      </c>
      <c r="K51" s="34">
        <f>SUM(Q28:Q30)</f>
        <v>0.49221458046767541</v>
      </c>
    </row>
    <row r="52" spans="4:11" x14ac:dyDescent="0.25">
      <c r="D52" s="13" t="s">
        <v>42</v>
      </c>
      <c r="E52" s="27">
        <f>SUM(E50:E51)</f>
        <v>1</v>
      </c>
      <c r="G52" s="13" t="s">
        <v>42</v>
      </c>
      <c r="H52" s="27">
        <f>SUM(H50:H51)</f>
        <v>1</v>
      </c>
      <c r="J52" s="13" t="s">
        <v>42</v>
      </c>
      <c r="K52" s="27">
        <f>SUM(K50:K51)</f>
        <v>1</v>
      </c>
    </row>
  </sheetData>
  <mergeCells count="5">
    <mergeCell ref="A12:H12"/>
    <mergeCell ref="M3:N3"/>
    <mergeCell ref="G3:H3"/>
    <mergeCell ref="D4:E4"/>
    <mergeCell ref="C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F008-12AF-4C8D-A1F3-8DD62A5EB875}">
  <dimension ref="A2:M20"/>
  <sheetViews>
    <sheetView zoomScale="145" zoomScaleNormal="145" workbookViewId="0">
      <selection activeCell="G12" sqref="G12"/>
    </sheetView>
  </sheetViews>
  <sheetFormatPr defaultRowHeight="15" x14ac:dyDescent="0.25"/>
  <cols>
    <col min="6" max="6" width="15" bestFit="1" customWidth="1"/>
    <col min="9" max="9" width="15" bestFit="1" customWidth="1"/>
    <col min="12" max="12" width="15" bestFit="1" customWidth="1"/>
  </cols>
  <sheetData>
    <row r="2" spans="1:13" ht="15.75" x14ac:dyDescent="0.25">
      <c r="A2" s="55" t="str">
        <f>'Φιλτράρισμα-Εξομάλυνση'!A12</f>
        <v>Συνδιαστικό Μοντέλο Μετάβασης</v>
      </c>
      <c r="B2" s="56"/>
      <c r="C2" s="56"/>
      <c r="D2" s="56"/>
      <c r="E2" s="56"/>
      <c r="F2" s="56"/>
      <c r="G2" s="56"/>
      <c r="H2" s="57"/>
      <c r="J2" s="58" t="str">
        <f>'Φιλτράρισμα-Εξομάλυνση'!M3</f>
        <v>Μοντέλο αισθητήρα</v>
      </c>
      <c r="K2" s="59">
        <f>'Φιλτράρισμα-Εξομάλυνση'!N3</f>
        <v>0</v>
      </c>
      <c r="L2" s="14" t="str">
        <f>'Φιλτράρισμα-Εξομάλυνση'!O3</f>
        <v>Et</v>
      </c>
      <c r="M2" s="16">
        <f>'Φιλτράρισμα-Εξομάλυνση'!P3</f>
        <v>0</v>
      </c>
    </row>
    <row r="3" spans="1:13" ht="15.75" x14ac:dyDescent="0.25">
      <c r="A3" s="11">
        <f>'Φιλτράρισμα-Εξομάλυνση'!A13</f>
        <v>0</v>
      </c>
      <c r="B3" s="11">
        <f>'Φιλτράρισμα-Εξομάλυνση'!B13</f>
        <v>0</v>
      </c>
      <c r="C3" s="11" t="str">
        <f>'Φιλτράρισμα-Εξομάλυνση'!C13</f>
        <v>L</v>
      </c>
      <c r="D3" s="11" t="str">
        <f>'Φιλτράρισμα-Εξομάλυνση'!D13</f>
        <v>L</v>
      </c>
      <c r="E3" s="11" t="str">
        <f>'Φιλτράρισμα-Εξομάλυνση'!E13</f>
        <v>C</v>
      </c>
      <c r="F3" s="11" t="str">
        <f>'Φιλτράρισμα-Εξομάλυνση'!F13</f>
        <v>C</v>
      </c>
      <c r="G3" s="11" t="str">
        <f>'Φιλτράρισμα-Εξομάλυνση'!G13</f>
        <v>R</v>
      </c>
      <c r="H3" s="11" t="str">
        <f>'Φιλτράρισμα-Εξομάλυνση'!H13</f>
        <v>R</v>
      </c>
      <c r="J3" s="12" t="str">
        <f>'Φιλτράρισμα-Εξομάλυνση'!M4</f>
        <v>Xt</v>
      </c>
      <c r="K3" s="15" t="str">
        <f>'Φιλτράρισμα-Εξομάλυνση'!N4</f>
        <v>L</v>
      </c>
      <c r="L3" s="12" t="str">
        <f>'Φιλτράρισμα-Εξομάλυνση'!O4</f>
        <v>C</v>
      </c>
      <c r="M3" s="12" t="str">
        <f>'Φιλτράρισμα-Εξομάλυνση'!P4</f>
        <v>R</v>
      </c>
    </row>
    <row r="4" spans="1:13" ht="15.75" x14ac:dyDescent="0.25">
      <c r="A4" s="11" t="str">
        <f>'Φιλτράρισμα-Εξομάλυνση'!A14</f>
        <v>Xt-1</v>
      </c>
      <c r="B4" s="11" t="str">
        <f>'Φιλτράρισμα-Εξομάλυνση'!B14</f>
        <v>At-1</v>
      </c>
      <c r="C4" s="11" t="str">
        <f>'Φιλτράρισμα-Εξομάλυνση'!C14</f>
        <v>E</v>
      </c>
      <c r="D4" s="11" t="str">
        <f>'Φιλτράρισμα-Εξομάλυνση'!D14</f>
        <v>W</v>
      </c>
      <c r="E4" s="11" t="str">
        <f>'Φιλτράρισμα-Εξομάλυνση'!E14</f>
        <v>E</v>
      </c>
      <c r="F4" s="11" t="str">
        <f>'Φιλτράρισμα-Εξομάλυνση'!F14</f>
        <v>W</v>
      </c>
      <c r="G4" s="11" t="str">
        <f>'Φιλτράρισμα-Εξομάλυνση'!G14</f>
        <v>E</v>
      </c>
      <c r="H4" s="11" t="str">
        <f>'Φιλτράρισμα-Εξομάλυνση'!H14</f>
        <v>W</v>
      </c>
      <c r="J4" s="12" t="str">
        <f>'Φιλτράρισμα-Εξομάλυνση'!M5</f>
        <v>L</v>
      </c>
      <c r="K4" s="1">
        <f>'Φιλτράρισμα-Εξομάλυνση'!N5</f>
        <v>0.7</v>
      </c>
      <c r="L4" s="1">
        <f>'Φιλτράρισμα-Εξομάλυνση'!O5</f>
        <v>0.2</v>
      </c>
      <c r="M4" s="1">
        <f>'Φιλτράρισμα-Εξομάλυνση'!P5</f>
        <v>0.1</v>
      </c>
    </row>
    <row r="5" spans="1:13" ht="15.75" x14ac:dyDescent="0.25">
      <c r="A5" s="11" t="str">
        <f>'Φιλτράρισμα-Εξομάλυνση'!A15</f>
        <v>L</v>
      </c>
      <c r="B5" s="11" t="str">
        <f>'Φιλτράρισμα-Εξομάλυνση'!B15</f>
        <v>E</v>
      </c>
      <c r="C5" s="17">
        <f>'Φιλτράρισμα-Εξομάλυνση'!C15</f>
        <v>0.7</v>
      </c>
      <c r="D5" s="17">
        <f>'Φιλτράρισμα-Εξομάλυνση'!D15</f>
        <v>0.3</v>
      </c>
      <c r="E5" s="17">
        <f>'Φιλτράρισμα-Εξομάλυνση'!E15</f>
        <v>0</v>
      </c>
      <c r="F5" s="17">
        <f>'Φιλτράρισμα-Εξομάλυνση'!F15</f>
        <v>0</v>
      </c>
      <c r="G5" s="17">
        <f>'Φιλτράρισμα-Εξομάλυνση'!G15</f>
        <v>0</v>
      </c>
      <c r="H5" s="17">
        <f>'Φιλτράρισμα-Εξομάλυνση'!H15</f>
        <v>0</v>
      </c>
      <c r="J5" s="12" t="str">
        <f>'Φιλτράρισμα-Εξομάλυνση'!M6</f>
        <v>C</v>
      </c>
      <c r="K5" s="4">
        <f>'Φιλτράρισμα-Εξομάλυνση'!N6</f>
        <v>0.3</v>
      </c>
      <c r="L5" s="4">
        <f>'Φιλτράρισμα-Εξομάλυνση'!O6</f>
        <v>0.4</v>
      </c>
      <c r="M5" s="4">
        <f>'Φιλτράρισμα-Εξομάλυνση'!P6</f>
        <v>0.3</v>
      </c>
    </row>
    <row r="6" spans="1:13" ht="15.75" x14ac:dyDescent="0.25">
      <c r="A6" s="11" t="str">
        <f>'Φιλτράρισμα-Εξομάλυνση'!A16</f>
        <v>L</v>
      </c>
      <c r="B6" s="11" t="str">
        <f>'Φιλτράρισμα-Εξομάλυνση'!B16</f>
        <v>W</v>
      </c>
      <c r="C6" s="17">
        <f>'Φιλτράρισμα-Εξομάλυνση'!C16</f>
        <v>0.15</v>
      </c>
      <c r="D6" s="17">
        <f>'Φιλτράρισμα-Εξομάλυνση'!D16</f>
        <v>0.35</v>
      </c>
      <c r="E6" s="17">
        <f>'Φιλτράρισμα-Εξομάλυνση'!E16</f>
        <v>0.15</v>
      </c>
      <c r="F6" s="17">
        <f>'Φιλτράρισμα-Εξομάλυνση'!F16</f>
        <v>0.35</v>
      </c>
      <c r="G6" s="17">
        <f>'Φιλτράρισμα-Εξομάλυνση'!G16</f>
        <v>0</v>
      </c>
      <c r="H6" s="17">
        <f>'Φιλτράρισμα-Εξομάλυνση'!H16</f>
        <v>0</v>
      </c>
      <c r="J6" s="12" t="str">
        <f>'Φιλτράρισμα-Εξομάλυνση'!M7</f>
        <v>R</v>
      </c>
      <c r="K6" s="4">
        <f>'Φιλτράρισμα-Εξομάλυνση'!N7</f>
        <v>0.1</v>
      </c>
      <c r="L6" s="4">
        <f>'Φιλτράρισμα-Εξομάλυνση'!O7</f>
        <v>0.2</v>
      </c>
      <c r="M6" s="4">
        <f>'Φιλτράρισμα-Εξομάλυνση'!P7</f>
        <v>0.7</v>
      </c>
    </row>
    <row r="7" spans="1:13" ht="15.75" x14ac:dyDescent="0.25">
      <c r="A7" s="11" t="str">
        <f>'Φιλτράρισμα-Εξομάλυνση'!A17</f>
        <v>C</v>
      </c>
      <c r="B7" s="11" t="str">
        <f>'Φιλτράρισμα-Εξομάλυνση'!B17</f>
        <v>E</v>
      </c>
      <c r="C7" s="17">
        <f>'Φιλτράρισμα-Εξομάλυνση'!C17</f>
        <v>0.35</v>
      </c>
      <c r="D7" s="17">
        <f>'Φιλτράρισμα-Εξομάλυνση'!D17</f>
        <v>0.15</v>
      </c>
      <c r="E7" s="17">
        <f>'Φιλτράρισμα-Εξομάλυνση'!E17</f>
        <v>0.35</v>
      </c>
      <c r="F7" s="17">
        <f>'Φιλτράρισμα-Εξομάλυνση'!F17</f>
        <v>0.15</v>
      </c>
      <c r="G7" s="17">
        <f>'Φιλτράρισμα-Εξομάλυνση'!G17</f>
        <v>0</v>
      </c>
      <c r="H7" s="17">
        <f>'Φιλτράρισμα-Εξομάλυνση'!H17</f>
        <v>0</v>
      </c>
    </row>
    <row r="8" spans="1:13" ht="15.75" x14ac:dyDescent="0.25">
      <c r="A8" s="11" t="str">
        <f>'Φιλτράρισμα-Εξομάλυνση'!A18</f>
        <v>C</v>
      </c>
      <c r="B8" s="11" t="str">
        <f>'Φιλτράρισμα-Εξομάλυνση'!B18</f>
        <v>W</v>
      </c>
      <c r="C8" s="25">
        <f>'Φιλτράρισμα-Εξομάλυνση'!C18</f>
        <v>0</v>
      </c>
      <c r="D8" s="25">
        <f>'Φιλτράρισμα-Εξομάλυνση'!D18</f>
        <v>0</v>
      </c>
      <c r="E8" s="25">
        <f>'Φιλτράρισμα-Εξομάλυνση'!E18</f>
        <v>0.15</v>
      </c>
      <c r="F8" s="25">
        <f>'Φιλτράρισμα-Εξομάλυνση'!F18</f>
        <v>0.35</v>
      </c>
      <c r="G8" s="25">
        <f>'Φιλτράρισμα-Εξομάλυνση'!G18</f>
        <v>0.15</v>
      </c>
      <c r="H8" s="25">
        <f>'Φιλτράρισμα-Εξομάλυνση'!H18</f>
        <v>0.35</v>
      </c>
    </row>
    <row r="9" spans="1:13" ht="15.75" x14ac:dyDescent="0.25">
      <c r="A9" s="11" t="str">
        <f>'Φιλτράρισμα-Εξομάλυνση'!A19</f>
        <v>R</v>
      </c>
      <c r="B9" s="11" t="str">
        <f>'Φιλτράρισμα-Εξομάλυνση'!B19</f>
        <v>E</v>
      </c>
      <c r="C9" s="25">
        <f>'Φιλτράρισμα-Εξομάλυνση'!C19</f>
        <v>0</v>
      </c>
      <c r="D9" s="25">
        <f>'Φιλτράρισμα-Εξομάλυνση'!D19</f>
        <v>0</v>
      </c>
      <c r="E9" s="25">
        <f>'Φιλτράρισμα-Εξομάλυνση'!E19</f>
        <v>0.35</v>
      </c>
      <c r="F9" s="25">
        <f>'Φιλτράρισμα-Εξομάλυνση'!F19</f>
        <v>0.15</v>
      </c>
      <c r="G9" s="25">
        <f>'Φιλτράρισμα-Εξομάλυνση'!G19</f>
        <v>0.35</v>
      </c>
      <c r="H9" s="25">
        <f>'Φιλτράρισμα-Εξομάλυνση'!H19</f>
        <v>0.15</v>
      </c>
    </row>
    <row r="10" spans="1:13" ht="15.75" x14ac:dyDescent="0.25">
      <c r="A10" s="11" t="str">
        <f>'Φιλτράρισμα-Εξομάλυνση'!A20</f>
        <v>R</v>
      </c>
      <c r="B10" s="11" t="str">
        <f>'Φιλτράρισμα-Εξομάλυνση'!B20</f>
        <v>W</v>
      </c>
      <c r="C10" s="25">
        <f>'Φιλτράρισμα-Εξομάλυνση'!C20</f>
        <v>0</v>
      </c>
      <c r="D10" s="25">
        <f>'Φιλτράρισμα-Εξομάλυνση'!D20</f>
        <v>0</v>
      </c>
      <c r="E10" s="25">
        <f>'Φιλτράρισμα-Εξομάλυνση'!E20</f>
        <v>0</v>
      </c>
      <c r="F10" s="25">
        <f>'Φιλτράρισμα-Εξομάλυνση'!F20</f>
        <v>0</v>
      </c>
      <c r="G10" s="25">
        <f>'Φιλτράρισμα-Εξομάλυνση'!G20</f>
        <v>0.3</v>
      </c>
      <c r="H10" s="25">
        <f>'Φιλτράρισμα-Εξομάλυνση'!H20</f>
        <v>0.7</v>
      </c>
    </row>
    <row r="12" spans="1:13" x14ac:dyDescent="0.25">
      <c r="A12" s="36" t="s">
        <v>48</v>
      </c>
    </row>
    <row r="13" spans="1:13" ht="18" x14ac:dyDescent="0.35">
      <c r="C13" s="18" t="str">
        <f>'Φιλτράρισμα-Εξομάλυνση'!C23</f>
        <v>T = 0</v>
      </c>
      <c r="E13" s="18" t="s">
        <v>44</v>
      </c>
      <c r="F13" s="18" t="s">
        <v>18</v>
      </c>
      <c r="H13" s="18" t="s">
        <v>45</v>
      </c>
      <c r="I13" s="18" t="s">
        <v>19</v>
      </c>
      <c r="K13" s="18" t="s">
        <v>46</v>
      </c>
      <c r="L13" s="18" t="s">
        <v>15</v>
      </c>
    </row>
    <row r="14" spans="1:13" x14ac:dyDescent="0.25">
      <c r="A14" s="13" t="str">
        <f>'Φιλτράρισμα-Εξομάλυνση'!A24</f>
        <v>Xt-1</v>
      </c>
      <c r="B14" s="13" t="str">
        <f>'Φιλτράρισμα-Εξομάλυνση'!B24</f>
        <v>At-1</v>
      </c>
      <c r="C14" s="13" t="str">
        <f>'Φιλτράρισμα-Εξομάλυνση'!C24</f>
        <v>P(X0,A0)</v>
      </c>
      <c r="E14" s="13"/>
      <c r="F14" s="13"/>
      <c r="H14" s="13"/>
      <c r="I14" s="13"/>
      <c r="K14" s="13"/>
      <c r="L14" s="13"/>
    </row>
    <row r="15" spans="1:13" x14ac:dyDescent="0.25">
      <c r="A15" s="13" t="str">
        <f>'Φιλτράρισμα-Εξομάλυνση'!A25</f>
        <v>L</v>
      </c>
      <c r="B15" s="13" t="str">
        <f>'Φιλτράρισμα-Εξομάλυνση'!B25</f>
        <v>E</v>
      </c>
      <c r="C15" s="34">
        <f>'Φιλτράρισμα-Εξομάλυνση'!C25</f>
        <v>0.33333333333333331</v>
      </c>
      <c r="E15" s="34">
        <f>MAX(C$15*$C$5,C$18*$C$6,C$16*$C$7,C$19*$C$8,C$17*$C$9,C$20*$C$10)</f>
        <v>0.23333333333333331</v>
      </c>
      <c r="F15" s="34">
        <f>E15*$L4</f>
        <v>4.6666666666666662E-2</v>
      </c>
      <c r="H15" s="34">
        <f>MAX(F$15*$C$5,F$18*$C$6,F$16*$C$7,F$19*$C$8,F$17*$C$9,F$20*$C$10)</f>
        <v>3.2666666666666663E-2</v>
      </c>
      <c r="I15" s="34">
        <f>H15*$L4</f>
        <v>6.5333333333333328E-3</v>
      </c>
      <c r="K15" s="34">
        <f>MAX(I$15*$C$5,I$18*$C$6,I$16*$C$7,I$19*$C$8,I$17*$C$9,I$20*$C$10)</f>
        <v>4.5733333333333329E-3</v>
      </c>
      <c r="L15" s="35">
        <f>K15*$L4</f>
        <v>9.146666666666666E-4</v>
      </c>
    </row>
    <row r="16" spans="1:13" x14ac:dyDescent="0.25">
      <c r="A16" s="13" t="str">
        <f>'Φιλτράρισμα-Εξομάλυνση'!A26</f>
        <v>C</v>
      </c>
      <c r="B16" s="13" t="str">
        <f>'Φιλτράρισμα-Εξομάλυνση'!B26</f>
        <v>E</v>
      </c>
      <c r="C16" s="34">
        <f>'Φιλτράρισμα-Εξομάλυνση'!C26</f>
        <v>0.33333333333333331</v>
      </c>
      <c r="E16" s="34">
        <f>MAX(C$15*$E$5,C$18*$E$6,C$16*$E$7,C$19*$E$8,C$17*$E$9,C$20*$E$10)</f>
        <v>0.11666666666666665</v>
      </c>
      <c r="F16" s="34">
        <f>E16*$L5</f>
        <v>4.6666666666666662E-2</v>
      </c>
      <c r="H16" s="34">
        <f>MAX(F$15*$E$5,F$18*$E$6,F$16*$E$7,F$19*$E$8,F$17*$E$9,F$20*$E$10)</f>
        <v>1.6333333333333332E-2</v>
      </c>
      <c r="I16" s="34">
        <f>H16*$L5</f>
        <v>6.5333333333333328E-3</v>
      </c>
      <c r="K16" s="34">
        <f>MAX(I$15*$E$5,I$18*$E$6,I$16*$E$7,I$19*$E$8,I$17*$E$9,I$20*$E$10)</f>
        <v>2.2866666666666664E-3</v>
      </c>
      <c r="L16" s="35">
        <f>K16*$L5</f>
        <v>9.146666666666666E-4</v>
      </c>
    </row>
    <row r="17" spans="1:12" x14ac:dyDescent="0.25">
      <c r="A17" s="13" t="str">
        <f>'Φιλτράρισμα-Εξομάλυνση'!A27</f>
        <v>R</v>
      </c>
      <c r="B17" s="13" t="str">
        <f>'Φιλτράρισμα-Εξομάλυνση'!B27</f>
        <v>E</v>
      </c>
      <c r="C17" s="27">
        <f>'Φιλτράρισμα-Εξομάλυνση'!C27</f>
        <v>0.33333333333333331</v>
      </c>
      <c r="E17" s="27">
        <f>MAX(C$15*$G$5,C$18*$G$6,C$16*$G$7,C$19*$G$8,C$17*$G$9,C$20*$G$10)</f>
        <v>0.11666666666666665</v>
      </c>
      <c r="F17" s="27">
        <f>E17*$L6</f>
        <v>2.3333333333333331E-2</v>
      </c>
      <c r="H17" s="27">
        <f>MAX(F$15*$G$5,F$18*$G$6,F$16*$G$7,F$19*$G$8,F$17*$G$9,F$20*$G$10)</f>
        <v>8.1666666666666658E-3</v>
      </c>
      <c r="I17" s="27">
        <f>H17*$L6</f>
        <v>1.6333333333333332E-3</v>
      </c>
      <c r="K17" s="27">
        <f>MAX(I$15*$G$5,I$18*$G$6,I$16*$G$7,I$19*$G$8,I$17*$G$9,I$20*$G$10)</f>
        <v>5.7166666666666661E-4</v>
      </c>
      <c r="L17" s="33">
        <f>K17*$L6</f>
        <v>1.1433333333333333E-4</v>
      </c>
    </row>
    <row r="18" spans="1:12" x14ac:dyDescent="0.25">
      <c r="A18" s="13" t="str">
        <f>'Φιλτράρισμα-Εξομάλυνση'!A28</f>
        <v>L</v>
      </c>
      <c r="B18" s="13" t="str">
        <f>'Φιλτράρισμα-Εξομάλυνση'!B28</f>
        <v>W</v>
      </c>
      <c r="C18" s="27">
        <f>'Φιλτράρισμα-Εξομάλυνση'!C28</f>
        <v>0</v>
      </c>
      <c r="E18" s="27">
        <f>MAX(C$15*$D$5,C$18*$D$6,C$16*$D$7,C$19*$D$8,C$17*$D$9,C$20*$D$10)</f>
        <v>9.9999999999999992E-2</v>
      </c>
      <c r="F18" s="27">
        <f>E18*$L4</f>
        <v>0.02</v>
      </c>
      <c r="H18" s="27">
        <f>MAX(F$15*$D$5,F$18*$D$6,F$16*$D$7,F$19*$D$8,F$17*$D$9,F$20*$D$10)</f>
        <v>1.3999999999999999E-2</v>
      </c>
      <c r="I18" s="27">
        <f>H18*$L4</f>
        <v>2.8E-3</v>
      </c>
      <c r="K18" s="27">
        <f>MAX(I$15*$D$5,I$18*$D$6,I$16*$D$7,I$19*$D$8,I$17*$D$9,I$20*$D$10)</f>
        <v>1.9599999999999999E-3</v>
      </c>
      <c r="L18" s="33">
        <f>K18*$L4</f>
        <v>3.9199999999999999E-4</v>
      </c>
    </row>
    <row r="19" spans="1:12" x14ac:dyDescent="0.25">
      <c r="A19" s="13" t="str">
        <f>'Φιλτράρισμα-Εξομάλυνση'!A29</f>
        <v>C</v>
      </c>
      <c r="B19" s="13" t="str">
        <f>'Φιλτράρισμα-Εξομάλυνση'!B29</f>
        <v>W</v>
      </c>
      <c r="C19" s="27">
        <f>'Φιλτράρισμα-Εξομάλυνση'!C29</f>
        <v>0</v>
      </c>
      <c r="E19" s="27">
        <f>MAX(C$15*$F$5,C$18*$F$6,C$16*$F$7,C$19*$F$8,C$17*$F$9,C$20*$F$10)</f>
        <v>4.9999999999999996E-2</v>
      </c>
      <c r="F19" s="27">
        <f>E19*$L5</f>
        <v>0.02</v>
      </c>
      <c r="H19" s="27">
        <f>MAX(F$15*$F$5,F$18*$F$6,F$16*$F$7,F$19*$F$8,F$17*$F$9,F$20*$F$10)</f>
        <v>6.9999999999999993E-3</v>
      </c>
      <c r="I19" s="27">
        <f>H19*$L5</f>
        <v>2.8E-3</v>
      </c>
      <c r="K19" s="27">
        <f>MAX(I$15*$F$5,I$18*$F$6,I$16*$F$7,I$19*$F$8,I$17*$F$9,I$20*$F$10)</f>
        <v>9.7999999999999997E-4</v>
      </c>
      <c r="L19" s="33">
        <f>K19*$L5</f>
        <v>3.9199999999999999E-4</v>
      </c>
    </row>
    <row r="20" spans="1:12" x14ac:dyDescent="0.25">
      <c r="A20" s="13" t="str">
        <f>'Φιλτράρισμα-Εξομάλυνση'!A30</f>
        <v>R</v>
      </c>
      <c r="B20" s="13" t="str">
        <f>'Φιλτράρισμα-Εξομάλυνση'!B30</f>
        <v>W</v>
      </c>
      <c r="C20" s="27">
        <f>'Φιλτράρισμα-Εξομάλυνση'!C30</f>
        <v>0</v>
      </c>
      <c r="E20" s="27">
        <f>MAX(C$15*$H$5,C$18*$H$6,C$16*$H$7,C$19*$H$8,C$17*$H$9,C$20*$H$10)</f>
        <v>4.9999999999999996E-2</v>
      </c>
      <c r="F20" s="27">
        <f>E20*$L6</f>
        <v>0.01</v>
      </c>
      <c r="H20" s="27">
        <f>MAX(F$15*$H$5,F$18*$H$6,F$16*$H$7,F$19*$H$8,F$17*$H$9,F$20*$H$10)</f>
        <v>6.9999999999999993E-3</v>
      </c>
      <c r="I20" s="27">
        <f>H20*$L6</f>
        <v>1.4E-3</v>
      </c>
      <c r="K20" s="27">
        <f>MAX(I$15*$H$5,I$18*$H$6,I$16*$H$7,I$19*$H$8,I$17*$H$9,I$20*$H$10)</f>
        <v>9.7999999999999997E-4</v>
      </c>
      <c r="L20" s="33">
        <f>K20*$L6</f>
        <v>1.9599999999999999E-4</v>
      </c>
    </row>
  </sheetData>
  <mergeCells count="2">
    <mergeCell ref="A2:H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85F7-8DE9-4F70-95AB-A03FD22FEB88}">
  <dimension ref="B1:I51"/>
  <sheetViews>
    <sheetView workbookViewId="0">
      <selection activeCell="G32" sqref="G32"/>
    </sheetView>
  </sheetViews>
  <sheetFormatPr defaultRowHeight="15" x14ac:dyDescent="0.25"/>
  <cols>
    <col min="2" max="2" width="15.7109375" bestFit="1" customWidth="1"/>
    <col min="3" max="3" width="12.28515625" bestFit="1" customWidth="1"/>
    <col min="4" max="4" width="5" bestFit="1" customWidth="1"/>
    <col min="5" max="5" width="12.7109375" bestFit="1" customWidth="1"/>
    <col min="6" max="6" width="12" bestFit="1" customWidth="1"/>
    <col min="8" max="8" width="10.42578125" bestFit="1" customWidth="1"/>
    <col min="9" max="9" width="12.42578125" bestFit="1" customWidth="1"/>
  </cols>
  <sheetData>
    <row r="1" spans="2:9" x14ac:dyDescent="0.25">
      <c r="B1" s="41" t="s">
        <v>51</v>
      </c>
      <c r="C1" s="37"/>
      <c r="D1" s="40"/>
    </row>
    <row r="3" spans="2:9" x14ac:dyDescent="0.25">
      <c r="B3" s="13" t="s">
        <v>25</v>
      </c>
      <c r="C3" s="31" t="s">
        <v>20</v>
      </c>
      <c r="E3" s="13" t="s">
        <v>23</v>
      </c>
      <c r="F3" s="31" t="s">
        <v>41</v>
      </c>
      <c r="H3" s="13" t="s">
        <v>24</v>
      </c>
      <c r="I3" s="31" t="s">
        <v>36</v>
      </c>
    </row>
    <row r="4" spans="2:9" x14ac:dyDescent="0.25">
      <c r="B4" s="13" t="s">
        <v>5</v>
      </c>
      <c r="C4" s="34">
        <v>0.31860385144429154</v>
      </c>
      <c r="E4" s="13" t="s">
        <v>5</v>
      </c>
      <c r="F4" s="34">
        <v>0.33063961485557081</v>
      </c>
      <c r="H4" s="13" t="s">
        <v>5</v>
      </c>
      <c r="I4" s="34">
        <v>0.39827200825309483</v>
      </c>
    </row>
    <row r="5" spans="2:9" x14ac:dyDescent="0.25">
      <c r="B5" s="13" t="s">
        <v>6</v>
      </c>
      <c r="C5" s="34">
        <v>0.57771664374140297</v>
      </c>
      <c r="E5" s="13" t="s">
        <v>6</v>
      </c>
      <c r="F5" s="34">
        <v>0.5144429160935351</v>
      </c>
      <c r="H5" s="13" t="s">
        <v>6</v>
      </c>
      <c r="I5" s="34">
        <v>0.34298486932599725</v>
      </c>
    </row>
    <row r="6" spans="2:9" x14ac:dyDescent="0.25">
      <c r="B6" s="13" t="s">
        <v>7</v>
      </c>
      <c r="C6" s="34">
        <v>0.10367950481430536</v>
      </c>
      <c r="E6" s="13" t="s">
        <v>7</v>
      </c>
      <c r="F6" s="34">
        <v>0.15491746905089412</v>
      </c>
      <c r="H6" s="13" t="s">
        <v>7</v>
      </c>
      <c r="I6" s="34">
        <v>0.25874312242090786</v>
      </c>
    </row>
    <row r="7" spans="2:9" x14ac:dyDescent="0.25">
      <c r="B7" s="13" t="s">
        <v>42</v>
      </c>
      <c r="C7" s="27">
        <v>0.99999999999999978</v>
      </c>
      <c r="E7" s="13" t="s">
        <v>42</v>
      </c>
      <c r="F7" s="27">
        <v>1</v>
      </c>
      <c r="H7" s="13" t="s">
        <v>42</v>
      </c>
      <c r="I7" s="27">
        <v>1</v>
      </c>
    </row>
    <row r="9" spans="2:9" x14ac:dyDescent="0.25">
      <c r="B9" s="13"/>
      <c r="C9" s="31" t="s">
        <v>37</v>
      </c>
      <c r="E9" s="13"/>
      <c r="F9" s="31" t="s">
        <v>49</v>
      </c>
      <c r="H9" s="13"/>
      <c r="I9" s="31" t="s">
        <v>21</v>
      </c>
    </row>
    <row r="10" spans="2:9" x14ac:dyDescent="0.25">
      <c r="B10" s="13" t="s">
        <v>0</v>
      </c>
      <c r="C10" s="34">
        <v>0.54865887207702879</v>
      </c>
      <c r="E10" s="13" t="s">
        <v>0</v>
      </c>
      <c r="F10" s="34">
        <v>0.51946354883081158</v>
      </c>
      <c r="H10" s="13" t="s">
        <v>0</v>
      </c>
      <c r="I10" s="34">
        <v>0.50778541953232459</v>
      </c>
    </row>
    <row r="11" spans="2:9" x14ac:dyDescent="0.25">
      <c r="B11" s="13" t="s">
        <v>1</v>
      </c>
      <c r="C11" s="34">
        <v>0.45134112792297115</v>
      </c>
      <c r="E11" s="13" t="s">
        <v>1</v>
      </c>
      <c r="F11" s="34">
        <v>0.48053645116918853</v>
      </c>
      <c r="H11" s="13" t="s">
        <v>1</v>
      </c>
      <c r="I11" s="34">
        <v>0.49221458046767541</v>
      </c>
    </row>
    <row r="12" spans="2:9" x14ac:dyDescent="0.25">
      <c r="B12" s="13" t="s">
        <v>42</v>
      </c>
      <c r="C12" s="27">
        <v>1</v>
      </c>
      <c r="E12" s="13" t="s">
        <v>42</v>
      </c>
      <c r="F12" s="27">
        <v>1</v>
      </c>
      <c r="H12" s="13" t="s">
        <v>42</v>
      </c>
      <c r="I12" s="27">
        <v>1</v>
      </c>
    </row>
    <row r="14" spans="2:9" x14ac:dyDescent="0.25">
      <c r="B14" s="32" t="s">
        <v>52</v>
      </c>
      <c r="C14" s="37">
        <f>10^2</f>
        <v>100</v>
      </c>
      <c r="D14" s="38"/>
      <c r="E14" s="39" t="s">
        <v>50</v>
      </c>
    </row>
    <row r="16" spans="2:9" x14ac:dyDescent="0.25">
      <c r="B16" s="13"/>
      <c r="C16" s="31" t="s">
        <v>20</v>
      </c>
      <c r="E16" s="13"/>
      <c r="F16" s="31" t="s">
        <v>41</v>
      </c>
      <c r="H16" s="13"/>
      <c r="I16" s="31" t="s">
        <v>36</v>
      </c>
    </row>
    <row r="17" spans="2:9" x14ac:dyDescent="0.25">
      <c r="B17" s="13" t="s">
        <v>5</v>
      </c>
      <c r="C17" s="34">
        <v>4.2000000000000003E-2</v>
      </c>
      <c r="E17" s="13" t="s">
        <v>5</v>
      </c>
      <c r="F17" s="34">
        <v>0.01</v>
      </c>
      <c r="H17" s="13" t="s">
        <v>5</v>
      </c>
      <c r="I17" s="34">
        <v>4.0000000000000001E-3</v>
      </c>
    </row>
    <row r="18" spans="2:9" x14ac:dyDescent="0.25">
      <c r="B18" s="13" t="s">
        <v>6</v>
      </c>
      <c r="C18" s="34">
        <v>0.49</v>
      </c>
      <c r="E18" s="13" t="s">
        <v>6</v>
      </c>
      <c r="F18" s="34">
        <v>0.40400000000000003</v>
      </c>
      <c r="H18" s="13" t="s">
        <v>6</v>
      </c>
      <c r="I18" s="34">
        <v>0.221</v>
      </c>
    </row>
    <row r="19" spans="2:9" x14ac:dyDescent="0.25">
      <c r="B19" s="13" t="s">
        <v>7</v>
      </c>
      <c r="C19" s="34">
        <v>0.46800000000000003</v>
      </c>
      <c r="E19" s="13" t="s">
        <v>7</v>
      </c>
      <c r="F19" s="34">
        <v>0.58599999999999997</v>
      </c>
      <c r="H19" s="13" t="s">
        <v>7</v>
      </c>
      <c r="I19" s="34">
        <v>0.77500000000000002</v>
      </c>
    </row>
    <row r="20" spans="2:9" x14ac:dyDescent="0.25">
      <c r="B20" s="13" t="s">
        <v>42</v>
      </c>
      <c r="C20" s="27">
        <f>SUM(C17:C19)</f>
        <v>1</v>
      </c>
      <c r="E20" s="13" t="s">
        <v>42</v>
      </c>
      <c r="F20" s="27">
        <f>SUM(F17:F19)</f>
        <v>1</v>
      </c>
      <c r="H20" s="13" t="s">
        <v>42</v>
      </c>
      <c r="I20" s="27">
        <f>SUM(I17:I19)</f>
        <v>1</v>
      </c>
    </row>
    <row r="22" spans="2:9" x14ac:dyDescent="0.25">
      <c r="B22" s="13"/>
      <c r="C22" s="31" t="s">
        <v>37</v>
      </c>
      <c r="E22" s="13"/>
      <c r="F22" s="31" t="s">
        <v>49</v>
      </c>
      <c r="H22" s="13"/>
      <c r="I22" s="31" t="s">
        <v>21</v>
      </c>
    </row>
    <row r="23" spans="2:9" x14ac:dyDescent="0.25">
      <c r="B23" s="13" t="s">
        <v>0</v>
      </c>
      <c r="C23" s="34">
        <v>0.435</v>
      </c>
      <c r="E23" s="13" t="s">
        <v>0</v>
      </c>
      <c r="F23" s="34">
        <v>0.47099999999999997</v>
      </c>
      <c r="H23" s="13" t="s">
        <v>0</v>
      </c>
      <c r="I23" s="34">
        <v>0.48399999999999999</v>
      </c>
    </row>
    <row r="24" spans="2:9" x14ac:dyDescent="0.25">
      <c r="B24" s="13" t="s">
        <v>1</v>
      </c>
      <c r="C24" s="34">
        <v>0.56499999999999995</v>
      </c>
      <c r="E24" s="13" t="s">
        <v>1</v>
      </c>
      <c r="F24" s="34">
        <v>0.52900000000000003</v>
      </c>
      <c r="H24" s="13" t="s">
        <v>1</v>
      </c>
      <c r="I24" s="34">
        <v>0.51600000000000001</v>
      </c>
    </row>
    <row r="25" spans="2:9" x14ac:dyDescent="0.25">
      <c r="B25" s="13" t="s">
        <v>42</v>
      </c>
      <c r="C25" s="27">
        <f>SUM(C22:C24)</f>
        <v>1</v>
      </c>
      <c r="E25" s="13" t="s">
        <v>42</v>
      </c>
      <c r="F25" s="27">
        <f>SUM(F22:F24)</f>
        <v>1</v>
      </c>
      <c r="H25" s="13" t="s">
        <v>42</v>
      </c>
      <c r="I25" s="27">
        <f>SUM(I22:I24)</f>
        <v>1</v>
      </c>
    </row>
    <row r="27" spans="2:9" x14ac:dyDescent="0.25">
      <c r="B27" s="32" t="s">
        <v>52</v>
      </c>
      <c r="C27" s="37">
        <f>10^3</f>
        <v>1000</v>
      </c>
      <c r="D27" s="38"/>
      <c r="E27" s="39" t="s">
        <v>50</v>
      </c>
    </row>
    <row r="29" spans="2:9" x14ac:dyDescent="0.25">
      <c r="B29" s="13"/>
      <c r="C29" s="31" t="s">
        <v>20</v>
      </c>
      <c r="E29" s="13"/>
      <c r="F29" s="31" t="s">
        <v>41</v>
      </c>
      <c r="H29" s="13"/>
      <c r="I29" s="31" t="s">
        <v>36</v>
      </c>
    </row>
    <row r="30" spans="2:9" x14ac:dyDescent="0.25">
      <c r="B30" s="13" t="s">
        <v>5</v>
      </c>
      <c r="C30" s="34">
        <v>4.6199999999999998E-2</v>
      </c>
      <c r="E30" s="13" t="s">
        <v>5</v>
      </c>
      <c r="F30" s="34">
        <v>1.5699999999999999E-2</v>
      </c>
      <c r="H30" s="13" t="s">
        <v>5</v>
      </c>
      <c r="I30" s="34">
        <v>8.0999999999999996E-3</v>
      </c>
    </row>
    <row r="31" spans="2:9" x14ac:dyDescent="0.25">
      <c r="B31" s="13" t="s">
        <v>6</v>
      </c>
      <c r="C31" s="34">
        <v>0.48309999999999997</v>
      </c>
      <c r="E31" s="13" t="s">
        <v>6</v>
      </c>
      <c r="F31" s="34">
        <v>0.42020000000000002</v>
      </c>
      <c r="H31" s="13" t="s">
        <v>6</v>
      </c>
      <c r="I31" s="34">
        <v>0.22220000000000001</v>
      </c>
    </row>
    <row r="32" spans="2:9" x14ac:dyDescent="0.25">
      <c r="B32" s="13" t="s">
        <v>7</v>
      </c>
      <c r="C32" s="34">
        <v>0.47070000000000001</v>
      </c>
      <c r="E32" s="13" t="s">
        <v>7</v>
      </c>
      <c r="F32" s="34">
        <v>0.56410000000000005</v>
      </c>
      <c r="H32" s="13" t="s">
        <v>7</v>
      </c>
      <c r="I32" s="34">
        <v>0.76970000000000005</v>
      </c>
    </row>
    <row r="33" spans="2:9" x14ac:dyDescent="0.25">
      <c r="B33" s="13" t="s">
        <v>42</v>
      </c>
      <c r="C33" s="27">
        <f>SUM(C30:C32)</f>
        <v>1</v>
      </c>
      <c r="E33" s="13" t="s">
        <v>42</v>
      </c>
      <c r="F33" s="27">
        <f>SUM(F30:F32)</f>
        <v>1</v>
      </c>
      <c r="H33" s="13" t="s">
        <v>42</v>
      </c>
      <c r="I33" s="27">
        <f>SUM(I30:I32)</f>
        <v>1</v>
      </c>
    </row>
    <row r="35" spans="2:9" x14ac:dyDescent="0.25">
      <c r="B35" s="13"/>
      <c r="C35" s="31" t="s">
        <v>37</v>
      </c>
      <c r="E35" s="13"/>
      <c r="F35" s="31" t="s">
        <v>49</v>
      </c>
      <c r="H35" s="13"/>
      <c r="I35" s="31" t="s">
        <v>21</v>
      </c>
    </row>
    <row r="36" spans="2:9" x14ac:dyDescent="0.25">
      <c r="B36" s="13" t="s">
        <v>0</v>
      </c>
      <c r="C36" s="34">
        <v>0.41799999999999998</v>
      </c>
      <c r="E36" s="13" t="s">
        <v>0</v>
      </c>
      <c r="F36" s="34">
        <v>0.46639999999999998</v>
      </c>
      <c r="H36" s="13" t="s">
        <v>0</v>
      </c>
      <c r="I36" s="34">
        <v>0.48820000000000002</v>
      </c>
    </row>
    <row r="37" spans="2:9" x14ac:dyDescent="0.25">
      <c r="B37" s="13" t="s">
        <v>1</v>
      </c>
      <c r="C37" s="34">
        <v>0.58199999999999996</v>
      </c>
      <c r="E37" s="13" t="s">
        <v>1</v>
      </c>
      <c r="F37" s="34">
        <v>0.53359999999999996</v>
      </c>
      <c r="H37" s="13" t="s">
        <v>1</v>
      </c>
      <c r="I37" s="34">
        <v>0.51180000000000003</v>
      </c>
    </row>
    <row r="38" spans="2:9" x14ac:dyDescent="0.25">
      <c r="B38" s="13" t="s">
        <v>42</v>
      </c>
      <c r="C38" s="27">
        <f>SUM(C35:C37)</f>
        <v>1</v>
      </c>
      <c r="E38" s="13" t="s">
        <v>42</v>
      </c>
      <c r="F38" s="27">
        <f>SUM(F35:F37)</f>
        <v>1</v>
      </c>
      <c r="H38" s="13" t="s">
        <v>42</v>
      </c>
      <c r="I38" s="27">
        <f>SUM(I35:I37)</f>
        <v>1</v>
      </c>
    </row>
    <row r="40" spans="2:9" x14ac:dyDescent="0.25">
      <c r="B40" s="32" t="s">
        <v>52</v>
      </c>
      <c r="C40" s="37">
        <f>10^4</f>
        <v>10000</v>
      </c>
      <c r="D40" s="38"/>
      <c r="E40" s="39" t="s">
        <v>50</v>
      </c>
    </row>
    <row r="42" spans="2:9" x14ac:dyDescent="0.25">
      <c r="B42" s="13"/>
      <c r="C42" s="31" t="s">
        <v>20</v>
      </c>
      <c r="E42" s="13"/>
      <c r="F42" s="31" t="s">
        <v>41</v>
      </c>
      <c r="H42" s="13"/>
      <c r="I42" s="31" t="s">
        <v>36</v>
      </c>
    </row>
    <row r="43" spans="2:9" x14ac:dyDescent="0.25">
      <c r="B43" s="13" t="s">
        <v>5</v>
      </c>
      <c r="C43" s="34">
        <v>4.5609999999999998E-2</v>
      </c>
      <c r="E43" s="13" t="s">
        <v>5</v>
      </c>
      <c r="F43" s="34">
        <v>1.796E-2</v>
      </c>
      <c r="H43" s="13" t="s">
        <v>5</v>
      </c>
      <c r="I43" s="34">
        <v>8.94E-3</v>
      </c>
    </row>
    <row r="44" spans="2:9" x14ac:dyDescent="0.25">
      <c r="B44" s="13" t="s">
        <v>6</v>
      </c>
      <c r="C44" s="34">
        <v>0.47783999999999999</v>
      </c>
      <c r="E44" s="13" t="s">
        <v>6</v>
      </c>
      <c r="F44" s="34">
        <v>0.41511999999999999</v>
      </c>
      <c r="H44" s="13" t="s">
        <v>6</v>
      </c>
      <c r="I44" s="34">
        <v>0.21479000000000001</v>
      </c>
    </row>
    <row r="45" spans="2:9" x14ac:dyDescent="0.25">
      <c r="B45" s="13" t="s">
        <v>7</v>
      </c>
      <c r="C45" s="34">
        <v>0.47654999999999997</v>
      </c>
      <c r="E45" s="13" t="s">
        <v>7</v>
      </c>
      <c r="F45" s="34">
        <v>0.56691999999999998</v>
      </c>
      <c r="H45" s="13" t="s">
        <v>7</v>
      </c>
      <c r="I45" s="34">
        <v>0.77627000000000002</v>
      </c>
    </row>
    <row r="46" spans="2:9" x14ac:dyDescent="0.25">
      <c r="B46" s="13" t="s">
        <v>42</v>
      </c>
      <c r="C46" s="27">
        <f>SUM(C43:C45)</f>
        <v>1</v>
      </c>
      <c r="E46" s="13" t="s">
        <v>42</v>
      </c>
      <c r="F46" s="27">
        <f>SUM(F43:F45)</f>
        <v>1</v>
      </c>
      <c r="H46" s="13" t="s">
        <v>42</v>
      </c>
      <c r="I46" s="27">
        <f>SUM(I43:I45)</f>
        <v>1</v>
      </c>
    </row>
    <row r="48" spans="2:9" x14ac:dyDescent="0.25">
      <c r="B48" s="13"/>
      <c r="C48" s="31" t="s">
        <v>37</v>
      </c>
      <c r="E48" s="13"/>
      <c r="F48" s="31" t="s">
        <v>49</v>
      </c>
      <c r="H48" s="13"/>
      <c r="I48" s="31" t="s">
        <v>21</v>
      </c>
    </row>
    <row r="49" spans="2:9" x14ac:dyDescent="0.25">
      <c r="B49" s="13" t="s">
        <v>0</v>
      </c>
      <c r="C49" s="34">
        <v>0.41907</v>
      </c>
      <c r="E49" s="13" t="s">
        <v>0</v>
      </c>
      <c r="F49" s="34">
        <v>0.46349000000000001</v>
      </c>
      <c r="H49" s="13" t="s">
        <v>0</v>
      </c>
      <c r="I49" s="34">
        <v>0.48537000000000002</v>
      </c>
    </row>
    <row r="50" spans="2:9" x14ac:dyDescent="0.25">
      <c r="B50" s="13" t="s">
        <v>1</v>
      </c>
      <c r="C50" s="34">
        <v>0.58092999999999995</v>
      </c>
      <c r="E50" s="13" t="s">
        <v>1</v>
      </c>
      <c r="F50" s="34">
        <v>0.53651000000000004</v>
      </c>
      <c r="H50" s="13" t="s">
        <v>1</v>
      </c>
      <c r="I50" s="34">
        <v>0.51463000000000003</v>
      </c>
    </row>
    <row r="51" spans="2:9" x14ac:dyDescent="0.25">
      <c r="B51" s="13" t="s">
        <v>42</v>
      </c>
      <c r="C51" s="27">
        <f>SUM(C48:C50)</f>
        <v>1</v>
      </c>
      <c r="E51" s="13" t="s">
        <v>42</v>
      </c>
      <c r="F51" s="27">
        <f>SUM(F48:F50)</f>
        <v>1</v>
      </c>
      <c r="H51" s="13" t="s">
        <v>42</v>
      </c>
      <c r="I51" s="27">
        <f>SUM(I48:I50)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C149-B6DA-4EC8-AE5C-ED7451B53279}">
  <dimension ref="A1:L67"/>
  <sheetViews>
    <sheetView zoomScaleNormal="100" workbookViewId="0">
      <selection activeCell="C7" sqref="C7"/>
    </sheetView>
  </sheetViews>
  <sheetFormatPr defaultRowHeight="15" x14ac:dyDescent="0.25"/>
  <cols>
    <col min="1" max="2" width="15.7109375" customWidth="1"/>
    <col min="3" max="3" width="12.5703125" customWidth="1"/>
    <col min="4" max="4" width="12.140625" customWidth="1"/>
    <col min="5" max="6" width="15.7109375" customWidth="1"/>
    <col min="7" max="7" width="12.85546875" customWidth="1"/>
    <col min="8" max="9" width="15.7109375" customWidth="1"/>
    <col min="10" max="10" width="3.5703125" customWidth="1"/>
    <col min="11" max="12" width="15.7109375" customWidth="1"/>
  </cols>
  <sheetData>
    <row r="1" spans="1:8" x14ac:dyDescent="0.25">
      <c r="A1" s="60" t="s">
        <v>53</v>
      </c>
      <c r="B1" s="22"/>
      <c r="C1" s="62" t="s">
        <v>66</v>
      </c>
      <c r="D1" s="61"/>
    </row>
    <row r="2" spans="1:8" x14ac:dyDescent="0.25">
      <c r="A2" s="60"/>
      <c r="B2" s="22"/>
      <c r="C2" s="22"/>
    </row>
    <row r="3" spans="1:8" x14ac:dyDescent="0.25">
      <c r="A3" t="s">
        <v>60</v>
      </c>
      <c r="C3" t="s">
        <v>64</v>
      </c>
    </row>
    <row r="5" spans="1:8" x14ac:dyDescent="0.25">
      <c r="A5" s="13" t="s">
        <v>23</v>
      </c>
      <c r="B5" s="31" t="s">
        <v>41</v>
      </c>
      <c r="C5" s="29"/>
      <c r="D5" s="32" t="s">
        <v>24</v>
      </c>
      <c r="E5" s="31" t="s">
        <v>36</v>
      </c>
      <c r="G5" s="13" t="s">
        <v>25</v>
      </c>
      <c r="H5" s="31" t="s">
        <v>20</v>
      </c>
    </row>
    <row r="6" spans="1:8" x14ac:dyDescent="0.25">
      <c r="A6" s="13" t="s">
        <v>5</v>
      </c>
      <c r="B6" s="34">
        <v>0.33063961485557081</v>
      </c>
      <c r="C6" s="2"/>
      <c r="D6" s="13" t="s">
        <v>5</v>
      </c>
      <c r="E6" s="34">
        <v>0.39827200825309483</v>
      </c>
      <c r="G6" s="13" t="s">
        <v>5</v>
      </c>
      <c r="H6" s="34">
        <v>0.31860385144429154</v>
      </c>
    </row>
    <row r="7" spans="1:8" x14ac:dyDescent="0.25">
      <c r="A7" s="13" t="s">
        <v>6</v>
      </c>
      <c r="B7" s="34">
        <v>0.5144429160935351</v>
      </c>
      <c r="C7" s="2"/>
      <c r="D7" s="13" t="s">
        <v>6</v>
      </c>
      <c r="E7" s="34">
        <v>0.34298486932599725</v>
      </c>
      <c r="G7" s="13" t="s">
        <v>6</v>
      </c>
      <c r="H7" s="34">
        <v>0.57771664374140297</v>
      </c>
    </row>
    <row r="8" spans="1:8" x14ac:dyDescent="0.25">
      <c r="A8" s="13" t="s">
        <v>7</v>
      </c>
      <c r="B8" s="34">
        <v>0.15491746905089412</v>
      </c>
      <c r="C8" s="2"/>
      <c r="D8" s="13" t="s">
        <v>7</v>
      </c>
      <c r="E8" s="34">
        <v>0.25874312242090786</v>
      </c>
      <c r="G8" s="13" t="s">
        <v>7</v>
      </c>
      <c r="H8" s="34">
        <v>0.10367950481430536</v>
      </c>
    </row>
    <row r="9" spans="1:8" x14ac:dyDescent="0.25">
      <c r="A9" s="13" t="s">
        <v>42</v>
      </c>
      <c r="B9" s="27">
        <v>1</v>
      </c>
      <c r="C9" s="2"/>
      <c r="D9" s="13" t="s">
        <v>42</v>
      </c>
      <c r="E9" s="27">
        <v>1</v>
      </c>
      <c r="G9" s="13" t="s">
        <v>42</v>
      </c>
      <c r="H9" s="27">
        <v>0.99999999999999978</v>
      </c>
    </row>
    <row r="11" spans="1:8" x14ac:dyDescent="0.25">
      <c r="A11" s="13"/>
      <c r="B11" s="31" t="s">
        <v>37</v>
      </c>
      <c r="C11" s="2"/>
      <c r="D11" s="13"/>
      <c r="E11" s="31" t="s">
        <v>49</v>
      </c>
      <c r="F11" s="2"/>
      <c r="G11" s="13"/>
      <c r="H11" s="31" t="s">
        <v>21</v>
      </c>
    </row>
    <row r="12" spans="1:8" x14ac:dyDescent="0.25">
      <c r="A12" s="13" t="s">
        <v>0</v>
      </c>
      <c r="B12" s="34">
        <v>0.54865887207702879</v>
      </c>
      <c r="C12" s="28"/>
      <c r="D12" s="13" t="s">
        <v>0</v>
      </c>
      <c r="E12" s="34">
        <v>0.51946354883081158</v>
      </c>
      <c r="F12" s="2"/>
      <c r="G12" s="13" t="s">
        <v>0</v>
      </c>
      <c r="H12" s="34">
        <v>0.50778541953232459</v>
      </c>
    </row>
    <row r="13" spans="1:8" x14ac:dyDescent="0.25">
      <c r="A13" s="13" t="s">
        <v>1</v>
      </c>
      <c r="B13" s="34">
        <v>0.45134112792297115</v>
      </c>
      <c r="C13" s="28"/>
      <c r="D13" s="13" t="s">
        <v>1</v>
      </c>
      <c r="E13" s="34">
        <v>0.48053645116918853</v>
      </c>
      <c r="F13" s="2"/>
      <c r="G13" s="13" t="s">
        <v>1</v>
      </c>
      <c r="H13" s="34">
        <v>0.49221458046767541</v>
      </c>
    </row>
    <row r="14" spans="1:8" x14ac:dyDescent="0.25">
      <c r="A14" s="13" t="s">
        <v>42</v>
      </c>
      <c r="B14" s="27">
        <v>1</v>
      </c>
      <c r="C14" s="2"/>
      <c r="D14" s="13" t="s">
        <v>42</v>
      </c>
      <c r="E14" s="27">
        <v>1</v>
      </c>
      <c r="F14" s="2"/>
      <c r="G14" s="13" t="s">
        <v>42</v>
      </c>
      <c r="H14" s="27">
        <v>1</v>
      </c>
    </row>
    <row r="17" spans="1:12" x14ac:dyDescent="0.25">
      <c r="A17" t="s">
        <v>61</v>
      </c>
      <c r="C17" t="s">
        <v>63</v>
      </c>
    </row>
    <row r="18" spans="1:12" x14ac:dyDescent="0.25">
      <c r="A18" s="36" t="s">
        <v>48</v>
      </c>
    </row>
    <row r="19" spans="1:12" x14ac:dyDescent="0.25">
      <c r="C19" s="18" t="s">
        <v>43</v>
      </c>
      <c r="E19" s="18" t="s">
        <v>44</v>
      </c>
      <c r="F19" s="18" t="s">
        <v>54</v>
      </c>
      <c r="H19" s="18" t="s">
        <v>45</v>
      </c>
      <c r="I19" s="18" t="s">
        <v>55</v>
      </c>
      <c r="K19" s="18" t="s">
        <v>46</v>
      </c>
      <c r="L19" s="18" t="s">
        <v>26</v>
      </c>
    </row>
    <row r="20" spans="1:12" x14ac:dyDescent="0.25">
      <c r="A20" s="13" t="s">
        <v>56</v>
      </c>
      <c r="B20" s="13" t="s">
        <v>57</v>
      </c>
      <c r="C20" s="13" t="s">
        <v>58</v>
      </c>
      <c r="E20" s="13"/>
      <c r="F20" s="13"/>
      <c r="H20" s="13"/>
      <c r="I20" s="13"/>
      <c r="K20" s="13"/>
      <c r="L20" s="13"/>
    </row>
    <row r="21" spans="1:12" x14ac:dyDescent="0.25">
      <c r="A21" s="13" t="s">
        <v>5</v>
      </c>
      <c r="B21" s="13" t="s">
        <v>0</v>
      </c>
      <c r="C21" s="34">
        <v>0.33333333333333331</v>
      </c>
      <c r="E21" s="34">
        <v>0.23333333333333331</v>
      </c>
      <c r="F21" s="34">
        <v>4.6666666666666662E-2</v>
      </c>
      <c r="H21" s="34">
        <v>3.2666666666666663E-2</v>
      </c>
      <c r="I21" s="34">
        <v>6.5333333333333328E-3</v>
      </c>
      <c r="K21" s="34">
        <v>4.5733333333333329E-3</v>
      </c>
      <c r="L21" s="35">
        <v>9.146666666666666E-4</v>
      </c>
    </row>
    <row r="22" spans="1:12" x14ac:dyDescent="0.25">
      <c r="A22" s="13" t="s">
        <v>6</v>
      </c>
      <c r="B22" s="13" t="s">
        <v>0</v>
      </c>
      <c r="C22" s="34">
        <v>0.33333333333333331</v>
      </c>
      <c r="E22" s="34">
        <v>0.11666666666666665</v>
      </c>
      <c r="F22" s="34">
        <v>4.6666666666666662E-2</v>
      </c>
      <c r="H22" s="34">
        <v>1.6333333333333332E-2</v>
      </c>
      <c r="I22" s="34">
        <v>6.5333333333333328E-3</v>
      </c>
      <c r="K22" s="34">
        <v>2.2866666666666664E-3</v>
      </c>
      <c r="L22" s="35">
        <v>9.146666666666666E-4</v>
      </c>
    </row>
    <row r="23" spans="1:12" x14ac:dyDescent="0.25">
      <c r="A23" s="13" t="s">
        <v>7</v>
      </c>
      <c r="B23" s="13" t="s">
        <v>0</v>
      </c>
      <c r="C23" s="27">
        <v>0.33333333333333331</v>
      </c>
      <c r="E23" s="27">
        <v>0.11666666666666665</v>
      </c>
      <c r="F23" s="27">
        <v>2.3333333333333331E-2</v>
      </c>
      <c r="H23" s="27">
        <v>8.1666666666666658E-3</v>
      </c>
      <c r="I23" s="27">
        <v>1.6333333333333332E-3</v>
      </c>
      <c r="K23" s="27">
        <v>5.7166666666666661E-4</v>
      </c>
      <c r="L23" s="33">
        <v>1.1433333333333333E-4</v>
      </c>
    </row>
    <row r="24" spans="1:12" x14ac:dyDescent="0.25">
      <c r="A24" s="13" t="s">
        <v>5</v>
      </c>
      <c r="B24" s="13" t="s">
        <v>1</v>
      </c>
      <c r="C24" s="27">
        <v>0</v>
      </c>
      <c r="E24" s="27">
        <v>9.9999999999999992E-2</v>
      </c>
      <c r="F24" s="27">
        <v>0.02</v>
      </c>
      <c r="H24" s="27">
        <v>1.3999999999999999E-2</v>
      </c>
      <c r="I24" s="27">
        <v>2.8E-3</v>
      </c>
      <c r="K24" s="27">
        <v>1.9599999999999999E-3</v>
      </c>
      <c r="L24" s="33">
        <v>3.9199999999999999E-4</v>
      </c>
    </row>
    <row r="25" spans="1:12" x14ac:dyDescent="0.25">
      <c r="A25" s="13" t="s">
        <v>6</v>
      </c>
      <c r="B25" s="13" t="s">
        <v>1</v>
      </c>
      <c r="C25" s="27">
        <v>0</v>
      </c>
      <c r="E25" s="27">
        <v>4.9999999999999996E-2</v>
      </c>
      <c r="F25" s="27">
        <v>0.02</v>
      </c>
      <c r="H25" s="27">
        <v>6.9999999999999993E-3</v>
      </c>
      <c r="I25" s="27">
        <v>2.8E-3</v>
      </c>
      <c r="K25" s="27">
        <v>9.7999999999999997E-4</v>
      </c>
      <c r="L25" s="33">
        <v>3.9199999999999999E-4</v>
      </c>
    </row>
    <row r="26" spans="1:12" x14ac:dyDescent="0.25">
      <c r="A26" s="13" t="s">
        <v>7</v>
      </c>
      <c r="B26" s="13" t="s">
        <v>1</v>
      </c>
      <c r="C26" s="27">
        <v>0</v>
      </c>
      <c r="E26" s="27">
        <v>4.9999999999999996E-2</v>
      </c>
      <c r="F26" s="27">
        <v>0.01</v>
      </c>
      <c r="H26" s="27">
        <v>6.9999999999999993E-3</v>
      </c>
      <c r="I26" s="27">
        <v>1.4E-3</v>
      </c>
      <c r="K26" s="27">
        <v>9.7999999999999997E-4</v>
      </c>
      <c r="L26" s="33">
        <v>1.9599999999999999E-4</v>
      </c>
    </row>
    <row r="29" spans="1:12" x14ac:dyDescent="0.25">
      <c r="A29" t="s">
        <v>62</v>
      </c>
      <c r="C29" t="s">
        <v>65</v>
      </c>
    </row>
    <row r="30" spans="1:12" x14ac:dyDescent="0.25">
      <c r="A30" s="32" t="s">
        <v>52</v>
      </c>
      <c r="B30" s="37">
        <f>10^2</f>
        <v>100</v>
      </c>
      <c r="C30" s="38"/>
      <c r="D30" s="39" t="s">
        <v>50</v>
      </c>
    </row>
    <row r="32" spans="1:12" x14ac:dyDescent="0.25">
      <c r="A32" s="13"/>
      <c r="B32" s="31" t="s">
        <v>20</v>
      </c>
      <c r="D32" s="13"/>
      <c r="E32" s="31" t="s">
        <v>41</v>
      </c>
      <c r="G32" s="13"/>
      <c r="H32" s="31" t="s">
        <v>36</v>
      </c>
    </row>
    <row r="33" spans="1:8" x14ac:dyDescent="0.25">
      <c r="A33" s="13" t="s">
        <v>5</v>
      </c>
      <c r="B33" s="34">
        <v>4.2000000000000003E-2</v>
      </c>
      <c r="D33" s="13" t="s">
        <v>5</v>
      </c>
      <c r="E33" s="34">
        <v>0.01</v>
      </c>
      <c r="G33" s="13" t="s">
        <v>5</v>
      </c>
      <c r="H33" s="34">
        <v>4.0000000000000001E-3</v>
      </c>
    </row>
    <row r="34" spans="1:8" x14ac:dyDescent="0.25">
      <c r="A34" s="13" t="s">
        <v>6</v>
      </c>
      <c r="B34" s="34">
        <v>0.49</v>
      </c>
      <c r="D34" s="13" t="s">
        <v>6</v>
      </c>
      <c r="E34" s="34">
        <v>0.40400000000000003</v>
      </c>
      <c r="G34" s="13" t="s">
        <v>6</v>
      </c>
      <c r="H34" s="34">
        <v>0.221</v>
      </c>
    </row>
    <row r="35" spans="1:8" x14ac:dyDescent="0.25">
      <c r="A35" s="13" t="s">
        <v>7</v>
      </c>
      <c r="B35" s="34">
        <v>0.46800000000000003</v>
      </c>
      <c r="D35" s="13" t="s">
        <v>7</v>
      </c>
      <c r="E35" s="34">
        <v>0.58599999999999997</v>
      </c>
      <c r="G35" s="13" t="s">
        <v>7</v>
      </c>
      <c r="H35" s="34">
        <v>0.77500000000000002</v>
      </c>
    </row>
    <row r="36" spans="1:8" x14ac:dyDescent="0.25">
      <c r="A36" s="13" t="s">
        <v>42</v>
      </c>
      <c r="B36" s="27">
        <f>SUM(B33:B35)</f>
        <v>1</v>
      </c>
      <c r="D36" s="13" t="s">
        <v>42</v>
      </c>
      <c r="E36" s="27">
        <f>SUM(E33:E35)</f>
        <v>1</v>
      </c>
      <c r="G36" s="13" t="s">
        <v>42</v>
      </c>
      <c r="H36" s="27">
        <f>SUM(H33:H35)</f>
        <v>1</v>
      </c>
    </row>
    <row r="38" spans="1:8" x14ac:dyDescent="0.25">
      <c r="A38" s="13"/>
      <c r="B38" s="31" t="s">
        <v>37</v>
      </c>
      <c r="D38" s="13"/>
      <c r="E38" s="31" t="s">
        <v>49</v>
      </c>
      <c r="G38" s="13"/>
      <c r="H38" s="31" t="s">
        <v>21</v>
      </c>
    </row>
    <row r="39" spans="1:8" x14ac:dyDescent="0.25">
      <c r="A39" s="13" t="s">
        <v>0</v>
      </c>
      <c r="B39" s="34">
        <v>0.435</v>
      </c>
      <c r="D39" s="13" t="s">
        <v>0</v>
      </c>
      <c r="E39" s="34">
        <v>0.47099999999999997</v>
      </c>
      <c r="G39" s="13" t="s">
        <v>0</v>
      </c>
      <c r="H39" s="34">
        <v>0.48399999999999999</v>
      </c>
    </row>
    <row r="40" spans="1:8" x14ac:dyDescent="0.25">
      <c r="A40" s="13" t="s">
        <v>1</v>
      </c>
      <c r="B40" s="34">
        <v>0.56499999999999995</v>
      </c>
      <c r="D40" s="13" t="s">
        <v>1</v>
      </c>
      <c r="E40" s="34">
        <v>0.52900000000000003</v>
      </c>
      <c r="G40" s="13" t="s">
        <v>1</v>
      </c>
      <c r="H40" s="34">
        <v>0.51600000000000001</v>
      </c>
    </row>
    <row r="41" spans="1:8" x14ac:dyDescent="0.25">
      <c r="A41" s="13" t="s">
        <v>42</v>
      </c>
      <c r="B41" s="27">
        <f>SUM(B38:B40)</f>
        <v>1</v>
      </c>
      <c r="D41" s="13" t="s">
        <v>42</v>
      </c>
      <c r="E41" s="27">
        <f>SUM(E38:E40)</f>
        <v>1</v>
      </c>
      <c r="G41" s="13" t="s">
        <v>42</v>
      </c>
      <c r="H41" s="27">
        <f>SUM(H38:H40)</f>
        <v>1</v>
      </c>
    </row>
    <row r="43" spans="1:8" x14ac:dyDescent="0.25">
      <c r="A43" s="32" t="s">
        <v>52</v>
      </c>
      <c r="B43" s="37">
        <f>10^3</f>
        <v>1000</v>
      </c>
      <c r="C43" s="38"/>
      <c r="D43" s="39" t="s">
        <v>50</v>
      </c>
    </row>
    <row r="45" spans="1:8" x14ac:dyDescent="0.25">
      <c r="A45" s="13"/>
      <c r="B45" s="31" t="s">
        <v>20</v>
      </c>
      <c r="D45" s="13"/>
      <c r="E45" s="31" t="s">
        <v>41</v>
      </c>
      <c r="G45" s="13"/>
      <c r="H45" s="31" t="s">
        <v>36</v>
      </c>
    </row>
    <row r="46" spans="1:8" x14ac:dyDescent="0.25">
      <c r="A46" s="13" t="s">
        <v>5</v>
      </c>
      <c r="B46" s="34">
        <v>4.6199999999999998E-2</v>
      </c>
      <c r="D46" s="13" t="s">
        <v>5</v>
      </c>
      <c r="E46" s="34">
        <v>1.5699999999999999E-2</v>
      </c>
      <c r="G46" s="13" t="s">
        <v>5</v>
      </c>
      <c r="H46" s="34">
        <v>8.0999999999999996E-3</v>
      </c>
    </row>
    <row r="47" spans="1:8" x14ac:dyDescent="0.25">
      <c r="A47" s="13" t="s">
        <v>6</v>
      </c>
      <c r="B47" s="34">
        <v>0.48309999999999997</v>
      </c>
      <c r="D47" s="13" t="s">
        <v>6</v>
      </c>
      <c r="E47" s="34">
        <v>0.42020000000000002</v>
      </c>
      <c r="G47" s="13" t="s">
        <v>6</v>
      </c>
      <c r="H47" s="34">
        <v>0.22220000000000001</v>
      </c>
    </row>
    <row r="48" spans="1:8" x14ac:dyDescent="0.25">
      <c r="A48" s="13" t="s">
        <v>7</v>
      </c>
      <c r="B48" s="34">
        <v>0.47070000000000001</v>
      </c>
      <c r="D48" s="13" t="s">
        <v>7</v>
      </c>
      <c r="E48" s="34">
        <v>0.56410000000000005</v>
      </c>
      <c r="G48" s="13" t="s">
        <v>7</v>
      </c>
      <c r="H48" s="34">
        <v>0.76970000000000005</v>
      </c>
    </row>
    <row r="49" spans="1:8" x14ac:dyDescent="0.25">
      <c r="A49" s="13" t="s">
        <v>42</v>
      </c>
      <c r="B49" s="27">
        <f>SUM(B46:B48)</f>
        <v>1</v>
      </c>
      <c r="D49" s="13" t="s">
        <v>42</v>
      </c>
      <c r="E49" s="27">
        <f>SUM(E46:E48)</f>
        <v>1</v>
      </c>
      <c r="G49" s="13" t="s">
        <v>42</v>
      </c>
      <c r="H49" s="27">
        <f>SUM(H46:H48)</f>
        <v>1</v>
      </c>
    </row>
    <row r="51" spans="1:8" x14ac:dyDescent="0.25">
      <c r="A51" s="13"/>
      <c r="B51" s="31" t="s">
        <v>37</v>
      </c>
      <c r="D51" s="13"/>
      <c r="E51" s="31" t="s">
        <v>49</v>
      </c>
      <c r="G51" s="13"/>
      <c r="H51" s="31" t="s">
        <v>21</v>
      </c>
    </row>
    <row r="52" spans="1:8" x14ac:dyDescent="0.25">
      <c r="A52" s="13" t="s">
        <v>0</v>
      </c>
      <c r="B52" s="34">
        <v>0.41799999999999998</v>
      </c>
      <c r="D52" s="13" t="s">
        <v>59</v>
      </c>
      <c r="E52" s="34">
        <v>0.46639999999999998</v>
      </c>
      <c r="G52" s="13" t="s">
        <v>0</v>
      </c>
      <c r="H52" s="34">
        <v>0.48820000000000002</v>
      </c>
    </row>
    <row r="53" spans="1:8" x14ac:dyDescent="0.25">
      <c r="A53" s="13" t="s">
        <v>1</v>
      </c>
      <c r="B53" s="34">
        <v>0.58199999999999996</v>
      </c>
      <c r="D53" s="13" t="s">
        <v>1</v>
      </c>
      <c r="E53" s="34">
        <v>0.53359999999999996</v>
      </c>
      <c r="G53" s="13" t="s">
        <v>1</v>
      </c>
      <c r="H53" s="34">
        <v>0.51180000000000003</v>
      </c>
    </row>
    <row r="54" spans="1:8" x14ac:dyDescent="0.25">
      <c r="A54" s="13" t="s">
        <v>42</v>
      </c>
      <c r="B54" s="27">
        <f>SUM(B51:B53)</f>
        <v>1</v>
      </c>
      <c r="D54" s="13" t="s">
        <v>42</v>
      </c>
      <c r="E54" s="27">
        <f>SUM(E51:E53)</f>
        <v>1</v>
      </c>
      <c r="G54" s="13" t="s">
        <v>42</v>
      </c>
      <c r="H54" s="27">
        <f>SUM(H51:H53)</f>
        <v>1</v>
      </c>
    </row>
    <row r="56" spans="1:8" x14ac:dyDescent="0.25">
      <c r="A56" s="32" t="s">
        <v>52</v>
      </c>
      <c r="B56" s="37">
        <f>10^4</f>
        <v>10000</v>
      </c>
      <c r="C56" s="38"/>
      <c r="D56" s="39" t="s">
        <v>50</v>
      </c>
    </row>
    <row r="58" spans="1:8" x14ac:dyDescent="0.25">
      <c r="A58" s="13"/>
      <c r="B58" s="31" t="s">
        <v>20</v>
      </c>
      <c r="D58" s="13"/>
      <c r="E58" s="31" t="s">
        <v>41</v>
      </c>
      <c r="G58" s="13"/>
      <c r="H58" s="31" t="s">
        <v>36</v>
      </c>
    </row>
    <row r="59" spans="1:8" x14ac:dyDescent="0.25">
      <c r="A59" s="13" t="s">
        <v>5</v>
      </c>
      <c r="B59" s="34">
        <v>4.5609999999999998E-2</v>
      </c>
      <c r="D59" s="13" t="s">
        <v>5</v>
      </c>
      <c r="E59" s="34">
        <v>1.796E-2</v>
      </c>
      <c r="G59" s="13" t="s">
        <v>5</v>
      </c>
      <c r="H59" s="34">
        <v>8.94E-3</v>
      </c>
    </row>
    <row r="60" spans="1:8" x14ac:dyDescent="0.25">
      <c r="A60" s="13" t="s">
        <v>6</v>
      </c>
      <c r="B60" s="34">
        <v>0.47783999999999999</v>
      </c>
      <c r="D60" s="13" t="s">
        <v>6</v>
      </c>
      <c r="E60" s="34">
        <v>0.41511999999999999</v>
      </c>
      <c r="G60" s="13" t="s">
        <v>6</v>
      </c>
      <c r="H60" s="34">
        <v>0.21479000000000001</v>
      </c>
    </row>
    <row r="61" spans="1:8" x14ac:dyDescent="0.25">
      <c r="A61" s="13" t="s">
        <v>7</v>
      </c>
      <c r="B61" s="34">
        <v>0.47654999999999997</v>
      </c>
      <c r="D61" s="13" t="s">
        <v>7</v>
      </c>
      <c r="E61" s="34">
        <v>0.56691999999999998</v>
      </c>
      <c r="G61" s="13" t="s">
        <v>7</v>
      </c>
      <c r="H61" s="34">
        <v>0.77627000000000002</v>
      </c>
    </row>
    <row r="62" spans="1:8" x14ac:dyDescent="0.25">
      <c r="A62" s="13" t="s">
        <v>42</v>
      </c>
      <c r="B62" s="27">
        <f>SUM(B59:B61)</f>
        <v>1</v>
      </c>
      <c r="D62" s="13" t="s">
        <v>42</v>
      </c>
      <c r="E62" s="27">
        <f>SUM(E59:E61)</f>
        <v>1</v>
      </c>
      <c r="G62" s="13" t="s">
        <v>42</v>
      </c>
      <c r="H62" s="27">
        <f>SUM(H59:H61)</f>
        <v>1</v>
      </c>
    </row>
    <row r="64" spans="1:8" x14ac:dyDescent="0.25">
      <c r="A64" s="13"/>
      <c r="B64" s="31" t="s">
        <v>37</v>
      </c>
      <c r="D64" s="13"/>
      <c r="E64" s="31" t="s">
        <v>49</v>
      </c>
      <c r="G64" s="13"/>
      <c r="H64" s="31" t="s">
        <v>21</v>
      </c>
    </row>
    <row r="65" spans="1:8" x14ac:dyDescent="0.25">
      <c r="A65" s="13" t="s">
        <v>0</v>
      </c>
      <c r="B65" s="34">
        <v>0.41907</v>
      </c>
      <c r="D65" s="13" t="s">
        <v>0</v>
      </c>
      <c r="E65" s="34">
        <v>0.46349000000000001</v>
      </c>
      <c r="G65" s="13" t="s">
        <v>0</v>
      </c>
      <c r="H65" s="34">
        <v>0.48537000000000002</v>
      </c>
    </row>
    <row r="66" spans="1:8" x14ac:dyDescent="0.25">
      <c r="A66" s="13" t="s">
        <v>1</v>
      </c>
      <c r="B66" s="34">
        <v>0.58092999999999995</v>
      </c>
      <c r="D66" s="13" t="s">
        <v>1</v>
      </c>
      <c r="E66" s="34">
        <v>0.53651000000000004</v>
      </c>
      <c r="G66" s="13" t="s">
        <v>1</v>
      </c>
      <c r="H66" s="34">
        <v>0.51463000000000003</v>
      </c>
    </row>
    <row r="67" spans="1:8" x14ac:dyDescent="0.25">
      <c r="A67" s="13" t="s">
        <v>42</v>
      </c>
      <c r="B67" s="27">
        <f>SUM(B64:B66)</f>
        <v>1</v>
      </c>
      <c r="D67" s="13" t="s">
        <v>42</v>
      </c>
      <c r="E67" s="27">
        <f>SUM(E64:E66)</f>
        <v>1</v>
      </c>
      <c r="G67" s="13" t="s">
        <v>42</v>
      </c>
      <c r="H67" s="27">
        <f>SUM(H64:H66)</f>
        <v>1</v>
      </c>
    </row>
  </sheetData>
  <pageMargins left="0.25" right="0.25" top="0.75" bottom="0.75" header="0.3" footer="0.3"/>
  <pageSetup scale="80" orientation="landscape" r:id="rId1"/>
  <rowBreaks count="2" manualBreakCount="2">
    <brk id="28" max="11" man="1"/>
    <brk id="6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Φιλτράρισμα-Εξομάλυνση</vt:lpstr>
      <vt:lpstr>Viterbi</vt:lpstr>
      <vt:lpstr>Αποτελέσματα κώδικα</vt:lpstr>
      <vt:lpstr>Φύλλο Απαντήσεων</vt:lpstr>
      <vt:lpstr>'Φύλλο Απαντήσεων'!Print_Area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anje1o</cp:lastModifiedBy>
  <cp:lastPrinted>2022-06-03T15:21:01Z</cp:lastPrinted>
  <dcterms:created xsi:type="dcterms:W3CDTF">2022-05-14T11:24:46Z</dcterms:created>
  <dcterms:modified xsi:type="dcterms:W3CDTF">2022-06-03T15:21:36Z</dcterms:modified>
</cp:coreProperties>
</file>