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807"/>
  </bookViews>
  <sheets>
    <sheet name="Caso 1" sheetId="1" r:id="rId1"/>
  </sheets>
  <calcPr calcId="152511" fullPrecision="0"/>
</workbook>
</file>

<file path=xl/calcChain.xml><?xml version="1.0" encoding="utf-8"?>
<calcChain xmlns="http://schemas.openxmlformats.org/spreadsheetml/2006/main">
  <c r="J6" i="1" l="1"/>
  <c r="J7" i="1"/>
  <c r="I6" i="1"/>
  <c r="I7" i="1"/>
  <c r="C6" i="1" l="1"/>
  <c r="I12" i="1"/>
  <c r="I9" i="1"/>
  <c r="I10" i="1"/>
  <c r="I14" i="1" l="1"/>
  <c r="I13" i="1"/>
</calcChain>
</file>

<file path=xl/sharedStrings.xml><?xml version="1.0" encoding="utf-8"?>
<sst xmlns="http://schemas.openxmlformats.org/spreadsheetml/2006/main" count="20" uniqueCount="17">
  <si>
    <t>Escenario 1</t>
  </si>
  <si>
    <t>Operación</t>
  </si>
  <si>
    <t>Relaciones entre garantías y operaciones</t>
  </si>
  <si>
    <t>Gravamenes por Garantía</t>
  </si>
  <si>
    <t>Tipo Garantía Valor, Tipo Garantía Real y Tipo Garantía Fideicomiso</t>
  </si>
  <si>
    <t>Saldo Colonizado</t>
  </si>
  <si>
    <t>Saldo Original Colonizado</t>
  </si>
  <si>
    <t>ID Garantía</t>
  </si>
  <si>
    <t>Monto Grado Gravamen Original</t>
  </si>
  <si>
    <t>Monto Grado Gravamen Modificado</t>
  </si>
  <si>
    <t>Monto Grado Gravamen Calculado</t>
  </si>
  <si>
    <t>FID-BCR04122016009</t>
  </si>
  <si>
    <t>521-02-02-5929599</t>
  </si>
  <si>
    <t>FID-BCR04052016002</t>
  </si>
  <si>
    <t>REAL-39972</t>
  </si>
  <si>
    <t>001-01-02-0115905</t>
  </si>
  <si>
    <t>VALOR-2689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</si>
</sst>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43" fontId="0" fillId="0" borderId="1" xfId="1" applyFont="1" applyBorder="1" applyAlignment="1"/>
    <xf numFmtId="43" fontId="0" fillId="0" borderId="3" xfId="1" applyFont="1" applyBorder="1" applyAlignment="1"/>
    <xf numFmtId="43" fontId="0" fillId="0" borderId="1" xfId="2" applyNumberFormat="1" applyFont="1" applyBorder="1" applyAlignment="1"/>
    <xf numFmtId="0" fontId="0" fillId="0" borderId="0" xfId="0" applyFill="1"/>
    <xf numFmtId="43" fontId="0" fillId="6" borderId="1" xfId="1" applyFont="1" applyFill="1" applyBorder="1" applyAlignment="1"/>
    <xf numFmtId="0" fontId="0" fillId="6" borderId="1" xfId="0" applyFill="1" applyBorder="1" applyAlignment="1"/>
    <xf numFmtId="43" fontId="0" fillId="6" borderId="1" xfId="2" applyNumberFormat="1" applyFont="1" applyFill="1" applyBorder="1" applyAlignment="1"/>
    <xf numFmtId="0" fontId="0" fillId="6" borderId="8" xfId="0" applyFill="1" applyBorder="1" applyAlignment="1"/>
    <xf numFmtId="2" fontId="0" fillId="0" borderId="1" xfId="2" applyNumberFormat="1" applyFont="1" applyBorder="1" applyAlignment="1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4" fontId="0" fillId="0" borderId="1" xfId="2" applyNumberFormat="1" applyFont="1" applyBorder="1" applyAlignment="1"/>
    <xf numFmtId="2" fontId="0" fillId="0" borderId="1" xfId="1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"/>
  <sheetViews>
    <sheetView tabSelected="1" topLeftCell="B1" workbookViewId="0">
      <selection activeCell="J8" sqref="J8"/>
    </sheetView>
  </sheetViews>
  <sheetFormatPr defaultColWidth="9.140625" defaultRowHeight="15" x14ac:dyDescent="0.25"/>
  <cols>
    <col min="3" max="3" width="20.5703125" bestFit="1" customWidth="1"/>
    <col min="4" max="4" width="25.5703125" bestFit="1" customWidth="1"/>
    <col min="5" max="5" width="6.5703125" customWidth="1"/>
    <col min="6" max="6" width="23.7109375" customWidth="1"/>
    <col min="7" max="7" width="31.5703125" bestFit="1" customWidth="1"/>
    <col min="8" max="8" width="34.7109375" bestFit="1" customWidth="1"/>
    <col min="9" max="9" width="33.140625" bestFit="1" customWidth="1"/>
    <col min="10" max="10" width="34.85546875" bestFit="1" customWidth="1"/>
  </cols>
  <sheetData>
    <row r="1" spans="1:10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0" x14ac:dyDescent="0.25">
      <c r="A2" s="17" t="s">
        <v>4</v>
      </c>
      <c r="B2" s="17"/>
      <c r="C2" s="17"/>
      <c r="D2" s="17"/>
      <c r="E2" s="17"/>
      <c r="F2" s="17"/>
      <c r="G2" s="17"/>
      <c r="H2" s="17"/>
      <c r="I2" s="17"/>
    </row>
    <row r="3" spans="1:10" x14ac:dyDescent="0.25">
      <c r="A3" s="19" t="s">
        <v>2</v>
      </c>
      <c r="B3" s="19"/>
      <c r="C3" s="19"/>
      <c r="D3" s="19"/>
      <c r="E3" s="19"/>
      <c r="F3" s="19"/>
      <c r="G3" s="19"/>
      <c r="H3" s="19"/>
      <c r="I3" s="19"/>
    </row>
    <row r="4" spans="1:10" x14ac:dyDescent="0.25">
      <c r="A4" s="20" t="s">
        <v>1</v>
      </c>
      <c r="B4" s="20"/>
      <c r="C4" s="20"/>
      <c r="D4" s="20"/>
      <c r="E4" s="21"/>
      <c r="F4" s="20" t="s">
        <v>3</v>
      </c>
      <c r="G4" s="20"/>
      <c r="H4" s="20"/>
      <c r="I4" s="20"/>
    </row>
    <row r="5" spans="1:10" x14ac:dyDescent="0.25">
      <c r="A5" s="25" t="s">
        <v>1</v>
      </c>
      <c r="B5" s="25"/>
      <c r="C5" s="3" t="s">
        <v>5</v>
      </c>
      <c r="D5" s="3" t="s">
        <v>6</v>
      </c>
      <c r="E5" s="22"/>
      <c r="F5" s="2" t="s">
        <v>7</v>
      </c>
      <c r="G5" s="4" t="s">
        <v>8</v>
      </c>
      <c r="H5" s="4" t="s">
        <v>9</v>
      </c>
      <c r="I5" s="3" t="s">
        <v>10</v>
      </c>
    </row>
    <row r="6" spans="1:10" x14ac:dyDescent="0.25">
      <c r="A6" s="26" t="s">
        <v>15</v>
      </c>
      <c r="B6" s="27"/>
      <c r="C6" s="30">
        <f>1073388888888.97*1</f>
        <v>1073388888888.97</v>
      </c>
      <c r="D6" s="30">
        <v>1300636</v>
      </c>
      <c r="E6" s="22"/>
      <c r="F6" s="2" t="s">
        <v>11</v>
      </c>
      <c r="G6" s="3">
        <v>4081.35</v>
      </c>
      <c r="H6" s="3">
        <v>3368256561.9200001</v>
      </c>
      <c r="I6" s="16" t="str">
        <f>IFERROR(((IF(H6 &gt; 0, MontoGradoGravemenCalculado(C6,H6,D6),MontoGradoGravemenCalculado(C6,G6,D6)))), "NULL")</f>
        <v>NULL</v>
      </c>
      <c r="J6" s="13">
        <f>IFERROR(((((IF(H6 &gt; 0, H6,G6)) * $C$6)/$D$6)), "NULL")</f>
        <v>2779754803413320</v>
      </c>
    </row>
    <row r="7" spans="1:10" x14ac:dyDescent="0.25">
      <c r="A7" s="28"/>
      <c r="B7" s="29"/>
      <c r="C7" s="31"/>
      <c r="D7" s="31"/>
      <c r="E7" s="22"/>
      <c r="F7" s="2" t="s">
        <v>16</v>
      </c>
      <c r="G7" s="3">
        <v>1643.89</v>
      </c>
      <c r="H7" s="3">
        <v>0</v>
      </c>
      <c r="I7" s="11" t="str">
        <f>IFERROR(((IF(H7 &gt; 0, MontoGradoGravemenCalculado(C6,H7,D6),MontoGradoGravemenCalculado(C6,G7,D6)))), "NULL")</f>
        <v>NULL</v>
      </c>
      <c r="J7" s="12" t="e">
        <f>MontoGradoGravemenCalculado(C6,H6,D6)</f>
        <v>#VALUE!</v>
      </c>
    </row>
    <row r="8" spans="1:10" s="6" customFormat="1" x14ac:dyDescent="0.25">
      <c r="A8" s="23"/>
      <c r="B8" s="23"/>
      <c r="C8" s="7"/>
      <c r="D8" s="7"/>
      <c r="E8" s="10"/>
      <c r="F8" s="8"/>
      <c r="G8" s="7"/>
      <c r="H8" s="7"/>
      <c r="I8" s="9"/>
      <c r="J8"/>
    </row>
    <row r="9" spans="1:10" x14ac:dyDescent="0.25">
      <c r="A9" s="26" t="s">
        <v>12</v>
      </c>
      <c r="B9" s="27"/>
      <c r="C9" s="30">
        <v>69649481.510000005</v>
      </c>
      <c r="D9" s="30">
        <v>96298000</v>
      </c>
      <c r="E9" s="22"/>
      <c r="F9" s="2" t="s">
        <v>13</v>
      </c>
      <c r="G9" s="3">
        <v>18713994.870000001</v>
      </c>
      <c r="H9" s="3">
        <v>19713994.870000001</v>
      </c>
      <c r="I9" s="15" t="str">
        <f>IFERROR(((IF(H9 &gt; 0, MontoGradoGravemenCalculado(C9,H9,D9),MontoGradoGravemenCalculado(C9,G9,D9)))), "NULL")</f>
        <v>14.258.546,60726</v>
      </c>
    </row>
    <row r="10" spans="1:10" x14ac:dyDescent="0.25">
      <c r="A10" s="28"/>
      <c r="B10" s="29"/>
      <c r="C10" s="31"/>
      <c r="D10" s="31"/>
      <c r="E10" s="22"/>
      <c r="F10" s="2" t="s">
        <v>14</v>
      </c>
      <c r="G10" s="3">
        <v>68349682.909999996</v>
      </c>
      <c r="H10" s="3">
        <v>67349682.909999996</v>
      </c>
      <c r="I10" s="5" t="str">
        <f>IFERROR(((IF(H10 &gt; 0, MontoGradoGravemenCalculado(C9,H10,D9),MontoGradoGravemenCalculado(C9,G10,D9)))), "NULL")</f>
        <v>48.712.024,07677</v>
      </c>
      <c r="J10" s="14"/>
    </row>
    <row r="11" spans="1:10" x14ac:dyDescent="0.25">
      <c r="A11" s="23"/>
      <c r="B11" s="23"/>
      <c r="C11" s="7"/>
      <c r="D11" s="7"/>
      <c r="E11" s="10"/>
      <c r="F11" s="8"/>
      <c r="G11" s="7"/>
      <c r="H11" s="7"/>
      <c r="I11" s="9"/>
      <c r="J11" s="13"/>
    </row>
    <row r="12" spans="1:10" x14ac:dyDescent="0.25">
      <c r="A12" s="24" t="s">
        <v>15</v>
      </c>
      <c r="B12" s="24"/>
      <c r="C12" s="3">
        <v>1073388888888.97</v>
      </c>
      <c r="D12" s="3">
        <v>1300636</v>
      </c>
      <c r="E12" s="22"/>
      <c r="F12" s="2" t="s">
        <v>16</v>
      </c>
      <c r="G12" s="3">
        <v>125300</v>
      </c>
      <c r="H12" s="3">
        <v>0</v>
      </c>
      <c r="I12" s="5" t="str">
        <f>IFERROR(((IF(H12 &gt; 0, MontoGradoGravemenCalculado(C12,H12,D12),MontoGradoGravemenCalculado(C12,G12,D12)))), "NULL")</f>
        <v>10.340.758.504.130,90</v>
      </c>
    </row>
    <row r="13" spans="1:10" x14ac:dyDescent="0.25">
      <c r="A13" s="24"/>
      <c r="B13" s="24"/>
      <c r="C13" s="3"/>
      <c r="D13" s="3"/>
      <c r="E13" s="22"/>
      <c r="F13" s="2"/>
      <c r="G13" s="3"/>
      <c r="H13" s="3"/>
      <c r="I13" s="5">
        <f t="shared" ref="I13:I14" si="0">IFERROR(((((IF(H13 &gt; 0, H13,G13)) * $C$6)/$D$6)), "NULL")</f>
        <v>0</v>
      </c>
    </row>
    <row r="14" spans="1:10" x14ac:dyDescent="0.25">
      <c r="A14" s="24"/>
      <c r="B14" s="24"/>
      <c r="C14" s="3"/>
      <c r="D14" s="3"/>
      <c r="E14" s="22"/>
      <c r="F14" s="2"/>
      <c r="G14" s="3"/>
      <c r="H14" s="3"/>
      <c r="I14" s="5">
        <f t="shared" si="0"/>
        <v>0</v>
      </c>
    </row>
    <row r="15" spans="1:10" x14ac:dyDescent="0.25">
      <c r="F15" s="1"/>
      <c r="G15" s="1"/>
    </row>
    <row r="17" spans="2:10" x14ac:dyDescent="0.25">
      <c r="B17" s="14"/>
      <c r="I17" s="12"/>
      <c r="J17" s="14"/>
    </row>
  </sheetData>
  <mergeCells count="20">
    <mergeCell ref="A8:B8"/>
    <mergeCell ref="A5:B5"/>
    <mergeCell ref="A14:B14"/>
    <mergeCell ref="A6:B7"/>
    <mergeCell ref="C6:C7"/>
    <mergeCell ref="A9:B10"/>
    <mergeCell ref="C9:C10"/>
    <mergeCell ref="E12:E14"/>
    <mergeCell ref="E9:E10"/>
    <mergeCell ref="A11:B11"/>
    <mergeCell ref="A12:B12"/>
    <mergeCell ref="A13:B13"/>
    <mergeCell ref="D9:D10"/>
    <mergeCell ref="A2:I2"/>
    <mergeCell ref="A1:I1"/>
    <mergeCell ref="A3:I3"/>
    <mergeCell ref="A4:D4"/>
    <mergeCell ref="F4:I4"/>
    <mergeCell ref="E4:E7"/>
    <mergeCell ref="D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2016-09-02T15:45:45Z</dcterms:modified>
</cp:coreProperties>
</file>