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IGANEM\GITHUB\SIGANEM\FASE_2_SPRINT_3\PRUEBAS_TECNICAS\"/>
    </mc:Choice>
  </mc:AlternateContent>
  <bookViews>
    <workbookView xWindow="0" yWindow="0" windowWidth="20490" windowHeight="7155" tabRatio="923" activeTab="5"/>
  </bookViews>
  <sheets>
    <sheet name="Caso 1" sheetId="6" r:id="rId1"/>
    <sheet name="Caso 2 (2)" sheetId="16" r:id="rId2"/>
    <sheet name="Caso 2" sheetId="10" r:id="rId3"/>
    <sheet name="Caso 3" sheetId="13" r:id="rId4"/>
    <sheet name="Caso 4" sheetId="14" r:id="rId5"/>
    <sheet name="Caso 5" sheetId="1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5" l="1"/>
  <c r="C26" i="13"/>
  <c r="C25" i="13"/>
  <c r="C33" i="16"/>
  <c r="C34" i="16" s="1"/>
  <c r="C27" i="16"/>
  <c r="C29" i="16" s="1"/>
  <c r="C26" i="16"/>
  <c r="C28" i="16" s="1"/>
  <c r="C23" i="16"/>
  <c r="C20" i="16"/>
  <c r="C7" i="16"/>
  <c r="C27" i="10"/>
  <c r="C29" i="10" s="1"/>
  <c r="C26" i="10"/>
  <c r="C28" i="10" s="1"/>
  <c r="C26" i="6"/>
  <c r="C35" i="16" l="1"/>
  <c r="C27" i="6"/>
  <c r="C20" i="6"/>
  <c r="C23" i="6"/>
  <c r="C16" i="15" l="1"/>
  <c r="C19" i="15"/>
  <c r="C20" i="14"/>
  <c r="C19" i="14" s="1"/>
  <c r="C7" i="14"/>
  <c r="C30" i="13"/>
  <c r="C31" i="13"/>
  <c r="C32" i="13" s="1"/>
  <c r="C33" i="10"/>
  <c r="C34" i="10" s="1"/>
  <c r="C35" i="10" s="1"/>
  <c r="C31" i="6"/>
  <c r="C32" i="6" s="1"/>
  <c r="C33" i="6" s="1"/>
  <c r="C22" i="13"/>
  <c r="C19" i="13"/>
  <c r="C7" i="13"/>
  <c r="C23" i="10"/>
  <c r="C20" i="10"/>
  <c r="C7" i="10"/>
  <c r="C7" i="6"/>
  <c r="C22" i="15" l="1"/>
  <c r="C21" i="15" s="1"/>
</calcChain>
</file>

<file path=xl/sharedStrings.xml><?xml version="1.0" encoding="utf-8"?>
<sst xmlns="http://schemas.openxmlformats.org/spreadsheetml/2006/main" count="272" uniqueCount="86">
  <si>
    <t>Garantía Fideicometida Real</t>
  </si>
  <si>
    <t>Monto Mitigador Tipo Bien 1 y Clase "Hipoteca Común"</t>
  </si>
  <si>
    <t>Fideicomiso BCR</t>
  </si>
  <si>
    <t>Fideicomiso</t>
  </si>
  <si>
    <t>Fecha Constitución</t>
  </si>
  <si>
    <t>Fecha Constitución + 60 días</t>
  </si>
  <si>
    <t>Fecha Vencimiento</t>
  </si>
  <si>
    <t>Tipo Moneda</t>
  </si>
  <si>
    <t>Valor Nominal</t>
  </si>
  <si>
    <t>Sección General</t>
  </si>
  <si>
    <t>Tipo Bien</t>
  </si>
  <si>
    <t>Clase</t>
  </si>
  <si>
    <t>Hipoteca Común</t>
  </si>
  <si>
    <t>Provincia</t>
  </si>
  <si>
    <t>San José</t>
  </si>
  <si>
    <t>Número Bien</t>
  </si>
  <si>
    <t>Sección Detalle</t>
  </si>
  <si>
    <t>Última Tasación T</t>
  </si>
  <si>
    <t>Última Tasación NT</t>
  </si>
  <si>
    <t>Total Última Tasación</t>
  </si>
  <si>
    <t>Tasación Actualizada T</t>
  </si>
  <si>
    <t>Tasación Actualizada NT</t>
  </si>
  <si>
    <t>Total Tasación Actualizada</t>
  </si>
  <si>
    <t>Fecha Última Tasación</t>
  </si>
  <si>
    <t>Fecha Último Seguimiento</t>
  </si>
  <si>
    <t>Fecha Última Tasación + MVAT</t>
  </si>
  <si>
    <t>Fecha Último Seguimiento + MST</t>
  </si>
  <si>
    <t>Sección Datos Adicionales</t>
  </si>
  <si>
    <t>Tip Moneda Valor Nominal</t>
  </si>
  <si>
    <t>Monto Mitigador Previo</t>
  </si>
  <si>
    <t>Monto Mitigador</t>
  </si>
  <si>
    <t>Porcentaje Aceptación T</t>
  </si>
  <si>
    <t>Porcentaje Aceptación NT</t>
  </si>
  <si>
    <t>Porcentaje Aceptación BCR</t>
  </si>
  <si>
    <t>Tipo Mitigador Riesgo</t>
  </si>
  <si>
    <t>Tipo Documento Legal</t>
  </si>
  <si>
    <t>Ind. Inscripción</t>
  </si>
  <si>
    <t>Fecha Presentación</t>
  </si>
  <si>
    <t>Deudor Habita</t>
  </si>
  <si>
    <t>No</t>
  </si>
  <si>
    <t>Gravámenes</t>
  </si>
  <si>
    <t>Monto Mitigador Tipo Bien 2 y Clase "Cédula Hipotecaria"</t>
  </si>
  <si>
    <t>Ced. Hipotecaria</t>
  </si>
  <si>
    <t>Fecha Última Tasación + MVAE</t>
  </si>
  <si>
    <t>Fecha Último Seguimiento + MSE</t>
  </si>
  <si>
    <t>Pólizas</t>
  </si>
  <si>
    <t>Si</t>
  </si>
  <si>
    <t>Coberturas</t>
  </si>
  <si>
    <t>Vencimiento Pólizas</t>
  </si>
  <si>
    <t>Monto Póliza Colonizado</t>
  </si>
  <si>
    <t>Cédulas</t>
  </si>
  <si>
    <t>Valor Total Facial</t>
  </si>
  <si>
    <t>Monto Mitigador Tipo Bien 3 y Clase "Prenda Común"</t>
  </si>
  <si>
    <t>Prenda Común</t>
  </si>
  <si>
    <t>Fecha Última Tasación + MVAV</t>
  </si>
  <si>
    <t>Fecha Último Seguimiento + MSV</t>
  </si>
  <si>
    <t>Sí</t>
  </si>
  <si>
    <t>Operaciones</t>
  </si>
  <si>
    <t>Id Operación</t>
  </si>
  <si>
    <t>200010117956</t>
  </si>
  <si>
    <t>Categoría Riesgo de Deudor</t>
  </si>
  <si>
    <t>B1</t>
  </si>
  <si>
    <t>Garantía Fideicometida Valor</t>
  </si>
  <si>
    <t>Monto Mitigador Tipo Mitigador 10</t>
  </si>
  <si>
    <t>Tipo Moneda Valor Mercado</t>
  </si>
  <si>
    <t>Valor Mercado</t>
  </si>
  <si>
    <t>Valor Facial</t>
  </si>
  <si>
    <t>Tipo Moneda Valor Facial</t>
  </si>
  <si>
    <t>Porcentaje Aceptación</t>
  </si>
  <si>
    <t>Monto Mitigador Tipo Mitigador 12</t>
  </si>
  <si>
    <t>Valor Mercado Colonizado</t>
  </si>
  <si>
    <t>Valor Facial Colonizado</t>
  </si>
  <si>
    <t>Tipo de Cambio</t>
  </si>
  <si>
    <t>Valor</t>
  </si>
  <si>
    <t>Valor Ajustado Garantía</t>
  </si>
  <si>
    <t>Porcentaje Responsabilidad</t>
  </si>
  <si>
    <t>Valor Ajustado Garantia</t>
  </si>
  <si>
    <t>SI</t>
  </si>
  <si>
    <t>BCR03312016018</t>
  </si>
  <si>
    <t>Monto Mitigador Tipo Bien 2 y Clase "Hipoteca Común"</t>
  </si>
  <si>
    <t>BCR04012016010</t>
  </si>
  <si>
    <t>BCR04012016006</t>
  </si>
  <si>
    <t>BCR04042016040</t>
  </si>
  <si>
    <t>BCR13052016008</t>
  </si>
  <si>
    <t>0526</t>
  </si>
  <si>
    <t>BCR13052016009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</si>
</sst>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1540A]dd\-mmm\-yy;@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E5ECE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Fill="1" applyAlignment="1"/>
    <xf numFmtId="0" fontId="0" fillId="0" borderId="0" xfId="0" applyFill="1"/>
    <xf numFmtId="0" fontId="0" fillId="0" borderId="1" xfId="0" applyBorder="1" applyAlignment="1">
      <alignment horizontal="right"/>
    </xf>
    <xf numFmtId="164" fontId="0" fillId="0" borderId="1" xfId="0" applyNumberFormat="1" applyBorder="1"/>
    <xf numFmtId="43" fontId="0" fillId="0" borderId="1" xfId="1" applyFont="1" applyBorder="1" applyAlignment="1">
      <alignment horizontal="right"/>
    </xf>
    <xf numFmtId="0" fontId="0" fillId="0" borderId="1" xfId="0" applyBorder="1"/>
    <xf numFmtId="0" fontId="0" fillId="0" borderId="4" xfId="0" applyBorder="1" applyAlignment="1">
      <alignment horizontal="right"/>
    </xf>
    <xf numFmtId="43" fontId="0" fillId="5" borderId="1" xfId="1" applyFont="1" applyFill="1" applyBorder="1" applyAlignment="1">
      <alignment horizontal="right"/>
    </xf>
    <xf numFmtId="43" fontId="0" fillId="6" borderId="1" xfId="1" applyFont="1" applyFill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9" fontId="0" fillId="5" borderId="1" xfId="2" applyFont="1" applyFill="1" applyBorder="1"/>
    <xf numFmtId="0" fontId="0" fillId="0" borderId="1" xfId="0" quotePrefix="1" applyBorder="1" applyAlignment="1">
      <alignment horizontal="right"/>
    </xf>
    <xf numFmtId="165" fontId="0" fillId="5" borderId="1" xfId="2" applyNumberFormat="1" applyFont="1" applyFill="1" applyBorder="1"/>
    <xf numFmtId="0" fontId="0" fillId="0" borderId="0" xfId="0" applyBorder="1"/>
    <xf numFmtId="43" fontId="0" fillId="0" borderId="0" xfId="1" applyFont="1" applyBorder="1" applyAlignment="1">
      <alignment horizontal="right"/>
    </xf>
    <xf numFmtId="43" fontId="1" fillId="0" borderId="1" xfId="1" applyFont="1" applyBorder="1" applyAlignment="1">
      <alignment horizontal="right"/>
    </xf>
    <xf numFmtId="43" fontId="2" fillId="8" borderId="1" xfId="0" applyNumberFormat="1" applyFont="1" applyFill="1" applyBorder="1"/>
    <xf numFmtId="0" fontId="0" fillId="0" borderId="1" xfId="0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2" fillId="7" borderId="2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9E5ECE"/>
      <color rgb="FFD1B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A2" sqref="A2:F2"/>
    </sheetView>
  </sheetViews>
  <sheetFormatPr defaultColWidth="9.140625" defaultRowHeight="15" x14ac:dyDescent="0.25"/>
  <cols>
    <col min="1" max="2" width="14.7109375" customWidth="1"/>
    <col min="3" max="3" width="16.28515625" customWidth="1"/>
    <col min="4" max="4" width="11" style="2" customWidth="1"/>
    <col min="5" max="7" width="9.140625" style="2"/>
  </cols>
  <sheetData>
    <row r="1" spans="1:7" x14ac:dyDescent="0.25">
      <c r="A1" s="23" t="s">
        <v>0</v>
      </c>
      <c r="B1" s="23"/>
      <c r="C1" s="23"/>
      <c r="D1" s="23"/>
      <c r="E1" s="23"/>
      <c r="F1" s="23"/>
      <c r="G1" s="1"/>
    </row>
    <row r="2" spans="1:7" x14ac:dyDescent="0.25">
      <c r="A2" s="27" t="s">
        <v>1</v>
      </c>
      <c r="B2" s="28"/>
      <c r="C2" s="28"/>
      <c r="D2" s="28"/>
      <c r="E2" s="28"/>
      <c r="F2" s="29"/>
      <c r="G2" s="1"/>
    </row>
    <row r="3" spans="1:7" x14ac:dyDescent="0.25">
      <c r="A3" s="24">
        <v>42620</v>
      </c>
      <c r="B3" s="25"/>
      <c r="C3" s="25"/>
      <c r="D3" s="25"/>
      <c r="E3" s="25"/>
      <c r="F3" s="25"/>
      <c r="G3" s="1"/>
    </row>
    <row r="4" spans="1:7" x14ac:dyDescent="0.25">
      <c r="A4" s="26" t="s">
        <v>2</v>
      </c>
      <c r="B4" s="26"/>
      <c r="C4" s="7" t="s">
        <v>78</v>
      </c>
    </row>
    <row r="5" spans="1:7" x14ac:dyDescent="0.25">
      <c r="A5" s="18" t="s">
        <v>3</v>
      </c>
      <c r="B5" s="18"/>
      <c r="C5" s="3"/>
    </row>
    <row r="6" spans="1:7" x14ac:dyDescent="0.25">
      <c r="A6" s="18" t="s">
        <v>4</v>
      </c>
      <c r="B6" s="18"/>
      <c r="C6" s="4">
        <v>42460</v>
      </c>
    </row>
    <row r="7" spans="1:7" x14ac:dyDescent="0.25">
      <c r="A7" s="18" t="s">
        <v>5</v>
      </c>
      <c r="B7" s="18"/>
      <c r="C7" s="4">
        <f>C6+60</f>
        <v>42520</v>
      </c>
    </row>
    <row r="8" spans="1:7" x14ac:dyDescent="0.25">
      <c r="A8" s="18" t="s">
        <v>6</v>
      </c>
      <c r="B8" s="18"/>
      <c r="C8" s="4">
        <v>42461</v>
      </c>
    </row>
    <row r="9" spans="1:7" x14ac:dyDescent="0.25">
      <c r="A9" s="18" t="s">
        <v>7</v>
      </c>
      <c r="B9" s="18"/>
      <c r="C9" s="3">
        <v>1</v>
      </c>
    </row>
    <row r="10" spans="1:7" x14ac:dyDescent="0.25">
      <c r="A10" s="18" t="s">
        <v>8</v>
      </c>
      <c r="B10" s="18"/>
      <c r="C10" s="5">
        <v>0.76</v>
      </c>
    </row>
    <row r="11" spans="1:7" x14ac:dyDescent="0.25">
      <c r="A11" s="22" t="s">
        <v>9</v>
      </c>
      <c r="B11" s="22"/>
      <c r="C11" s="22"/>
    </row>
    <row r="12" spans="1:7" x14ac:dyDescent="0.25">
      <c r="A12" s="18" t="s">
        <v>10</v>
      </c>
      <c r="B12" s="18"/>
      <c r="C12" s="3">
        <v>2</v>
      </c>
    </row>
    <row r="13" spans="1:7" x14ac:dyDescent="0.25">
      <c r="A13" s="18" t="s">
        <v>11</v>
      </c>
      <c r="B13" s="18"/>
      <c r="C13" s="3" t="s">
        <v>12</v>
      </c>
    </row>
    <row r="14" spans="1:7" x14ac:dyDescent="0.25">
      <c r="A14" s="18" t="s">
        <v>13</v>
      </c>
      <c r="B14" s="18"/>
      <c r="C14" s="3" t="s">
        <v>14</v>
      </c>
    </row>
    <row r="15" spans="1:7" x14ac:dyDescent="0.25">
      <c r="A15" s="18" t="s">
        <v>15</v>
      </c>
      <c r="B15" s="18"/>
      <c r="C15" s="3">
        <v>11214</v>
      </c>
    </row>
    <row r="16" spans="1:7" x14ac:dyDescent="0.25">
      <c r="A16" s="22" t="s">
        <v>16</v>
      </c>
      <c r="B16" s="22"/>
      <c r="C16" s="22"/>
    </row>
    <row r="17" spans="1:3" x14ac:dyDescent="0.25">
      <c r="A17" s="18" t="s">
        <v>7</v>
      </c>
      <c r="B17" s="18"/>
      <c r="C17" s="3">
        <v>1</v>
      </c>
    </row>
    <row r="18" spans="1:3" x14ac:dyDescent="0.25">
      <c r="A18" s="18" t="s">
        <v>17</v>
      </c>
      <c r="B18" s="18"/>
      <c r="C18" s="5">
        <v>147850260</v>
      </c>
    </row>
    <row r="19" spans="1:3" x14ac:dyDescent="0.25">
      <c r="A19" s="18" t="s">
        <v>18</v>
      </c>
      <c r="B19" s="18"/>
      <c r="C19" s="5">
        <v>0</v>
      </c>
    </row>
    <row r="20" spans="1:3" x14ac:dyDescent="0.25">
      <c r="A20" s="18" t="s">
        <v>19</v>
      </c>
      <c r="B20" s="18"/>
      <c r="C20" s="5">
        <f>SUM(C18:C19)</f>
        <v>147850260</v>
      </c>
    </row>
    <row r="21" spans="1:3" x14ac:dyDescent="0.25">
      <c r="A21" s="18" t="s">
        <v>20</v>
      </c>
      <c r="B21" s="18"/>
      <c r="C21" s="5">
        <v>147850260</v>
      </c>
    </row>
    <row r="22" spans="1:3" x14ac:dyDescent="0.25">
      <c r="A22" s="18" t="s">
        <v>21</v>
      </c>
      <c r="B22" s="18"/>
      <c r="C22" s="5">
        <v>0</v>
      </c>
    </row>
    <row r="23" spans="1:3" x14ac:dyDescent="0.25">
      <c r="A23" s="18" t="s">
        <v>22</v>
      </c>
      <c r="B23" s="18"/>
      <c r="C23" s="5">
        <f>SUM(C21:C22)</f>
        <v>147850260</v>
      </c>
    </row>
    <row r="24" spans="1:3" x14ac:dyDescent="0.25">
      <c r="A24" s="18" t="s">
        <v>23</v>
      </c>
      <c r="B24" s="18"/>
      <c r="C24" s="4">
        <v>42605</v>
      </c>
    </row>
    <row r="25" spans="1:3" x14ac:dyDescent="0.25">
      <c r="A25" s="18" t="s">
        <v>24</v>
      </c>
      <c r="B25" s="18"/>
      <c r="C25" s="4">
        <v>42605</v>
      </c>
    </row>
    <row r="26" spans="1:3" x14ac:dyDescent="0.25">
      <c r="A26" s="20" t="s">
        <v>25</v>
      </c>
      <c r="B26" s="21"/>
      <c r="C26" s="10">
        <f>DATE(YEAR(C24),MONTH(C24)+650,DAY(C24))</f>
        <v>62389</v>
      </c>
    </row>
    <row r="27" spans="1:3" x14ac:dyDescent="0.25">
      <c r="A27" s="20" t="s">
        <v>26</v>
      </c>
      <c r="B27" s="21"/>
      <c r="C27" s="10">
        <f>DATE(YEAR(C25),MONTH(C25)+100,DAY(C25))</f>
        <v>45649</v>
      </c>
    </row>
    <row r="28" spans="1:3" x14ac:dyDescent="0.25">
      <c r="A28" s="22" t="s">
        <v>27</v>
      </c>
      <c r="B28" s="22"/>
      <c r="C28" s="22"/>
    </row>
    <row r="29" spans="1:3" x14ac:dyDescent="0.25">
      <c r="A29" s="18" t="s">
        <v>28</v>
      </c>
      <c r="B29" s="18"/>
      <c r="C29" s="6">
        <v>1</v>
      </c>
    </row>
    <row r="30" spans="1:3" x14ac:dyDescent="0.25">
      <c r="A30" s="18" t="s">
        <v>8</v>
      </c>
      <c r="B30" s="18"/>
      <c r="C30" s="8">
        <v>102600000</v>
      </c>
    </row>
    <row r="31" spans="1:3" x14ac:dyDescent="0.25">
      <c r="A31" s="18" t="s">
        <v>29</v>
      </c>
      <c r="B31" s="18"/>
      <c r="C31" s="5">
        <f>(C21*C34)</f>
        <v>118280208</v>
      </c>
    </row>
    <row r="32" spans="1:3" x14ac:dyDescent="0.25">
      <c r="A32" s="18" t="s">
        <v>76</v>
      </c>
      <c r="B32" s="18"/>
      <c r="C32" s="16">
        <f>C31-SUM(C44:C46)</f>
        <v>118280208</v>
      </c>
    </row>
    <row r="33" spans="1:3" x14ac:dyDescent="0.25">
      <c r="A33" s="19" t="s">
        <v>30</v>
      </c>
      <c r="B33" s="19"/>
      <c r="C33" s="17">
        <f>C32*C37</f>
        <v>118280208</v>
      </c>
    </row>
    <row r="34" spans="1:3" x14ac:dyDescent="0.25">
      <c r="A34" s="18" t="s">
        <v>31</v>
      </c>
      <c r="B34" s="18"/>
      <c r="C34" s="11">
        <v>0.8</v>
      </c>
    </row>
    <row r="35" spans="1:3" x14ac:dyDescent="0.25">
      <c r="A35" s="18" t="s">
        <v>32</v>
      </c>
      <c r="B35" s="18"/>
      <c r="C35" s="9"/>
    </row>
    <row r="36" spans="1:3" x14ac:dyDescent="0.25">
      <c r="A36" s="18" t="s">
        <v>33</v>
      </c>
      <c r="B36" s="18"/>
      <c r="C36" s="6">
        <v>76</v>
      </c>
    </row>
    <row r="37" spans="1:3" x14ac:dyDescent="0.25">
      <c r="A37" s="18" t="s">
        <v>75</v>
      </c>
      <c r="B37" s="18"/>
      <c r="C37" s="11">
        <v>1</v>
      </c>
    </row>
    <row r="38" spans="1:3" x14ac:dyDescent="0.25">
      <c r="A38" s="18" t="s">
        <v>34</v>
      </c>
      <c r="B38" s="18"/>
      <c r="C38" s="6">
        <v>1</v>
      </c>
    </row>
    <row r="39" spans="1:3" x14ac:dyDescent="0.25">
      <c r="A39" s="18" t="s">
        <v>35</v>
      </c>
      <c r="B39" s="18"/>
      <c r="C39" s="6">
        <v>1</v>
      </c>
    </row>
    <row r="40" spans="1:3" x14ac:dyDescent="0.25">
      <c r="A40" s="18" t="s">
        <v>36</v>
      </c>
      <c r="B40" s="18"/>
      <c r="C40" s="3">
        <v>0</v>
      </c>
    </row>
    <row r="41" spans="1:3" x14ac:dyDescent="0.25">
      <c r="A41" s="18" t="s">
        <v>37</v>
      </c>
      <c r="B41" s="18"/>
      <c r="C41" s="4"/>
    </row>
    <row r="42" spans="1:3" x14ac:dyDescent="0.25">
      <c r="A42" s="18" t="s">
        <v>38</v>
      </c>
      <c r="B42" s="18"/>
      <c r="C42" s="3" t="s">
        <v>77</v>
      </c>
    </row>
    <row r="43" spans="1:3" x14ac:dyDescent="0.25">
      <c r="A43" s="22" t="s">
        <v>40</v>
      </c>
      <c r="B43" s="22"/>
      <c r="C43" s="22"/>
    </row>
    <row r="44" spans="1:3" x14ac:dyDescent="0.25">
      <c r="A44" s="18"/>
      <c r="B44" s="18"/>
      <c r="C44" s="5">
        <v>0</v>
      </c>
    </row>
    <row r="45" spans="1:3" x14ac:dyDescent="0.25">
      <c r="A45" s="18"/>
      <c r="B45" s="18"/>
      <c r="C45" s="5">
        <v>0</v>
      </c>
    </row>
    <row r="46" spans="1:3" x14ac:dyDescent="0.25">
      <c r="A46" s="18"/>
      <c r="B46" s="18"/>
      <c r="C46" s="5">
        <v>0</v>
      </c>
    </row>
    <row r="47" spans="1:3" x14ac:dyDescent="0.25">
      <c r="A47" s="14"/>
      <c r="B47" s="14"/>
      <c r="C47" s="15"/>
    </row>
    <row r="48" spans="1:3" x14ac:dyDescent="0.25">
      <c r="A48" s="14"/>
      <c r="B48" s="14"/>
      <c r="C48" s="15"/>
    </row>
  </sheetData>
  <mergeCells count="46">
    <mergeCell ref="A43:C43"/>
    <mergeCell ref="A46:B46"/>
    <mergeCell ref="A45:B45"/>
    <mergeCell ref="A44:B44"/>
    <mergeCell ref="A31:B31"/>
    <mergeCell ref="A36:B36"/>
    <mergeCell ref="A39:B39"/>
    <mergeCell ref="A40:B40"/>
    <mergeCell ref="A41:B41"/>
    <mergeCell ref="A42:B42"/>
    <mergeCell ref="A32:B32"/>
    <mergeCell ref="A37:B37"/>
    <mergeCell ref="A12:B12"/>
    <mergeCell ref="A1:F1"/>
    <mergeCell ref="A3:F3"/>
    <mergeCell ref="A4:B4"/>
    <mergeCell ref="A5:B5"/>
    <mergeCell ref="A6:B6"/>
    <mergeCell ref="A2:F2"/>
    <mergeCell ref="A7:B7"/>
    <mergeCell ref="A8:B8"/>
    <mergeCell ref="A9:B9"/>
    <mergeCell ref="A10:B10"/>
    <mergeCell ref="A11:C11"/>
    <mergeCell ref="A24:B24"/>
    <mergeCell ref="A13:B13"/>
    <mergeCell ref="A14:B14"/>
    <mergeCell ref="A15:B15"/>
    <mergeCell ref="A16:C16"/>
    <mergeCell ref="A17:B17"/>
    <mergeCell ref="A18:B18"/>
    <mergeCell ref="A19:B19"/>
    <mergeCell ref="A20:B20"/>
    <mergeCell ref="A21:B21"/>
    <mergeCell ref="A22:B22"/>
    <mergeCell ref="A23:B23"/>
    <mergeCell ref="A25:B25"/>
    <mergeCell ref="A26:B26"/>
    <mergeCell ref="A27:B27"/>
    <mergeCell ref="A28:C28"/>
    <mergeCell ref="A29:B29"/>
    <mergeCell ref="A30:B30"/>
    <mergeCell ref="A33:B33"/>
    <mergeCell ref="A34:B34"/>
    <mergeCell ref="A35:B35"/>
    <mergeCell ref="A38:B3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L56" sqref="L56"/>
    </sheetView>
  </sheetViews>
  <sheetFormatPr defaultColWidth="9.140625" defaultRowHeight="15" x14ac:dyDescent="0.25"/>
  <cols>
    <col min="1" max="2" width="14.7109375" customWidth="1"/>
    <col min="3" max="3" width="16.28515625" customWidth="1"/>
    <col min="4" max="7" width="9.140625" style="2"/>
  </cols>
  <sheetData>
    <row r="1" spans="1:7" x14ac:dyDescent="0.25">
      <c r="A1" s="23" t="s">
        <v>0</v>
      </c>
      <c r="B1" s="23"/>
      <c r="C1" s="23"/>
      <c r="D1" s="23"/>
      <c r="E1" s="23"/>
      <c r="F1" s="23"/>
      <c r="G1" s="1"/>
    </row>
    <row r="2" spans="1:7" x14ac:dyDescent="0.25">
      <c r="A2" s="27" t="s">
        <v>79</v>
      </c>
      <c r="B2" s="28"/>
      <c r="C2" s="28"/>
      <c r="D2" s="28"/>
      <c r="E2" s="28"/>
      <c r="F2" s="29"/>
      <c r="G2" s="1"/>
    </row>
    <row r="3" spans="1:7" x14ac:dyDescent="0.25">
      <c r="A3" s="24">
        <v>42620</v>
      </c>
      <c r="B3" s="25"/>
      <c r="C3" s="25"/>
      <c r="D3" s="25"/>
      <c r="E3" s="25"/>
      <c r="F3" s="25"/>
      <c r="G3" s="1"/>
    </row>
    <row r="4" spans="1:7" x14ac:dyDescent="0.25">
      <c r="A4" s="26" t="s">
        <v>2</v>
      </c>
      <c r="B4" s="26"/>
      <c r="C4" s="7" t="s">
        <v>80</v>
      </c>
    </row>
    <row r="5" spans="1:7" x14ac:dyDescent="0.25">
      <c r="A5" s="18" t="s">
        <v>3</v>
      </c>
      <c r="B5" s="18"/>
      <c r="C5" s="3"/>
    </row>
    <row r="6" spans="1:7" x14ac:dyDescent="0.25">
      <c r="A6" s="18" t="s">
        <v>4</v>
      </c>
      <c r="B6" s="18"/>
      <c r="C6" s="4">
        <v>42461</v>
      </c>
    </row>
    <row r="7" spans="1:7" x14ac:dyDescent="0.25">
      <c r="A7" s="18" t="s">
        <v>5</v>
      </c>
      <c r="B7" s="18"/>
      <c r="C7" s="4">
        <f>C6+60</f>
        <v>42521</v>
      </c>
    </row>
    <row r="8" spans="1:7" x14ac:dyDescent="0.25">
      <c r="A8" s="18" t="s">
        <v>6</v>
      </c>
      <c r="B8" s="18"/>
      <c r="C8" s="4">
        <v>42496</v>
      </c>
    </row>
    <row r="9" spans="1:7" x14ac:dyDescent="0.25">
      <c r="A9" s="18" t="s">
        <v>7</v>
      </c>
      <c r="B9" s="18"/>
      <c r="C9" s="3">
        <v>1</v>
      </c>
    </row>
    <row r="10" spans="1:7" x14ac:dyDescent="0.25">
      <c r="A10" s="18" t="s">
        <v>8</v>
      </c>
      <c r="B10" s="18"/>
      <c r="C10" s="5">
        <v>13357500</v>
      </c>
    </row>
    <row r="11" spans="1:7" x14ac:dyDescent="0.25">
      <c r="A11" s="22" t="s">
        <v>9</v>
      </c>
      <c r="B11" s="22"/>
      <c r="C11" s="22"/>
    </row>
    <row r="12" spans="1:7" x14ac:dyDescent="0.25">
      <c r="A12" s="18" t="s">
        <v>10</v>
      </c>
      <c r="B12" s="18"/>
      <c r="C12" s="3">
        <v>1</v>
      </c>
    </row>
    <row r="13" spans="1:7" x14ac:dyDescent="0.25">
      <c r="A13" s="18" t="s">
        <v>11</v>
      </c>
      <c r="B13" s="18"/>
      <c r="C13" s="3" t="s">
        <v>12</v>
      </c>
    </row>
    <row r="14" spans="1:7" x14ac:dyDescent="0.25">
      <c r="A14" s="18" t="s">
        <v>13</v>
      </c>
      <c r="B14" s="18"/>
      <c r="C14" s="3" t="s">
        <v>14</v>
      </c>
    </row>
    <row r="15" spans="1:7" x14ac:dyDescent="0.25">
      <c r="A15" s="18" t="s">
        <v>15</v>
      </c>
      <c r="B15" s="18"/>
      <c r="C15" s="3">
        <v>252525</v>
      </c>
    </row>
    <row r="16" spans="1:7" x14ac:dyDescent="0.25">
      <c r="A16" s="22" t="s">
        <v>16</v>
      </c>
      <c r="B16" s="22"/>
      <c r="C16" s="22"/>
    </row>
    <row r="17" spans="1:3" x14ac:dyDescent="0.25">
      <c r="A17" s="18" t="s">
        <v>7</v>
      </c>
      <c r="B17" s="18"/>
      <c r="C17" s="3">
        <v>1</v>
      </c>
    </row>
    <row r="18" spans="1:3" x14ac:dyDescent="0.25">
      <c r="A18" s="18" t="s">
        <v>17</v>
      </c>
      <c r="B18" s="18"/>
      <c r="C18" s="5">
        <v>15050000</v>
      </c>
    </row>
    <row r="19" spans="1:3" x14ac:dyDescent="0.25">
      <c r="A19" s="18" t="s">
        <v>18</v>
      </c>
      <c r="B19" s="18"/>
      <c r="C19" s="5">
        <v>5500000</v>
      </c>
    </row>
    <row r="20" spans="1:3" x14ac:dyDescent="0.25">
      <c r="A20" s="18" t="s">
        <v>19</v>
      </c>
      <c r="B20" s="18"/>
      <c r="C20" s="5">
        <f>SUM(C18:C19)</f>
        <v>20550000</v>
      </c>
    </row>
    <row r="21" spans="1:3" x14ac:dyDescent="0.25">
      <c r="A21" s="18" t="s">
        <v>20</v>
      </c>
      <c r="B21" s="18"/>
      <c r="C21" s="5">
        <v>15050000</v>
      </c>
    </row>
    <row r="22" spans="1:3" x14ac:dyDescent="0.25">
      <c r="A22" s="18" t="s">
        <v>21</v>
      </c>
      <c r="B22" s="18"/>
      <c r="C22" s="5">
        <v>5500000</v>
      </c>
    </row>
    <row r="23" spans="1:3" x14ac:dyDescent="0.25">
      <c r="A23" s="18" t="s">
        <v>22</v>
      </c>
      <c r="B23" s="18"/>
      <c r="C23" s="5">
        <f>SUM(C21:C22)</f>
        <v>20550000</v>
      </c>
    </row>
    <row r="24" spans="1:3" x14ac:dyDescent="0.25">
      <c r="A24" s="18" t="s">
        <v>23</v>
      </c>
      <c r="B24" s="18"/>
      <c r="C24" s="4">
        <v>42224</v>
      </c>
    </row>
    <row r="25" spans="1:3" x14ac:dyDescent="0.25">
      <c r="A25" s="18" t="s">
        <v>24</v>
      </c>
      <c r="B25" s="18"/>
      <c r="C25" s="4">
        <v>42224</v>
      </c>
    </row>
    <row r="26" spans="1:3" x14ac:dyDescent="0.25">
      <c r="A26" s="20" t="s">
        <v>25</v>
      </c>
      <c r="B26" s="21"/>
      <c r="C26" s="10">
        <f>DATE(YEAR(C24),MONTH(C24)+650,DAY(C24))</f>
        <v>62009</v>
      </c>
    </row>
    <row r="27" spans="1:3" x14ac:dyDescent="0.25">
      <c r="A27" s="20" t="s">
        <v>43</v>
      </c>
      <c r="B27" s="21"/>
      <c r="C27" s="10">
        <f>DATE(YEAR(C25),MONTH(C25)+13,DAY(C25))</f>
        <v>42621</v>
      </c>
    </row>
    <row r="28" spans="1:3" x14ac:dyDescent="0.25">
      <c r="A28" s="20" t="s">
        <v>26</v>
      </c>
      <c r="B28" s="21"/>
      <c r="C28" s="10">
        <f>DATE(YEAR(C26),MONTH(C26)+100,DAY(C26))</f>
        <v>65054</v>
      </c>
    </row>
    <row r="29" spans="1:3" x14ac:dyDescent="0.25">
      <c r="A29" s="20" t="s">
        <v>44</v>
      </c>
      <c r="B29" s="21"/>
      <c r="C29" s="10">
        <f>DATE(YEAR(C27),MONTH(C27)+200,DAY(C27))</f>
        <v>48707</v>
      </c>
    </row>
    <row r="30" spans="1:3" x14ac:dyDescent="0.25">
      <c r="A30" s="22" t="s">
        <v>27</v>
      </c>
      <c r="B30" s="22"/>
      <c r="C30" s="22"/>
    </row>
    <row r="31" spans="1:3" s="2" customFormat="1" x14ac:dyDescent="0.25">
      <c r="A31" s="18" t="s">
        <v>28</v>
      </c>
      <c r="B31" s="18"/>
      <c r="C31" s="6">
        <v>1</v>
      </c>
    </row>
    <row r="32" spans="1:3" s="2" customFormat="1" x14ac:dyDescent="0.25">
      <c r="A32" s="18" t="s">
        <v>8</v>
      </c>
      <c r="B32" s="18"/>
      <c r="C32" s="8">
        <v>13357500</v>
      </c>
    </row>
    <row r="33" spans="1:3" x14ac:dyDescent="0.25">
      <c r="A33" s="18" t="s">
        <v>29</v>
      </c>
      <c r="B33" s="18"/>
      <c r="C33" s="5">
        <f>(C21*C36)+(C22*C37)</f>
        <v>16440000</v>
      </c>
    </row>
    <row r="34" spans="1:3" x14ac:dyDescent="0.25">
      <c r="A34" s="18" t="s">
        <v>74</v>
      </c>
      <c r="B34" s="18"/>
      <c r="C34" s="16">
        <f>C33-SUM(C50:C51)</f>
        <v>16440000</v>
      </c>
    </row>
    <row r="35" spans="1:3" s="2" customFormat="1" x14ac:dyDescent="0.25">
      <c r="A35" s="19" t="s">
        <v>30</v>
      </c>
      <c r="B35" s="19"/>
      <c r="C35" s="17">
        <f>C34*C39</f>
        <v>16440000</v>
      </c>
    </row>
    <row r="36" spans="1:3" s="2" customFormat="1" x14ac:dyDescent="0.25">
      <c r="A36" s="18" t="s">
        <v>31</v>
      </c>
      <c r="B36" s="18"/>
      <c r="C36" s="11">
        <v>0.8</v>
      </c>
    </row>
    <row r="37" spans="1:3" s="2" customFormat="1" x14ac:dyDescent="0.25">
      <c r="A37" s="18" t="s">
        <v>32</v>
      </c>
      <c r="B37" s="18"/>
      <c r="C37" s="11">
        <v>0.8</v>
      </c>
    </row>
    <row r="38" spans="1:3" s="2" customFormat="1" x14ac:dyDescent="0.25">
      <c r="A38" s="18" t="s">
        <v>33</v>
      </c>
      <c r="B38" s="18"/>
      <c r="C38" s="6">
        <v>65</v>
      </c>
    </row>
    <row r="39" spans="1:3" s="2" customFormat="1" x14ac:dyDescent="0.25">
      <c r="A39" s="18" t="s">
        <v>75</v>
      </c>
      <c r="B39" s="18"/>
      <c r="C39" s="11">
        <v>1</v>
      </c>
    </row>
    <row r="40" spans="1:3" s="2" customFormat="1" x14ac:dyDescent="0.25">
      <c r="A40" s="18" t="s">
        <v>34</v>
      </c>
      <c r="B40" s="18"/>
      <c r="C40" s="6">
        <v>2</v>
      </c>
    </row>
    <row r="41" spans="1:3" s="2" customFormat="1" x14ac:dyDescent="0.25">
      <c r="A41" s="18" t="s">
        <v>35</v>
      </c>
      <c r="B41" s="18"/>
      <c r="C41" s="6">
        <v>1</v>
      </c>
    </row>
    <row r="42" spans="1:3" s="2" customFormat="1" x14ac:dyDescent="0.25">
      <c r="A42" s="18" t="s">
        <v>36</v>
      </c>
      <c r="B42" s="18"/>
      <c r="C42" s="3">
        <v>0</v>
      </c>
    </row>
    <row r="43" spans="1:3" s="2" customFormat="1" x14ac:dyDescent="0.25">
      <c r="A43" s="18" t="s">
        <v>37</v>
      </c>
      <c r="B43" s="18"/>
      <c r="C43" s="4"/>
    </row>
    <row r="44" spans="1:3" s="2" customFormat="1" x14ac:dyDescent="0.25">
      <c r="A44" s="18" t="s">
        <v>38</v>
      </c>
      <c r="B44" s="18"/>
      <c r="C44" s="3" t="s">
        <v>39</v>
      </c>
    </row>
    <row r="45" spans="1:3" s="2" customFormat="1" x14ac:dyDescent="0.25">
      <c r="A45" s="20" t="s">
        <v>45</v>
      </c>
      <c r="B45" s="21"/>
      <c r="C45" s="3" t="s">
        <v>46</v>
      </c>
    </row>
    <row r="46" spans="1:3" s="2" customFormat="1" x14ac:dyDescent="0.25">
      <c r="A46" s="20" t="s">
        <v>47</v>
      </c>
      <c r="B46" s="21"/>
      <c r="C46" s="3" t="s">
        <v>46</v>
      </c>
    </row>
    <row r="47" spans="1:3" x14ac:dyDescent="0.25">
      <c r="A47" s="18" t="s">
        <v>48</v>
      </c>
      <c r="B47" s="18"/>
      <c r="C47" s="4">
        <v>42705</v>
      </c>
    </row>
    <row r="48" spans="1:3" x14ac:dyDescent="0.25">
      <c r="A48" s="18" t="s">
        <v>49</v>
      </c>
      <c r="B48" s="18"/>
      <c r="C48" s="5">
        <v>69965160</v>
      </c>
    </row>
    <row r="49" spans="1:3" x14ac:dyDescent="0.25">
      <c r="A49" s="22" t="s">
        <v>40</v>
      </c>
      <c r="B49" s="22"/>
      <c r="C49" s="22"/>
    </row>
    <row r="50" spans="1:3" x14ac:dyDescent="0.25">
      <c r="A50" s="20"/>
      <c r="B50" s="21"/>
      <c r="C50" s="5">
        <v>0</v>
      </c>
    </row>
    <row r="51" spans="1:3" x14ac:dyDescent="0.25">
      <c r="A51" s="20"/>
      <c r="B51" s="21"/>
      <c r="C51" s="5">
        <v>0</v>
      </c>
    </row>
    <row r="52" spans="1:3" x14ac:dyDescent="0.25">
      <c r="A52" s="22" t="s">
        <v>50</v>
      </c>
      <c r="B52" s="22"/>
      <c r="C52" s="22"/>
    </row>
    <row r="53" spans="1:3" x14ac:dyDescent="0.25">
      <c r="A53" s="20" t="s">
        <v>51</v>
      </c>
      <c r="B53" s="21"/>
      <c r="C53" s="5">
        <v>0</v>
      </c>
    </row>
  </sheetData>
  <mergeCells count="53">
    <mergeCell ref="A49:C49"/>
    <mergeCell ref="A50:B50"/>
    <mergeCell ref="A51:B51"/>
    <mergeCell ref="A52:C52"/>
    <mergeCell ref="A53:B53"/>
    <mergeCell ref="A43:B43"/>
    <mergeCell ref="A44:B44"/>
    <mergeCell ref="A45:B45"/>
    <mergeCell ref="A46:B46"/>
    <mergeCell ref="A47:B47"/>
    <mergeCell ref="A48:B48"/>
    <mergeCell ref="A37:B37"/>
    <mergeCell ref="A38:B38"/>
    <mergeCell ref="A39:B39"/>
    <mergeCell ref="A40:B40"/>
    <mergeCell ref="A41:B41"/>
    <mergeCell ref="A42:B42"/>
    <mergeCell ref="A31:B31"/>
    <mergeCell ref="A32:B32"/>
    <mergeCell ref="A33:B33"/>
    <mergeCell ref="A34:B34"/>
    <mergeCell ref="A35:B35"/>
    <mergeCell ref="A36:B36"/>
    <mergeCell ref="A25:B25"/>
    <mergeCell ref="A26:B26"/>
    <mergeCell ref="A27:B27"/>
    <mergeCell ref="A28:B28"/>
    <mergeCell ref="A29:B29"/>
    <mergeCell ref="A30:C30"/>
    <mergeCell ref="A19:B19"/>
    <mergeCell ref="A20:B20"/>
    <mergeCell ref="A21:B21"/>
    <mergeCell ref="A22:B22"/>
    <mergeCell ref="A23:B23"/>
    <mergeCell ref="A24:B24"/>
    <mergeCell ref="A13:B13"/>
    <mergeCell ref="A14:B14"/>
    <mergeCell ref="A15:B15"/>
    <mergeCell ref="A16:C16"/>
    <mergeCell ref="A17:B17"/>
    <mergeCell ref="A18:B18"/>
    <mergeCell ref="A7:B7"/>
    <mergeCell ref="A8:B8"/>
    <mergeCell ref="A9:B9"/>
    <mergeCell ref="A10:B10"/>
    <mergeCell ref="A11:C11"/>
    <mergeCell ref="A12:B12"/>
    <mergeCell ref="A1:F1"/>
    <mergeCell ref="A2:F2"/>
    <mergeCell ref="A3:F3"/>
    <mergeCell ref="A4:B4"/>
    <mergeCell ref="A5:B5"/>
    <mergeCell ref="A6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20" workbookViewId="0">
      <selection activeCell="C26" sqref="C26"/>
    </sheetView>
  </sheetViews>
  <sheetFormatPr defaultColWidth="9.140625" defaultRowHeight="15" x14ac:dyDescent="0.25"/>
  <cols>
    <col min="1" max="2" width="14.7109375" customWidth="1"/>
    <col min="3" max="3" width="16.28515625" customWidth="1"/>
    <col min="4" max="7" width="9.140625" style="2"/>
  </cols>
  <sheetData>
    <row r="1" spans="1:7" x14ac:dyDescent="0.25">
      <c r="A1" s="23" t="s">
        <v>0</v>
      </c>
      <c r="B1" s="23"/>
      <c r="C1" s="23"/>
      <c r="D1" s="23"/>
      <c r="E1" s="23"/>
      <c r="F1" s="23"/>
      <c r="G1" s="1"/>
    </row>
    <row r="2" spans="1:7" x14ac:dyDescent="0.25">
      <c r="A2" s="27" t="s">
        <v>41</v>
      </c>
      <c r="B2" s="28"/>
      <c r="C2" s="28"/>
      <c r="D2" s="28"/>
      <c r="E2" s="28"/>
      <c r="F2" s="29"/>
      <c r="G2" s="1"/>
    </row>
    <row r="3" spans="1:7" x14ac:dyDescent="0.25">
      <c r="A3" s="24">
        <v>42620</v>
      </c>
      <c r="B3" s="25"/>
      <c r="C3" s="25"/>
      <c r="D3" s="25"/>
      <c r="E3" s="25"/>
      <c r="F3" s="25"/>
      <c r="G3" s="1"/>
    </row>
    <row r="4" spans="1:7" x14ac:dyDescent="0.25">
      <c r="A4" s="26" t="s">
        <v>2</v>
      </c>
      <c r="B4" s="26"/>
      <c r="C4" s="7" t="s">
        <v>81</v>
      </c>
    </row>
    <row r="5" spans="1:7" x14ac:dyDescent="0.25">
      <c r="A5" s="18" t="s">
        <v>3</v>
      </c>
      <c r="B5" s="18"/>
      <c r="C5" s="3"/>
    </row>
    <row r="6" spans="1:7" x14ac:dyDescent="0.25">
      <c r="A6" s="18" t="s">
        <v>4</v>
      </c>
      <c r="B6" s="18"/>
      <c r="C6" s="4">
        <v>42384</v>
      </c>
    </row>
    <row r="7" spans="1:7" x14ac:dyDescent="0.25">
      <c r="A7" s="18" t="s">
        <v>5</v>
      </c>
      <c r="B7" s="18"/>
      <c r="C7" s="4">
        <f>C6+60</f>
        <v>42444</v>
      </c>
    </row>
    <row r="8" spans="1:7" x14ac:dyDescent="0.25">
      <c r="A8" s="18" t="s">
        <v>6</v>
      </c>
      <c r="B8" s="18"/>
      <c r="C8" s="4">
        <v>42493</v>
      </c>
    </row>
    <row r="9" spans="1:7" x14ac:dyDescent="0.25">
      <c r="A9" s="18" t="s">
        <v>7</v>
      </c>
      <c r="B9" s="18"/>
      <c r="C9" s="3">
        <v>1</v>
      </c>
    </row>
    <row r="10" spans="1:7" x14ac:dyDescent="0.25">
      <c r="A10" s="18" t="s">
        <v>8</v>
      </c>
      <c r="B10" s="18"/>
      <c r="C10" s="5">
        <v>33995000</v>
      </c>
    </row>
    <row r="11" spans="1:7" x14ac:dyDescent="0.25">
      <c r="A11" s="22" t="s">
        <v>9</v>
      </c>
      <c r="B11" s="22"/>
      <c r="C11" s="22"/>
    </row>
    <row r="12" spans="1:7" x14ac:dyDescent="0.25">
      <c r="A12" s="18" t="s">
        <v>10</v>
      </c>
      <c r="B12" s="18"/>
      <c r="C12" s="3">
        <v>2</v>
      </c>
    </row>
    <row r="13" spans="1:7" x14ac:dyDescent="0.25">
      <c r="A13" s="18" t="s">
        <v>11</v>
      </c>
      <c r="B13" s="18"/>
      <c r="C13" s="3" t="s">
        <v>42</v>
      </c>
    </row>
    <row r="14" spans="1:7" x14ac:dyDescent="0.25">
      <c r="A14" s="18" t="s">
        <v>13</v>
      </c>
      <c r="B14" s="18"/>
      <c r="C14" s="3" t="s">
        <v>14</v>
      </c>
    </row>
    <row r="15" spans="1:7" x14ac:dyDescent="0.25">
      <c r="A15" s="18" t="s">
        <v>15</v>
      </c>
      <c r="B15" s="18"/>
      <c r="C15" s="3">
        <v>557788</v>
      </c>
    </row>
    <row r="16" spans="1:7" x14ac:dyDescent="0.25">
      <c r="A16" s="22" t="s">
        <v>16</v>
      </c>
      <c r="B16" s="22"/>
      <c r="C16" s="22"/>
    </row>
    <row r="17" spans="1:3" x14ac:dyDescent="0.25">
      <c r="A17" s="18" t="s">
        <v>7</v>
      </c>
      <c r="B17" s="18"/>
      <c r="C17" s="3">
        <v>1</v>
      </c>
    </row>
    <row r="18" spans="1:3" x14ac:dyDescent="0.25">
      <c r="A18" s="18" t="s">
        <v>17</v>
      </c>
      <c r="B18" s="18"/>
      <c r="C18" s="5">
        <v>17550000</v>
      </c>
    </row>
    <row r="19" spans="1:3" x14ac:dyDescent="0.25">
      <c r="A19" s="18" t="s">
        <v>18</v>
      </c>
      <c r="B19" s="18"/>
      <c r="C19" s="5">
        <v>34750000</v>
      </c>
    </row>
    <row r="20" spans="1:3" x14ac:dyDescent="0.25">
      <c r="A20" s="18" t="s">
        <v>19</v>
      </c>
      <c r="B20" s="18"/>
      <c r="C20" s="5">
        <f>SUM(C18:C19)</f>
        <v>52300000</v>
      </c>
    </row>
    <row r="21" spans="1:3" x14ac:dyDescent="0.25">
      <c r="A21" s="18" t="s">
        <v>20</v>
      </c>
      <c r="B21" s="18"/>
      <c r="C21" s="5">
        <v>17550000</v>
      </c>
    </row>
    <row r="22" spans="1:3" x14ac:dyDescent="0.25">
      <c r="A22" s="18" t="s">
        <v>21</v>
      </c>
      <c r="B22" s="18"/>
      <c r="C22" s="5">
        <v>34750000</v>
      </c>
    </row>
    <row r="23" spans="1:3" x14ac:dyDescent="0.25">
      <c r="A23" s="18" t="s">
        <v>22</v>
      </c>
      <c r="B23" s="18"/>
      <c r="C23" s="5">
        <f>SUM(C21:C22)</f>
        <v>52300000</v>
      </c>
    </row>
    <row r="24" spans="1:3" x14ac:dyDescent="0.25">
      <c r="A24" s="18" t="s">
        <v>23</v>
      </c>
      <c r="B24" s="18"/>
      <c r="C24" s="4">
        <v>42542</v>
      </c>
    </row>
    <row r="25" spans="1:3" x14ac:dyDescent="0.25">
      <c r="A25" s="18" t="s">
        <v>24</v>
      </c>
      <c r="B25" s="18"/>
      <c r="C25" s="4">
        <v>42542</v>
      </c>
    </row>
    <row r="26" spans="1:3" x14ac:dyDescent="0.25">
      <c r="A26" s="20" t="s">
        <v>25</v>
      </c>
      <c r="B26" s="21"/>
      <c r="C26" s="10">
        <f>DATE(YEAR(C24),MONTH(C24)+650,DAY(C24))</f>
        <v>62326</v>
      </c>
    </row>
    <row r="27" spans="1:3" x14ac:dyDescent="0.25">
      <c r="A27" s="20" t="s">
        <v>43</v>
      </c>
      <c r="B27" s="21"/>
      <c r="C27" s="10">
        <f>DATE(YEAR(C25),MONTH(C25)+13,DAY(C25))</f>
        <v>42937</v>
      </c>
    </row>
    <row r="28" spans="1:3" x14ac:dyDescent="0.25">
      <c r="A28" s="20" t="s">
        <v>26</v>
      </c>
      <c r="B28" s="21"/>
      <c r="C28" s="10">
        <f>DATE(YEAR(C26),MONTH(C26)+100,DAY(C26))</f>
        <v>65370</v>
      </c>
    </row>
    <row r="29" spans="1:3" x14ac:dyDescent="0.25">
      <c r="A29" s="20" t="s">
        <v>44</v>
      </c>
      <c r="B29" s="21"/>
      <c r="C29" s="10">
        <f>DATE(YEAR(C27),MONTH(C27)+200,DAY(C27))</f>
        <v>49024</v>
      </c>
    </row>
    <row r="30" spans="1:3" x14ac:dyDescent="0.25">
      <c r="A30" s="22" t="s">
        <v>27</v>
      </c>
      <c r="B30" s="22"/>
      <c r="C30" s="22"/>
    </row>
    <row r="31" spans="1:3" s="2" customFormat="1" x14ac:dyDescent="0.25">
      <c r="A31" s="18" t="s">
        <v>28</v>
      </c>
      <c r="B31" s="18"/>
      <c r="C31" s="6">
        <v>1</v>
      </c>
    </row>
    <row r="32" spans="1:3" s="2" customFormat="1" x14ac:dyDescent="0.25">
      <c r="A32" s="18" t="s">
        <v>8</v>
      </c>
      <c r="B32" s="18"/>
      <c r="C32" s="8">
        <v>33995000</v>
      </c>
    </row>
    <row r="33" spans="1:3" x14ac:dyDescent="0.25">
      <c r="A33" s="18" t="s">
        <v>29</v>
      </c>
      <c r="B33" s="18"/>
      <c r="C33" s="5">
        <f>(C21*C36)+(C22*C37)</f>
        <v>27940000</v>
      </c>
    </row>
    <row r="34" spans="1:3" x14ac:dyDescent="0.25">
      <c r="A34" s="18" t="s">
        <v>74</v>
      </c>
      <c r="B34" s="18"/>
      <c r="C34" s="16">
        <f>IF(C33&lt;=C53,C33,C53)-SUM(C50:C51)</f>
        <v>27940000</v>
      </c>
    </row>
    <row r="35" spans="1:3" s="2" customFormat="1" x14ac:dyDescent="0.25">
      <c r="A35" s="19" t="s">
        <v>30</v>
      </c>
      <c r="B35" s="19"/>
      <c r="C35" s="17">
        <f>C34*C39</f>
        <v>27940000</v>
      </c>
    </row>
    <row r="36" spans="1:3" s="2" customFormat="1" x14ac:dyDescent="0.25">
      <c r="A36" s="18" t="s">
        <v>31</v>
      </c>
      <c r="B36" s="18"/>
      <c r="C36" s="11">
        <v>0.8</v>
      </c>
    </row>
    <row r="37" spans="1:3" s="2" customFormat="1" x14ac:dyDescent="0.25">
      <c r="A37" s="18" t="s">
        <v>32</v>
      </c>
      <c r="B37" s="18"/>
      <c r="C37" s="11">
        <v>0.4</v>
      </c>
    </row>
    <row r="38" spans="1:3" s="2" customFormat="1" x14ac:dyDescent="0.25">
      <c r="A38" s="18" t="s">
        <v>33</v>
      </c>
      <c r="B38" s="18"/>
      <c r="C38" s="6">
        <v>65</v>
      </c>
    </row>
    <row r="39" spans="1:3" s="2" customFormat="1" x14ac:dyDescent="0.25">
      <c r="A39" s="18" t="s">
        <v>75</v>
      </c>
      <c r="B39" s="18"/>
      <c r="C39" s="11">
        <v>1</v>
      </c>
    </row>
    <row r="40" spans="1:3" s="2" customFormat="1" x14ac:dyDescent="0.25">
      <c r="A40" s="18" t="s">
        <v>34</v>
      </c>
      <c r="B40" s="18"/>
      <c r="C40" s="6">
        <v>5</v>
      </c>
    </row>
    <row r="41" spans="1:3" s="2" customFormat="1" x14ac:dyDescent="0.25">
      <c r="A41" s="18" t="s">
        <v>35</v>
      </c>
      <c r="B41" s="18"/>
      <c r="C41" s="6">
        <v>5</v>
      </c>
    </row>
    <row r="42" spans="1:3" s="2" customFormat="1" x14ac:dyDescent="0.25">
      <c r="A42" s="18" t="s">
        <v>36</v>
      </c>
      <c r="B42" s="18"/>
      <c r="C42" s="3">
        <v>3</v>
      </c>
    </row>
    <row r="43" spans="1:3" s="2" customFormat="1" x14ac:dyDescent="0.25">
      <c r="A43" s="18" t="s">
        <v>37</v>
      </c>
      <c r="B43" s="18"/>
      <c r="C43" s="4">
        <v>42399</v>
      </c>
    </row>
    <row r="44" spans="1:3" s="2" customFormat="1" x14ac:dyDescent="0.25">
      <c r="A44" s="18" t="s">
        <v>38</v>
      </c>
      <c r="B44" s="18"/>
      <c r="C44" s="3" t="s">
        <v>39</v>
      </c>
    </row>
    <row r="45" spans="1:3" s="2" customFormat="1" x14ac:dyDescent="0.25">
      <c r="A45" s="20" t="s">
        <v>45</v>
      </c>
      <c r="B45" s="21"/>
      <c r="C45" s="3" t="s">
        <v>39</v>
      </c>
    </row>
    <row r="46" spans="1:3" s="2" customFormat="1" x14ac:dyDescent="0.25">
      <c r="A46" s="20" t="s">
        <v>47</v>
      </c>
      <c r="B46" s="21"/>
      <c r="C46" s="3" t="s">
        <v>39</v>
      </c>
    </row>
    <row r="47" spans="1:3" x14ac:dyDescent="0.25">
      <c r="A47" s="18" t="s">
        <v>48</v>
      </c>
      <c r="B47" s="18"/>
      <c r="C47" s="4"/>
    </row>
    <row r="48" spans="1:3" x14ac:dyDescent="0.25">
      <c r="A48" s="18" t="s">
        <v>49</v>
      </c>
      <c r="B48" s="18"/>
      <c r="C48" s="5">
        <v>0</v>
      </c>
    </row>
    <row r="49" spans="1:3" x14ac:dyDescent="0.25">
      <c r="A49" s="22" t="s">
        <v>40</v>
      </c>
      <c r="B49" s="22"/>
      <c r="C49" s="22"/>
    </row>
    <row r="50" spans="1:3" x14ac:dyDescent="0.25">
      <c r="A50" s="20"/>
      <c r="B50" s="21"/>
      <c r="C50" s="5">
        <v>0</v>
      </c>
    </row>
    <row r="51" spans="1:3" x14ac:dyDescent="0.25">
      <c r="A51" s="20"/>
      <c r="B51" s="21"/>
      <c r="C51" s="5">
        <v>0</v>
      </c>
    </row>
    <row r="52" spans="1:3" x14ac:dyDescent="0.25">
      <c r="A52" s="22" t="s">
        <v>50</v>
      </c>
      <c r="B52" s="22"/>
      <c r="C52" s="22"/>
    </row>
    <row r="53" spans="1:3" x14ac:dyDescent="0.25">
      <c r="A53" s="20" t="s">
        <v>51</v>
      </c>
      <c r="B53" s="21"/>
      <c r="C53" s="5">
        <v>36750000</v>
      </c>
    </row>
  </sheetData>
  <mergeCells count="53">
    <mergeCell ref="A39:B39"/>
    <mergeCell ref="A49:C49"/>
    <mergeCell ref="A52:C52"/>
    <mergeCell ref="A53:B53"/>
    <mergeCell ref="A51:B51"/>
    <mergeCell ref="A50:B50"/>
    <mergeCell ref="A46:B46"/>
    <mergeCell ref="A47:B47"/>
    <mergeCell ref="A48:B48"/>
    <mergeCell ref="A40:B40"/>
    <mergeCell ref="A41:B41"/>
    <mergeCell ref="A42:B42"/>
    <mergeCell ref="A43:B43"/>
    <mergeCell ref="A44:B44"/>
    <mergeCell ref="A45:B45"/>
    <mergeCell ref="A38:B38"/>
    <mergeCell ref="A27:B27"/>
    <mergeCell ref="A28:B28"/>
    <mergeCell ref="A29:B29"/>
    <mergeCell ref="A30:C30"/>
    <mergeCell ref="A31:B31"/>
    <mergeCell ref="A32:B32"/>
    <mergeCell ref="A35:B35"/>
    <mergeCell ref="A36:B36"/>
    <mergeCell ref="A37:B37"/>
    <mergeCell ref="A33:B33"/>
    <mergeCell ref="A34:B34"/>
    <mergeCell ref="A24:B24"/>
    <mergeCell ref="A25:B25"/>
    <mergeCell ref="A26:B26"/>
    <mergeCell ref="A18:B18"/>
    <mergeCell ref="A19:B19"/>
    <mergeCell ref="A20:B20"/>
    <mergeCell ref="A21:B21"/>
    <mergeCell ref="A22:B22"/>
    <mergeCell ref="A23:B23"/>
    <mergeCell ref="A17:B17"/>
    <mergeCell ref="A12:B12"/>
    <mergeCell ref="A13:B13"/>
    <mergeCell ref="A14:B14"/>
    <mergeCell ref="A15:B15"/>
    <mergeCell ref="A16:C16"/>
    <mergeCell ref="A11:C11"/>
    <mergeCell ref="A1:F1"/>
    <mergeCell ref="A2:F2"/>
    <mergeCell ref="A3:F3"/>
    <mergeCell ref="A4:B4"/>
    <mergeCell ref="A5:B5"/>
    <mergeCell ref="A6:B6"/>
    <mergeCell ref="A7:B7"/>
    <mergeCell ref="A8:B8"/>
    <mergeCell ref="A9:B9"/>
    <mergeCell ref="A10:B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J54" sqref="J54"/>
    </sheetView>
  </sheetViews>
  <sheetFormatPr defaultColWidth="9.140625" defaultRowHeight="15" x14ac:dyDescent="0.25"/>
  <cols>
    <col min="1" max="2" width="14.7109375" customWidth="1"/>
    <col min="3" max="3" width="16.28515625" customWidth="1"/>
    <col min="4" max="7" width="9.140625" style="2"/>
  </cols>
  <sheetData>
    <row r="1" spans="1:7" x14ac:dyDescent="0.25">
      <c r="A1" s="23" t="s">
        <v>0</v>
      </c>
      <c r="B1" s="23"/>
      <c r="C1" s="23"/>
      <c r="D1" s="23"/>
      <c r="E1" s="23"/>
      <c r="F1" s="23"/>
      <c r="G1" s="1"/>
    </row>
    <row r="2" spans="1:7" x14ac:dyDescent="0.25">
      <c r="A2" s="27" t="s">
        <v>52</v>
      </c>
      <c r="B2" s="28"/>
      <c r="C2" s="28"/>
      <c r="D2" s="28"/>
      <c r="E2" s="28"/>
      <c r="F2" s="29"/>
      <c r="G2" s="1"/>
    </row>
    <row r="3" spans="1:7" x14ac:dyDescent="0.25">
      <c r="A3" s="24">
        <v>42620</v>
      </c>
      <c r="B3" s="25"/>
      <c r="C3" s="25"/>
      <c r="D3" s="25"/>
      <c r="E3" s="25"/>
      <c r="F3" s="25"/>
      <c r="G3" s="1"/>
    </row>
    <row r="4" spans="1:7" x14ac:dyDescent="0.25">
      <c r="A4" s="26" t="s">
        <v>2</v>
      </c>
      <c r="B4" s="26"/>
      <c r="C4" s="7" t="s">
        <v>82</v>
      </c>
    </row>
    <row r="5" spans="1:7" x14ac:dyDescent="0.25">
      <c r="A5" s="18" t="s">
        <v>3</v>
      </c>
      <c r="B5" s="18"/>
      <c r="C5" s="3"/>
    </row>
    <row r="6" spans="1:7" x14ac:dyDescent="0.25">
      <c r="A6" s="18" t="s">
        <v>4</v>
      </c>
      <c r="B6" s="18"/>
      <c r="C6" s="4">
        <v>42464</v>
      </c>
    </row>
    <row r="7" spans="1:7" x14ac:dyDescent="0.25">
      <c r="A7" s="18" t="s">
        <v>5</v>
      </c>
      <c r="B7" s="18"/>
      <c r="C7" s="4">
        <f>C6+60</f>
        <v>42524</v>
      </c>
    </row>
    <row r="8" spans="1:7" x14ac:dyDescent="0.25">
      <c r="A8" s="18" t="s">
        <v>6</v>
      </c>
      <c r="B8" s="18"/>
      <c r="C8" s="4">
        <v>42494</v>
      </c>
    </row>
    <row r="9" spans="1:7" x14ac:dyDescent="0.25">
      <c r="A9" s="18" t="s">
        <v>7</v>
      </c>
      <c r="B9" s="18"/>
      <c r="C9" s="3">
        <v>1</v>
      </c>
    </row>
    <row r="10" spans="1:7" x14ac:dyDescent="0.25">
      <c r="A10" s="18" t="s">
        <v>8</v>
      </c>
      <c r="B10" s="18"/>
      <c r="C10" s="5">
        <v>25501560</v>
      </c>
    </row>
    <row r="11" spans="1:7" x14ac:dyDescent="0.25">
      <c r="A11" s="22" t="s">
        <v>9</v>
      </c>
      <c r="B11" s="22"/>
      <c r="C11" s="22"/>
    </row>
    <row r="12" spans="1:7" x14ac:dyDescent="0.25">
      <c r="A12" s="18" t="s">
        <v>10</v>
      </c>
      <c r="B12" s="18"/>
      <c r="C12" s="3">
        <v>3</v>
      </c>
    </row>
    <row r="13" spans="1:7" x14ac:dyDescent="0.25">
      <c r="A13" s="18" t="s">
        <v>11</v>
      </c>
      <c r="B13" s="18"/>
      <c r="C13" s="3" t="s">
        <v>53</v>
      </c>
    </row>
    <row r="14" spans="1:7" x14ac:dyDescent="0.25">
      <c r="A14" s="18" t="s">
        <v>15</v>
      </c>
      <c r="B14" s="18"/>
      <c r="C14" s="3">
        <v>652612</v>
      </c>
    </row>
    <row r="15" spans="1:7" x14ac:dyDescent="0.25">
      <c r="A15" s="22" t="s">
        <v>16</v>
      </c>
      <c r="B15" s="22"/>
      <c r="C15" s="22"/>
    </row>
    <row r="16" spans="1:7" x14ac:dyDescent="0.25">
      <c r="A16" s="18" t="s">
        <v>7</v>
      </c>
      <c r="B16" s="18"/>
      <c r="C16" s="3">
        <v>1</v>
      </c>
    </row>
    <row r="17" spans="1:3" x14ac:dyDescent="0.25">
      <c r="A17" s="18" t="s">
        <v>17</v>
      </c>
      <c r="B17" s="18"/>
      <c r="C17" s="5"/>
    </row>
    <row r="18" spans="1:3" x14ac:dyDescent="0.25">
      <c r="A18" s="18" t="s">
        <v>18</v>
      </c>
      <c r="B18" s="18"/>
      <c r="C18" s="5">
        <v>42502600</v>
      </c>
    </row>
    <row r="19" spans="1:3" x14ac:dyDescent="0.25">
      <c r="A19" s="18" t="s">
        <v>19</v>
      </c>
      <c r="B19" s="18"/>
      <c r="C19" s="5">
        <f>SUM(C17:C18)</f>
        <v>42502600</v>
      </c>
    </row>
    <row r="20" spans="1:3" x14ac:dyDescent="0.25">
      <c r="A20" s="18" t="s">
        <v>20</v>
      </c>
      <c r="B20" s="18"/>
      <c r="C20" s="5"/>
    </row>
    <row r="21" spans="1:3" x14ac:dyDescent="0.25">
      <c r="A21" s="18" t="s">
        <v>21</v>
      </c>
      <c r="B21" s="18"/>
      <c r="C21" s="5">
        <v>0</v>
      </c>
    </row>
    <row r="22" spans="1:3" x14ac:dyDescent="0.25">
      <c r="A22" s="18" t="s">
        <v>22</v>
      </c>
      <c r="B22" s="18"/>
      <c r="C22" s="5">
        <f>SUM(C20:C21)</f>
        <v>0</v>
      </c>
    </row>
    <row r="23" spans="1:3" x14ac:dyDescent="0.25">
      <c r="A23" s="18" t="s">
        <v>23</v>
      </c>
      <c r="B23" s="18"/>
      <c r="C23" s="4">
        <v>42597</v>
      </c>
    </row>
    <row r="24" spans="1:3" x14ac:dyDescent="0.25">
      <c r="A24" s="18" t="s">
        <v>24</v>
      </c>
      <c r="B24" s="18"/>
      <c r="C24" s="4">
        <v>42597</v>
      </c>
    </row>
    <row r="25" spans="1:3" x14ac:dyDescent="0.25">
      <c r="A25" s="20" t="s">
        <v>54</v>
      </c>
      <c r="B25" s="21"/>
      <c r="C25" s="10">
        <f>DATE(YEAR(C23),MONTH(C23)+300,DAY(C23))</f>
        <v>51728</v>
      </c>
    </row>
    <row r="26" spans="1:3" s="2" customFormat="1" x14ac:dyDescent="0.25">
      <c r="A26" s="20" t="s">
        <v>55</v>
      </c>
      <c r="B26" s="21"/>
      <c r="C26" s="10">
        <f>DATE(YEAR(C24),MONTH(C24)+300,DAY(C24))</f>
        <v>51728</v>
      </c>
    </row>
    <row r="27" spans="1:3" s="2" customFormat="1" x14ac:dyDescent="0.25">
      <c r="A27" s="22" t="s">
        <v>27</v>
      </c>
      <c r="B27" s="22"/>
      <c r="C27" s="22"/>
    </row>
    <row r="28" spans="1:3" s="2" customFormat="1" x14ac:dyDescent="0.25">
      <c r="A28" s="18" t="s">
        <v>28</v>
      </c>
      <c r="B28" s="18"/>
      <c r="C28" s="6">
        <v>1</v>
      </c>
    </row>
    <row r="29" spans="1:3" s="2" customFormat="1" x14ac:dyDescent="0.25">
      <c r="A29" s="18" t="s">
        <v>8</v>
      </c>
      <c r="B29" s="18"/>
      <c r="C29" s="8">
        <v>25501560</v>
      </c>
    </row>
    <row r="30" spans="1:3" x14ac:dyDescent="0.25">
      <c r="A30" s="18" t="s">
        <v>29</v>
      </c>
      <c r="B30" s="18"/>
      <c r="C30" s="5">
        <f>C21*C34</f>
        <v>0</v>
      </c>
    </row>
    <row r="31" spans="1:3" x14ac:dyDescent="0.25">
      <c r="A31" s="18" t="s">
        <v>74</v>
      </c>
      <c r="B31" s="18"/>
      <c r="C31" s="16">
        <f>C30-SUM(C50:C51)</f>
        <v>0</v>
      </c>
    </row>
    <row r="32" spans="1:3" s="2" customFormat="1" x14ac:dyDescent="0.25">
      <c r="A32" s="19" t="s">
        <v>30</v>
      </c>
      <c r="B32" s="19"/>
      <c r="C32" s="17">
        <f>C31*C36</f>
        <v>0</v>
      </c>
    </row>
    <row r="33" spans="1:3" s="2" customFormat="1" x14ac:dyDescent="0.25">
      <c r="A33" s="18" t="s">
        <v>31</v>
      </c>
      <c r="B33" s="18"/>
      <c r="C33" s="9"/>
    </row>
    <row r="34" spans="1:3" s="2" customFormat="1" x14ac:dyDescent="0.25">
      <c r="A34" s="18" t="s">
        <v>32</v>
      </c>
      <c r="B34" s="18"/>
      <c r="C34" s="13">
        <v>0.32500000000000001</v>
      </c>
    </row>
    <row r="35" spans="1:3" s="2" customFormat="1" x14ac:dyDescent="0.25">
      <c r="A35" s="18" t="s">
        <v>33</v>
      </c>
      <c r="B35" s="18"/>
      <c r="C35" s="6">
        <v>60</v>
      </c>
    </row>
    <row r="36" spans="1:3" s="2" customFormat="1" x14ac:dyDescent="0.25">
      <c r="A36" s="18" t="s">
        <v>75</v>
      </c>
      <c r="B36" s="18"/>
      <c r="C36" s="13">
        <v>1</v>
      </c>
    </row>
    <row r="37" spans="1:3" s="2" customFormat="1" x14ac:dyDescent="0.25">
      <c r="A37" s="18" t="s">
        <v>34</v>
      </c>
      <c r="B37" s="18"/>
      <c r="C37" s="6">
        <v>7</v>
      </c>
    </row>
    <row r="38" spans="1:3" s="2" customFormat="1" x14ac:dyDescent="0.25">
      <c r="A38" s="18" t="s">
        <v>35</v>
      </c>
      <c r="B38" s="18"/>
      <c r="C38" s="6">
        <v>9</v>
      </c>
    </row>
    <row r="39" spans="1:3" s="2" customFormat="1" x14ac:dyDescent="0.25">
      <c r="A39" s="18" t="s">
        <v>36</v>
      </c>
      <c r="B39" s="18"/>
      <c r="C39" s="3">
        <v>3</v>
      </c>
    </row>
    <row r="40" spans="1:3" s="2" customFormat="1" x14ac:dyDescent="0.25">
      <c r="A40" s="18" t="s">
        <v>37</v>
      </c>
      <c r="B40" s="18"/>
      <c r="C40" s="4">
        <v>42562</v>
      </c>
    </row>
    <row r="41" spans="1:3" s="2" customFormat="1" x14ac:dyDescent="0.25">
      <c r="A41" s="18" t="s">
        <v>38</v>
      </c>
      <c r="B41" s="18"/>
      <c r="C41" s="3" t="s">
        <v>56</v>
      </c>
    </row>
    <row r="42" spans="1:3" s="2" customFormat="1" x14ac:dyDescent="0.25">
      <c r="A42" s="20" t="s">
        <v>45</v>
      </c>
      <c r="B42" s="21"/>
      <c r="C42" s="3" t="s">
        <v>56</v>
      </c>
    </row>
    <row r="43" spans="1:3" s="2" customFormat="1" x14ac:dyDescent="0.25">
      <c r="A43" s="20" t="s">
        <v>47</v>
      </c>
      <c r="B43" s="21"/>
      <c r="C43" s="3" t="s">
        <v>46</v>
      </c>
    </row>
    <row r="44" spans="1:3" s="2" customFormat="1" x14ac:dyDescent="0.25">
      <c r="A44" s="18" t="s">
        <v>48</v>
      </c>
      <c r="B44" s="18"/>
      <c r="C44" s="4">
        <v>42675</v>
      </c>
    </row>
    <row r="45" spans="1:3" s="2" customFormat="1" x14ac:dyDescent="0.25">
      <c r="A45" s="18" t="s">
        <v>49</v>
      </c>
      <c r="B45" s="18"/>
      <c r="C45" s="5">
        <v>16505881</v>
      </c>
    </row>
    <row r="46" spans="1:3" s="2" customFormat="1" x14ac:dyDescent="0.25">
      <c r="A46" s="22" t="s">
        <v>57</v>
      </c>
      <c r="B46" s="22"/>
      <c r="C46" s="22"/>
    </row>
    <row r="47" spans="1:3" s="2" customFormat="1" x14ac:dyDescent="0.25">
      <c r="A47" s="18" t="s">
        <v>58</v>
      </c>
      <c r="B47" s="18"/>
      <c r="C47" s="12" t="s">
        <v>59</v>
      </c>
    </row>
    <row r="48" spans="1:3" s="2" customFormat="1" x14ac:dyDescent="0.25">
      <c r="A48" s="18" t="s">
        <v>60</v>
      </c>
      <c r="B48" s="18"/>
      <c r="C48" s="3" t="s">
        <v>61</v>
      </c>
    </row>
    <row r="49" spans="1:3" x14ac:dyDescent="0.25">
      <c r="A49" s="22" t="s">
        <v>40</v>
      </c>
      <c r="B49" s="22"/>
      <c r="C49" s="22"/>
    </row>
    <row r="50" spans="1:3" x14ac:dyDescent="0.25">
      <c r="A50" s="18"/>
      <c r="B50" s="18"/>
      <c r="C50" s="5">
        <v>0</v>
      </c>
    </row>
    <row r="51" spans="1:3" x14ac:dyDescent="0.25">
      <c r="A51" s="18"/>
      <c r="B51" s="18"/>
      <c r="C51" s="5">
        <v>0</v>
      </c>
    </row>
  </sheetData>
  <mergeCells count="51">
    <mergeCell ref="A49:C49"/>
    <mergeCell ref="A51:B51"/>
    <mergeCell ref="A50:B50"/>
    <mergeCell ref="A12:B12"/>
    <mergeCell ref="A1:F1"/>
    <mergeCell ref="A2:F2"/>
    <mergeCell ref="A3:F3"/>
    <mergeCell ref="A4:B4"/>
    <mergeCell ref="A5:B5"/>
    <mergeCell ref="A6:B6"/>
    <mergeCell ref="A7:B7"/>
    <mergeCell ref="A8:B8"/>
    <mergeCell ref="A9:B9"/>
    <mergeCell ref="A10:B10"/>
    <mergeCell ref="A11:C11"/>
    <mergeCell ref="A24:B24"/>
    <mergeCell ref="A13:B13"/>
    <mergeCell ref="A14:B14"/>
    <mergeCell ref="A15:C15"/>
    <mergeCell ref="A16:B16"/>
    <mergeCell ref="A17:B17"/>
    <mergeCell ref="A18:B18"/>
    <mergeCell ref="A19:B19"/>
    <mergeCell ref="A20:B20"/>
    <mergeCell ref="A21:B21"/>
    <mergeCell ref="A22:B22"/>
    <mergeCell ref="A23:B23"/>
    <mergeCell ref="A39:B39"/>
    <mergeCell ref="A25:B25"/>
    <mergeCell ref="A26:B26"/>
    <mergeCell ref="A27:C27"/>
    <mergeCell ref="A28:B28"/>
    <mergeCell ref="A29:B29"/>
    <mergeCell ref="A32:B32"/>
    <mergeCell ref="A30:B30"/>
    <mergeCell ref="A33:B33"/>
    <mergeCell ref="A34:B34"/>
    <mergeCell ref="A35:B35"/>
    <mergeCell ref="A37:B37"/>
    <mergeCell ref="A38:B38"/>
    <mergeCell ref="A31:B31"/>
    <mergeCell ref="A36:B36"/>
    <mergeCell ref="A46:C46"/>
    <mergeCell ref="A47:B47"/>
    <mergeCell ref="A48:B48"/>
    <mergeCell ref="A40:B40"/>
    <mergeCell ref="A41:B41"/>
    <mergeCell ref="A42:B42"/>
    <mergeCell ref="A43:B43"/>
    <mergeCell ref="A44:B44"/>
    <mergeCell ref="A45:B4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C12" sqref="C12"/>
    </sheetView>
  </sheetViews>
  <sheetFormatPr defaultColWidth="9.140625" defaultRowHeight="15" x14ac:dyDescent="0.25"/>
  <cols>
    <col min="1" max="2" width="14.7109375" customWidth="1"/>
    <col min="3" max="3" width="16.28515625" customWidth="1"/>
    <col min="4" max="7" width="9.140625" style="2"/>
  </cols>
  <sheetData>
    <row r="1" spans="1:7" x14ac:dyDescent="0.25">
      <c r="A1" s="23" t="s">
        <v>62</v>
      </c>
      <c r="B1" s="23"/>
      <c r="C1" s="23"/>
      <c r="D1" s="23"/>
      <c r="E1" s="23"/>
      <c r="F1" s="23"/>
      <c r="G1" s="1"/>
    </row>
    <row r="2" spans="1:7" x14ac:dyDescent="0.25">
      <c r="A2" s="27" t="s">
        <v>63</v>
      </c>
      <c r="B2" s="28"/>
      <c r="C2" s="28"/>
      <c r="D2" s="28"/>
      <c r="E2" s="28"/>
      <c r="F2" s="29"/>
      <c r="G2" s="1"/>
    </row>
    <row r="3" spans="1:7" x14ac:dyDescent="0.25">
      <c r="A3" s="24">
        <v>42620</v>
      </c>
      <c r="B3" s="25"/>
      <c r="C3" s="25"/>
      <c r="D3" s="25"/>
      <c r="E3" s="25"/>
      <c r="F3" s="25"/>
      <c r="G3" s="1"/>
    </row>
    <row r="4" spans="1:7" x14ac:dyDescent="0.25">
      <c r="A4" s="26" t="s">
        <v>2</v>
      </c>
      <c r="B4" s="26"/>
      <c r="C4" s="7" t="s">
        <v>83</v>
      </c>
    </row>
    <row r="5" spans="1:7" x14ac:dyDescent="0.25">
      <c r="A5" s="18" t="s">
        <v>3</v>
      </c>
      <c r="B5" s="18"/>
      <c r="C5" s="3"/>
    </row>
    <row r="6" spans="1:7" x14ac:dyDescent="0.25">
      <c r="A6" s="18" t="s">
        <v>4</v>
      </c>
      <c r="B6" s="18"/>
      <c r="C6" s="4">
        <v>42503</v>
      </c>
    </row>
    <row r="7" spans="1:7" x14ac:dyDescent="0.25">
      <c r="A7" s="18" t="s">
        <v>5</v>
      </c>
      <c r="B7" s="18"/>
      <c r="C7" s="4">
        <f>C6+60</f>
        <v>42563</v>
      </c>
    </row>
    <row r="8" spans="1:7" x14ac:dyDescent="0.25">
      <c r="A8" s="18" t="s">
        <v>6</v>
      </c>
      <c r="B8" s="18"/>
      <c r="C8" s="4">
        <v>42522</v>
      </c>
    </row>
    <row r="9" spans="1:7" x14ac:dyDescent="0.25">
      <c r="A9" s="18" t="s">
        <v>7</v>
      </c>
      <c r="B9" s="18"/>
      <c r="C9" s="3">
        <v>1</v>
      </c>
    </row>
    <row r="10" spans="1:7" x14ac:dyDescent="0.25">
      <c r="A10" s="18" t="s">
        <v>8</v>
      </c>
      <c r="B10" s="18"/>
      <c r="C10" s="5">
        <v>3248.34</v>
      </c>
    </row>
    <row r="11" spans="1:7" x14ac:dyDescent="0.25">
      <c r="A11" s="22" t="s">
        <v>9</v>
      </c>
      <c r="B11" s="22"/>
      <c r="C11" s="22"/>
    </row>
    <row r="12" spans="1:7" x14ac:dyDescent="0.25">
      <c r="A12" s="18" t="s">
        <v>15</v>
      </c>
      <c r="B12" s="18"/>
      <c r="C12" s="12" t="s">
        <v>84</v>
      </c>
    </row>
    <row r="13" spans="1:7" x14ac:dyDescent="0.25">
      <c r="A13" s="22" t="s">
        <v>16</v>
      </c>
      <c r="B13" s="22"/>
      <c r="C13" s="22"/>
    </row>
    <row r="14" spans="1:7" x14ac:dyDescent="0.25">
      <c r="A14" s="18" t="s">
        <v>64</v>
      </c>
      <c r="B14" s="18"/>
      <c r="C14" s="3">
        <v>2</v>
      </c>
    </row>
    <row r="15" spans="1:7" x14ac:dyDescent="0.25">
      <c r="A15" s="18" t="s">
        <v>65</v>
      </c>
      <c r="B15" s="18"/>
      <c r="C15" s="5">
        <v>324834</v>
      </c>
    </row>
    <row r="16" spans="1:7" x14ac:dyDescent="0.25">
      <c r="A16" s="18" t="s">
        <v>66</v>
      </c>
      <c r="B16" s="18"/>
      <c r="C16" s="5">
        <v>135347.5</v>
      </c>
    </row>
    <row r="17" spans="1:3" x14ac:dyDescent="0.25">
      <c r="A17" s="18" t="s">
        <v>67</v>
      </c>
      <c r="B17" s="18"/>
      <c r="C17" s="3">
        <v>2</v>
      </c>
    </row>
    <row r="18" spans="1:3" s="2" customFormat="1" x14ac:dyDescent="0.25">
      <c r="A18" s="22" t="s">
        <v>27</v>
      </c>
      <c r="B18" s="22"/>
      <c r="C18" s="22"/>
    </row>
    <row r="19" spans="1:3" s="2" customFormat="1" x14ac:dyDescent="0.25">
      <c r="A19" s="19" t="s">
        <v>30</v>
      </c>
      <c r="B19" s="19"/>
      <c r="C19" s="17">
        <f>C20*C23</f>
        <v>243625.5</v>
      </c>
    </row>
    <row r="20" spans="1:3" s="2" customFormat="1" x14ac:dyDescent="0.25">
      <c r="A20" s="18" t="s">
        <v>74</v>
      </c>
      <c r="B20" s="18"/>
      <c r="C20" s="16">
        <f>C15*C21</f>
        <v>243625.5</v>
      </c>
    </row>
    <row r="21" spans="1:3" s="2" customFormat="1" x14ac:dyDescent="0.25">
      <c r="A21" s="18" t="s">
        <v>68</v>
      </c>
      <c r="B21" s="18"/>
      <c r="C21" s="13">
        <v>0.75</v>
      </c>
    </row>
    <row r="22" spans="1:3" s="2" customFormat="1" x14ac:dyDescent="0.25">
      <c r="A22" s="18" t="s">
        <v>33</v>
      </c>
      <c r="B22" s="18"/>
      <c r="C22" s="6">
        <v>1</v>
      </c>
    </row>
    <row r="23" spans="1:3" s="2" customFormat="1" x14ac:dyDescent="0.25">
      <c r="A23" s="18" t="s">
        <v>75</v>
      </c>
      <c r="B23" s="18"/>
      <c r="C23" s="13">
        <v>1</v>
      </c>
    </row>
    <row r="24" spans="1:3" s="2" customFormat="1" x14ac:dyDescent="0.25">
      <c r="A24" s="18" t="s">
        <v>34</v>
      </c>
      <c r="B24" s="18"/>
      <c r="C24" s="6">
        <v>10</v>
      </c>
    </row>
    <row r="25" spans="1:3" s="2" customFormat="1" x14ac:dyDescent="0.25">
      <c r="A25" s="18" t="s">
        <v>35</v>
      </c>
      <c r="B25" s="18"/>
      <c r="C25" s="6">
        <v>21</v>
      </c>
    </row>
    <row r="26" spans="1:3" s="2" customFormat="1" x14ac:dyDescent="0.25">
      <c r="A26" s="22" t="s">
        <v>57</v>
      </c>
      <c r="B26" s="22"/>
      <c r="C26" s="22"/>
    </row>
    <row r="27" spans="1:3" s="2" customFormat="1" x14ac:dyDescent="0.25">
      <c r="A27" s="18" t="s">
        <v>58</v>
      </c>
      <c r="B27" s="18"/>
      <c r="C27" s="12"/>
    </row>
  </sheetData>
  <mergeCells count="27">
    <mergeCell ref="A26:C26"/>
    <mergeCell ref="A27:B27"/>
    <mergeCell ref="A19:B19"/>
    <mergeCell ref="A21:B21"/>
    <mergeCell ref="A22:B22"/>
    <mergeCell ref="A24:B24"/>
    <mergeCell ref="A25:B25"/>
    <mergeCell ref="A23:B23"/>
    <mergeCell ref="A20:B20"/>
    <mergeCell ref="A18:C18"/>
    <mergeCell ref="A17:B17"/>
    <mergeCell ref="A12:B12"/>
    <mergeCell ref="A13:C13"/>
    <mergeCell ref="A14:B14"/>
    <mergeCell ref="A15:B15"/>
    <mergeCell ref="A16:B16"/>
    <mergeCell ref="A7:B7"/>
    <mergeCell ref="A8:B8"/>
    <mergeCell ref="A9:B9"/>
    <mergeCell ref="A10:B10"/>
    <mergeCell ref="A11:C11"/>
    <mergeCell ref="A6:B6"/>
    <mergeCell ref="A1:F1"/>
    <mergeCell ref="A2:F2"/>
    <mergeCell ref="A3:F3"/>
    <mergeCell ref="A4:B4"/>
    <mergeCell ref="A5:B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zoomScale="85" zoomScaleNormal="85" workbookViewId="0">
      <selection activeCell="H36" sqref="H36"/>
    </sheetView>
  </sheetViews>
  <sheetFormatPr defaultColWidth="9.140625" defaultRowHeight="15" x14ac:dyDescent="0.25"/>
  <cols>
    <col min="1" max="2" width="14.7109375" customWidth="1"/>
    <col min="3" max="3" width="20" customWidth="1"/>
    <col min="4" max="7" width="9.140625" style="2"/>
  </cols>
  <sheetData>
    <row r="1" spans="1:7" x14ac:dyDescent="0.25">
      <c r="A1" s="23" t="s">
        <v>62</v>
      </c>
      <c r="B1" s="23"/>
      <c r="C1" s="23"/>
      <c r="D1" s="23"/>
      <c r="E1" s="23"/>
      <c r="F1" s="23"/>
      <c r="G1" s="1"/>
    </row>
    <row r="2" spans="1:7" x14ac:dyDescent="0.25">
      <c r="A2" s="27" t="s">
        <v>69</v>
      </c>
      <c r="B2" s="28"/>
      <c r="C2" s="28"/>
      <c r="D2" s="28"/>
      <c r="E2" s="28"/>
      <c r="F2" s="29"/>
      <c r="G2" s="1"/>
    </row>
    <row r="3" spans="1:7" x14ac:dyDescent="0.25">
      <c r="A3" s="24">
        <v>42467</v>
      </c>
      <c r="B3" s="25"/>
      <c r="C3" s="25"/>
      <c r="D3" s="25"/>
      <c r="E3" s="25"/>
      <c r="F3" s="25"/>
      <c r="G3" s="1"/>
    </row>
    <row r="4" spans="1:7" x14ac:dyDescent="0.25">
      <c r="A4" s="26" t="s">
        <v>2</v>
      </c>
      <c r="B4" s="26"/>
      <c r="C4" s="7" t="s">
        <v>85</v>
      </c>
    </row>
    <row r="5" spans="1:7" x14ac:dyDescent="0.25">
      <c r="A5" s="18" t="s">
        <v>3</v>
      </c>
      <c r="B5" s="18"/>
      <c r="C5" s="3"/>
    </row>
    <row r="6" spans="1:7" x14ac:dyDescent="0.25">
      <c r="A6" s="18" t="s">
        <v>4</v>
      </c>
      <c r="B6" s="18"/>
      <c r="C6" s="4">
        <v>42503</v>
      </c>
    </row>
    <row r="7" spans="1:7" x14ac:dyDescent="0.25">
      <c r="A7" s="18" t="s">
        <v>5</v>
      </c>
      <c r="B7" s="18"/>
      <c r="C7" s="4">
        <f>C6+60</f>
        <v>42563</v>
      </c>
    </row>
    <row r="8" spans="1:7" x14ac:dyDescent="0.25">
      <c r="A8" s="18" t="s">
        <v>6</v>
      </c>
      <c r="B8" s="18"/>
      <c r="C8" s="4">
        <v>42523</v>
      </c>
    </row>
    <row r="9" spans="1:7" x14ac:dyDescent="0.25">
      <c r="A9" s="18" t="s">
        <v>7</v>
      </c>
      <c r="B9" s="18"/>
      <c r="C9" s="3">
        <v>1</v>
      </c>
    </row>
    <row r="10" spans="1:7" x14ac:dyDescent="0.25">
      <c r="A10" s="18" t="s">
        <v>8</v>
      </c>
      <c r="B10" s="18"/>
      <c r="C10" s="5">
        <v>150</v>
      </c>
    </row>
    <row r="11" spans="1:7" x14ac:dyDescent="0.25">
      <c r="A11" s="22" t="s">
        <v>9</v>
      </c>
      <c r="B11" s="22"/>
      <c r="C11" s="22"/>
    </row>
    <row r="12" spans="1:7" x14ac:dyDescent="0.25">
      <c r="A12" s="18" t="s">
        <v>15</v>
      </c>
      <c r="B12" s="18"/>
      <c r="C12" s="12">
        <v>99010199</v>
      </c>
    </row>
    <row r="13" spans="1:7" x14ac:dyDescent="0.25">
      <c r="A13" s="22" t="s">
        <v>16</v>
      </c>
      <c r="B13" s="22"/>
      <c r="C13" s="22"/>
    </row>
    <row r="14" spans="1:7" x14ac:dyDescent="0.25">
      <c r="A14" s="18" t="s">
        <v>64</v>
      </c>
      <c r="B14" s="18"/>
      <c r="C14" s="3">
        <v>1</v>
      </c>
    </row>
    <row r="15" spans="1:7" x14ac:dyDescent="0.25">
      <c r="A15" s="18" t="s">
        <v>65</v>
      </c>
      <c r="B15" s="18"/>
      <c r="C15" s="5">
        <v>15000</v>
      </c>
    </row>
    <row r="16" spans="1:7" x14ac:dyDescent="0.25">
      <c r="A16" s="20" t="s">
        <v>70</v>
      </c>
      <c r="B16" s="21"/>
      <c r="C16" s="5">
        <f>IF(C14=1,C15,C15*C31)</f>
        <v>15000</v>
      </c>
    </row>
    <row r="17" spans="1:3" s="2" customFormat="1" x14ac:dyDescent="0.25">
      <c r="A17" s="18" t="s">
        <v>67</v>
      </c>
      <c r="B17" s="18"/>
      <c r="C17" s="3">
        <v>1</v>
      </c>
    </row>
    <row r="18" spans="1:3" x14ac:dyDescent="0.25">
      <c r="A18" s="18" t="s">
        <v>66</v>
      </c>
      <c r="B18" s="18"/>
      <c r="C18" s="5">
        <v>15000</v>
      </c>
    </row>
    <row r="19" spans="1:3" x14ac:dyDescent="0.25">
      <c r="A19" s="20" t="s">
        <v>71</v>
      </c>
      <c r="B19" s="21"/>
      <c r="C19" s="5">
        <f>IF(C17=1,C18,C18*C31)</f>
        <v>15000</v>
      </c>
    </row>
    <row r="20" spans="1:3" s="2" customFormat="1" x14ac:dyDescent="0.25">
      <c r="A20" s="22" t="s">
        <v>27</v>
      </c>
      <c r="B20" s="22"/>
      <c r="C20" s="22"/>
    </row>
    <row r="21" spans="1:3" s="2" customFormat="1" x14ac:dyDescent="0.25">
      <c r="A21" s="19" t="s">
        <v>30</v>
      </c>
      <c r="B21" s="19"/>
      <c r="C21" s="17">
        <f>C22*C25</f>
        <v>6750</v>
      </c>
    </row>
    <row r="22" spans="1:3" s="2" customFormat="1" x14ac:dyDescent="0.25">
      <c r="A22" s="18" t="s">
        <v>74</v>
      </c>
      <c r="B22" s="18"/>
      <c r="C22" s="16">
        <f>IF(C16&lt;=C19,C16,C19)*C23</f>
        <v>6750</v>
      </c>
    </row>
    <row r="23" spans="1:3" s="2" customFormat="1" x14ac:dyDescent="0.25">
      <c r="A23" s="18" t="s">
        <v>68</v>
      </c>
      <c r="B23" s="18"/>
      <c r="C23" s="13">
        <v>0.45</v>
      </c>
    </row>
    <row r="24" spans="1:3" s="2" customFormat="1" x14ac:dyDescent="0.25">
      <c r="A24" s="18" t="s">
        <v>33</v>
      </c>
      <c r="B24" s="18"/>
      <c r="C24" s="6">
        <v>1</v>
      </c>
    </row>
    <row r="25" spans="1:3" s="2" customFormat="1" x14ac:dyDescent="0.25">
      <c r="A25" s="18" t="s">
        <v>75</v>
      </c>
      <c r="B25" s="18"/>
      <c r="C25" s="13">
        <v>1</v>
      </c>
    </row>
    <row r="26" spans="1:3" s="2" customFormat="1" x14ac:dyDescent="0.25">
      <c r="A26" s="18" t="s">
        <v>34</v>
      </c>
      <c r="B26" s="18"/>
      <c r="C26" s="6">
        <v>12</v>
      </c>
    </row>
    <row r="27" spans="1:3" s="2" customFormat="1" x14ac:dyDescent="0.25">
      <c r="A27" s="18" t="s">
        <v>35</v>
      </c>
      <c r="B27" s="18"/>
      <c r="C27" s="6">
        <v>21</v>
      </c>
    </row>
    <row r="28" spans="1:3" s="2" customFormat="1" x14ac:dyDescent="0.25">
      <c r="A28" s="22" t="s">
        <v>57</v>
      </c>
      <c r="B28" s="22"/>
      <c r="C28" s="22"/>
    </row>
    <row r="29" spans="1:3" s="2" customFormat="1" x14ac:dyDescent="0.25">
      <c r="A29" s="18" t="s">
        <v>58</v>
      </c>
      <c r="B29" s="18"/>
      <c r="C29" s="12"/>
    </row>
    <row r="30" spans="1:3" x14ac:dyDescent="0.25">
      <c r="A30" s="22" t="s">
        <v>72</v>
      </c>
      <c r="B30" s="22"/>
      <c r="C30" s="22"/>
    </row>
    <row r="31" spans="1:3" x14ac:dyDescent="0.25">
      <c r="A31" s="18" t="s">
        <v>73</v>
      </c>
      <c r="B31" s="18"/>
      <c r="C31" s="5">
        <v>541.39</v>
      </c>
    </row>
  </sheetData>
  <mergeCells count="31">
    <mergeCell ref="A29:B29"/>
    <mergeCell ref="A30:C30"/>
    <mergeCell ref="A31:B31"/>
    <mergeCell ref="A19:B19"/>
    <mergeCell ref="A16:B16"/>
    <mergeCell ref="A21:B21"/>
    <mergeCell ref="A23:B23"/>
    <mergeCell ref="A24:B24"/>
    <mergeCell ref="A26:B26"/>
    <mergeCell ref="A27:B27"/>
    <mergeCell ref="A28:C28"/>
    <mergeCell ref="A20:C20"/>
    <mergeCell ref="A22:B22"/>
    <mergeCell ref="A25:B25"/>
    <mergeCell ref="A13:C13"/>
    <mergeCell ref="A14:B14"/>
    <mergeCell ref="A15:B15"/>
    <mergeCell ref="A18:B18"/>
    <mergeCell ref="A17:B17"/>
    <mergeCell ref="A12:B12"/>
    <mergeCell ref="A1:F1"/>
    <mergeCell ref="A2:F2"/>
    <mergeCell ref="A3:F3"/>
    <mergeCell ref="A4:B4"/>
    <mergeCell ref="A5:B5"/>
    <mergeCell ref="A6:B6"/>
    <mergeCell ref="A7:B7"/>
    <mergeCell ref="A8:B8"/>
    <mergeCell ref="A9:B9"/>
    <mergeCell ref="A10:B10"/>
    <mergeCell ref="A11:C1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DEE5B00-0521-45B8-8FDD-DAB57C2C3A5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EF47A3-78C1-471B-972A-32F1D2FC48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3D54C74-0007-4AD4-8F50-07C22603573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Caso 1</vt:lpstr>
      <vt:lpstr>Caso 2 (2)</vt:lpstr>
      <vt:lpstr>Caso 2</vt:lpstr>
      <vt:lpstr>Caso 3</vt:lpstr>
      <vt:lpstr>Caso 4</vt:lpstr>
      <vt:lpstr>Caso 5</vt:lpstr>
    </vt:vector>
  </TitlesOfParts>
  <Manager/>
  <Company>Hewlett-Packard Company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Stephanie Barahona Vargas</dc:creator>
  <cp:keywords/>
  <dc:description/>
  <cp:lastModifiedBy>Arnoldo Martinelli Marin</cp:lastModifiedBy>
  <cp:revision/>
  <dcterms:created xsi:type="dcterms:W3CDTF">2016-04-07T15:50:12Z</dcterms:created>
  <dcterms:modified xsi:type="dcterms:W3CDTF">2016-09-07T20:50:26Z</dcterms:modified>
  <cp:category/>
  <cp:contentStatus/>
</cp:coreProperties>
</file>