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214"/>
  <workbookPr defaultThemeVersion="153222"/>
  <mc:AlternateContent xmlns:mc="http://schemas.openxmlformats.org/markup-compatibility/2006">
    <mc:Choice Requires="x15">
      <x15ac:absPath xmlns:x15ac="http://schemas.microsoft.com/office/spreadsheetml/2010/11/ac" url="G:\GMAS\Respaldo PC\WorkDir\BI\BCR - SIGANEM\Documentacion\Requerimientos\Fase II\Sprint 03\"/>
    </mc:Choice>
  </mc:AlternateContent>
  <bookViews>
    <workbookView xWindow="0" yWindow="0" windowWidth="24000" windowHeight="9735" tabRatio="923" firstSheet="7" activeTab="7"/>
  </bookViews>
  <sheets>
    <sheet name="1. Terreno" sheetId="6" r:id="rId1"/>
    <sheet name="4. Terreno" sheetId="9" r:id="rId2"/>
    <sheet name="5. Terreno" sheetId="14" r:id="rId3"/>
    <sheet name="6. Terreno" sheetId="15" r:id="rId4"/>
    <sheet name="1. No Terreno" sheetId="4" r:id="rId5"/>
    <sheet name="2. No Terreno" sheetId="10" r:id="rId6"/>
    <sheet name="3. No Terreno" sheetId="11" r:id="rId7"/>
    <sheet name="4. No Terreno" sheetId="12" r:id="rId8"/>
    <sheet name="5. No Terreno" sheetId="13" r:id="rId9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10" l="1"/>
  <c r="C35" i="10"/>
  <c r="C7" i="11"/>
  <c r="F7" i="11"/>
  <c r="F21" i="11"/>
  <c r="F18" i="10"/>
  <c r="F21" i="4"/>
  <c r="F6" i="15"/>
  <c r="C20" i="15"/>
  <c r="C30" i="15"/>
  <c r="C23" i="15"/>
  <c r="F10" i="15"/>
  <c r="F9" i="15"/>
  <c r="F8" i="15"/>
  <c r="C7" i="15"/>
  <c r="F7" i="15"/>
  <c r="C23" i="14"/>
  <c r="C20" i="14"/>
  <c r="C30" i="14"/>
  <c r="F10" i="14"/>
  <c r="F9" i="14"/>
  <c r="F8" i="14"/>
  <c r="C7" i="14"/>
  <c r="F7" i="14"/>
  <c r="F6" i="14"/>
  <c r="C22" i="13"/>
  <c r="C19" i="13"/>
  <c r="C29" i="13"/>
  <c r="F14" i="13"/>
  <c r="F13" i="13"/>
  <c r="F12" i="13"/>
  <c r="F11" i="13"/>
  <c r="F10" i="13"/>
  <c r="F9" i="13"/>
  <c r="F7" i="13"/>
  <c r="C7" i="13"/>
  <c r="F8" i="13"/>
  <c r="F11" i="12"/>
  <c r="F14" i="12"/>
  <c r="F13" i="12"/>
  <c r="F12" i="12"/>
  <c r="F10" i="12"/>
  <c r="F9" i="12"/>
  <c r="F7" i="12"/>
  <c r="C22" i="12"/>
  <c r="C19" i="12"/>
  <c r="C29" i="12"/>
  <c r="C7" i="12"/>
  <c r="F8" i="12"/>
  <c r="F27" i="11"/>
  <c r="F26" i="11"/>
  <c r="F25" i="11"/>
  <c r="F24" i="11"/>
  <c r="F23" i="11"/>
  <c r="F22" i="11"/>
  <c r="F19" i="11"/>
  <c r="C23" i="11"/>
  <c r="C20" i="11"/>
  <c r="C32" i="11"/>
  <c r="F10" i="11"/>
  <c r="F9" i="11"/>
  <c r="F8" i="11"/>
  <c r="F20" i="11"/>
  <c r="F6" i="11"/>
  <c r="F10" i="10"/>
  <c r="F24" i="10"/>
  <c r="F23" i="10"/>
  <c r="F22" i="10"/>
  <c r="F21" i="10"/>
  <c r="F19" i="10"/>
  <c r="F16" i="10"/>
  <c r="F9" i="10"/>
  <c r="C23" i="10"/>
  <c r="C20" i="10"/>
  <c r="C32" i="10"/>
  <c r="F8" i="10"/>
  <c r="C7" i="10"/>
  <c r="F7" i="10"/>
  <c r="F6" i="10"/>
  <c r="F10" i="9"/>
  <c r="C23" i="9"/>
  <c r="C20" i="9"/>
  <c r="C30" i="9"/>
  <c r="F9" i="9"/>
  <c r="F8" i="9"/>
  <c r="C7" i="9"/>
  <c r="F7" i="9"/>
  <c r="F6" i="9"/>
  <c r="F20" i="10"/>
  <c r="F17" i="10"/>
  <c r="F6" i="6"/>
  <c r="F27" i="4"/>
  <c r="F26" i="4"/>
  <c r="F25" i="4"/>
  <c r="F24" i="4"/>
  <c r="F19" i="4"/>
  <c r="F8" i="4"/>
  <c r="F6" i="4"/>
  <c r="F9" i="6"/>
  <c r="F8" i="6"/>
  <c r="F10" i="6"/>
  <c r="C23" i="6"/>
  <c r="C20" i="6"/>
  <c r="C30" i="6"/>
  <c r="C7" i="6"/>
  <c r="F7" i="6"/>
  <c r="F23" i="4"/>
  <c r="F22" i="4"/>
  <c r="F10" i="4"/>
  <c r="F9" i="4"/>
  <c r="C23" i="4"/>
  <c r="C20" i="4"/>
  <c r="C32" i="4"/>
  <c r="C7" i="4"/>
  <c r="F20" i="4"/>
  <c r="F7" i="4"/>
</calcChain>
</file>

<file path=xl/sharedStrings.xml><?xml version="1.0" encoding="utf-8"?>
<sst xmlns="http://schemas.openxmlformats.org/spreadsheetml/2006/main" count="461" uniqueCount="65">
  <si>
    <t>Garantía Fideicometida Real</t>
  </si>
  <si>
    <t>Porcentaje Aceptación Terreno</t>
  </si>
  <si>
    <t>Fideicomiso BCR</t>
  </si>
  <si>
    <t>BCR07042016001</t>
  </si>
  <si>
    <t>Fideicomiso</t>
  </si>
  <si>
    <t>FISO001</t>
  </si>
  <si>
    <t>Validaciones</t>
  </si>
  <si>
    <t>Fecha Constitución</t>
  </si>
  <si>
    <t>Fecha Constitución + 60 días</t>
  </si>
  <si>
    <t>Fecha Vencimiento</t>
  </si>
  <si>
    <t>Tipo Moneda</t>
  </si>
  <si>
    <t>Valor Nominal</t>
  </si>
  <si>
    <t>Sección General</t>
  </si>
  <si>
    <t>Tipo Bien</t>
  </si>
  <si>
    <t>Clase</t>
  </si>
  <si>
    <t>Hipoteca Común</t>
  </si>
  <si>
    <t>Provincia</t>
  </si>
  <si>
    <t>San José</t>
  </si>
  <si>
    <t>Número Bien</t>
  </si>
  <si>
    <t>Sección Detalle</t>
  </si>
  <si>
    <t>Última Tasación T</t>
  </si>
  <si>
    <t>Última Tasación NT</t>
  </si>
  <si>
    <t>Total Última Tasación</t>
  </si>
  <si>
    <t>Tasación Actualizada T</t>
  </si>
  <si>
    <t>Tasación Actualizada NT</t>
  </si>
  <si>
    <t>Total Tasación Actualizada</t>
  </si>
  <si>
    <t>Fecha Última Tasación</t>
  </si>
  <si>
    <t>Fecha Último Seguimiento</t>
  </si>
  <si>
    <t>Fecha Última Tasación + MVAT</t>
  </si>
  <si>
    <t>Fecha Último Seguimiento + MST</t>
  </si>
  <si>
    <t>Sección Datos Adicionales</t>
  </si>
  <si>
    <t>Tip Moneda Valor Nominal</t>
  </si>
  <si>
    <t>Monto Mitigador</t>
  </si>
  <si>
    <t>Porcentaje Aceptación T</t>
  </si>
  <si>
    <t>Porcentaje Aceptación NT</t>
  </si>
  <si>
    <t>Porcentaje Aceptación BCR</t>
  </si>
  <si>
    <t>Tipo Mitigador Riesgo</t>
  </si>
  <si>
    <t>Tipo Documento Legal</t>
  </si>
  <si>
    <t>Ind. Inscripción</t>
  </si>
  <si>
    <t>Fecha Presentación</t>
  </si>
  <si>
    <t>Deudor Habita</t>
  </si>
  <si>
    <t>No</t>
  </si>
  <si>
    <t>Heredia</t>
  </si>
  <si>
    <t>Porcentaje Aceptación Según TM</t>
  </si>
  <si>
    <t>Limón</t>
  </si>
  <si>
    <t>Indica 50%</t>
  </si>
  <si>
    <t>Porcentaje Aceptación Terreno y No Terreno</t>
  </si>
  <si>
    <t>Validaciones T</t>
  </si>
  <si>
    <t>Validaciones NT</t>
  </si>
  <si>
    <t>Fecha Última Tasación + MVAE</t>
  </si>
  <si>
    <t>Fecha Último Seguimiento + MSE</t>
  </si>
  <si>
    <t>Pólizas</t>
  </si>
  <si>
    <t>Si</t>
  </si>
  <si>
    <t>Coberturas</t>
  </si>
  <si>
    <t>Vencimiento Pólizas</t>
  </si>
  <si>
    <t>Monto Póliza Colonizado</t>
  </si>
  <si>
    <t>Sí</t>
  </si>
  <si>
    <t>Operaciones</t>
  </si>
  <si>
    <t>Id Operación</t>
  </si>
  <si>
    <t>200010117956</t>
  </si>
  <si>
    <t>Categoría Riesgo de Deudor</t>
  </si>
  <si>
    <t>B1</t>
  </si>
  <si>
    <t>Prenda Común</t>
  </si>
  <si>
    <t>Fecha Última Tasación + MVAV</t>
  </si>
  <si>
    <t>Fecha Último Seguimiento + MSV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</si>
</sst>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1540A]dd\-mmm\-yy;@"/>
    <numFmt numFmtId="165" formatCode="0.0%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E5ECE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 applyFill="1" applyAlignment="1"/>
    <xf numFmtId="0" fontId="0" fillId="0" borderId="0" xfId="0" applyFill="1"/>
    <xf numFmtId="0" fontId="0" fillId="0" borderId="1" xfId="0" applyBorder="1" applyAlignment="1">
      <alignment horizontal="right"/>
    </xf>
    <xf numFmtId="164" fontId="0" fillId="0" borderId="1" xfId="0" applyNumberFormat="1" applyBorder="1"/>
    <xf numFmtId="43" fontId="0" fillId="0" borderId="1" xfId="1" applyFont="1" applyBorder="1" applyAlignment="1">
      <alignment horizontal="right"/>
    </xf>
    <xf numFmtId="0" fontId="0" fillId="0" borderId="1" xfId="0" applyBorder="1"/>
    <xf numFmtId="0" fontId="0" fillId="0" borderId="4" xfId="0" applyBorder="1" applyAlignment="1">
      <alignment horizontal="right"/>
    </xf>
    <xf numFmtId="0" fontId="0" fillId="0" borderId="1" xfId="0" applyFill="1" applyBorder="1" applyAlignment="1">
      <alignment horizontal="center"/>
    </xf>
    <xf numFmtId="43" fontId="0" fillId="5" borderId="1" xfId="1" applyFont="1" applyFill="1" applyBorder="1" applyAlignment="1">
      <alignment horizontal="right"/>
    </xf>
    <xf numFmtId="43" fontId="0" fillId="6" borderId="1" xfId="1" applyFont="1" applyFill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9" fontId="0" fillId="5" borderId="1" xfId="2" applyFont="1" applyFill="1" applyBorder="1"/>
    <xf numFmtId="0" fontId="0" fillId="0" borderId="1" xfId="0" applyFill="1" applyBorder="1" applyAlignment="1" applyProtection="1">
      <alignment horizontal="center"/>
    </xf>
    <xf numFmtId="0" fontId="0" fillId="0" borderId="1" xfId="0" quotePrefix="1" applyBorder="1" applyAlignment="1">
      <alignment horizontal="right"/>
    </xf>
    <xf numFmtId="165" fontId="0" fillId="5" borderId="1" xfId="2" applyNumberFormat="1" applyFont="1" applyFill="1" applyBorder="1"/>
    <xf numFmtId="9" fontId="0" fillId="8" borderId="1" xfId="2" applyFont="1" applyFill="1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4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2" fillId="4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9E5ECE"/>
      <color rgb="FFD1B2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11</xdr:row>
      <xdr:rowOff>47625</xdr:rowOff>
    </xdr:from>
    <xdr:to>
      <xdr:col>9</xdr:col>
      <xdr:colOff>75809</xdr:colOff>
      <xdr:row>12</xdr:row>
      <xdr:rowOff>104775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781425" y="2143125"/>
          <a:ext cx="3123809" cy="247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11</xdr:row>
      <xdr:rowOff>0</xdr:rowOff>
    </xdr:from>
    <xdr:to>
      <xdr:col>11</xdr:col>
      <xdr:colOff>104229</xdr:colOff>
      <xdr:row>15</xdr:row>
      <xdr:rowOff>171333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2095500"/>
          <a:ext cx="4371429" cy="9333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11</xdr:row>
      <xdr:rowOff>0</xdr:rowOff>
    </xdr:from>
    <xdr:to>
      <xdr:col>11</xdr:col>
      <xdr:colOff>66133</xdr:colOff>
      <xdr:row>15</xdr:row>
      <xdr:rowOff>152286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2095500"/>
          <a:ext cx="4333333" cy="91428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11</xdr:row>
      <xdr:rowOff>0</xdr:rowOff>
    </xdr:from>
    <xdr:to>
      <xdr:col>11</xdr:col>
      <xdr:colOff>56609</xdr:colOff>
      <xdr:row>14</xdr:row>
      <xdr:rowOff>38024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2095500"/>
          <a:ext cx="4323809" cy="6095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11</xdr:row>
      <xdr:rowOff>0</xdr:rowOff>
    </xdr:from>
    <xdr:to>
      <xdr:col>11</xdr:col>
      <xdr:colOff>85181</xdr:colOff>
      <xdr:row>15</xdr:row>
      <xdr:rowOff>114190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2095500"/>
          <a:ext cx="4352381" cy="87619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11</xdr:col>
      <xdr:colOff>47086</xdr:colOff>
      <xdr:row>32</xdr:row>
      <xdr:rowOff>114190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57600" y="5334000"/>
          <a:ext cx="4314286" cy="8761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561975</xdr:colOff>
      <xdr:row>10</xdr:row>
      <xdr:rowOff>66675</xdr:rowOff>
    </xdr:from>
    <xdr:to>
      <xdr:col>11</xdr:col>
      <xdr:colOff>28032</xdr:colOff>
      <xdr:row>13</xdr:row>
      <xdr:rowOff>104699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09975" y="1971675"/>
          <a:ext cx="4342857" cy="60952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11</xdr:col>
      <xdr:colOff>28038</xdr:colOff>
      <xdr:row>30</xdr:row>
      <xdr:rowOff>104643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57600" y="4762500"/>
          <a:ext cx="4295238" cy="105714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11</xdr:row>
      <xdr:rowOff>0</xdr:rowOff>
    </xdr:from>
    <xdr:to>
      <xdr:col>11</xdr:col>
      <xdr:colOff>47086</xdr:colOff>
      <xdr:row>15</xdr:row>
      <xdr:rowOff>142762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2095500"/>
          <a:ext cx="4314286" cy="90476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11</xdr:col>
      <xdr:colOff>75657</xdr:colOff>
      <xdr:row>36</xdr:row>
      <xdr:rowOff>104571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57600" y="5334000"/>
          <a:ext cx="4342857" cy="16285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15</xdr:row>
      <xdr:rowOff>0</xdr:rowOff>
    </xdr:from>
    <xdr:to>
      <xdr:col>11</xdr:col>
      <xdr:colOff>66133</xdr:colOff>
      <xdr:row>18</xdr:row>
      <xdr:rowOff>47548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2857500"/>
          <a:ext cx="4333333" cy="61904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15</xdr:row>
      <xdr:rowOff>0</xdr:rowOff>
    </xdr:from>
    <xdr:to>
      <xdr:col>11</xdr:col>
      <xdr:colOff>85181</xdr:colOff>
      <xdr:row>19</xdr:row>
      <xdr:rowOff>133238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2857500"/>
          <a:ext cx="4352381" cy="8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showGridLines="0" workbookViewId="0">
      <selection sqref="A1:F1"/>
    </sheetView>
  </sheetViews>
  <sheetFormatPr defaultColWidth="9.140625" defaultRowHeight="15"/>
  <cols>
    <col min="1" max="2" width="14.7109375" customWidth="1"/>
    <col min="3" max="3" width="16.28515625" customWidth="1"/>
    <col min="4" max="4" width="11" style="2" customWidth="1"/>
    <col min="5" max="7" width="9.140625" style="2"/>
  </cols>
  <sheetData>
    <row r="1" spans="1:7">
      <c r="A1" s="21" t="s">
        <v>0</v>
      </c>
      <c r="B1" s="21"/>
      <c r="C1" s="21"/>
      <c r="D1" s="21"/>
      <c r="E1" s="21"/>
      <c r="F1" s="21"/>
      <c r="G1" s="1"/>
    </row>
    <row r="2" spans="1:7">
      <c r="A2" s="26" t="s">
        <v>1</v>
      </c>
      <c r="B2" s="27"/>
      <c r="C2" s="27"/>
      <c r="D2" s="27"/>
      <c r="E2" s="27"/>
      <c r="F2" s="28"/>
      <c r="G2" s="1"/>
    </row>
    <row r="3" spans="1:7">
      <c r="A3" s="22">
        <v>42467</v>
      </c>
      <c r="B3" s="23"/>
      <c r="C3" s="23"/>
      <c r="D3" s="23"/>
      <c r="E3" s="23"/>
      <c r="F3" s="23"/>
      <c r="G3" s="1"/>
    </row>
    <row r="4" spans="1:7">
      <c r="A4" s="24" t="s">
        <v>2</v>
      </c>
      <c r="B4" s="24"/>
      <c r="C4" s="7" t="s">
        <v>3</v>
      </c>
    </row>
    <row r="5" spans="1:7">
      <c r="A5" s="17" t="s">
        <v>4</v>
      </c>
      <c r="B5" s="17"/>
      <c r="C5" s="3" t="s">
        <v>5</v>
      </c>
      <c r="E5" s="25" t="s">
        <v>6</v>
      </c>
      <c r="F5" s="25"/>
    </row>
    <row r="6" spans="1:7">
      <c r="A6" s="17" t="s">
        <v>7</v>
      </c>
      <c r="B6" s="17"/>
      <c r="C6" s="4">
        <v>42401</v>
      </c>
      <c r="E6" s="8">
        <v>1</v>
      </c>
      <c r="F6" s="13" t="str">
        <f>IF(AND(C38="",C37=0),"Si","No")</f>
        <v>No</v>
      </c>
    </row>
    <row r="7" spans="1:7">
      <c r="A7" s="17" t="s">
        <v>8</v>
      </c>
      <c r="B7" s="17"/>
      <c r="C7" s="4">
        <f>C6+60</f>
        <v>42461</v>
      </c>
      <c r="E7" s="8">
        <v>2</v>
      </c>
      <c r="F7" s="13" t="str">
        <f>IF(AND(C38&lt;&gt;"",C37=2,C7&gt;A3),"Si","No")</f>
        <v>No</v>
      </c>
    </row>
    <row r="8" spans="1:7">
      <c r="A8" s="17" t="s">
        <v>9</v>
      </c>
      <c r="B8" s="17"/>
      <c r="C8" s="4">
        <v>42856</v>
      </c>
      <c r="E8" s="8">
        <v>3</v>
      </c>
      <c r="F8" s="13" t="str">
        <f>IF(AND(C38&lt;&gt;"",C37=3),"Si","No")</f>
        <v>No</v>
      </c>
    </row>
    <row r="9" spans="1:7">
      <c r="A9" s="17" t="s">
        <v>10</v>
      </c>
      <c r="B9" s="17"/>
      <c r="C9" s="3">
        <v>1</v>
      </c>
      <c r="E9" s="8">
        <v>4</v>
      </c>
      <c r="F9" s="13" t="str">
        <f>IF(C26&gt;A3,"Si","No")</f>
        <v>Si</v>
      </c>
    </row>
    <row r="10" spans="1:7">
      <c r="A10" s="17" t="s">
        <v>11</v>
      </c>
      <c r="B10" s="17"/>
      <c r="C10" s="5">
        <v>5741000</v>
      </c>
      <c r="E10" s="8">
        <v>5</v>
      </c>
      <c r="F10" s="13" t="str">
        <f>IF(C27&gt;A3,"Si","No")</f>
        <v>No</v>
      </c>
    </row>
    <row r="11" spans="1:7">
      <c r="A11" s="20" t="s">
        <v>12</v>
      </c>
      <c r="B11" s="20"/>
      <c r="C11" s="20"/>
    </row>
    <row r="12" spans="1:7">
      <c r="A12" s="17" t="s">
        <v>13</v>
      </c>
      <c r="B12" s="17"/>
      <c r="C12" s="3">
        <v>1</v>
      </c>
    </row>
    <row r="13" spans="1:7">
      <c r="A13" s="17" t="s">
        <v>14</v>
      </c>
      <c r="B13" s="17"/>
      <c r="C13" s="3" t="s">
        <v>15</v>
      </c>
    </row>
    <row r="14" spans="1:7">
      <c r="A14" s="17" t="s">
        <v>16</v>
      </c>
      <c r="B14" s="17"/>
      <c r="C14" s="3" t="s">
        <v>17</v>
      </c>
    </row>
    <row r="15" spans="1:7">
      <c r="A15" s="17" t="s">
        <v>18</v>
      </c>
      <c r="B15" s="17"/>
      <c r="C15" s="3">
        <v>101011</v>
      </c>
    </row>
    <row r="16" spans="1:7">
      <c r="A16" s="20" t="s">
        <v>19</v>
      </c>
      <c r="B16" s="20"/>
      <c r="C16" s="20"/>
    </row>
    <row r="17" spans="1:3">
      <c r="A17" s="17" t="s">
        <v>10</v>
      </c>
      <c r="B17" s="17"/>
      <c r="C17" s="3">
        <v>1</v>
      </c>
    </row>
    <row r="18" spans="1:3">
      <c r="A18" s="17" t="s">
        <v>20</v>
      </c>
      <c r="B18" s="17"/>
      <c r="C18" s="5">
        <v>23000000</v>
      </c>
    </row>
    <row r="19" spans="1:3">
      <c r="A19" s="17" t="s">
        <v>21</v>
      </c>
      <c r="B19" s="17"/>
      <c r="C19" s="5">
        <v>0</v>
      </c>
    </row>
    <row r="20" spans="1:3">
      <c r="A20" s="17" t="s">
        <v>22</v>
      </c>
      <c r="B20" s="17"/>
      <c r="C20" s="5">
        <f>SUM(C18:C19)</f>
        <v>23000000</v>
      </c>
    </row>
    <row r="21" spans="1:3">
      <c r="A21" s="17" t="s">
        <v>23</v>
      </c>
      <c r="B21" s="17"/>
      <c r="C21" s="5">
        <v>23106321</v>
      </c>
    </row>
    <row r="22" spans="1:3">
      <c r="A22" s="17" t="s">
        <v>24</v>
      </c>
      <c r="B22" s="17"/>
      <c r="C22" s="5">
        <v>0</v>
      </c>
    </row>
    <row r="23" spans="1:3">
      <c r="A23" s="17" t="s">
        <v>25</v>
      </c>
      <c r="B23" s="17"/>
      <c r="C23" s="5">
        <f>SUM(C21:C22)</f>
        <v>23106321</v>
      </c>
    </row>
    <row r="24" spans="1:3">
      <c r="A24" s="17" t="s">
        <v>26</v>
      </c>
      <c r="B24" s="17"/>
      <c r="C24" s="4">
        <v>42430</v>
      </c>
    </row>
    <row r="25" spans="1:3">
      <c r="A25" s="17" t="s">
        <v>27</v>
      </c>
      <c r="B25" s="17"/>
      <c r="C25" s="4">
        <v>42430</v>
      </c>
    </row>
    <row r="26" spans="1:3">
      <c r="A26" s="18" t="s">
        <v>28</v>
      </c>
      <c r="B26" s="19"/>
      <c r="C26" s="11">
        <v>42490</v>
      </c>
    </row>
    <row r="27" spans="1:3">
      <c r="A27" s="18" t="s">
        <v>29</v>
      </c>
      <c r="B27" s="19"/>
      <c r="C27" s="11">
        <v>42442</v>
      </c>
    </row>
    <row r="28" spans="1:3">
      <c r="A28" s="20" t="s">
        <v>30</v>
      </c>
      <c r="B28" s="20"/>
      <c r="C28" s="20"/>
    </row>
    <row r="29" spans="1:3">
      <c r="A29" s="17" t="s">
        <v>31</v>
      </c>
      <c r="B29" s="17"/>
      <c r="C29" s="6">
        <v>1</v>
      </c>
    </row>
    <row r="30" spans="1:3">
      <c r="A30" s="17" t="s">
        <v>11</v>
      </c>
      <c r="B30" s="17"/>
      <c r="C30" s="9">
        <f>(C20*C34)/100</f>
        <v>17250000</v>
      </c>
    </row>
    <row r="31" spans="1:3">
      <c r="A31" s="17" t="s">
        <v>32</v>
      </c>
      <c r="B31" s="17"/>
      <c r="C31" s="10"/>
    </row>
    <row r="32" spans="1:3">
      <c r="A32" s="17" t="s">
        <v>33</v>
      </c>
      <c r="B32" s="17"/>
      <c r="C32" s="12">
        <v>0</v>
      </c>
    </row>
    <row r="33" spans="1:3">
      <c r="A33" s="17" t="s">
        <v>34</v>
      </c>
      <c r="B33" s="17"/>
      <c r="C33" s="10"/>
    </row>
    <row r="34" spans="1:3">
      <c r="A34" s="17" t="s">
        <v>35</v>
      </c>
      <c r="B34" s="17"/>
      <c r="C34" s="6">
        <v>75</v>
      </c>
    </row>
    <row r="35" spans="1:3">
      <c r="A35" s="17" t="s">
        <v>36</v>
      </c>
      <c r="B35" s="17"/>
      <c r="C35" s="6">
        <v>1</v>
      </c>
    </row>
    <row r="36" spans="1:3">
      <c r="A36" s="17" t="s">
        <v>37</v>
      </c>
      <c r="B36" s="17"/>
      <c r="C36" s="6">
        <v>2</v>
      </c>
    </row>
    <row r="37" spans="1:3">
      <c r="A37" s="17" t="s">
        <v>38</v>
      </c>
      <c r="B37" s="17"/>
      <c r="C37" s="3">
        <v>2</v>
      </c>
    </row>
    <row r="38" spans="1:3">
      <c r="A38" s="17" t="s">
        <v>39</v>
      </c>
      <c r="B38" s="17"/>
      <c r="C38" s="4">
        <v>42444</v>
      </c>
    </row>
    <row r="39" spans="1:3">
      <c r="A39" s="17" t="s">
        <v>40</v>
      </c>
      <c r="B39" s="17"/>
      <c r="C39" s="3" t="s">
        <v>41</v>
      </c>
    </row>
  </sheetData>
  <mergeCells count="40">
    <mergeCell ref="A12:B12"/>
    <mergeCell ref="A1:F1"/>
    <mergeCell ref="A3:F3"/>
    <mergeCell ref="A4:B4"/>
    <mergeCell ref="A5:B5"/>
    <mergeCell ref="E5:F5"/>
    <mergeCell ref="A6:B6"/>
    <mergeCell ref="A2:F2"/>
    <mergeCell ref="A7:B7"/>
    <mergeCell ref="A8:B8"/>
    <mergeCell ref="A9:B9"/>
    <mergeCell ref="A10:B10"/>
    <mergeCell ref="A11:C11"/>
    <mergeCell ref="A24:B24"/>
    <mergeCell ref="A13:B13"/>
    <mergeCell ref="A14:B14"/>
    <mergeCell ref="A15:B15"/>
    <mergeCell ref="A16:C16"/>
    <mergeCell ref="A17:B17"/>
    <mergeCell ref="A18:B18"/>
    <mergeCell ref="A19:B19"/>
    <mergeCell ref="A20:B20"/>
    <mergeCell ref="A21:B21"/>
    <mergeCell ref="A22:B22"/>
    <mergeCell ref="A23:B23"/>
    <mergeCell ref="A34:B34"/>
    <mergeCell ref="A25:B25"/>
    <mergeCell ref="A26:B26"/>
    <mergeCell ref="A27:B27"/>
    <mergeCell ref="A28:C28"/>
    <mergeCell ref="A29:B29"/>
    <mergeCell ref="A30:B30"/>
    <mergeCell ref="A31:B31"/>
    <mergeCell ref="A32:B32"/>
    <mergeCell ref="A33:B33"/>
    <mergeCell ref="A35:B35"/>
    <mergeCell ref="A36:B36"/>
    <mergeCell ref="A37:B37"/>
    <mergeCell ref="A38:B38"/>
    <mergeCell ref="A39:B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showGridLines="0" workbookViewId="0">
      <selection sqref="A1:F1"/>
    </sheetView>
  </sheetViews>
  <sheetFormatPr defaultColWidth="9.140625" defaultRowHeight="15"/>
  <cols>
    <col min="1" max="1" width="14.7109375" customWidth="1"/>
    <col min="2" max="2" width="15.28515625" customWidth="1"/>
    <col min="3" max="3" width="16.28515625" customWidth="1"/>
    <col min="4" max="7" width="9.140625" style="2"/>
  </cols>
  <sheetData>
    <row r="1" spans="1:7">
      <c r="A1" s="21" t="s">
        <v>0</v>
      </c>
      <c r="B1" s="21"/>
      <c r="C1" s="21"/>
      <c r="D1" s="21"/>
      <c r="E1" s="21"/>
      <c r="F1" s="21"/>
      <c r="G1" s="1"/>
    </row>
    <row r="2" spans="1:7">
      <c r="A2" s="26" t="s">
        <v>1</v>
      </c>
      <c r="B2" s="27"/>
      <c r="C2" s="27"/>
      <c r="D2" s="27"/>
      <c r="E2" s="27"/>
      <c r="F2" s="28"/>
      <c r="G2" s="1"/>
    </row>
    <row r="3" spans="1:7">
      <c r="A3" s="22">
        <v>42475</v>
      </c>
      <c r="B3" s="23"/>
      <c r="C3" s="23"/>
      <c r="D3" s="23"/>
      <c r="E3" s="23"/>
      <c r="F3" s="23"/>
      <c r="G3" s="1"/>
    </row>
    <row r="4" spans="1:7">
      <c r="A4" s="24" t="s">
        <v>2</v>
      </c>
      <c r="B4" s="24"/>
      <c r="C4" s="7" t="s">
        <v>3</v>
      </c>
    </row>
    <row r="5" spans="1:7">
      <c r="A5" s="17" t="s">
        <v>4</v>
      </c>
      <c r="B5" s="17"/>
      <c r="C5" s="3" t="s">
        <v>5</v>
      </c>
      <c r="E5" s="25" t="s">
        <v>6</v>
      </c>
      <c r="F5" s="25"/>
    </row>
    <row r="6" spans="1:7">
      <c r="A6" s="17" t="s">
        <v>7</v>
      </c>
      <c r="B6" s="17"/>
      <c r="C6" s="4">
        <v>42354</v>
      </c>
      <c r="E6" s="8">
        <v>1</v>
      </c>
      <c r="F6" s="8" t="str">
        <f>IF(AND(C39="",C38=0),"Si","No")</f>
        <v>No</v>
      </c>
    </row>
    <row r="7" spans="1:7">
      <c r="A7" s="17" t="s">
        <v>8</v>
      </c>
      <c r="B7" s="17"/>
      <c r="C7" s="4">
        <f>C6+60</f>
        <v>42414</v>
      </c>
      <c r="E7" s="8">
        <v>2</v>
      </c>
      <c r="F7" s="8" t="str">
        <f>IF(AND(C39&lt;&gt;"",C38=2,C7&gt;A3),"Si","No")</f>
        <v>No</v>
      </c>
    </row>
    <row r="8" spans="1:7">
      <c r="A8" s="17" t="s">
        <v>9</v>
      </c>
      <c r="B8" s="17"/>
      <c r="C8" s="4">
        <v>42909</v>
      </c>
      <c r="E8" s="8">
        <v>3</v>
      </c>
      <c r="F8" s="8" t="str">
        <f>IF(AND(C39&lt;&gt;"",C38=3),"Si","No")</f>
        <v>Si</v>
      </c>
    </row>
    <row r="9" spans="1:7">
      <c r="A9" s="17" t="s">
        <v>10</v>
      </c>
      <c r="B9" s="17"/>
      <c r="C9" s="3">
        <v>1</v>
      </c>
      <c r="E9" s="8">
        <v>4</v>
      </c>
      <c r="F9" s="8" t="str">
        <f>IF(C26&gt;A3,"Si","No")</f>
        <v>Si</v>
      </c>
    </row>
    <row r="10" spans="1:7">
      <c r="A10" s="17" t="s">
        <v>11</v>
      </c>
      <c r="B10" s="17"/>
      <c r="C10" s="5">
        <v>84000000</v>
      </c>
      <c r="E10" s="8">
        <v>5</v>
      </c>
      <c r="F10" s="8" t="str">
        <f>IF(C27&gt;A3,"Si","No")</f>
        <v>Si</v>
      </c>
    </row>
    <row r="11" spans="1:7">
      <c r="A11" s="20" t="s">
        <v>12</v>
      </c>
      <c r="B11" s="20"/>
      <c r="C11" s="20"/>
    </row>
    <row r="12" spans="1:7">
      <c r="A12" s="17" t="s">
        <v>13</v>
      </c>
      <c r="B12" s="17"/>
      <c r="C12" s="3">
        <v>1</v>
      </c>
    </row>
    <row r="13" spans="1:7">
      <c r="A13" s="17" t="s">
        <v>14</v>
      </c>
      <c r="B13" s="17"/>
      <c r="C13" s="3" t="s">
        <v>15</v>
      </c>
    </row>
    <row r="14" spans="1:7">
      <c r="A14" s="17" t="s">
        <v>16</v>
      </c>
      <c r="B14" s="17"/>
      <c r="C14" s="3" t="s">
        <v>42</v>
      </c>
    </row>
    <row r="15" spans="1:7">
      <c r="A15" s="17" t="s">
        <v>18</v>
      </c>
      <c r="B15" s="17"/>
      <c r="C15" s="3">
        <v>101014</v>
      </c>
    </row>
    <row r="16" spans="1:7">
      <c r="A16" s="20" t="s">
        <v>19</v>
      </c>
      <c r="B16" s="20"/>
      <c r="C16" s="20"/>
    </row>
    <row r="17" spans="1:3">
      <c r="A17" s="17" t="s">
        <v>10</v>
      </c>
      <c r="B17" s="17"/>
      <c r="C17" s="3">
        <v>1</v>
      </c>
    </row>
    <row r="18" spans="1:3">
      <c r="A18" s="17" t="s">
        <v>20</v>
      </c>
      <c r="B18" s="17"/>
      <c r="C18" s="5">
        <v>1500000</v>
      </c>
    </row>
    <row r="19" spans="1:3">
      <c r="A19" s="17" t="s">
        <v>21</v>
      </c>
      <c r="B19" s="17"/>
      <c r="C19" s="5">
        <v>0</v>
      </c>
    </row>
    <row r="20" spans="1:3">
      <c r="A20" s="17" t="s">
        <v>22</v>
      </c>
      <c r="B20" s="17"/>
      <c r="C20" s="5">
        <f>SUM(C18:C19)</f>
        <v>1500000</v>
      </c>
    </row>
    <row r="21" spans="1:3">
      <c r="A21" s="17" t="s">
        <v>23</v>
      </c>
      <c r="B21" s="17"/>
      <c r="C21" s="5">
        <v>18000000</v>
      </c>
    </row>
    <row r="22" spans="1:3">
      <c r="A22" s="17" t="s">
        <v>24</v>
      </c>
      <c r="B22" s="17"/>
      <c r="C22" s="5">
        <v>0</v>
      </c>
    </row>
    <row r="23" spans="1:3">
      <c r="A23" s="17" t="s">
        <v>25</v>
      </c>
      <c r="B23" s="17"/>
      <c r="C23" s="5">
        <f>SUM(C21:C22)</f>
        <v>18000000</v>
      </c>
    </row>
    <row r="24" spans="1:3">
      <c r="A24" s="17" t="s">
        <v>26</v>
      </c>
      <c r="B24" s="17"/>
      <c r="C24" s="4">
        <v>42430</v>
      </c>
    </row>
    <row r="25" spans="1:3">
      <c r="A25" s="17" t="s">
        <v>27</v>
      </c>
      <c r="B25" s="17"/>
      <c r="C25" s="4">
        <v>42430</v>
      </c>
    </row>
    <row r="26" spans="1:3" s="2" customFormat="1">
      <c r="A26" s="18" t="s">
        <v>28</v>
      </c>
      <c r="B26" s="19"/>
      <c r="C26" s="11">
        <v>42490</v>
      </c>
    </row>
    <row r="27" spans="1:3" s="2" customFormat="1">
      <c r="A27" s="18" t="s">
        <v>29</v>
      </c>
      <c r="B27" s="19"/>
      <c r="C27" s="11">
        <v>42477</v>
      </c>
    </row>
    <row r="28" spans="1:3" s="2" customFormat="1">
      <c r="A28" s="20" t="s">
        <v>30</v>
      </c>
      <c r="B28" s="20"/>
      <c r="C28" s="20"/>
    </row>
    <row r="29" spans="1:3" s="2" customFormat="1">
      <c r="A29" s="17" t="s">
        <v>31</v>
      </c>
      <c r="B29" s="17"/>
      <c r="C29" s="6">
        <v>1</v>
      </c>
    </row>
    <row r="30" spans="1:3" s="2" customFormat="1">
      <c r="A30" s="17" t="s">
        <v>11</v>
      </c>
      <c r="B30" s="17"/>
      <c r="C30" s="9">
        <f>(C20*C35)/100</f>
        <v>1245000</v>
      </c>
    </row>
    <row r="31" spans="1:3" s="2" customFormat="1">
      <c r="A31" s="17" t="s">
        <v>32</v>
      </c>
      <c r="B31" s="17"/>
      <c r="C31" s="10"/>
    </row>
    <row r="32" spans="1:3" s="2" customFormat="1">
      <c r="A32" s="18" t="s">
        <v>43</v>
      </c>
      <c r="B32" s="19"/>
      <c r="C32" s="16">
        <v>0.8</v>
      </c>
    </row>
    <row r="33" spans="1:3" s="2" customFormat="1">
      <c r="A33" s="17" t="s">
        <v>33</v>
      </c>
      <c r="B33" s="17"/>
      <c r="C33" s="12">
        <v>0.8</v>
      </c>
    </row>
    <row r="34" spans="1:3" s="2" customFormat="1">
      <c r="A34" s="17" t="s">
        <v>34</v>
      </c>
      <c r="B34" s="17"/>
      <c r="C34" s="10"/>
    </row>
    <row r="35" spans="1:3" s="2" customFormat="1">
      <c r="A35" s="17" t="s">
        <v>35</v>
      </c>
      <c r="B35" s="17"/>
      <c r="C35" s="6">
        <v>83</v>
      </c>
    </row>
    <row r="36" spans="1:3" s="2" customFormat="1">
      <c r="A36" s="17" t="s">
        <v>36</v>
      </c>
      <c r="B36" s="17"/>
      <c r="C36" s="6">
        <v>6</v>
      </c>
    </row>
    <row r="37" spans="1:3" s="2" customFormat="1">
      <c r="A37" s="17" t="s">
        <v>37</v>
      </c>
      <c r="B37" s="17"/>
      <c r="C37" s="6">
        <v>2</v>
      </c>
    </row>
    <row r="38" spans="1:3" s="2" customFormat="1">
      <c r="A38" s="17" t="s">
        <v>38</v>
      </c>
      <c r="B38" s="17"/>
      <c r="C38" s="3">
        <v>3</v>
      </c>
    </row>
    <row r="39" spans="1:3" s="2" customFormat="1">
      <c r="A39" s="17" t="s">
        <v>39</v>
      </c>
      <c r="B39" s="17"/>
      <c r="C39" s="4">
        <v>42444</v>
      </c>
    </row>
    <row r="40" spans="1:3" s="2" customFormat="1">
      <c r="A40" s="17" t="s">
        <v>40</v>
      </c>
      <c r="B40" s="17"/>
      <c r="C40" s="3" t="s">
        <v>41</v>
      </c>
    </row>
  </sheetData>
  <mergeCells count="41">
    <mergeCell ref="A40:B40"/>
    <mergeCell ref="A28:C28"/>
    <mergeCell ref="A29:B29"/>
    <mergeCell ref="A30:B30"/>
    <mergeCell ref="A31:B31"/>
    <mergeCell ref="A33:B33"/>
    <mergeCell ref="A34:B34"/>
    <mergeCell ref="A35:B35"/>
    <mergeCell ref="A36:B36"/>
    <mergeCell ref="A37:B37"/>
    <mergeCell ref="A38:B38"/>
    <mergeCell ref="A39:B39"/>
    <mergeCell ref="A32:B32"/>
    <mergeCell ref="A24:B24"/>
    <mergeCell ref="A25:B25"/>
    <mergeCell ref="A26:B26"/>
    <mergeCell ref="A27:B27"/>
    <mergeCell ref="A18:B18"/>
    <mergeCell ref="A19:B19"/>
    <mergeCell ref="A20:B20"/>
    <mergeCell ref="A21:B21"/>
    <mergeCell ref="A22:B22"/>
    <mergeCell ref="A23:B23"/>
    <mergeCell ref="A17:B17"/>
    <mergeCell ref="A6:B6"/>
    <mergeCell ref="A7:B7"/>
    <mergeCell ref="A8:B8"/>
    <mergeCell ref="A9:B9"/>
    <mergeCell ref="A10:B10"/>
    <mergeCell ref="A11:C11"/>
    <mergeCell ref="A12:B12"/>
    <mergeCell ref="A13:B13"/>
    <mergeCell ref="A14:B14"/>
    <mergeCell ref="A15:B15"/>
    <mergeCell ref="A16:C16"/>
    <mergeCell ref="A1:F1"/>
    <mergeCell ref="A2:F2"/>
    <mergeCell ref="A3:F3"/>
    <mergeCell ref="A4:B4"/>
    <mergeCell ref="A5:B5"/>
    <mergeCell ref="E5:F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showGridLines="0" workbookViewId="0">
      <selection sqref="A1:F1"/>
    </sheetView>
  </sheetViews>
  <sheetFormatPr defaultColWidth="9.140625" defaultRowHeight="15"/>
  <cols>
    <col min="1" max="2" width="14.7109375" customWidth="1"/>
    <col min="3" max="3" width="16.28515625" customWidth="1"/>
    <col min="4" max="7" width="9.140625" style="2"/>
  </cols>
  <sheetData>
    <row r="1" spans="1:7">
      <c r="A1" s="21" t="s">
        <v>0</v>
      </c>
      <c r="B1" s="21"/>
      <c r="C1" s="21"/>
      <c r="D1" s="21"/>
      <c r="E1" s="21"/>
      <c r="F1" s="21"/>
      <c r="G1" s="1"/>
    </row>
    <row r="2" spans="1:7">
      <c r="A2" s="26" t="s">
        <v>1</v>
      </c>
      <c r="B2" s="27"/>
      <c r="C2" s="27"/>
      <c r="D2" s="27"/>
      <c r="E2" s="27"/>
      <c r="F2" s="28"/>
      <c r="G2" s="1"/>
    </row>
    <row r="3" spans="1:7">
      <c r="A3" s="22">
        <v>42475</v>
      </c>
      <c r="B3" s="23"/>
      <c r="C3" s="23"/>
      <c r="D3" s="23"/>
      <c r="E3" s="23"/>
      <c r="F3" s="23"/>
      <c r="G3" s="1"/>
    </row>
    <row r="4" spans="1:7">
      <c r="A4" s="24" t="s">
        <v>2</v>
      </c>
      <c r="B4" s="24"/>
      <c r="C4" s="7" t="s">
        <v>3</v>
      </c>
    </row>
    <row r="5" spans="1:7">
      <c r="A5" s="17" t="s">
        <v>4</v>
      </c>
      <c r="B5" s="17"/>
      <c r="C5" s="3" t="s">
        <v>5</v>
      </c>
      <c r="E5" s="25" t="s">
        <v>6</v>
      </c>
      <c r="F5" s="25"/>
    </row>
    <row r="6" spans="1:7">
      <c r="A6" s="17" t="s">
        <v>7</v>
      </c>
      <c r="B6" s="17"/>
      <c r="C6" s="4">
        <v>42354</v>
      </c>
      <c r="E6" s="8">
        <v>1</v>
      </c>
      <c r="F6" s="8" t="str">
        <f>IF(AND(C39="",C38=0),"Si","No")</f>
        <v>Si</v>
      </c>
    </row>
    <row r="7" spans="1:7">
      <c r="A7" s="17" t="s">
        <v>8</v>
      </c>
      <c r="B7" s="17"/>
      <c r="C7" s="4">
        <f>C6+60</f>
        <v>42414</v>
      </c>
      <c r="E7" s="8">
        <v>2</v>
      </c>
      <c r="F7" s="8" t="str">
        <f>IF(AND(C39&lt;&gt;"",C38=2,C7&gt;A3),"Si","No")</f>
        <v>No</v>
      </c>
    </row>
    <row r="8" spans="1:7">
      <c r="A8" s="17" t="s">
        <v>9</v>
      </c>
      <c r="B8" s="17"/>
      <c r="C8" s="4">
        <v>42909</v>
      </c>
      <c r="E8" s="8">
        <v>3</v>
      </c>
      <c r="F8" s="8" t="str">
        <f>IF(AND(C39&lt;&gt;"",C38=3),"Si","No")</f>
        <v>No</v>
      </c>
    </row>
    <row r="9" spans="1:7">
      <c r="A9" s="17" t="s">
        <v>10</v>
      </c>
      <c r="B9" s="17"/>
      <c r="C9" s="3">
        <v>1</v>
      </c>
      <c r="E9" s="8">
        <v>4</v>
      </c>
      <c r="F9" s="8" t="str">
        <f>IF(C26&gt;A3,"Si","No")</f>
        <v>Si</v>
      </c>
    </row>
    <row r="10" spans="1:7">
      <c r="A10" s="17" t="s">
        <v>11</v>
      </c>
      <c r="B10" s="17"/>
      <c r="C10" s="5">
        <v>84000000</v>
      </c>
      <c r="E10" s="8">
        <v>5</v>
      </c>
      <c r="F10" s="8" t="str">
        <f>IF(C27&gt;A3,"Si","No")</f>
        <v>No</v>
      </c>
    </row>
    <row r="11" spans="1:7">
      <c r="A11" s="20" t="s">
        <v>12</v>
      </c>
      <c r="B11" s="20"/>
      <c r="C11" s="20"/>
    </row>
    <row r="12" spans="1:7">
      <c r="A12" s="17" t="s">
        <v>13</v>
      </c>
      <c r="B12" s="17"/>
      <c r="C12" s="3">
        <v>1</v>
      </c>
    </row>
    <row r="13" spans="1:7">
      <c r="A13" s="17" t="s">
        <v>14</v>
      </c>
      <c r="B13" s="17"/>
      <c r="C13" s="3" t="s">
        <v>15</v>
      </c>
    </row>
    <row r="14" spans="1:7">
      <c r="A14" s="17" t="s">
        <v>16</v>
      </c>
      <c r="B14" s="17"/>
      <c r="C14" s="3" t="s">
        <v>44</v>
      </c>
    </row>
    <row r="15" spans="1:7">
      <c r="A15" s="17" t="s">
        <v>18</v>
      </c>
      <c r="B15" s="17"/>
      <c r="C15" s="3">
        <v>101015</v>
      </c>
    </row>
    <row r="16" spans="1:7">
      <c r="A16" s="20" t="s">
        <v>19</v>
      </c>
      <c r="B16" s="20"/>
      <c r="C16" s="20"/>
    </row>
    <row r="17" spans="1:3">
      <c r="A17" s="17" t="s">
        <v>10</v>
      </c>
      <c r="B17" s="17"/>
      <c r="C17" s="3">
        <v>1</v>
      </c>
    </row>
    <row r="18" spans="1:3">
      <c r="A18" s="17" t="s">
        <v>20</v>
      </c>
      <c r="B18" s="17"/>
      <c r="C18" s="5">
        <v>1500000</v>
      </c>
    </row>
    <row r="19" spans="1:3">
      <c r="A19" s="17" t="s">
        <v>21</v>
      </c>
      <c r="B19" s="17"/>
      <c r="C19" s="5">
        <v>0</v>
      </c>
    </row>
    <row r="20" spans="1:3">
      <c r="A20" s="17" t="s">
        <v>22</v>
      </c>
      <c r="B20" s="17"/>
      <c r="C20" s="5">
        <f>SUM(C18:C19)</f>
        <v>1500000</v>
      </c>
    </row>
    <row r="21" spans="1:3">
      <c r="A21" s="17" t="s">
        <v>23</v>
      </c>
      <c r="B21" s="17"/>
      <c r="C21" s="5">
        <v>18000000</v>
      </c>
    </row>
    <row r="22" spans="1:3">
      <c r="A22" s="17" t="s">
        <v>24</v>
      </c>
      <c r="B22" s="17"/>
      <c r="C22" s="5">
        <v>0</v>
      </c>
    </row>
    <row r="23" spans="1:3">
      <c r="A23" s="17" t="s">
        <v>25</v>
      </c>
      <c r="B23" s="17"/>
      <c r="C23" s="5">
        <f>SUM(C21:C22)</f>
        <v>18000000</v>
      </c>
    </row>
    <row r="24" spans="1:3">
      <c r="A24" s="17" t="s">
        <v>26</v>
      </c>
      <c r="B24" s="17"/>
      <c r="C24" s="4">
        <v>42430</v>
      </c>
    </row>
    <row r="25" spans="1:3">
      <c r="A25" s="17" t="s">
        <v>27</v>
      </c>
      <c r="B25" s="17"/>
      <c r="C25" s="4">
        <v>42401</v>
      </c>
    </row>
    <row r="26" spans="1:3" s="2" customFormat="1">
      <c r="A26" s="18" t="s">
        <v>28</v>
      </c>
      <c r="B26" s="19"/>
      <c r="C26" s="11">
        <v>42491</v>
      </c>
    </row>
    <row r="27" spans="1:3" s="2" customFormat="1">
      <c r="A27" s="18" t="s">
        <v>29</v>
      </c>
      <c r="B27" s="19"/>
      <c r="C27" s="11">
        <v>42461</v>
      </c>
    </row>
    <row r="28" spans="1:3" s="2" customFormat="1">
      <c r="A28" s="20" t="s">
        <v>30</v>
      </c>
      <c r="B28" s="20"/>
      <c r="C28" s="20"/>
    </row>
    <row r="29" spans="1:3" s="2" customFormat="1">
      <c r="A29" s="17" t="s">
        <v>31</v>
      </c>
      <c r="B29" s="17"/>
      <c r="C29" s="6">
        <v>1</v>
      </c>
    </row>
    <row r="30" spans="1:3" s="2" customFormat="1">
      <c r="A30" s="17" t="s">
        <v>11</v>
      </c>
      <c r="B30" s="17"/>
      <c r="C30" s="9">
        <f>(C20*C35)/100</f>
        <v>1245000</v>
      </c>
    </row>
    <row r="31" spans="1:3" s="2" customFormat="1">
      <c r="A31" s="17" t="s">
        <v>32</v>
      </c>
      <c r="B31" s="17"/>
      <c r="C31" s="10"/>
    </row>
    <row r="32" spans="1:3" s="2" customFormat="1">
      <c r="A32" s="18" t="s">
        <v>43</v>
      </c>
      <c r="B32" s="19"/>
      <c r="C32" s="16">
        <v>0.7</v>
      </c>
    </row>
    <row r="33" spans="1:3" s="2" customFormat="1">
      <c r="A33" s="17" t="s">
        <v>33</v>
      </c>
      <c r="B33" s="17"/>
      <c r="C33" s="12">
        <v>0.35</v>
      </c>
    </row>
    <row r="34" spans="1:3" s="2" customFormat="1">
      <c r="A34" s="17" t="s">
        <v>34</v>
      </c>
      <c r="B34" s="17"/>
      <c r="C34" s="10"/>
    </row>
    <row r="35" spans="1:3" s="2" customFormat="1">
      <c r="A35" s="17" t="s">
        <v>35</v>
      </c>
      <c r="B35" s="17"/>
      <c r="C35" s="6">
        <v>83</v>
      </c>
    </row>
    <row r="36" spans="1:3" s="2" customFormat="1">
      <c r="A36" s="17" t="s">
        <v>36</v>
      </c>
      <c r="B36" s="17"/>
      <c r="C36" s="6">
        <v>6</v>
      </c>
    </row>
    <row r="37" spans="1:3" s="2" customFormat="1">
      <c r="A37" s="17" t="s">
        <v>37</v>
      </c>
      <c r="B37" s="17"/>
      <c r="C37" s="6">
        <v>2</v>
      </c>
    </row>
    <row r="38" spans="1:3" s="2" customFormat="1">
      <c r="A38" s="17" t="s">
        <v>38</v>
      </c>
      <c r="B38" s="17"/>
      <c r="C38" s="3">
        <v>0</v>
      </c>
    </row>
    <row r="39" spans="1:3" s="2" customFormat="1">
      <c r="A39" s="17" t="s">
        <v>39</v>
      </c>
      <c r="B39" s="17"/>
      <c r="C39" s="4"/>
    </row>
    <row r="40" spans="1:3" s="2" customFormat="1">
      <c r="A40" s="17" t="s">
        <v>40</v>
      </c>
      <c r="B40" s="17"/>
      <c r="C40" s="3" t="s">
        <v>41</v>
      </c>
    </row>
  </sheetData>
  <mergeCells count="41">
    <mergeCell ref="A37:B37"/>
    <mergeCell ref="A38:B38"/>
    <mergeCell ref="A39:B39"/>
    <mergeCell ref="A40:B40"/>
    <mergeCell ref="A30:B30"/>
    <mergeCell ref="A31:B31"/>
    <mergeCell ref="A33:B33"/>
    <mergeCell ref="A34:B34"/>
    <mergeCell ref="A35:B35"/>
    <mergeCell ref="A36:B36"/>
    <mergeCell ref="A32:B32"/>
    <mergeCell ref="A29:B29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C28"/>
    <mergeCell ref="A17:B17"/>
    <mergeCell ref="A6:B6"/>
    <mergeCell ref="A7:B7"/>
    <mergeCell ref="A8:B8"/>
    <mergeCell ref="A9:B9"/>
    <mergeCell ref="A10:B10"/>
    <mergeCell ref="A11:C11"/>
    <mergeCell ref="A12:B12"/>
    <mergeCell ref="A13:B13"/>
    <mergeCell ref="A14:B14"/>
    <mergeCell ref="A15:B15"/>
    <mergeCell ref="A16:C16"/>
    <mergeCell ref="A1:F1"/>
    <mergeCell ref="A2:F2"/>
    <mergeCell ref="A3:F3"/>
    <mergeCell ref="A4:B4"/>
    <mergeCell ref="A5:B5"/>
    <mergeCell ref="E5:F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showGridLines="0" workbookViewId="0">
      <selection sqref="A1:F1"/>
    </sheetView>
  </sheetViews>
  <sheetFormatPr defaultColWidth="9.140625" defaultRowHeight="15"/>
  <cols>
    <col min="1" max="2" width="14.7109375" customWidth="1"/>
    <col min="3" max="3" width="16.28515625" customWidth="1"/>
    <col min="4" max="7" width="9.140625" style="2"/>
  </cols>
  <sheetData>
    <row r="1" spans="1:7">
      <c r="A1" s="21" t="s">
        <v>0</v>
      </c>
      <c r="B1" s="21"/>
      <c r="C1" s="21"/>
      <c r="D1" s="21"/>
      <c r="E1" s="21"/>
      <c r="F1" s="21"/>
      <c r="G1" s="1"/>
    </row>
    <row r="2" spans="1:7">
      <c r="A2" s="26" t="s">
        <v>1</v>
      </c>
      <c r="B2" s="27"/>
      <c r="C2" s="27"/>
      <c r="D2" s="27"/>
      <c r="E2" s="27"/>
      <c r="F2" s="28"/>
      <c r="G2" s="1"/>
    </row>
    <row r="3" spans="1:7">
      <c r="A3" s="22">
        <v>42475</v>
      </c>
      <c r="B3" s="23"/>
      <c r="C3" s="23"/>
      <c r="D3" s="23"/>
      <c r="E3" s="23"/>
      <c r="F3" s="23"/>
      <c r="G3" s="1"/>
    </row>
    <row r="4" spans="1:7">
      <c r="A4" s="24" t="s">
        <v>2</v>
      </c>
      <c r="B4" s="24"/>
      <c r="C4" s="7" t="s">
        <v>3</v>
      </c>
    </row>
    <row r="5" spans="1:7">
      <c r="A5" s="17" t="s">
        <v>4</v>
      </c>
      <c r="B5" s="17"/>
      <c r="C5" s="3" t="s">
        <v>5</v>
      </c>
      <c r="E5" s="25" t="s">
        <v>6</v>
      </c>
      <c r="F5" s="25"/>
    </row>
    <row r="6" spans="1:7">
      <c r="A6" s="17" t="s">
        <v>7</v>
      </c>
      <c r="B6" s="17"/>
      <c r="C6" s="4">
        <v>42445</v>
      </c>
      <c r="E6" s="8">
        <v>1</v>
      </c>
      <c r="F6" s="8" t="str">
        <f>IF(AND(C39="",C38=0),"Si","No")</f>
        <v>No</v>
      </c>
    </row>
    <row r="7" spans="1:7">
      <c r="A7" s="17" t="s">
        <v>8</v>
      </c>
      <c r="B7" s="17"/>
      <c r="C7" s="4">
        <f>C6+60</f>
        <v>42505</v>
      </c>
      <c r="E7" s="8">
        <v>2</v>
      </c>
      <c r="F7" s="8" t="str">
        <f>IF(AND(C39&lt;&gt;"",C38=2,C7&gt;A3),"Si","No")</f>
        <v>Si</v>
      </c>
    </row>
    <row r="8" spans="1:7">
      <c r="A8" s="17" t="s">
        <v>9</v>
      </c>
      <c r="B8" s="17"/>
      <c r="C8" s="4">
        <v>42909</v>
      </c>
      <c r="E8" s="8">
        <v>3</v>
      </c>
      <c r="F8" s="8" t="str">
        <f>IF(AND(C39&lt;&gt;"",C38=3),"Si","No")</f>
        <v>No</v>
      </c>
    </row>
    <row r="9" spans="1:7">
      <c r="A9" s="17" t="s">
        <v>10</v>
      </c>
      <c r="B9" s="17"/>
      <c r="C9" s="3">
        <v>1</v>
      </c>
      <c r="E9" s="8">
        <v>4</v>
      </c>
      <c r="F9" s="8" t="str">
        <f>IF(C26&gt;A3,"Si","No")</f>
        <v>No</v>
      </c>
      <c r="G9" s="2" t="s">
        <v>45</v>
      </c>
    </row>
    <row r="10" spans="1:7">
      <c r="A10" s="17" t="s">
        <v>11</v>
      </c>
      <c r="B10" s="17"/>
      <c r="C10" s="5">
        <v>64000000</v>
      </c>
      <c r="E10" s="8">
        <v>5</v>
      </c>
      <c r="F10" s="8" t="str">
        <f>IF(C27&gt;A3,"Si","No")</f>
        <v>No</v>
      </c>
      <c r="G10" s="2" t="s">
        <v>45</v>
      </c>
    </row>
    <row r="11" spans="1:7">
      <c r="A11" s="20" t="s">
        <v>12</v>
      </c>
      <c r="B11" s="20"/>
      <c r="C11" s="20"/>
    </row>
    <row r="12" spans="1:7">
      <c r="A12" s="17" t="s">
        <v>13</v>
      </c>
      <c r="B12" s="17"/>
      <c r="C12" s="3">
        <v>1</v>
      </c>
    </row>
    <row r="13" spans="1:7">
      <c r="A13" s="17" t="s">
        <v>14</v>
      </c>
      <c r="B13" s="17"/>
      <c r="C13" s="3" t="s">
        <v>15</v>
      </c>
    </row>
    <row r="14" spans="1:7">
      <c r="A14" s="17" t="s">
        <v>16</v>
      </c>
      <c r="B14" s="17"/>
      <c r="C14" s="3" t="s">
        <v>44</v>
      </c>
    </row>
    <row r="15" spans="1:7">
      <c r="A15" s="17" t="s">
        <v>18</v>
      </c>
      <c r="B15" s="17"/>
      <c r="C15" s="3">
        <v>101015</v>
      </c>
    </row>
    <row r="16" spans="1:7">
      <c r="A16" s="20" t="s">
        <v>19</v>
      </c>
      <c r="B16" s="20"/>
      <c r="C16" s="20"/>
    </row>
    <row r="17" spans="1:3">
      <c r="A17" s="17" t="s">
        <v>10</v>
      </c>
      <c r="B17" s="17"/>
      <c r="C17" s="3">
        <v>1</v>
      </c>
    </row>
    <row r="18" spans="1:3">
      <c r="A18" s="17" t="s">
        <v>20</v>
      </c>
      <c r="B18" s="17"/>
      <c r="C18" s="5">
        <v>3700000</v>
      </c>
    </row>
    <row r="19" spans="1:3">
      <c r="A19" s="17" t="s">
        <v>21</v>
      </c>
      <c r="B19" s="17"/>
      <c r="C19" s="5">
        <v>0</v>
      </c>
    </row>
    <row r="20" spans="1:3">
      <c r="A20" s="17" t="s">
        <v>22</v>
      </c>
      <c r="B20" s="17"/>
      <c r="C20" s="5">
        <f>SUM(C18:C19)</f>
        <v>3700000</v>
      </c>
    </row>
    <row r="21" spans="1:3">
      <c r="A21" s="17" t="s">
        <v>23</v>
      </c>
      <c r="B21" s="17"/>
      <c r="C21" s="5">
        <v>25500000</v>
      </c>
    </row>
    <row r="22" spans="1:3">
      <c r="A22" s="17" t="s">
        <v>24</v>
      </c>
      <c r="B22" s="17"/>
      <c r="C22" s="5">
        <v>0</v>
      </c>
    </row>
    <row r="23" spans="1:3">
      <c r="A23" s="17" t="s">
        <v>25</v>
      </c>
      <c r="B23" s="17"/>
      <c r="C23" s="5">
        <f>SUM(C21:C22)</f>
        <v>25500000</v>
      </c>
    </row>
    <row r="24" spans="1:3">
      <c r="A24" s="17" t="s">
        <v>26</v>
      </c>
      <c r="B24" s="17"/>
      <c r="C24" s="4">
        <v>42430</v>
      </c>
    </row>
    <row r="25" spans="1:3">
      <c r="A25" s="17" t="s">
        <v>27</v>
      </c>
      <c r="B25" s="17"/>
      <c r="C25" s="4">
        <v>42430</v>
      </c>
    </row>
    <row r="26" spans="1:3" s="2" customFormat="1">
      <c r="A26" s="18" t="s">
        <v>28</v>
      </c>
      <c r="B26" s="19"/>
      <c r="C26" s="11">
        <v>42461</v>
      </c>
    </row>
    <row r="27" spans="1:3" s="2" customFormat="1">
      <c r="A27" s="18" t="s">
        <v>29</v>
      </c>
      <c r="B27" s="19"/>
      <c r="C27" s="11">
        <v>42461</v>
      </c>
    </row>
    <row r="28" spans="1:3" s="2" customFormat="1">
      <c r="A28" s="20" t="s">
        <v>30</v>
      </c>
      <c r="B28" s="20"/>
      <c r="C28" s="20"/>
    </row>
    <row r="29" spans="1:3" s="2" customFormat="1">
      <c r="A29" s="17" t="s">
        <v>31</v>
      </c>
      <c r="B29" s="17"/>
      <c r="C29" s="6">
        <v>1</v>
      </c>
    </row>
    <row r="30" spans="1:3" s="2" customFormat="1">
      <c r="A30" s="17" t="s">
        <v>11</v>
      </c>
      <c r="B30" s="17"/>
      <c r="C30" s="9">
        <f>(C20*C35)/100</f>
        <v>2775000</v>
      </c>
    </row>
    <row r="31" spans="1:3" s="2" customFormat="1">
      <c r="A31" s="17" t="s">
        <v>32</v>
      </c>
      <c r="B31" s="17"/>
      <c r="C31" s="10"/>
    </row>
    <row r="32" spans="1:3" s="2" customFormat="1">
      <c r="A32" s="18" t="s">
        <v>43</v>
      </c>
      <c r="B32" s="19"/>
      <c r="C32" s="16">
        <v>0.8</v>
      </c>
    </row>
    <row r="33" spans="1:3" s="2" customFormat="1">
      <c r="A33" s="17" t="s">
        <v>33</v>
      </c>
      <c r="B33" s="17"/>
      <c r="C33" s="12">
        <v>0.4</v>
      </c>
    </row>
    <row r="34" spans="1:3" s="2" customFormat="1">
      <c r="A34" s="17" t="s">
        <v>34</v>
      </c>
      <c r="B34" s="17"/>
      <c r="C34" s="10"/>
    </row>
    <row r="35" spans="1:3" s="2" customFormat="1">
      <c r="A35" s="17" t="s">
        <v>35</v>
      </c>
      <c r="B35" s="17"/>
      <c r="C35" s="6">
        <v>75</v>
      </c>
    </row>
    <row r="36" spans="1:3" s="2" customFormat="1">
      <c r="A36" s="17" t="s">
        <v>36</v>
      </c>
      <c r="B36" s="17"/>
      <c r="C36" s="6">
        <v>4</v>
      </c>
    </row>
    <row r="37" spans="1:3" s="2" customFormat="1">
      <c r="A37" s="17" t="s">
        <v>37</v>
      </c>
      <c r="B37" s="17"/>
      <c r="C37" s="6">
        <v>4</v>
      </c>
    </row>
    <row r="38" spans="1:3" s="2" customFormat="1">
      <c r="A38" s="17" t="s">
        <v>38</v>
      </c>
      <c r="B38" s="17"/>
      <c r="C38" s="3">
        <v>2</v>
      </c>
    </row>
    <row r="39" spans="1:3" s="2" customFormat="1">
      <c r="A39" s="17" t="s">
        <v>39</v>
      </c>
      <c r="B39" s="17"/>
      <c r="C39" s="4">
        <v>42430</v>
      </c>
    </row>
    <row r="40" spans="1:3" s="2" customFormat="1">
      <c r="A40" s="17" t="s">
        <v>40</v>
      </c>
      <c r="B40" s="17"/>
      <c r="C40" s="3" t="s">
        <v>41</v>
      </c>
    </row>
  </sheetData>
  <mergeCells count="41">
    <mergeCell ref="A37:B37"/>
    <mergeCell ref="A38:B38"/>
    <mergeCell ref="A39:B39"/>
    <mergeCell ref="A40:B40"/>
    <mergeCell ref="A30:B30"/>
    <mergeCell ref="A31:B31"/>
    <mergeCell ref="A33:B33"/>
    <mergeCell ref="A34:B34"/>
    <mergeCell ref="A35:B35"/>
    <mergeCell ref="A36:B36"/>
    <mergeCell ref="A32:B32"/>
    <mergeCell ref="A29:B29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C28"/>
    <mergeCell ref="A17:B17"/>
    <mergeCell ref="A6:B6"/>
    <mergeCell ref="A7:B7"/>
    <mergeCell ref="A8:B8"/>
    <mergeCell ref="A9:B9"/>
    <mergeCell ref="A10:B10"/>
    <mergeCell ref="A11:C11"/>
    <mergeCell ref="A12:B12"/>
    <mergeCell ref="A13:B13"/>
    <mergeCell ref="A14:B14"/>
    <mergeCell ref="A15:B15"/>
    <mergeCell ref="A16:C16"/>
    <mergeCell ref="A1:F1"/>
    <mergeCell ref="A2:F2"/>
    <mergeCell ref="A3:F3"/>
    <mergeCell ref="A4:B4"/>
    <mergeCell ref="A5:B5"/>
    <mergeCell ref="E5:F5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showGridLines="0" workbookViewId="0">
      <selection sqref="A1:F1"/>
    </sheetView>
  </sheetViews>
  <sheetFormatPr defaultColWidth="9.140625" defaultRowHeight="15"/>
  <cols>
    <col min="1" max="2" width="14.7109375" customWidth="1"/>
    <col min="3" max="3" width="16.28515625" customWidth="1"/>
    <col min="4" max="7" width="9.140625" style="2"/>
  </cols>
  <sheetData>
    <row r="1" spans="1:7">
      <c r="A1" s="21" t="s">
        <v>0</v>
      </c>
      <c r="B1" s="21"/>
      <c r="C1" s="21"/>
      <c r="D1" s="21"/>
      <c r="E1" s="21"/>
      <c r="F1" s="21"/>
      <c r="G1" s="1"/>
    </row>
    <row r="2" spans="1:7">
      <c r="A2" s="26" t="s">
        <v>46</v>
      </c>
      <c r="B2" s="27"/>
      <c r="C2" s="27"/>
      <c r="D2" s="27"/>
      <c r="E2" s="27"/>
      <c r="F2" s="28"/>
      <c r="G2" s="1"/>
    </row>
    <row r="3" spans="1:7">
      <c r="A3" s="22">
        <v>42467</v>
      </c>
      <c r="B3" s="23"/>
      <c r="C3" s="23"/>
      <c r="D3" s="23"/>
      <c r="E3" s="23"/>
      <c r="F3" s="23"/>
      <c r="G3" s="1"/>
    </row>
    <row r="4" spans="1:7">
      <c r="A4" s="24" t="s">
        <v>2</v>
      </c>
      <c r="B4" s="24"/>
      <c r="C4" s="7" t="s">
        <v>3</v>
      </c>
    </row>
    <row r="5" spans="1:7">
      <c r="A5" s="17" t="s">
        <v>4</v>
      </c>
      <c r="B5" s="17"/>
      <c r="C5" s="3" t="s">
        <v>5</v>
      </c>
      <c r="E5" s="25" t="s">
        <v>47</v>
      </c>
      <c r="F5" s="25"/>
    </row>
    <row r="6" spans="1:7">
      <c r="A6" s="17" t="s">
        <v>7</v>
      </c>
      <c r="B6" s="17"/>
      <c r="C6" s="4">
        <v>42401</v>
      </c>
      <c r="E6" s="8">
        <v>1</v>
      </c>
      <c r="F6" s="8" t="str">
        <f>IF(AND(C41="",C40=0),"Si","No")</f>
        <v>Si</v>
      </c>
    </row>
    <row r="7" spans="1:7">
      <c r="A7" s="17" t="s">
        <v>8</v>
      </c>
      <c r="B7" s="17"/>
      <c r="C7" s="4">
        <f>C6+60</f>
        <v>42461</v>
      </c>
      <c r="E7" s="8">
        <v>2</v>
      </c>
      <c r="F7" s="8" t="str">
        <f>IF(AND(C41&lt;&gt;"",C40=3,C7&gt;A3),"Si","No")</f>
        <v>No</v>
      </c>
    </row>
    <row r="8" spans="1:7">
      <c r="A8" s="17" t="s">
        <v>9</v>
      </c>
      <c r="B8" s="17"/>
      <c r="C8" s="4">
        <v>42856</v>
      </c>
      <c r="E8" s="8">
        <v>3</v>
      </c>
      <c r="F8" s="8" t="str">
        <f>IF(AND(C41&lt;&gt;"",C40=3),"Si","No")</f>
        <v>No</v>
      </c>
    </row>
    <row r="9" spans="1:7">
      <c r="A9" s="17" t="s">
        <v>10</v>
      </c>
      <c r="B9" s="17"/>
      <c r="C9" s="3">
        <v>1</v>
      </c>
      <c r="E9" s="8">
        <v>4</v>
      </c>
      <c r="F9" s="8" t="str">
        <f>IF(C26&gt;A3,"Si","No")</f>
        <v>Si</v>
      </c>
    </row>
    <row r="10" spans="1:7">
      <c r="A10" s="17" t="s">
        <v>11</v>
      </c>
      <c r="B10" s="17"/>
      <c r="C10" s="5">
        <v>5741000</v>
      </c>
      <c r="E10" s="8">
        <v>5</v>
      </c>
      <c r="F10" s="8" t="str">
        <f>IF(C28&gt;A3,"Si","No")</f>
        <v>Si</v>
      </c>
    </row>
    <row r="11" spans="1:7">
      <c r="A11" s="20" t="s">
        <v>12</v>
      </c>
      <c r="B11" s="20"/>
      <c r="C11" s="20"/>
    </row>
    <row r="12" spans="1:7">
      <c r="A12" s="17" t="s">
        <v>13</v>
      </c>
      <c r="B12" s="17"/>
      <c r="C12" s="3">
        <v>2</v>
      </c>
    </row>
    <row r="13" spans="1:7">
      <c r="A13" s="17" t="s">
        <v>14</v>
      </c>
      <c r="B13" s="17"/>
      <c r="C13" s="3" t="s">
        <v>15</v>
      </c>
    </row>
    <row r="14" spans="1:7">
      <c r="A14" s="17" t="s">
        <v>16</v>
      </c>
      <c r="B14" s="17"/>
      <c r="C14" s="3" t="s">
        <v>17</v>
      </c>
    </row>
    <row r="15" spans="1:7">
      <c r="A15" s="17" t="s">
        <v>18</v>
      </c>
      <c r="B15" s="17"/>
      <c r="C15" s="3">
        <v>202020</v>
      </c>
    </row>
    <row r="16" spans="1:7">
      <c r="A16" s="20" t="s">
        <v>19</v>
      </c>
      <c r="B16" s="20"/>
      <c r="C16" s="20"/>
    </row>
    <row r="17" spans="1:11">
      <c r="A17" s="17" t="s">
        <v>10</v>
      </c>
      <c r="B17" s="17"/>
      <c r="C17" s="3">
        <v>1</v>
      </c>
    </row>
    <row r="18" spans="1:11">
      <c r="A18" s="17" t="s">
        <v>20</v>
      </c>
      <c r="B18" s="17"/>
      <c r="C18" s="5">
        <v>18000100</v>
      </c>
      <c r="E18" s="25" t="s">
        <v>48</v>
      </c>
      <c r="F18" s="25"/>
    </row>
    <row r="19" spans="1:11">
      <c r="A19" s="17" t="s">
        <v>21</v>
      </c>
      <c r="B19" s="17"/>
      <c r="C19" s="5">
        <v>36500000</v>
      </c>
      <c r="E19" s="8">
        <v>1</v>
      </c>
      <c r="F19" s="8" t="str">
        <f>IF(AND(C41="",C40=0),"Si","No")</f>
        <v>Si</v>
      </c>
    </row>
    <row r="20" spans="1:11">
      <c r="A20" s="17" t="s">
        <v>22</v>
      </c>
      <c r="B20" s="17"/>
      <c r="C20" s="5">
        <f>SUM(C18:C19)</f>
        <v>54500100</v>
      </c>
      <c r="E20" s="8">
        <v>2</v>
      </c>
      <c r="F20" s="8" t="str">
        <f>IF(AND(C41&lt;&gt;"",C40=3,C7&gt;A3),"Si","No")</f>
        <v>No</v>
      </c>
    </row>
    <row r="21" spans="1:11">
      <c r="A21" s="17" t="s">
        <v>23</v>
      </c>
      <c r="B21" s="17"/>
      <c r="C21" s="5">
        <v>18050000</v>
      </c>
      <c r="E21" s="8">
        <v>3</v>
      </c>
      <c r="F21" s="8" t="str">
        <f>IF(AND(C41&lt;&gt;"",C40=3),"Si","No")</f>
        <v>No</v>
      </c>
    </row>
    <row r="22" spans="1:11">
      <c r="A22" s="17" t="s">
        <v>24</v>
      </c>
      <c r="B22" s="17"/>
      <c r="C22" s="5">
        <v>35980000</v>
      </c>
      <c r="E22" s="8">
        <v>4</v>
      </c>
      <c r="F22" s="8" t="str">
        <f>IF(C27&gt;A3,"Si","No")</f>
        <v>Si</v>
      </c>
    </row>
    <row r="23" spans="1:11">
      <c r="A23" s="17" t="s">
        <v>25</v>
      </c>
      <c r="B23" s="17"/>
      <c r="C23" s="5">
        <f>SUM(C21:C22)</f>
        <v>54030000</v>
      </c>
      <c r="E23" s="8">
        <v>5</v>
      </c>
      <c r="F23" s="8" t="str">
        <f>IF(C29&gt;A3,"Si","No")</f>
        <v>Si</v>
      </c>
    </row>
    <row r="24" spans="1:11">
      <c r="A24" s="17" t="s">
        <v>26</v>
      </c>
      <c r="B24" s="17"/>
      <c r="C24" s="4">
        <v>42418</v>
      </c>
      <c r="E24" s="8">
        <v>6</v>
      </c>
      <c r="F24" s="8" t="str">
        <f>IF(C43="Si","Si","No")</f>
        <v>Si</v>
      </c>
    </row>
    <row r="25" spans="1:11">
      <c r="A25" s="17" t="s">
        <v>27</v>
      </c>
      <c r="B25" s="17"/>
      <c r="C25" s="4">
        <v>42458</v>
      </c>
      <c r="E25" s="8">
        <v>7</v>
      </c>
      <c r="F25" s="8" t="str">
        <f>IF((C45+30)&gt;A3,"Si","No")</f>
        <v>Si</v>
      </c>
    </row>
    <row r="26" spans="1:11">
      <c r="A26" s="18" t="s">
        <v>28</v>
      </c>
      <c r="B26" s="19"/>
      <c r="C26" s="11">
        <v>42478</v>
      </c>
      <c r="E26" s="8">
        <v>8</v>
      </c>
      <c r="F26" s="8" t="str">
        <f>IF(C46&gt;=C19,"Si","No")</f>
        <v>Si</v>
      </c>
      <c r="H26" s="2"/>
      <c r="I26" s="2"/>
      <c r="J26" s="2"/>
      <c r="K26" s="2"/>
    </row>
    <row r="27" spans="1:11">
      <c r="A27" s="18" t="s">
        <v>49</v>
      </c>
      <c r="B27" s="19"/>
      <c r="C27" s="11">
        <v>42478</v>
      </c>
      <c r="E27" s="8">
        <v>9</v>
      </c>
      <c r="F27" s="8" t="str">
        <f>IF(C44="Si","Si","No")</f>
        <v>Si</v>
      </c>
      <c r="H27" s="2"/>
      <c r="I27" s="2"/>
      <c r="J27" s="2"/>
      <c r="K27" s="2"/>
    </row>
    <row r="28" spans="1:11">
      <c r="A28" s="18" t="s">
        <v>29</v>
      </c>
      <c r="B28" s="19"/>
      <c r="C28" s="11">
        <v>42470</v>
      </c>
      <c r="H28" s="2"/>
      <c r="I28" s="2"/>
      <c r="J28" s="2"/>
      <c r="K28" s="2"/>
    </row>
    <row r="29" spans="1:11">
      <c r="A29" s="18" t="s">
        <v>50</v>
      </c>
      <c r="B29" s="19"/>
      <c r="C29" s="11">
        <v>42490</v>
      </c>
      <c r="H29" s="2"/>
      <c r="I29" s="2"/>
      <c r="J29" s="2"/>
      <c r="K29" s="2"/>
    </row>
    <row r="30" spans="1:11">
      <c r="A30" s="20" t="s">
        <v>30</v>
      </c>
      <c r="B30" s="20"/>
      <c r="C30" s="20"/>
      <c r="H30" s="2"/>
      <c r="I30" s="2"/>
      <c r="J30" s="2"/>
      <c r="K30" s="2"/>
    </row>
    <row r="31" spans="1:11" s="2" customFormat="1">
      <c r="A31" s="17" t="s">
        <v>31</v>
      </c>
      <c r="B31" s="17"/>
      <c r="C31" s="6">
        <v>1</v>
      </c>
    </row>
    <row r="32" spans="1:11" s="2" customFormat="1">
      <c r="A32" s="17" t="s">
        <v>11</v>
      </c>
      <c r="B32" s="17"/>
      <c r="C32" s="9">
        <f>(C20*C37)/100</f>
        <v>40875075</v>
      </c>
    </row>
    <row r="33" spans="1:11" s="2" customFormat="1">
      <c r="A33" s="17" t="s">
        <v>32</v>
      </c>
      <c r="B33" s="17"/>
      <c r="C33" s="10"/>
    </row>
    <row r="34" spans="1:11" s="2" customFormat="1">
      <c r="A34" s="18" t="s">
        <v>43</v>
      </c>
      <c r="B34" s="19"/>
      <c r="C34" s="16">
        <v>0.65</v>
      </c>
    </row>
    <row r="35" spans="1:11" s="2" customFormat="1">
      <c r="A35" s="17" t="s">
        <v>33</v>
      </c>
      <c r="B35" s="17"/>
      <c r="C35" s="12">
        <v>0.65</v>
      </c>
    </row>
    <row r="36" spans="1:11" s="2" customFormat="1">
      <c r="A36" s="17" t="s">
        <v>34</v>
      </c>
      <c r="B36" s="17"/>
      <c r="C36" s="12">
        <v>0.65</v>
      </c>
    </row>
    <row r="37" spans="1:11" s="2" customFormat="1">
      <c r="A37" s="17" t="s">
        <v>35</v>
      </c>
      <c r="B37" s="17"/>
      <c r="C37" s="6">
        <v>75</v>
      </c>
    </row>
    <row r="38" spans="1:11" s="2" customFormat="1">
      <c r="A38" s="17" t="s">
        <v>36</v>
      </c>
      <c r="B38" s="17"/>
      <c r="C38" s="6">
        <v>3</v>
      </c>
    </row>
    <row r="39" spans="1:11" s="2" customFormat="1">
      <c r="A39" s="17" t="s">
        <v>37</v>
      </c>
      <c r="B39" s="17"/>
      <c r="C39" s="6">
        <v>2</v>
      </c>
    </row>
    <row r="40" spans="1:11" s="2" customFormat="1">
      <c r="A40" s="17" t="s">
        <v>38</v>
      </c>
      <c r="B40" s="17"/>
      <c r="C40" s="3">
        <v>0</v>
      </c>
      <c r="H40"/>
      <c r="I40"/>
      <c r="J40"/>
      <c r="K40"/>
    </row>
    <row r="41" spans="1:11" s="2" customFormat="1">
      <c r="A41" s="17" t="s">
        <v>39</v>
      </c>
      <c r="B41" s="17"/>
      <c r="C41" s="4"/>
      <c r="H41"/>
      <c r="I41"/>
      <c r="J41"/>
      <c r="K41"/>
    </row>
    <row r="42" spans="1:11" s="2" customFormat="1">
      <c r="A42" s="17" t="s">
        <v>40</v>
      </c>
      <c r="B42" s="17"/>
      <c r="C42" s="3" t="s">
        <v>41</v>
      </c>
      <c r="H42"/>
      <c r="I42"/>
      <c r="J42"/>
      <c r="K42"/>
    </row>
    <row r="43" spans="1:11" s="2" customFormat="1">
      <c r="A43" s="18" t="s">
        <v>51</v>
      </c>
      <c r="B43" s="19"/>
      <c r="C43" s="3" t="s">
        <v>52</v>
      </c>
      <c r="H43"/>
      <c r="I43"/>
      <c r="J43"/>
      <c r="K43"/>
    </row>
    <row r="44" spans="1:11" s="2" customFormat="1">
      <c r="A44" s="18" t="s">
        <v>53</v>
      </c>
      <c r="B44" s="19"/>
      <c r="C44" s="3" t="s">
        <v>52</v>
      </c>
      <c r="H44"/>
      <c r="I44"/>
      <c r="J44"/>
      <c r="K44"/>
    </row>
    <row r="45" spans="1:11">
      <c r="A45" s="17" t="s">
        <v>54</v>
      </c>
      <c r="B45" s="17"/>
      <c r="C45" s="4">
        <v>42489</v>
      </c>
    </row>
    <row r="46" spans="1:11">
      <c r="A46" s="17" t="s">
        <v>55</v>
      </c>
      <c r="B46" s="17"/>
      <c r="C46" s="5">
        <v>45000000</v>
      </c>
    </row>
  </sheetData>
  <mergeCells count="48">
    <mergeCell ref="A44:B44"/>
    <mergeCell ref="A43:B43"/>
    <mergeCell ref="A45:B45"/>
    <mergeCell ref="A46:B46"/>
    <mergeCell ref="A38:B38"/>
    <mergeCell ref="A39:B39"/>
    <mergeCell ref="A40:B40"/>
    <mergeCell ref="A41:B41"/>
    <mergeCell ref="A42:B42"/>
    <mergeCell ref="E18:F18"/>
    <mergeCell ref="A27:B27"/>
    <mergeCell ref="A31:B31"/>
    <mergeCell ref="A30:C30"/>
    <mergeCell ref="A29:B29"/>
    <mergeCell ref="A25:B25"/>
    <mergeCell ref="A26:B26"/>
    <mergeCell ref="A28:B28"/>
    <mergeCell ref="A24:B24"/>
    <mergeCell ref="A18:B18"/>
    <mergeCell ref="A19:B19"/>
    <mergeCell ref="A20:B20"/>
    <mergeCell ref="A21:B21"/>
    <mergeCell ref="A22:B22"/>
    <mergeCell ref="A23:B23"/>
    <mergeCell ref="A32:B32"/>
    <mergeCell ref="A33:B33"/>
    <mergeCell ref="A35:B35"/>
    <mergeCell ref="A36:B36"/>
    <mergeCell ref="A37:B37"/>
    <mergeCell ref="A34:B34"/>
    <mergeCell ref="A13:B13"/>
    <mergeCell ref="A14:B14"/>
    <mergeCell ref="A15:B15"/>
    <mergeCell ref="A16:C16"/>
    <mergeCell ref="A17:B17"/>
    <mergeCell ref="A12:B12"/>
    <mergeCell ref="A1:F1"/>
    <mergeCell ref="A3:F3"/>
    <mergeCell ref="A4:B4"/>
    <mergeCell ref="A5:B5"/>
    <mergeCell ref="E5:F5"/>
    <mergeCell ref="A6:B6"/>
    <mergeCell ref="A7:B7"/>
    <mergeCell ref="A8:B8"/>
    <mergeCell ref="A9:B9"/>
    <mergeCell ref="A10:B10"/>
    <mergeCell ref="A11:C11"/>
    <mergeCell ref="A2:F2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showGridLines="0" workbookViewId="0">
      <selection sqref="A1:F1"/>
    </sheetView>
  </sheetViews>
  <sheetFormatPr defaultColWidth="9.140625" defaultRowHeight="15"/>
  <cols>
    <col min="1" max="2" width="14.7109375" customWidth="1"/>
    <col min="3" max="3" width="16.28515625" customWidth="1"/>
    <col min="4" max="7" width="9.140625" style="2"/>
  </cols>
  <sheetData>
    <row r="1" spans="1:7">
      <c r="A1" s="21" t="s">
        <v>0</v>
      </c>
      <c r="B1" s="21"/>
      <c r="C1" s="21"/>
      <c r="D1" s="21"/>
      <c r="E1" s="21"/>
      <c r="F1" s="21"/>
      <c r="G1" s="1"/>
    </row>
    <row r="2" spans="1:7">
      <c r="A2" s="26" t="s">
        <v>46</v>
      </c>
      <c r="B2" s="27"/>
      <c r="C2" s="27"/>
      <c r="D2" s="27"/>
      <c r="E2" s="27"/>
      <c r="F2" s="28"/>
      <c r="G2" s="1"/>
    </row>
    <row r="3" spans="1:7">
      <c r="A3" s="22">
        <v>42467</v>
      </c>
      <c r="B3" s="23"/>
      <c r="C3" s="23"/>
      <c r="D3" s="23"/>
      <c r="E3" s="23"/>
      <c r="F3" s="23"/>
      <c r="G3" s="1"/>
    </row>
    <row r="4" spans="1:7">
      <c r="A4" s="24" t="s">
        <v>2</v>
      </c>
      <c r="B4" s="24"/>
      <c r="C4" s="7" t="s">
        <v>3</v>
      </c>
    </row>
    <row r="5" spans="1:7">
      <c r="A5" s="17" t="s">
        <v>4</v>
      </c>
      <c r="B5" s="17"/>
      <c r="C5" s="3" t="s">
        <v>5</v>
      </c>
      <c r="E5" s="25" t="s">
        <v>47</v>
      </c>
      <c r="F5" s="25"/>
    </row>
    <row r="6" spans="1:7">
      <c r="A6" s="17" t="s">
        <v>7</v>
      </c>
      <c r="B6" s="17"/>
      <c r="C6" s="4">
        <v>42401</v>
      </c>
      <c r="E6" s="8">
        <v>1</v>
      </c>
      <c r="F6" s="8" t="str">
        <f>IF(AND(C41="",C40=0),"Si","No")</f>
        <v>No</v>
      </c>
    </row>
    <row r="7" spans="1:7">
      <c r="A7" s="17" t="s">
        <v>8</v>
      </c>
      <c r="B7" s="17"/>
      <c r="C7" s="4">
        <f>C6+60</f>
        <v>42461</v>
      </c>
      <c r="E7" s="8">
        <v>2</v>
      </c>
      <c r="F7" s="8" t="str">
        <f>IF(AND(C41&lt;&gt;"",C40=3,C7&gt;A3),"Si","No")</f>
        <v>No</v>
      </c>
    </row>
    <row r="8" spans="1:7">
      <c r="A8" s="17" t="s">
        <v>9</v>
      </c>
      <c r="B8" s="17"/>
      <c r="C8" s="4">
        <v>42856</v>
      </c>
      <c r="E8" s="8">
        <v>3</v>
      </c>
      <c r="F8" s="8" t="str">
        <f>IF(AND(C41&lt;&gt;"",C40=3),"Si","No")</f>
        <v>Si</v>
      </c>
    </row>
    <row r="9" spans="1:7">
      <c r="A9" s="17" t="s">
        <v>10</v>
      </c>
      <c r="B9" s="17"/>
      <c r="C9" s="3">
        <v>1</v>
      </c>
      <c r="E9" s="8">
        <v>4</v>
      </c>
      <c r="F9" s="8" t="str">
        <f>IF(C26&gt;A3,"Si","No")</f>
        <v>No</v>
      </c>
      <c r="G9" s="2" t="s">
        <v>45</v>
      </c>
    </row>
    <row r="10" spans="1:7">
      <c r="A10" s="17" t="s">
        <v>11</v>
      </c>
      <c r="B10" s="17"/>
      <c r="C10" s="5">
        <v>45000000</v>
      </c>
      <c r="E10" s="8">
        <v>5</v>
      </c>
      <c r="F10" s="8" t="str">
        <f>IF(C28&gt;A3,"Si","No")</f>
        <v>No</v>
      </c>
      <c r="G10" s="2" t="s">
        <v>45</v>
      </c>
    </row>
    <row r="11" spans="1:7">
      <c r="A11" s="20" t="s">
        <v>12</v>
      </c>
      <c r="B11" s="20"/>
      <c r="C11" s="20"/>
    </row>
    <row r="12" spans="1:7">
      <c r="A12" s="17" t="s">
        <v>13</v>
      </c>
      <c r="B12" s="17"/>
      <c r="C12" s="3">
        <v>2</v>
      </c>
    </row>
    <row r="13" spans="1:7">
      <c r="A13" s="17" t="s">
        <v>14</v>
      </c>
      <c r="B13" s="17"/>
      <c r="C13" s="3" t="s">
        <v>15</v>
      </c>
    </row>
    <row r="14" spans="1:7">
      <c r="A14" s="17" t="s">
        <v>16</v>
      </c>
      <c r="B14" s="17"/>
      <c r="C14" s="3" t="s">
        <v>17</v>
      </c>
    </row>
    <row r="15" spans="1:7">
      <c r="A15" s="17" t="s">
        <v>18</v>
      </c>
      <c r="B15" s="17"/>
      <c r="C15" s="3">
        <v>202021</v>
      </c>
      <c r="E15" s="25" t="s">
        <v>48</v>
      </c>
      <c r="F15" s="25"/>
    </row>
    <row r="16" spans="1:7">
      <c r="A16" s="20" t="s">
        <v>19</v>
      </c>
      <c r="B16" s="20"/>
      <c r="C16" s="20"/>
      <c r="E16" s="8">
        <v>1</v>
      </c>
      <c r="F16" s="8" t="str">
        <f>IF(AND(C41="",C40=0),"Si","No")</f>
        <v>No</v>
      </c>
    </row>
    <row r="17" spans="1:7">
      <c r="A17" s="17" t="s">
        <v>10</v>
      </c>
      <c r="B17" s="17"/>
      <c r="C17" s="3">
        <v>1</v>
      </c>
      <c r="E17" s="8">
        <v>2</v>
      </c>
      <c r="F17" s="8" t="str">
        <f>IF(AND(C41&lt;&gt;"",C40=3,C7&gt;A3),"Si","No")</f>
        <v>No</v>
      </c>
    </row>
    <row r="18" spans="1:7">
      <c r="A18" s="17" t="s">
        <v>20</v>
      </c>
      <c r="B18" s="17"/>
      <c r="C18" s="5">
        <v>18000100</v>
      </c>
      <c r="E18" s="8">
        <v>3</v>
      </c>
      <c r="F18" s="8" t="str">
        <f>IF(AND(C41&lt;&gt;"",C40=3),"Si","No")</f>
        <v>Si</v>
      </c>
    </row>
    <row r="19" spans="1:7">
      <c r="A19" s="17" t="s">
        <v>21</v>
      </c>
      <c r="B19" s="17"/>
      <c r="C19" s="5">
        <v>36500000</v>
      </c>
      <c r="E19" s="8">
        <v>4</v>
      </c>
      <c r="F19" s="8" t="str">
        <f>IF(C27&gt;A3,"Si","No")</f>
        <v>No</v>
      </c>
      <c r="G19" s="2" t="s">
        <v>45</v>
      </c>
    </row>
    <row r="20" spans="1:7">
      <c r="A20" s="17" t="s">
        <v>22</v>
      </c>
      <c r="B20" s="17"/>
      <c r="C20" s="5">
        <f>SUM(C18:C19)</f>
        <v>54500100</v>
      </c>
      <c r="E20" s="8">
        <v>5</v>
      </c>
      <c r="F20" s="8" t="str">
        <f>IF(C29&gt;A3,"Si","No")</f>
        <v>Si</v>
      </c>
    </row>
    <row r="21" spans="1:7">
      <c r="A21" s="17" t="s">
        <v>23</v>
      </c>
      <c r="B21" s="17"/>
      <c r="C21" s="5">
        <v>18050000</v>
      </c>
      <c r="E21" s="8">
        <v>6</v>
      </c>
      <c r="F21" s="8" t="str">
        <f>IF(C43="Si","Si","No")</f>
        <v>Si</v>
      </c>
    </row>
    <row r="22" spans="1:7">
      <c r="A22" s="17" t="s">
        <v>24</v>
      </c>
      <c r="B22" s="17"/>
      <c r="C22" s="5">
        <v>35980000</v>
      </c>
      <c r="E22" s="8">
        <v>7</v>
      </c>
      <c r="F22" s="8" t="str">
        <f>IF((C45+30)&gt;A3,"Si","No")</f>
        <v>Si</v>
      </c>
    </row>
    <row r="23" spans="1:7">
      <c r="A23" s="17" t="s">
        <v>25</v>
      </c>
      <c r="B23" s="17"/>
      <c r="C23" s="5">
        <f>SUM(C21:C22)</f>
        <v>54030000</v>
      </c>
      <c r="E23" s="8">
        <v>8</v>
      </c>
      <c r="F23" s="8" t="str">
        <f>IF(C46&gt;=C19,"Si","No")</f>
        <v>Si</v>
      </c>
    </row>
    <row r="24" spans="1:7">
      <c r="A24" s="17" t="s">
        <v>26</v>
      </c>
      <c r="B24" s="17"/>
      <c r="C24" s="4">
        <v>42397</v>
      </c>
      <c r="E24" s="8">
        <v>9</v>
      </c>
      <c r="F24" s="8" t="str">
        <f>IF(C44="Si","Si","No")</f>
        <v>Si</v>
      </c>
    </row>
    <row r="25" spans="1:7">
      <c r="A25" s="17" t="s">
        <v>27</v>
      </c>
      <c r="B25" s="17"/>
      <c r="C25" s="4">
        <v>42429</v>
      </c>
    </row>
    <row r="26" spans="1:7">
      <c r="A26" s="18" t="s">
        <v>28</v>
      </c>
      <c r="B26" s="19"/>
      <c r="C26" s="11">
        <v>42457</v>
      </c>
    </row>
    <row r="27" spans="1:7">
      <c r="A27" s="18" t="s">
        <v>49</v>
      </c>
      <c r="B27" s="19"/>
      <c r="C27" s="11">
        <v>42456</v>
      </c>
    </row>
    <row r="28" spans="1:7">
      <c r="A28" s="18" t="s">
        <v>29</v>
      </c>
      <c r="B28" s="19"/>
      <c r="C28" s="11">
        <v>42455</v>
      </c>
    </row>
    <row r="29" spans="1:7">
      <c r="A29" s="18" t="s">
        <v>50</v>
      </c>
      <c r="B29" s="19"/>
      <c r="C29" s="11">
        <v>42476</v>
      </c>
    </row>
    <row r="30" spans="1:7">
      <c r="A30" s="20" t="s">
        <v>30</v>
      </c>
      <c r="B30" s="20"/>
      <c r="C30" s="20"/>
    </row>
    <row r="31" spans="1:7" s="2" customFormat="1">
      <c r="A31" s="17" t="s">
        <v>31</v>
      </c>
      <c r="B31" s="17"/>
      <c r="C31" s="6">
        <v>1</v>
      </c>
    </row>
    <row r="32" spans="1:7" s="2" customFormat="1">
      <c r="A32" s="17" t="s">
        <v>11</v>
      </c>
      <c r="B32" s="17"/>
      <c r="C32" s="9">
        <f>(C20*C37)/100</f>
        <v>32700060</v>
      </c>
    </row>
    <row r="33" spans="1:3" s="2" customFormat="1">
      <c r="A33" s="17" t="s">
        <v>32</v>
      </c>
      <c r="B33" s="17"/>
      <c r="C33" s="10"/>
    </row>
    <row r="34" spans="1:3" s="2" customFormat="1">
      <c r="A34" s="18" t="s">
        <v>43</v>
      </c>
      <c r="B34" s="19"/>
      <c r="C34" s="16">
        <v>0.85</v>
      </c>
    </row>
    <row r="35" spans="1:3" s="2" customFormat="1">
      <c r="A35" s="17" t="s">
        <v>33</v>
      </c>
      <c r="B35" s="17"/>
      <c r="C35" s="15">
        <f>C34/2</f>
        <v>0.42499999999999999</v>
      </c>
    </row>
    <row r="36" spans="1:3" s="2" customFormat="1">
      <c r="A36" s="17" t="s">
        <v>34</v>
      </c>
      <c r="B36" s="17"/>
      <c r="C36" s="15">
        <f>C34/2</f>
        <v>0.42499999999999999</v>
      </c>
    </row>
    <row r="37" spans="1:3" s="2" customFormat="1">
      <c r="A37" s="17" t="s">
        <v>35</v>
      </c>
      <c r="B37" s="17"/>
      <c r="C37" s="6">
        <v>60</v>
      </c>
    </row>
    <row r="38" spans="1:3" s="2" customFormat="1">
      <c r="A38" s="17" t="s">
        <v>36</v>
      </c>
      <c r="B38" s="17"/>
      <c r="C38" s="6">
        <v>2</v>
      </c>
    </row>
    <row r="39" spans="1:3" s="2" customFormat="1">
      <c r="A39" s="17" t="s">
        <v>37</v>
      </c>
      <c r="B39" s="17"/>
      <c r="C39" s="6">
        <v>2</v>
      </c>
    </row>
    <row r="40" spans="1:3" s="2" customFormat="1">
      <c r="A40" s="17" t="s">
        <v>38</v>
      </c>
      <c r="B40" s="17"/>
      <c r="C40" s="3">
        <v>3</v>
      </c>
    </row>
    <row r="41" spans="1:3" s="2" customFormat="1">
      <c r="A41" s="17" t="s">
        <v>39</v>
      </c>
      <c r="B41" s="17"/>
      <c r="C41" s="11">
        <v>42456</v>
      </c>
    </row>
    <row r="42" spans="1:3" s="2" customFormat="1">
      <c r="A42" s="17" t="s">
        <v>40</v>
      </c>
      <c r="B42" s="17"/>
      <c r="C42" s="3" t="s">
        <v>41</v>
      </c>
    </row>
    <row r="43" spans="1:3" s="2" customFormat="1">
      <c r="A43" s="18" t="s">
        <v>51</v>
      </c>
      <c r="B43" s="19"/>
      <c r="C43" s="3" t="s">
        <v>52</v>
      </c>
    </row>
    <row r="44" spans="1:3" s="2" customFormat="1">
      <c r="A44" s="18" t="s">
        <v>53</v>
      </c>
      <c r="B44" s="19"/>
      <c r="C44" s="3" t="s">
        <v>52</v>
      </c>
    </row>
    <row r="45" spans="1:3">
      <c r="A45" s="17" t="s">
        <v>54</v>
      </c>
      <c r="B45" s="17"/>
      <c r="C45" s="4">
        <v>42489</v>
      </c>
    </row>
    <row r="46" spans="1:3">
      <c r="A46" s="17" t="s">
        <v>55</v>
      </c>
      <c r="B46" s="17"/>
      <c r="C46" s="5">
        <v>45000000</v>
      </c>
    </row>
  </sheetData>
  <mergeCells count="48">
    <mergeCell ref="A44:B44"/>
    <mergeCell ref="A45:B45"/>
    <mergeCell ref="A46:B46"/>
    <mergeCell ref="A38:B38"/>
    <mergeCell ref="A39:B39"/>
    <mergeCell ref="A40:B40"/>
    <mergeCell ref="A41:B41"/>
    <mergeCell ref="A42:B42"/>
    <mergeCell ref="A43:B43"/>
    <mergeCell ref="A37:B37"/>
    <mergeCell ref="A27:B27"/>
    <mergeCell ref="A28:B28"/>
    <mergeCell ref="A29:B29"/>
    <mergeCell ref="A30:C30"/>
    <mergeCell ref="A31:B31"/>
    <mergeCell ref="A32:B32"/>
    <mergeCell ref="A33:B33"/>
    <mergeCell ref="A35:B35"/>
    <mergeCell ref="A36:B36"/>
    <mergeCell ref="A34:B34"/>
    <mergeCell ref="A24:B24"/>
    <mergeCell ref="A25:B25"/>
    <mergeCell ref="E15:F15"/>
    <mergeCell ref="A26:B26"/>
    <mergeCell ref="A18:B18"/>
    <mergeCell ref="A19:B19"/>
    <mergeCell ref="A20:B20"/>
    <mergeCell ref="A21:B21"/>
    <mergeCell ref="A22:B22"/>
    <mergeCell ref="A23:B23"/>
    <mergeCell ref="A17:B17"/>
    <mergeCell ref="A12:B12"/>
    <mergeCell ref="A13:B13"/>
    <mergeCell ref="A14:B14"/>
    <mergeCell ref="A15:B15"/>
    <mergeCell ref="A16:C16"/>
    <mergeCell ref="A11:C11"/>
    <mergeCell ref="A1:F1"/>
    <mergeCell ref="A2:F2"/>
    <mergeCell ref="A3:F3"/>
    <mergeCell ref="A4:B4"/>
    <mergeCell ref="A5:B5"/>
    <mergeCell ref="E5:F5"/>
    <mergeCell ref="A6:B6"/>
    <mergeCell ref="A7:B7"/>
    <mergeCell ref="A8:B8"/>
    <mergeCell ref="A9:B9"/>
    <mergeCell ref="A10:B10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showGridLines="0" workbookViewId="0">
      <selection sqref="A1:F1"/>
    </sheetView>
  </sheetViews>
  <sheetFormatPr defaultColWidth="9.140625" defaultRowHeight="15"/>
  <cols>
    <col min="1" max="2" width="14.7109375" customWidth="1"/>
    <col min="3" max="3" width="16.28515625" customWidth="1"/>
    <col min="4" max="7" width="9.140625" style="2"/>
  </cols>
  <sheetData>
    <row r="1" spans="1:7">
      <c r="A1" s="21" t="s">
        <v>0</v>
      </c>
      <c r="B1" s="21"/>
      <c r="C1" s="21"/>
      <c r="D1" s="21"/>
      <c r="E1" s="21"/>
      <c r="F1" s="21"/>
      <c r="G1" s="1"/>
    </row>
    <row r="2" spans="1:7">
      <c r="A2" s="26" t="s">
        <v>46</v>
      </c>
      <c r="B2" s="27"/>
      <c r="C2" s="27"/>
      <c r="D2" s="27"/>
      <c r="E2" s="27"/>
      <c r="F2" s="28"/>
      <c r="G2" s="1"/>
    </row>
    <row r="3" spans="1:7">
      <c r="A3" s="22">
        <v>42467</v>
      </c>
      <c r="B3" s="23"/>
      <c r="C3" s="23"/>
      <c r="D3" s="23"/>
      <c r="E3" s="23"/>
      <c r="F3" s="23"/>
      <c r="G3" s="1"/>
    </row>
    <row r="4" spans="1:7">
      <c r="A4" s="24" t="s">
        <v>2</v>
      </c>
      <c r="B4" s="24"/>
      <c r="C4" s="7" t="s">
        <v>3</v>
      </c>
    </row>
    <row r="5" spans="1:7">
      <c r="A5" s="17" t="s">
        <v>4</v>
      </c>
      <c r="B5" s="17"/>
      <c r="C5" s="3" t="s">
        <v>5</v>
      </c>
      <c r="E5" s="25" t="s">
        <v>47</v>
      </c>
      <c r="F5" s="25"/>
    </row>
    <row r="6" spans="1:7">
      <c r="A6" s="17" t="s">
        <v>7</v>
      </c>
      <c r="B6" s="17"/>
      <c r="C6" s="4">
        <v>42401</v>
      </c>
      <c r="E6" s="8">
        <v>1</v>
      </c>
      <c r="F6" s="8" t="str">
        <f>IF(AND(C41="",C40=0),"Si","No")</f>
        <v>No</v>
      </c>
    </row>
    <row r="7" spans="1:7">
      <c r="A7" s="17" t="s">
        <v>8</v>
      </c>
      <c r="B7" s="17"/>
      <c r="C7" s="4">
        <f>C6+60</f>
        <v>42461</v>
      </c>
      <c r="E7" s="8">
        <v>2</v>
      </c>
      <c r="F7" s="8" t="str">
        <f>IF(AND(C41&lt;&gt;"",C40=3,C7&gt;A3),"Si","No")</f>
        <v>No</v>
      </c>
    </row>
    <row r="8" spans="1:7">
      <c r="A8" s="17" t="s">
        <v>9</v>
      </c>
      <c r="B8" s="17"/>
      <c r="C8" s="4">
        <v>42856</v>
      </c>
      <c r="E8" s="8">
        <v>3</v>
      </c>
      <c r="F8" s="8" t="str">
        <f>IF(AND(C41&lt;&gt;"",C40=3),"Si","No")</f>
        <v>Si</v>
      </c>
    </row>
    <row r="9" spans="1:7">
      <c r="A9" s="17" t="s">
        <v>10</v>
      </c>
      <c r="B9" s="17"/>
      <c r="C9" s="3">
        <v>1</v>
      </c>
      <c r="E9" s="8">
        <v>4</v>
      </c>
      <c r="F9" s="8" t="str">
        <f>IF(C26&gt;A3,"Si","No")</f>
        <v>Si</v>
      </c>
    </row>
    <row r="10" spans="1:7">
      <c r="A10" s="17" t="s">
        <v>11</v>
      </c>
      <c r="B10" s="17"/>
      <c r="C10" s="5">
        <v>5741000</v>
      </c>
      <c r="E10" s="8">
        <v>5</v>
      </c>
      <c r="F10" s="8" t="str">
        <f>IF(C28&gt;A3,"Si","No")</f>
        <v>Si</v>
      </c>
    </row>
    <row r="11" spans="1:7">
      <c r="A11" s="20" t="s">
        <v>12</v>
      </c>
      <c r="B11" s="20"/>
      <c r="C11" s="20"/>
    </row>
    <row r="12" spans="1:7">
      <c r="A12" s="17" t="s">
        <v>13</v>
      </c>
      <c r="B12" s="17"/>
      <c r="C12" s="3">
        <v>2</v>
      </c>
    </row>
    <row r="13" spans="1:7">
      <c r="A13" s="17" t="s">
        <v>14</v>
      </c>
      <c r="B13" s="17"/>
      <c r="C13" s="3" t="s">
        <v>15</v>
      </c>
    </row>
    <row r="14" spans="1:7">
      <c r="A14" s="17" t="s">
        <v>16</v>
      </c>
      <c r="B14" s="17"/>
      <c r="C14" s="3" t="s">
        <v>17</v>
      </c>
    </row>
    <row r="15" spans="1:7">
      <c r="A15" s="17" t="s">
        <v>18</v>
      </c>
      <c r="B15" s="17"/>
      <c r="C15" s="3">
        <v>202022</v>
      </c>
    </row>
    <row r="16" spans="1:7">
      <c r="A16" s="20" t="s">
        <v>19</v>
      </c>
      <c r="B16" s="20"/>
      <c r="C16" s="20"/>
    </row>
    <row r="17" spans="1:9">
      <c r="A17" s="17" t="s">
        <v>10</v>
      </c>
      <c r="B17" s="17"/>
      <c r="C17" s="3">
        <v>1</v>
      </c>
    </row>
    <row r="18" spans="1:9">
      <c r="A18" s="17" t="s">
        <v>20</v>
      </c>
      <c r="B18" s="17"/>
      <c r="C18" s="5">
        <v>18000100</v>
      </c>
      <c r="E18" s="25" t="s">
        <v>48</v>
      </c>
      <c r="F18" s="25"/>
    </row>
    <row r="19" spans="1:9">
      <c r="A19" s="17" t="s">
        <v>21</v>
      </c>
      <c r="B19" s="17"/>
      <c r="C19" s="5">
        <v>36500000</v>
      </c>
      <c r="E19" s="8">
        <v>1</v>
      </c>
      <c r="F19" s="8" t="str">
        <f>IF(AND(C41="",C40=0),"Si","No")</f>
        <v>No</v>
      </c>
    </row>
    <row r="20" spans="1:9">
      <c r="A20" s="17" t="s">
        <v>22</v>
      </c>
      <c r="B20" s="17"/>
      <c r="C20" s="5">
        <f>SUM(C18:C19)</f>
        <v>54500100</v>
      </c>
      <c r="E20" s="8">
        <v>2</v>
      </c>
      <c r="F20" s="8" t="str">
        <f>IF(AND(C41&lt;&gt;"",C40=3,C7&gt;A3),"Si","No")</f>
        <v>No</v>
      </c>
    </row>
    <row r="21" spans="1:9">
      <c r="A21" s="17" t="s">
        <v>23</v>
      </c>
      <c r="B21" s="17"/>
      <c r="C21" s="5">
        <v>18050000</v>
      </c>
      <c r="E21" s="8">
        <v>3</v>
      </c>
      <c r="F21" s="8" t="str">
        <f>IF(AND(C41&lt;&gt;"",C40=3),"Si","No")</f>
        <v>Si</v>
      </c>
    </row>
    <row r="22" spans="1:9">
      <c r="A22" s="17" t="s">
        <v>24</v>
      </c>
      <c r="B22" s="17"/>
      <c r="C22" s="5">
        <v>35980000</v>
      </c>
      <c r="E22" s="8">
        <v>4</v>
      </c>
      <c r="F22" s="8" t="str">
        <f>IF(C27&gt;A3,"Si","No")</f>
        <v>Si</v>
      </c>
    </row>
    <row r="23" spans="1:9">
      <c r="A23" s="17" t="s">
        <v>25</v>
      </c>
      <c r="B23" s="17"/>
      <c r="C23" s="5">
        <f>SUM(C21:C22)</f>
        <v>54030000</v>
      </c>
      <c r="E23" s="8">
        <v>5</v>
      </c>
      <c r="F23" s="8" t="str">
        <f>IF(C29&gt;A3,"Si","No")</f>
        <v>No</v>
      </c>
    </row>
    <row r="24" spans="1:9">
      <c r="A24" s="17" t="s">
        <v>26</v>
      </c>
      <c r="B24" s="17"/>
      <c r="C24" s="4">
        <v>42418</v>
      </c>
      <c r="E24" s="8">
        <v>6</v>
      </c>
      <c r="F24" s="8" t="str">
        <f>IF(C43="Si","Si","No")</f>
        <v>Si</v>
      </c>
      <c r="I24" s="2"/>
    </row>
    <row r="25" spans="1:9">
      <c r="A25" s="17" t="s">
        <v>27</v>
      </c>
      <c r="B25" s="17"/>
      <c r="C25" s="4">
        <v>42429</v>
      </c>
      <c r="E25" s="8">
        <v>7</v>
      </c>
      <c r="F25" s="8" t="str">
        <f>IF((C45+30)&gt;A3,"Si","No")</f>
        <v>Si</v>
      </c>
      <c r="H25" s="2"/>
      <c r="I25" s="2"/>
    </row>
    <row r="26" spans="1:9">
      <c r="A26" s="18" t="s">
        <v>28</v>
      </c>
      <c r="B26" s="19"/>
      <c r="C26" s="11">
        <v>42478</v>
      </c>
      <c r="E26" s="8">
        <v>8</v>
      </c>
      <c r="F26" s="8" t="str">
        <f>IF(C46&gt;=C19,"Si","No")</f>
        <v>Si</v>
      </c>
      <c r="H26" s="2"/>
      <c r="I26" s="2"/>
    </row>
    <row r="27" spans="1:9">
      <c r="A27" s="18" t="s">
        <v>49</v>
      </c>
      <c r="B27" s="19"/>
      <c r="C27" s="11">
        <v>42478</v>
      </c>
      <c r="E27" s="8">
        <v>9</v>
      </c>
      <c r="F27" s="8" t="str">
        <f>IF(C44="Si","Si","No")</f>
        <v>Si</v>
      </c>
      <c r="H27" s="2"/>
      <c r="I27" s="2"/>
    </row>
    <row r="28" spans="1:9">
      <c r="A28" s="18" t="s">
        <v>29</v>
      </c>
      <c r="B28" s="19"/>
      <c r="C28" s="11">
        <v>42489</v>
      </c>
      <c r="H28" s="2"/>
      <c r="I28" s="2"/>
    </row>
    <row r="29" spans="1:9">
      <c r="A29" s="18" t="s">
        <v>50</v>
      </c>
      <c r="B29" s="19"/>
      <c r="C29" s="11">
        <v>42458</v>
      </c>
      <c r="H29" s="2"/>
      <c r="I29" s="2"/>
    </row>
    <row r="30" spans="1:9">
      <c r="A30" s="20" t="s">
        <v>30</v>
      </c>
      <c r="B30" s="20"/>
      <c r="C30" s="20"/>
      <c r="H30" s="2"/>
      <c r="I30" s="2"/>
    </row>
    <row r="31" spans="1:9" s="2" customFormat="1">
      <c r="A31" s="17" t="s">
        <v>31</v>
      </c>
      <c r="B31" s="17"/>
      <c r="C31" s="6">
        <v>1</v>
      </c>
    </row>
    <row r="32" spans="1:9" s="2" customFormat="1">
      <c r="A32" s="17" t="s">
        <v>11</v>
      </c>
      <c r="B32" s="17"/>
      <c r="C32" s="9">
        <f>(C20*C37)/100</f>
        <v>40875075</v>
      </c>
    </row>
    <row r="33" spans="1:9" s="2" customFormat="1">
      <c r="A33" s="17" t="s">
        <v>32</v>
      </c>
      <c r="B33" s="17"/>
      <c r="C33" s="10"/>
    </row>
    <row r="34" spans="1:9" s="2" customFormat="1">
      <c r="A34" s="18" t="s">
        <v>43</v>
      </c>
      <c r="B34" s="19"/>
      <c r="C34" s="16">
        <v>0.75</v>
      </c>
    </row>
    <row r="35" spans="1:9" s="2" customFormat="1">
      <c r="A35" s="17" t="s">
        <v>33</v>
      </c>
      <c r="B35" s="17"/>
      <c r="C35" s="12">
        <v>0.75</v>
      </c>
    </row>
    <row r="36" spans="1:9" s="2" customFormat="1">
      <c r="A36" s="17" t="s">
        <v>34</v>
      </c>
      <c r="B36" s="17"/>
      <c r="C36" s="12">
        <v>0.75</v>
      </c>
    </row>
    <row r="37" spans="1:9" s="2" customFormat="1">
      <c r="A37" s="17" t="s">
        <v>35</v>
      </c>
      <c r="B37" s="17"/>
      <c r="C37" s="6">
        <v>75</v>
      </c>
    </row>
    <row r="38" spans="1:9" s="2" customFormat="1">
      <c r="A38" s="17" t="s">
        <v>36</v>
      </c>
      <c r="B38" s="17"/>
      <c r="C38" s="6">
        <v>3</v>
      </c>
      <c r="I38"/>
    </row>
    <row r="39" spans="1:9" s="2" customFormat="1">
      <c r="A39" s="17" t="s">
        <v>37</v>
      </c>
      <c r="B39" s="17"/>
      <c r="C39" s="6">
        <v>2</v>
      </c>
      <c r="H39"/>
      <c r="I39"/>
    </row>
    <row r="40" spans="1:9" s="2" customFormat="1">
      <c r="A40" s="17" t="s">
        <v>38</v>
      </c>
      <c r="B40" s="17"/>
      <c r="C40" s="3">
        <v>3</v>
      </c>
      <c r="H40"/>
      <c r="I40"/>
    </row>
    <row r="41" spans="1:9" s="2" customFormat="1">
      <c r="A41" s="17" t="s">
        <v>39</v>
      </c>
      <c r="B41" s="17"/>
      <c r="C41" s="4">
        <v>42470</v>
      </c>
      <c r="H41"/>
      <c r="I41"/>
    </row>
    <row r="42" spans="1:9" s="2" customFormat="1">
      <c r="A42" s="17" t="s">
        <v>40</v>
      </c>
      <c r="B42" s="17"/>
      <c r="C42" s="3" t="s">
        <v>56</v>
      </c>
      <c r="H42"/>
      <c r="I42"/>
    </row>
    <row r="43" spans="1:9" s="2" customFormat="1">
      <c r="A43" s="18" t="s">
        <v>51</v>
      </c>
      <c r="B43" s="19"/>
      <c r="C43" s="3" t="s">
        <v>52</v>
      </c>
      <c r="H43"/>
      <c r="I43"/>
    </row>
    <row r="44" spans="1:9" s="2" customFormat="1">
      <c r="A44" s="18" t="s">
        <v>53</v>
      </c>
      <c r="B44" s="19"/>
      <c r="C44" s="3" t="s">
        <v>52</v>
      </c>
      <c r="H44"/>
      <c r="I44"/>
    </row>
    <row r="45" spans="1:9">
      <c r="A45" s="17" t="s">
        <v>54</v>
      </c>
      <c r="B45" s="17"/>
      <c r="C45" s="4">
        <v>42489</v>
      </c>
    </row>
    <row r="46" spans="1:9">
      <c r="A46" s="17" t="s">
        <v>55</v>
      </c>
      <c r="B46" s="17"/>
      <c r="C46" s="5">
        <v>45000000</v>
      </c>
    </row>
    <row r="47" spans="1:9">
      <c r="A47" s="20" t="s">
        <v>57</v>
      </c>
      <c r="B47" s="20"/>
      <c r="C47" s="20"/>
    </row>
    <row r="48" spans="1:9">
      <c r="A48" s="17" t="s">
        <v>58</v>
      </c>
      <c r="B48" s="17"/>
      <c r="C48" s="14" t="s">
        <v>59</v>
      </c>
    </row>
    <row r="49" spans="1:3">
      <c r="A49" s="17" t="s">
        <v>60</v>
      </c>
      <c r="B49" s="17"/>
      <c r="C49" s="3" t="s">
        <v>61</v>
      </c>
    </row>
  </sheetData>
  <mergeCells count="51">
    <mergeCell ref="A48:B48"/>
    <mergeCell ref="A49:B49"/>
    <mergeCell ref="A42:B42"/>
    <mergeCell ref="A43:B43"/>
    <mergeCell ref="A44:B44"/>
    <mergeCell ref="A45:B45"/>
    <mergeCell ref="A46:B46"/>
    <mergeCell ref="A47:C47"/>
    <mergeCell ref="E18:F18"/>
    <mergeCell ref="A27:B27"/>
    <mergeCell ref="A41:B41"/>
    <mergeCell ref="A29:B29"/>
    <mergeCell ref="A30:C30"/>
    <mergeCell ref="A31:B31"/>
    <mergeCell ref="A32:B32"/>
    <mergeCell ref="A33:B33"/>
    <mergeCell ref="A35:B35"/>
    <mergeCell ref="A36:B36"/>
    <mergeCell ref="A37:B37"/>
    <mergeCell ref="A38:B38"/>
    <mergeCell ref="A39:B39"/>
    <mergeCell ref="A40:B40"/>
    <mergeCell ref="A28:B28"/>
    <mergeCell ref="A34:B34"/>
    <mergeCell ref="A16:C16"/>
    <mergeCell ref="A11:C11"/>
    <mergeCell ref="A12:B12"/>
    <mergeCell ref="A13:B13"/>
    <mergeCell ref="A14:B14"/>
    <mergeCell ref="A15:B15"/>
    <mergeCell ref="A23:B23"/>
    <mergeCell ref="A24:B24"/>
    <mergeCell ref="A25:B25"/>
    <mergeCell ref="A26:B26"/>
    <mergeCell ref="A17:B17"/>
    <mergeCell ref="A18:B18"/>
    <mergeCell ref="A19:B19"/>
    <mergeCell ref="A20:B20"/>
    <mergeCell ref="A21:B21"/>
    <mergeCell ref="A22:B22"/>
    <mergeCell ref="A1:F1"/>
    <mergeCell ref="A2:F2"/>
    <mergeCell ref="A3:F3"/>
    <mergeCell ref="A4:B4"/>
    <mergeCell ref="A5:B5"/>
    <mergeCell ref="E5:F5"/>
    <mergeCell ref="A6:B6"/>
    <mergeCell ref="A7:B7"/>
    <mergeCell ref="A8:B8"/>
    <mergeCell ref="A9:B9"/>
    <mergeCell ref="A10:B1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showGridLines="0" tabSelected="1" workbookViewId="0">
      <selection sqref="A1:F1"/>
    </sheetView>
  </sheetViews>
  <sheetFormatPr defaultColWidth="9.140625" defaultRowHeight="15"/>
  <cols>
    <col min="1" max="2" width="14.7109375" customWidth="1"/>
    <col min="3" max="3" width="16.28515625" customWidth="1"/>
    <col min="4" max="7" width="9.140625" style="2"/>
  </cols>
  <sheetData>
    <row r="1" spans="1:7">
      <c r="A1" s="21" t="s">
        <v>0</v>
      </c>
      <c r="B1" s="21"/>
      <c r="C1" s="21"/>
      <c r="D1" s="21"/>
      <c r="E1" s="21"/>
      <c r="F1" s="21"/>
      <c r="G1" s="1"/>
    </row>
    <row r="2" spans="1:7">
      <c r="A2" s="26" t="s">
        <v>46</v>
      </c>
      <c r="B2" s="27"/>
      <c r="C2" s="27"/>
      <c r="D2" s="27"/>
      <c r="E2" s="27"/>
      <c r="F2" s="28"/>
      <c r="G2" s="1"/>
    </row>
    <row r="3" spans="1:7">
      <c r="A3" s="22">
        <v>42467</v>
      </c>
      <c r="B3" s="23"/>
      <c r="C3" s="23"/>
      <c r="D3" s="23"/>
      <c r="E3" s="23"/>
      <c r="F3" s="23"/>
      <c r="G3" s="1"/>
    </row>
    <row r="4" spans="1:7">
      <c r="A4" s="24" t="s">
        <v>2</v>
      </c>
      <c r="B4" s="24"/>
      <c r="C4" s="7" t="s">
        <v>3</v>
      </c>
    </row>
    <row r="5" spans="1:7">
      <c r="A5" s="17" t="s">
        <v>4</v>
      </c>
      <c r="B5" s="17"/>
      <c r="C5" s="3" t="s">
        <v>5</v>
      </c>
    </row>
    <row r="6" spans="1:7">
      <c r="A6" s="17" t="s">
        <v>7</v>
      </c>
      <c r="B6" s="17"/>
      <c r="C6" s="4">
        <v>42401</v>
      </c>
      <c r="E6" s="25" t="s">
        <v>48</v>
      </c>
      <c r="F6" s="25"/>
    </row>
    <row r="7" spans="1:7">
      <c r="A7" s="17" t="s">
        <v>8</v>
      </c>
      <c r="B7" s="17"/>
      <c r="C7" s="4">
        <f>C6+60</f>
        <v>42461</v>
      </c>
      <c r="E7" s="8">
        <v>1</v>
      </c>
      <c r="F7" s="8" t="str">
        <f>IF(AND(C38="",C37=0),"Si","No")</f>
        <v>No</v>
      </c>
    </row>
    <row r="8" spans="1:7">
      <c r="A8" s="17" t="s">
        <v>9</v>
      </c>
      <c r="B8" s="17"/>
      <c r="C8" s="4">
        <v>42856</v>
      </c>
      <c r="E8" s="8">
        <v>2</v>
      </c>
      <c r="F8" s="8" t="str">
        <f>IF(AND(C38&lt;&gt;"",C37=2,C7&gt;A3),"Si","No")</f>
        <v>No</v>
      </c>
    </row>
    <row r="9" spans="1:7">
      <c r="A9" s="17" t="s">
        <v>10</v>
      </c>
      <c r="B9" s="17"/>
      <c r="C9" s="3">
        <v>1</v>
      </c>
      <c r="E9" s="8">
        <v>3</v>
      </c>
      <c r="F9" s="8" t="str">
        <f>IF(AND(C38&lt;&gt;"",C37=3),"Si","No")</f>
        <v>Si</v>
      </c>
    </row>
    <row r="10" spans="1:7">
      <c r="A10" s="17" t="s">
        <v>11</v>
      </c>
      <c r="B10" s="17"/>
      <c r="C10" s="5">
        <v>12200000</v>
      </c>
      <c r="E10" s="8">
        <v>4</v>
      </c>
      <c r="F10" s="8" t="str">
        <f>IF(C26&gt;A3,"Si","No")</f>
        <v>Si</v>
      </c>
    </row>
    <row r="11" spans="1:7">
      <c r="A11" s="20" t="s">
        <v>12</v>
      </c>
      <c r="B11" s="20"/>
      <c r="C11" s="20"/>
      <c r="E11" s="8">
        <v>5</v>
      </c>
      <c r="F11" s="8" t="str">
        <f>IF(C40="Sí","Si","No")</f>
        <v>No</v>
      </c>
      <c r="G11" s="2" t="s">
        <v>45</v>
      </c>
    </row>
    <row r="12" spans="1:7">
      <c r="A12" s="17" t="s">
        <v>13</v>
      </c>
      <c r="B12" s="17"/>
      <c r="C12" s="3">
        <v>3</v>
      </c>
      <c r="E12" s="8">
        <v>6</v>
      </c>
      <c r="F12" s="8" t="str">
        <f>IF(C42+30&gt;A3,"Si","No")</f>
        <v>No</v>
      </c>
      <c r="G12" s="2" t="s">
        <v>45</v>
      </c>
    </row>
    <row r="13" spans="1:7">
      <c r="A13" s="17" t="s">
        <v>14</v>
      </c>
      <c r="B13" s="17"/>
      <c r="C13" s="3" t="s">
        <v>62</v>
      </c>
      <c r="E13" s="8">
        <v>7</v>
      </c>
      <c r="F13" s="8" t="str">
        <f>IF(C43&gt;=C18&gt;A3,"Si","No")</f>
        <v>Si</v>
      </c>
    </row>
    <row r="14" spans="1:7">
      <c r="A14" s="17" t="s">
        <v>18</v>
      </c>
      <c r="B14" s="17"/>
      <c r="C14" s="3">
        <v>303031</v>
      </c>
      <c r="E14" s="8">
        <v>8</v>
      </c>
      <c r="F14" s="8" t="str">
        <f>IF(C41="Si","Si","No")</f>
        <v>No</v>
      </c>
      <c r="G14" s="2" t="s">
        <v>45</v>
      </c>
    </row>
    <row r="15" spans="1:7">
      <c r="A15" s="20" t="s">
        <v>19</v>
      </c>
      <c r="B15" s="20"/>
      <c r="C15" s="20"/>
    </row>
    <row r="16" spans="1:7">
      <c r="A16" s="17" t="s">
        <v>10</v>
      </c>
      <c r="B16" s="17"/>
      <c r="C16" s="3">
        <v>1</v>
      </c>
    </row>
    <row r="17" spans="1:3">
      <c r="A17" s="17" t="s">
        <v>20</v>
      </c>
      <c r="B17" s="17"/>
      <c r="C17" s="5"/>
    </row>
    <row r="18" spans="1:3">
      <c r="A18" s="17" t="s">
        <v>21</v>
      </c>
      <c r="B18" s="17"/>
      <c r="C18" s="5">
        <v>12200000</v>
      </c>
    </row>
    <row r="19" spans="1:3">
      <c r="A19" s="17" t="s">
        <v>22</v>
      </c>
      <c r="B19" s="17"/>
      <c r="C19" s="5">
        <f>SUM(C17:C18)</f>
        <v>12200000</v>
      </c>
    </row>
    <row r="20" spans="1:3">
      <c r="A20" s="17" t="s">
        <v>23</v>
      </c>
      <c r="B20" s="17"/>
      <c r="C20" s="5"/>
    </row>
    <row r="21" spans="1:3">
      <c r="A21" s="17" t="s">
        <v>24</v>
      </c>
      <c r="B21" s="17"/>
      <c r="C21" s="5">
        <v>10950000</v>
      </c>
    </row>
    <row r="22" spans="1:3">
      <c r="A22" s="17" t="s">
        <v>25</v>
      </c>
      <c r="B22" s="17"/>
      <c r="C22" s="5">
        <f>SUM(C20:C21)</f>
        <v>10950000</v>
      </c>
    </row>
    <row r="23" spans="1:3">
      <c r="A23" s="17" t="s">
        <v>26</v>
      </c>
      <c r="B23" s="17"/>
      <c r="C23" s="4">
        <v>42418</v>
      </c>
    </row>
    <row r="24" spans="1:3">
      <c r="A24" s="17" t="s">
        <v>27</v>
      </c>
      <c r="B24" s="17"/>
      <c r="C24" s="4">
        <v>42429</v>
      </c>
    </row>
    <row r="25" spans="1:3">
      <c r="A25" s="18" t="s">
        <v>63</v>
      </c>
      <c r="B25" s="19"/>
      <c r="C25" s="11">
        <v>42478</v>
      </c>
    </row>
    <row r="26" spans="1:3" s="2" customFormat="1">
      <c r="A26" s="18" t="s">
        <v>64</v>
      </c>
      <c r="B26" s="19"/>
      <c r="C26" s="11">
        <v>42489</v>
      </c>
    </row>
    <row r="27" spans="1:3" s="2" customFormat="1">
      <c r="A27" s="20" t="s">
        <v>30</v>
      </c>
      <c r="B27" s="20"/>
      <c r="C27" s="20"/>
    </row>
    <row r="28" spans="1:3" s="2" customFormat="1">
      <c r="A28" s="17" t="s">
        <v>31</v>
      </c>
      <c r="B28" s="17"/>
      <c r="C28" s="6">
        <v>1</v>
      </c>
    </row>
    <row r="29" spans="1:3" s="2" customFormat="1">
      <c r="A29" s="17" t="s">
        <v>11</v>
      </c>
      <c r="B29" s="17"/>
      <c r="C29" s="9">
        <f>(C19*C34)/100</f>
        <v>9150000</v>
      </c>
    </row>
    <row r="30" spans="1:3" s="2" customFormat="1">
      <c r="A30" s="17" t="s">
        <v>32</v>
      </c>
      <c r="B30" s="17"/>
      <c r="C30" s="10"/>
    </row>
    <row r="31" spans="1:3" s="2" customFormat="1">
      <c r="A31" s="18" t="s">
        <v>43</v>
      </c>
      <c r="B31" s="19"/>
      <c r="C31" s="16">
        <v>0.65</v>
      </c>
    </row>
    <row r="32" spans="1:3" s="2" customFormat="1">
      <c r="A32" s="17" t="s">
        <v>33</v>
      </c>
      <c r="B32" s="17"/>
      <c r="C32" s="10"/>
    </row>
    <row r="33" spans="1:3" s="2" customFormat="1">
      <c r="A33" s="17" t="s">
        <v>34</v>
      </c>
      <c r="B33" s="17"/>
      <c r="C33" s="15">
        <v>0.32500000000000001</v>
      </c>
    </row>
    <row r="34" spans="1:3" s="2" customFormat="1">
      <c r="A34" s="17" t="s">
        <v>35</v>
      </c>
      <c r="B34" s="17"/>
      <c r="C34" s="6">
        <v>75</v>
      </c>
    </row>
    <row r="35" spans="1:3" s="2" customFormat="1">
      <c r="A35" s="17" t="s">
        <v>36</v>
      </c>
      <c r="B35" s="17"/>
      <c r="C35" s="6">
        <v>8</v>
      </c>
    </row>
    <row r="36" spans="1:3" s="2" customFormat="1">
      <c r="A36" s="17" t="s">
        <v>37</v>
      </c>
      <c r="B36" s="17"/>
      <c r="C36" s="6">
        <v>2</v>
      </c>
    </row>
    <row r="37" spans="1:3" s="2" customFormat="1">
      <c r="A37" s="17" t="s">
        <v>38</v>
      </c>
      <c r="B37" s="17"/>
      <c r="C37" s="3">
        <v>3</v>
      </c>
    </row>
    <row r="38" spans="1:3" s="2" customFormat="1">
      <c r="A38" s="17" t="s">
        <v>39</v>
      </c>
      <c r="B38" s="17"/>
      <c r="C38" s="4">
        <v>42470</v>
      </c>
    </row>
    <row r="39" spans="1:3" s="2" customFormat="1">
      <c r="A39" s="17" t="s">
        <v>40</v>
      </c>
      <c r="B39" s="17"/>
      <c r="C39" s="3" t="s">
        <v>56</v>
      </c>
    </row>
    <row r="40" spans="1:3" s="2" customFormat="1">
      <c r="A40" s="18" t="s">
        <v>51</v>
      </c>
      <c r="B40" s="19"/>
      <c r="C40" s="3" t="s">
        <v>41</v>
      </c>
    </row>
    <row r="41" spans="1:3" s="2" customFormat="1">
      <c r="A41" s="18" t="s">
        <v>53</v>
      </c>
      <c r="B41" s="19"/>
      <c r="C41" s="3"/>
    </row>
    <row r="42" spans="1:3" s="2" customFormat="1">
      <c r="A42" s="17" t="s">
        <v>54</v>
      </c>
      <c r="B42" s="17"/>
      <c r="C42" s="4"/>
    </row>
    <row r="43" spans="1:3" s="2" customFormat="1">
      <c r="A43" s="17" t="s">
        <v>55</v>
      </c>
      <c r="B43" s="17"/>
      <c r="C43" s="5"/>
    </row>
    <row r="44" spans="1:3" s="2" customFormat="1">
      <c r="A44" s="20" t="s">
        <v>57</v>
      </c>
      <c r="B44" s="20"/>
      <c r="C44" s="20"/>
    </row>
    <row r="45" spans="1:3" s="2" customFormat="1">
      <c r="A45" s="17" t="s">
        <v>58</v>
      </c>
      <c r="B45" s="17"/>
      <c r="C45" s="14" t="s">
        <v>59</v>
      </c>
    </row>
    <row r="46" spans="1:3" s="2" customFormat="1">
      <c r="A46" s="17" t="s">
        <v>60</v>
      </c>
      <c r="B46" s="17"/>
      <c r="C46" s="3" t="s">
        <v>61</v>
      </c>
    </row>
  </sheetData>
  <mergeCells count="47">
    <mergeCell ref="A11:C11"/>
    <mergeCell ref="A1:F1"/>
    <mergeCell ref="A2:F2"/>
    <mergeCell ref="A3:F3"/>
    <mergeCell ref="A4:B4"/>
    <mergeCell ref="A5:B5"/>
    <mergeCell ref="A6:B6"/>
    <mergeCell ref="A7:B7"/>
    <mergeCell ref="A8:B8"/>
    <mergeCell ref="A9:B9"/>
    <mergeCell ref="A10:B10"/>
    <mergeCell ref="A23:B23"/>
    <mergeCell ref="A24:B24"/>
    <mergeCell ref="A25:B25"/>
    <mergeCell ref="E6:F6"/>
    <mergeCell ref="A26:B26"/>
    <mergeCell ref="A17:B17"/>
    <mergeCell ref="A18:B18"/>
    <mergeCell ref="A19:B19"/>
    <mergeCell ref="A20:B20"/>
    <mergeCell ref="A21:B21"/>
    <mergeCell ref="A22:B22"/>
    <mergeCell ref="A12:B12"/>
    <mergeCell ref="A13:B13"/>
    <mergeCell ref="A14:B14"/>
    <mergeCell ref="A15:C15"/>
    <mergeCell ref="A16:B16"/>
    <mergeCell ref="A38:B38"/>
    <mergeCell ref="A27:C27"/>
    <mergeCell ref="A28:B28"/>
    <mergeCell ref="A29:B29"/>
    <mergeCell ref="A30:B30"/>
    <mergeCell ref="A32:B32"/>
    <mergeCell ref="A33:B33"/>
    <mergeCell ref="A34:B34"/>
    <mergeCell ref="A35:B35"/>
    <mergeCell ref="A36:B36"/>
    <mergeCell ref="A37:B37"/>
    <mergeCell ref="A31:B31"/>
    <mergeCell ref="A45:B45"/>
    <mergeCell ref="A46:B46"/>
    <mergeCell ref="A39:B39"/>
    <mergeCell ref="A40:B40"/>
    <mergeCell ref="A41:B41"/>
    <mergeCell ref="A42:B42"/>
    <mergeCell ref="A43:B43"/>
    <mergeCell ref="A44:C44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showGridLines="0" workbookViewId="0">
      <selection sqref="A1:F1"/>
    </sheetView>
  </sheetViews>
  <sheetFormatPr defaultColWidth="9.140625" defaultRowHeight="15"/>
  <cols>
    <col min="1" max="2" width="14.7109375" customWidth="1"/>
    <col min="3" max="3" width="16.28515625" customWidth="1"/>
    <col min="4" max="7" width="9.140625" style="2"/>
  </cols>
  <sheetData>
    <row r="1" spans="1:7">
      <c r="A1" s="21" t="s">
        <v>0</v>
      </c>
      <c r="B1" s="21"/>
      <c r="C1" s="21"/>
      <c r="D1" s="21"/>
      <c r="E1" s="21"/>
      <c r="F1" s="21"/>
      <c r="G1" s="1"/>
    </row>
    <row r="2" spans="1:7">
      <c r="A2" s="26" t="s">
        <v>46</v>
      </c>
      <c r="B2" s="27"/>
      <c r="C2" s="27"/>
      <c r="D2" s="27"/>
      <c r="E2" s="27"/>
      <c r="F2" s="28"/>
      <c r="G2" s="1"/>
    </row>
    <row r="3" spans="1:7">
      <c r="A3" s="22">
        <v>42467</v>
      </c>
      <c r="B3" s="23"/>
      <c r="C3" s="23"/>
      <c r="D3" s="23"/>
      <c r="E3" s="23"/>
      <c r="F3" s="23"/>
      <c r="G3" s="1"/>
    </row>
    <row r="4" spans="1:7">
      <c r="A4" s="24" t="s">
        <v>2</v>
      </c>
      <c r="B4" s="24"/>
      <c r="C4" s="7" t="s">
        <v>3</v>
      </c>
    </row>
    <row r="5" spans="1:7">
      <c r="A5" s="17" t="s">
        <v>4</v>
      </c>
      <c r="B5" s="17"/>
      <c r="C5" s="3" t="s">
        <v>5</v>
      </c>
    </row>
    <row r="6" spans="1:7">
      <c r="A6" s="17" t="s">
        <v>7</v>
      </c>
      <c r="B6" s="17"/>
      <c r="C6" s="4">
        <v>42401</v>
      </c>
      <c r="E6" s="25" t="s">
        <v>48</v>
      </c>
      <c r="F6" s="25"/>
    </row>
    <row r="7" spans="1:7">
      <c r="A7" s="17" t="s">
        <v>8</v>
      </c>
      <c r="B7" s="17"/>
      <c r="C7" s="4">
        <f>C6+60</f>
        <v>42461</v>
      </c>
      <c r="E7" s="8">
        <v>1</v>
      </c>
      <c r="F7" s="8" t="str">
        <f>IF(AND(C38="",C37=0),"Si","No")</f>
        <v>No</v>
      </c>
    </row>
    <row r="8" spans="1:7">
      <c r="A8" s="17" t="s">
        <v>9</v>
      </c>
      <c r="B8" s="17"/>
      <c r="C8" s="4">
        <v>42856</v>
      </c>
      <c r="E8" s="8">
        <v>2</v>
      </c>
      <c r="F8" s="8" t="str">
        <f>IF(AND(C38&lt;&gt;"",C37=2,C7&gt;A3),"Si","No")</f>
        <v>No</v>
      </c>
    </row>
    <row r="9" spans="1:7">
      <c r="A9" s="17" t="s">
        <v>10</v>
      </c>
      <c r="B9" s="17"/>
      <c r="C9" s="3">
        <v>1</v>
      </c>
      <c r="E9" s="8">
        <v>3</v>
      </c>
      <c r="F9" s="8" t="str">
        <f>IF(AND(C38&lt;&gt;"",C37=3),"Si","No")</f>
        <v>Si</v>
      </c>
    </row>
    <row r="10" spans="1:7">
      <c r="A10" s="17" t="s">
        <v>11</v>
      </c>
      <c r="B10" s="17"/>
      <c r="C10" s="5">
        <v>12200000</v>
      </c>
      <c r="E10" s="8">
        <v>4</v>
      </c>
      <c r="F10" s="8" t="str">
        <f>IF(C26&gt;A3,"Si","No")</f>
        <v>Si</v>
      </c>
    </row>
    <row r="11" spans="1:7">
      <c r="A11" s="20" t="s">
        <v>12</v>
      </c>
      <c r="B11" s="20"/>
      <c r="C11" s="20"/>
      <c r="E11" s="8">
        <v>5</v>
      </c>
      <c r="F11" s="8" t="str">
        <f>IF(C40="Sí","Si","No")</f>
        <v>Si</v>
      </c>
    </row>
    <row r="12" spans="1:7">
      <c r="A12" s="17" t="s">
        <v>13</v>
      </c>
      <c r="B12" s="17"/>
      <c r="C12" s="3">
        <v>3</v>
      </c>
      <c r="E12" s="8">
        <v>6</v>
      </c>
      <c r="F12" s="8" t="str">
        <f>IF(C42+30&gt;A3,"Si","No")</f>
        <v>Si</v>
      </c>
    </row>
    <row r="13" spans="1:7">
      <c r="A13" s="17" t="s">
        <v>14</v>
      </c>
      <c r="B13" s="17"/>
      <c r="C13" s="3" t="s">
        <v>62</v>
      </c>
      <c r="E13" s="8">
        <v>7</v>
      </c>
      <c r="F13" s="8" t="str">
        <f>IF(C43&gt;=C18&gt;A3,"Si","No")</f>
        <v>Si</v>
      </c>
    </row>
    <row r="14" spans="1:7">
      <c r="A14" s="17" t="s">
        <v>18</v>
      </c>
      <c r="B14" s="17"/>
      <c r="C14" s="3">
        <v>303031</v>
      </c>
      <c r="E14" s="8">
        <v>8</v>
      </c>
      <c r="F14" s="8" t="str">
        <f>IF(C41="Si","Si","No")</f>
        <v>Si</v>
      </c>
    </row>
    <row r="15" spans="1:7">
      <c r="A15" s="20" t="s">
        <v>19</v>
      </c>
      <c r="B15" s="20"/>
      <c r="C15" s="20"/>
    </row>
    <row r="16" spans="1:7">
      <c r="A16" s="17" t="s">
        <v>10</v>
      </c>
      <c r="B16" s="17"/>
      <c r="C16" s="3">
        <v>1</v>
      </c>
    </row>
    <row r="17" spans="1:3">
      <c r="A17" s="17" t="s">
        <v>20</v>
      </c>
      <c r="B17" s="17"/>
      <c r="C17" s="5"/>
    </row>
    <row r="18" spans="1:3">
      <c r="A18" s="17" t="s">
        <v>21</v>
      </c>
      <c r="B18" s="17"/>
      <c r="C18" s="5">
        <v>12200000</v>
      </c>
    </row>
    <row r="19" spans="1:3">
      <c r="A19" s="17" t="s">
        <v>22</v>
      </c>
      <c r="B19" s="17"/>
      <c r="C19" s="5">
        <f>SUM(C17:C18)</f>
        <v>12200000</v>
      </c>
    </row>
    <row r="20" spans="1:3">
      <c r="A20" s="17" t="s">
        <v>23</v>
      </c>
      <c r="B20" s="17"/>
      <c r="C20" s="5"/>
    </row>
    <row r="21" spans="1:3">
      <c r="A21" s="17" t="s">
        <v>24</v>
      </c>
      <c r="B21" s="17"/>
      <c r="C21" s="5">
        <v>10950000</v>
      </c>
    </row>
    <row r="22" spans="1:3">
      <c r="A22" s="17" t="s">
        <v>25</v>
      </c>
      <c r="B22" s="17"/>
      <c r="C22" s="5">
        <f>SUM(C20:C21)</f>
        <v>10950000</v>
      </c>
    </row>
    <row r="23" spans="1:3">
      <c r="A23" s="17" t="s">
        <v>26</v>
      </c>
      <c r="B23" s="17"/>
      <c r="C23" s="4">
        <v>42418</v>
      </c>
    </row>
    <row r="24" spans="1:3">
      <c r="A24" s="17" t="s">
        <v>27</v>
      </c>
      <c r="B24" s="17"/>
      <c r="C24" s="4">
        <v>42429</v>
      </c>
    </row>
    <row r="25" spans="1:3">
      <c r="A25" s="18" t="s">
        <v>63</v>
      </c>
      <c r="B25" s="19"/>
      <c r="C25" s="11">
        <v>42478</v>
      </c>
    </row>
    <row r="26" spans="1:3" s="2" customFormat="1">
      <c r="A26" s="18" t="s">
        <v>64</v>
      </c>
      <c r="B26" s="19"/>
      <c r="C26" s="11">
        <v>42489</v>
      </c>
    </row>
    <row r="27" spans="1:3" s="2" customFormat="1">
      <c r="A27" s="20" t="s">
        <v>30</v>
      </c>
      <c r="B27" s="20"/>
      <c r="C27" s="20"/>
    </row>
    <row r="28" spans="1:3" s="2" customFormat="1">
      <c r="A28" s="17" t="s">
        <v>31</v>
      </c>
      <c r="B28" s="17"/>
      <c r="C28" s="6">
        <v>1</v>
      </c>
    </row>
    <row r="29" spans="1:3" s="2" customFormat="1">
      <c r="A29" s="17" t="s">
        <v>11</v>
      </c>
      <c r="B29" s="17"/>
      <c r="C29" s="9">
        <f>(C19*C34)/100</f>
        <v>9150000</v>
      </c>
    </row>
    <row r="30" spans="1:3" s="2" customFormat="1">
      <c r="A30" s="17" t="s">
        <v>32</v>
      </c>
      <c r="B30" s="17"/>
      <c r="C30" s="10"/>
    </row>
    <row r="31" spans="1:3" s="2" customFormat="1">
      <c r="A31" s="18" t="s">
        <v>43</v>
      </c>
      <c r="B31" s="19"/>
      <c r="C31" s="16">
        <v>0.8</v>
      </c>
    </row>
    <row r="32" spans="1:3" s="2" customFormat="1">
      <c r="A32" s="17" t="s">
        <v>33</v>
      </c>
      <c r="B32" s="17"/>
      <c r="C32" s="10"/>
    </row>
    <row r="33" spans="1:3" s="2" customFormat="1">
      <c r="A33" s="17" t="s">
        <v>34</v>
      </c>
      <c r="B33" s="17"/>
      <c r="C33" s="15">
        <v>0.8</v>
      </c>
    </row>
    <row r="34" spans="1:3" s="2" customFormat="1">
      <c r="A34" s="17" t="s">
        <v>35</v>
      </c>
      <c r="B34" s="17"/>
      <c r="C34" s="6">
        <v>75</v>
      </c>
    </row>
    <row r="35" spans="1:3" s="2" customFormat="1">
      <c r="A35" s="17" t="s">
        <v>36</v>
      </c>
      <c r="B35" s="17"/>
      <c r="C35" s="6">
        <v>7</v>
      </c>
    </row>
    <row r="36" spans="1:3" s="2" customFormat="1">
      <c r="A36" s="17" t="s">
        <v>37</v>
      </c>
      <c r="B36" s="17"/>
      <c r="C36" s="6">
        <v>2</v>
      </c>
    </row>
    <row r="37" spans="1:3" s="2" customFormat="1">
      <c r="A37" s="17" t="s">
        <v>38</v>
      </c>
      <c r="B37" s="17"/>
      <c r="C37" s="3">
        <v>3</v>
      </c>
    </row>
    <row r="38" spans="1:3" s="2" customFormat="1">
      <c r="A38" s="17" t="s">
        <v>39</v>
      </c>
      <c r="B38" s="17"/>
      <c r="C38" s="4">
        <v>42470</v>
      </c>
    </row>
    <row r="39" spans="1:3" s="2" customFormat="1">
      <c r="A39" s="17" t="s">
        <v>40</v>
      </c>
      <c r="B39" s="17"/>
      <c r="C39" s="3" t="s">
        <v>56</v>
      </c>
    </row>
    <row r="40" spans="1:3" s="2" customFormat="1">
      <c r="A40" s="18" t="s">
        <v>51</v>
      </c>
      <c r="B40" s="19"/>
      <c r="C40" s="3" t="s">
        <v>56</v>
      </c>
    </row>
    <row r="41" spans="1:3" s="2" customFormat="1">
      <c r="A41" s="18" t="s">
        <v>53</v>
      </c>
      <c r="B41" s="19"/>
      <c r="C41" s="3" t="s">
        <v>52</v>
      </c>
    </row>
    <row r="42" spans="1:3" s="2" customFormat="1">
      <c r="A42" s="17" t="s">
        <v>54</v>
      </c>
      <c r="B42" s="17"/>
      <c r="C42" s="4">
        <v>42489</v>
      </c>
    </row>
    <row r="43" spans="1:3" s="2" customFormat="1">
      <c r="A43" s="17" t="s">
        <v>55</v>
      </c>
      <c r="B43" s="17"/>
      <c r="C43" s="5">
        <v>45000000</v>
      </c>
    </row>
    <row r="44" spans="1:3" s="2" customFormat="1">
      <c r="A44" s="20" t="s">
        <v>57</v>
      </c>
      <c r="B44" s="20"/>
      <c r="C44" s="20"/>
    </row>
    <row r="45" spans="1:3" s="2" customFormat="1">
      <c r="A45" s="17" t="s">
        <v>58</v>
      </c>
      <c r="B45" s="17"/>
      <c r="C45" s="14" t="s">
        <v>59</v>
      </c>
    </row>
    <row r="46" spans="1:3" s="2" customFormat="1">
      <c r="A46" s="17" t="s">
        <v>60</v>
      </c>
      <c r="B46" s="17"/>
      <c r="C46" s="3" t="s">
        <v>61</v>
      </c>
    </row>
  </sheetData>
  <mergeCells count="47">
    <mergeCell ref="A12:B12"/>
    <mergeCell ref="A1:F1"/>
    <mergeCell ref="A2:F2"/>
    <mergeCell ref="A3:F3"/>
    <mergeCell ref="A4:B4"/>
    <mergeCell ref="A5:B5"/>
    <mergeCell ref="A6:B6"/>
    <mergeCell ref="E6:F6"/>
    <mergeCell ref="A7:B7"/>
    <mergeCell ref="A8:B8"/>
    <mergeCell ref="A9:B9"/>
    <mergeCell ref="A10:B10"/>
    <mergeCell ref="A11:C11"/>
    <mergeCell ref="A24:B24"/>
    <mergeCell ref="A13:B13"/>
    <mergeCell ref="A14:B14"/>
    <mergeCell ref="A15:C15"/>
    <mergeCell ref="A16:B16"/>
    <mergeCell ref="A17:B17"/>
    <mergeCell ref="A18:B18"/>
    <mergeCell ref="A19:B19"/>
    <mergeCell ref="A20:B20"/>
    <mergeCell ref="A21:B21"/>
    <mergeCell ref="A22:B22"/>
    <mergeCell ref="A23:B23"/>
    <mergeCell ref="A37:B37"/>
    <mergeCell ref="A25:B25"/>
    <mergeCell ref="A26:B26"/>
    <mergeCell ref="A27:C27"/>
    <mergeCell ref="A28:B28"/>
    <mergeCell ref="A29:B29"/>
    <mergeCell ref="A30:B30"/>
    <mergeCell ref="A32:B32"/>
    <mergeCell ref="A33:B33"/>
    <mergeCell ref="A34:B34"/>
    <mergeCell ref="A35:B35"/>
    <mergeCell ref="A36:B36"/>
    <mergeCell ref="A31:B31"/>
    <mergeCell ref="A44:C44"/>
    <mergeCell ref="A45:B45"/>
    <mergeCell ref="A46:B46"/>
    <mergeCell ref="A38:B38"/>
    <mergeCell ref="A39:B39"/>
    <mergeCell ref="A40:B40"/>
    <mergeCell ref="A41:B41"/>
    <mergeCell ref="A42:B42"/>
    <mergeCell ref="A43:B43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C18A722-2511-4DFC-A2DA-F9C98A641F94}"/>
</file>

<file path=customXml/itemProps2.xml><?xml version="1.0" encoding="utf-8"?>
<ds:datastoreItem xmlns:ds="http://schemas.openxmlformats.org/officeDocument/2006/customXml" ds:itemID="{7F74B459-D0BF-4D98-BD5B-D56C71E1F380}"/>
</file>

<file path=customXml/itemProps3.xml><?xml version="1.0" encoding="utf-8"?>
<ds:datastoreItem xmlns:ds="http://schemas.openxmlformats.org/officeDocument/2006/customXml" ds:itemID="{75ECB12C-932C-47B3-ADA4-F61E83F3E94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Hewlett-Packard Company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Stephanie Barahona Vargas</dc:creator>
  <cp:keywords/>
  <dc:description/>
  <cp:lastModifiedBy>sbarahona</cp:lastModifiedBy>
  <cp:revision/>
  <dcterms:created xsi:type="dcterms:W3CDTF">2016-04-07T15:50:12Z</dcterms:created>
  <dcterms:modified xsi:type="dcterms:W3CDTF">2016-07-21T20:34:42Z</dcterms:modified>
  <cp:category/>
  <cp:contentStatus/>
</cp:coreProperties>
</file>