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lution Levels and medical co" sheetId="1" r:id="rId4"/>
    <sheet state="visible" name="Energy costs" sheetId="2" r:id="rId5"/>
  </sheets>
  <definedNames/>
  <calcPr/>
</workbook>
</file>

<file path=xl/sharedStrings.xml><?xml version="1.0" encoding="utf-8"?>
<sst xmlns="http://schemas.openxmlformats.org/spreadsheetml/2006/main" count="67" uniqueCount="49">
  <si>
    <t>Number cases</t>
  </si>
  <si>
    <t>7 Days</t>
  </si>
  <si>
    <t>Cost for the city of Helsinki with current data</t>
  </si>
  <si>
    <t>MEGASENSE PARAMETER</t>
  </si>
  <si>
    <t>WHO LIMIT VALUES</t>
  </si>
  <si>
    <t>NUMBER OF REGISTERS</t>
  </si>
  <si>
    <t>REGISTERS ABOVE LIMITED VALUE</t>
  </si>
  <si>
    <t>RATE</t>
  </si>
  <si>
    <t>Number people</t>
  </si>
  <si>
    <t>PM2.5</t>
  </si>
  <si>
    <t>10 Micrograms/M3</t>
  </si>
  <si>
    <t>Bad air %</t>
  </si>
  <si>
    <t>PM10</t>
  </si>
  <si>
    <t>20 Micrograms/M3</t>
  </si>
  <si>
    <t>Probability to respiratory hospital admissions (low likelihood)</t>
  </si>
  <si>
    <t>file:///C:/Users/eberl/Downloads/Knol2009_Article_ExpertElicitationOnUltrafinePa.pdf</t>
  </si>
  <si>
    <t>O3</t>
  </si>
  <si>
    <t>100 Micrograms/M3</t>
  </si>
  <si>
    <t>Cost respiratory diagnosis</t>
  </si>
  <si>
    <t>https://www.healthsystemtracker.org/brief/potential-costs-of-coronavirus-treatment-for-people-with-employer-coverage/#:~:text=The%20median%20total%20cost%20of,than%2096%20hours%20of%20ventilation.</t>
  </si>
  <si>
    <t>NO2</t>
  </si>
  <si>
    <t>40 Micrograms/M3</t>
  </si>
  <si>
    <t>Probability cost more than 2.000</t>
  </si>
  <si>
    <t>CO</t>
  </si>
  <si>
    <t>57.280 Micrograms/M3</t>
  </si>
  <si>
    <t>Total cost</t>
  </si>
  <si>
    <t>3 months</t>
  </si>
  <si>
    <t>AQI</t>
  </si>
  <si>
    <t>Calculation energy costs</t>
  </si>
  <si>
    <t>Downtown</t>
  </si>
  <si>
    <t>1.3 KW/DIA</t>
  </si>
  <si>
    <t>0.104 KW/HOUR</t>
  </si>
  <si>
    <t>Display</t>
  </si>
  <si>
    <t>22 kw/h</t>
  </si>
  <si>
    <t>Consumo hora</t>
  </si>
  <si>
    <t>Energia led</t>
  </si>
  <si>
    <t>PRECIO/KW H</t>
  </si>
  <si>
    <t>Numero de pantallas</t>
  </si>
  <si>
    <t>HORA/DIA</t>
  </si>
  <si>
    <t>KW/Dia</t>
  </si>
  <si>
    <t>Precio/Dia</t>
  </si>
  <si>
    <t>MES</t>
  </si>
  <si>
    <t>Numero de torres</t>
  </si>
  <si>
    <t xml:space="preserve">Suscripcion mensual </t>
  </si>
  <si>
    <t>servicios: limpiar torre</t>
  </si>
  <si>
    <t>red conectada a megasense</t>
  </si>
  <si>
    <t>Costo minimo</t>
  </si>
  <si>
    <t>Jakasaari</t>
  </si>
  <si>
    <t>1.3 KW/HOUR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</si>
</sst>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1" fillId="2" fontId="2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/>
    </xf>
    <xf borderId="0" fillId="0" fontId="1" numFmtId="3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0" xfId="0" applyBorder="1" applyFont="1" applyNumberForma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165" xfId="0" applyFont="1" applyNumberFormat="1"/>
    <xf quotePrefix="1"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600075</xdr:colOff>
      <xdr:row>9</xdr:row>
      <xdr:rowOff>161925</xdr:rowOff>
    </xdr:from>
    <xdr:ext cx="4733925" cy="1019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457200</xdr:colOff>
      <xdr:row>10</xdr:row>
      <xdr:rowOff>152400</xdr:rowOff>
    </xdr:from>
    <xdr:ext cx="7486650" cy="289560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lthsystemtracker.org/brief/potential-costs-of-coronavirus-treatment-for-people-with-employer-coverage/" TargetMode="External"/><Relationship Id="rId2" Type="http://schemas.openxmlformats.org/officeDocument/2006/relationships/hyperlink" Target="https://www.healthsystemtracker.org/brief/potential-costs-of-coronavirus-treatment-for-people-with-employer-coverage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4" max="4" width="20.57"/>
    <col customWidth="1" min="6" max="6" width="16.71"/>
    <col customWidth="1" min="10" max="10" width="53.43"/>
  </cols>
  <sheetData>
    <row r="1">
      <c r="K1" s="1" t="s">
        <v>0</v>
      </c>
      <c r="L1" s="2">
        <f>K3*K4*K5</f>
        <v>10709.32435</v>
      </c>
    </row>
    <row r="2" ht="36.75" customHeight="1">
      <c r="C2" s="1" t="s">
        <v>1</v>
      </c>
      <c r="J2" s="1" t="s">
        <v>2</v>
      </c>
    </row>
    <row r="3"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J3" s="1" t="s">
        <v>8</v>
      </c>
      <c r="K3" s="5">
        <v>100000.0</v>
      </c>
    </row>
    <row r="4">
      <c r="C4" s="6" t="s">
        <v>9</v>
      </c>
      <c r="D4" s="6" t="s">
        <v>10</v>
      </c>
      <c r="E4" s="6">
        <v>8843.0</v>
      </c>
      <c r="F4" s="6">
        <v>4096.0</v>
      </c>
      <c r="G4" s="7">
        <f t="shared" ref="G4:G8" si="1">F4/E4</f>
        <v>0.4631912247</v>
      </c>
      <c r="J4" s="1" t="s">
        <v>11</v>
      </c>
      <c r="K4" s="8">
        <f>G12</f>
        <v>0.5354662176</v>
      </c>
    </row>
    <row r="5">
      <c r="C5" s="6" t="s">
        <v>12</v>
      </c>
      <c r="D5" s="6" t="s">
        <v>13</v>
      </c>
      <c r="E5" s="6">
        <v>8843.0</v>
      </c>
      <c r="F5" s="6">
        <v>2740.0</v>
      </c>
      <c r="G5" s="7">
        <f t="shared" si="1"/>
        <v>0.3098495986</v>
      </c>
      <c r="J5" s="1" t="s">
        <v>14</v>
      </c>
      <c r="K5" s="9">
        <v>0.2</v>
      </c>
      <c r="L5" s="1" t="s">
        <v>15</v>
      </c>
    </row>
    <row r="6">
      <c r="C6" s="6" t="s">
        <v>16</v>
      </c>
      <c r="D6" s="6" t="s">
        <v>17</v>
      </c>
      <c r="E6" s="6">
        <v>8843.0</v>
      </c>
      <c r="F6" s="6">
        <v>1267.0</v>
      </c>
      <c r="G6" s="7">
        <f t="shared" si="1"/>
        <v>0.1432771684</v>
      </c>
      <c r="J6" s="1" t="s">
        <v>18</v>
      </c>
      <c r="K6" s="10">
        <v>12692.0</v>
      </c>
      <c r="L6" s="11" t="s">
        <v>19</v>
      </c>
    </row>
    <row r="7">
      <c r="C7" s="6" t="s">
        <v>20</v>
      </c>
      <c r="D7" s="6" t="s">
        <v>21</v>
      </c>
      <c r="E7" s="6">
        <v>8843.0</v>
      </c>
      <c r="F7" s="6">
        <v>8698.0</v>
      </c>
      <c r="G7" s="7">
        <f t="shared" si="1"/>
        <v>0.9836028497</v>
      </c>
      <c r="J7" s="1" t="s">
        <v>22</v>
      </c>
      <c r="K7" s="12">
        <v>0.75</v>
      </c>
      <c r="L7" s="13" t="s">
        <v>19</v>
      </c>
    </row>
    <row r="8">
      <c r="C8" s="6" t="s">
        <v>23</v>
      </c>
      <c r="D8" s="6" t="s">
        <v>24</v>
      </c>
      <c r="E8" s="6">
        <v>8843.0</v>
      </c>
      <c r="F8" s="6">
        <v>0.0</v>
      </c>
      <c r="G8" s="7">
        <f t="shared" si="1"/>
        <v>0</v>
      </c>
      <c r="J8" s="1" t="s">
        <v>25</v>
      </c>
      <c r="K8" s="2">
        <f>K6*K5*K4*K3*K7</f>
        <v>101942058.5</v>
      </c>
    </row>
    <row r="10">
      <c r="C10" s="1" t="s">
        <v>26</v>
      </c>
    </row>
    <row r="11">
      <c r="C11" s="3" t="s">
        <v>3</v>
      </c>
      <c r="D11" s="3" t="s">
        <v>4</v>
      </c>
      <c r="E11" s="3" t="s">
        <v>5</v>
      </c>
      <c r="F11" s="3" t="s">
        <v>6</v>
      </c>
      <c r="G11" s="4" t="s">
        <v>7</v>
      </c>
    </row>
    <row r="12">
      <c r="C12" s="6" t="s">
        <v>27</v>
      </c>
      <c r="D12" s="6">
        <v>3.0</v>
      </c>
      <c r="E12" s="6">
        <v>9502.0</v>
      </c>
      <c r="F12" s="6">
        <v>5088.0</v>
      </c>
      <c r="G12" s="7">
        <f t="shared" ref="G12:G14" si="2">F12/E12</f>
        <v>0.5354662176</v>
      </c>
    </row>
    <row r="13">
      <c r="C13" s="6" t="s">
        <v>9</v>
      </c>
      <c r="D13" s="6" t="s">
        <v>10</v>
      </c>
      <c r="E13" s="6">
        <v>9502.0</v>
      </c>
      <c r="F13" s="6">
        <v>4652.0</v>
      </c>
      <c r="G13" s="7">
        <f t="shared" si="2"/>
        <v>0.4895811408</v>
      </c>
    </row>
    <row r="14">
      <c r="C14" s="6" t="s">
        <v>12</v>
      </c>
      <c r="D14" s="6" t="s">
        <v>13</v>
      </c>
      <c r="E14" s="6">
        <v>9502.0</v>
      </c>
      <c r="F14" s="6">
        <v>3064.0</v>
      </c>
      <c r="G14" s="7">
        <f t="shared" si="2"/>
        <v>0.3224584298</v>
      </c>
    </row>
    <row r="15">
      <c r="C15" s="1"/>
      <c r="D15" s="1"/>
      <c r="E15" s="1"/>
      <c r="F15" s="1"/>
      <c r="G15" s="8"/>
    </row>
    <row r="16">
      <c r="C16" s="1"/>
      <c r="D16" s="1"/>
      <c r="E16" s="1"/>
      <c r="F16" s="1"/>
      <c r="G16" s="8"/>
    </row>
    <row r="17">
      <c r="C17" s="14"/>
      <c r="G17" s="8"/>
    </row>
    <row r="22">
      <c r="D22" s="15"/>
      <c r="E22" s="15"/>
      <c r="I22" s="15"/>
      <c r="J22" s="15"/>
    </row>
    <row r="26">
      <c r="G26" s="16"/>
    </row>
    <row r="27">
      <c r="D27" s="17"/>
      <c r="E27" s="17"/>
      <c r="I27" s="17"/>
      <c r="J27" s="17"/>
    </row>
    <row r="28">
      <c r="D28" s="17"/>
      <c r="E28" s="17"/>
      <c r="I28" s="17"/>
      <c r="J28" s="17"/>
    </row>
    <row r="31">
      <c r="F31" s="9"/>
      <c r="K31" s="8"/>
    </row>
    <row r="37">
      <c r="D37" s="15"/>
      <c r="E37" s="15"/>
    </row>
    <row r="42">
      <c r="D42" s="17"/>
      <c r="E42" s="17"/>
    </row>
    <row r="43">
      <c r="D43" s="17"/>
      <c r="E43" s="17"/>
    </row>
    <row r="46">
      <c r="F46" s="9"/>
    </row>
  </sheetData>
  <hyperlinks>
    <hyperlink r:id="rId1" location=":~:text=The%20median%20total%20cost%20of,than%2096%20hours%20of%20ventilation." ref="L6"/>
    <hyperlink r:id="rId2" location=":~:text=The%20median%20total%20cost%20of,than%2096%20hours%20of%20ventilation." ref="L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4" max="4" width="20.57"/>
    <col customWidth="1" min="6" max="6" width="16.71"/>
    <col customWidth="1" min="10" max="10" width="53.43"/>
  </cols>
  <sheetData>
    <row r="1">
      <c r="C1" s="14" t="s">
        <v>28</v>
      </c>
      <c r="D1" s="1"/>
      <c r="E1" s="1"/>
      <c r="F1" s="1"/>
      <c r="G1" s="8"/>
    </row>
    <row r="3">
      <c r="C3" s="1" t="s">
        <v>29</v>
      </c>
    </row>
    <row r="4">
      <c r="D4" s="18" t="s">
        <v>30</v>
      </c>
      <c r="E4" s="18" t="s">
        <v>31</v>
      </c>
      <c r="H4" s="1" t="s">
        <v>32</v>
      </c>
      <c r="I4" s="1" t="s">
        <v>33</v>
      </c>
    </row>
    <row r="5">
      <c r="C5" s="1" t="s">
        <v>34</v>
      </c>
      <c r="D5" s="1">
        <f>0.104</f>
        <v>0.104</v>
      </c>
      <c r="E5" s="1">
        <f>D5</f>
        <v>0.104</v>
      </c>
      <c r="H5" s="1" t="s">
        <v>35</v>
      </c>
      <c r="I5" s="1">
        <f>22/1000</f>
        <v>0.022</v>
      </c>
    </row>
    <row r="6">
      <c r="C6" s="1" t="s">
        <v>36</v>
      </c>
      <c r="D6" s="15">
        <v>0.119</v>
      </c>
      <c r="E6" s="15">
        <v>0.119</v>
      </c>
      <c r="H6" s="1" t="s">
        <v>37</v>
      </c>
      <c r="I6" s="15">
        <v>2.0</v>
      </c>
      <c r="J6" s="15"/>
    </row>
    <row r="7">
      <c r="C7" s="1" t="s">
        <v>38</v>
      </c>
      <c r="D7" s="1">
        <v>8.0</v>
      </c>
      <c r="E7" s="1">
        <v>24.0</v>
      </c>
    </row>
    <row r="10">
      <c r="C10" s="1" t="s">
        <v>39</v>
      </c>
      <c r="D10" s="19">
        <f>D7*D5+I6*I5*24</f>
        <v>1.888</v>
      </c>
      <c r="E10" s="19">
        <f>E7*E5+I6*I5*24</f>
        <v>3.552</v>
      </c>
      <c r="G10" s="16">
        <f>E10-1.3</f>
        <v>2.252</v>
      </c>
    </row>
    <row r="11">
      <c r="C11" s="1" t="s">
        <v>40</v>
      </c>
      <c r="D11" s="17">
        <f t="shared" ref="D11:E11" si="1">D6*D10</f>
        <v>0.224672</v>
      </c>
      <c r="E11" s="17">
        <f t="shared" si="1"/>
        <v>0.422688</v>
      </c>
      <c r="I11" s="17"/>
      <c r="J11" s="17"/>
    </row>
    <row r="12">
      <c r="C12" s="1" t="s">
        <v>41</v>
      </c>
      <c r="D12" s="17">
        <f t="shared" ref="D12:E12" si="2">D11*30</f>
        <v>6.74016</v>
      </c>
      <c r="E12" s="17">
        <f t="shared" si="2"/>
        <v>12.68064</v>
      </c>
      <c r="I12" s="17"/>
      <c r="J12" s="17"/>
    </row>
    <row r="14">
      <c r="C14" s="1" t="s">
        <v>42</v>
      </c>
      <c r="D14" s="1">
        <v>50.0</v>
      </c>
      <c r="E14" s="1">
        <v>50.0</v>
      </c>
      <c r="I14" s="1" t="s">
        <v>43</v>
      </c>
    </row>
    <row r="15">
      <c r="D15" s="19">
        <f t="shared" ref="D15:E15" si="3">D14*D12</f>
        <v>337.008</v>
      </c>
      <c r="E15" s="19">
        <f t="shared" si="3"/>
        <v>634.032</v>
      </c>
      <c r="F15" s="9">
        <f>(E15-D15)/E15</f>
        <v>0.4684684685</v>
      </c>
      <c r="I15" s="1" t="s">
        <v>44</v>
      </c>
      <c r="K15" s="8"/>
    </row>
    <row r="16">
      <c r="F16" s="19">
        <f>E15-D15</f>
        <v>297.024</v>
      </c>
      <c r="I16" s="1" t="s">
        <v>45</v>
      </c>
    </row>
    <row r="17">
      <c r="I17" s="1" t="s">
        <v>46</v>
      </c>
    </row>
    <row r="18">
      <c r="C18" s="1" t="s">
        <v>47</v>
      </c>
    </row>
    <row r="19">
      <c r="D19" s="18" t="s">
        <v>48</v>
      </c>
      <c r="E19" s="18" t="s">
        <v>31</v>
      </c>
    </row>
    <row r="20">
      <c r="C20" s="1" t="s">
        <v>34</v>
      </c>
      <c r="D20" s="1">
        <f>0.104</f>
        <v>0.104</v>
      </c>
      <c r="E20" s="1">
        <f>D20</f>
        <v>0.104</v>
      </c>
    </row>
    <row r="21">
      <c r="C21" s="1" t="s">
        <v>36</v>
      </c>
      <c r="D21" s="15">
        <v>0.119</v>
      </c>
      <c r="E21" s="15">
        <v>0.119</v>
      </c>
    </row>
    <row r="22">
      <c r="C22" s="1" t="s">
        <v>38</v>
      </c>
      <c r="D22" s="1">
        <v>2.0</v>
      </c>
      <c r="E22" s="1">
        <v>24.0</v>
      </c>
    </row>
    <row r="25">
      <c r="C25" s="1" t="s">
        <v>39</v>
      </c>
      <c r="D25" s="19">
        <f>D22*D20+I5*I6*24</f>
        <v>1.264</v>
      </c>
      <c r="E25" s="19">
        <f>E22*E20+I5*I6*24</f>
        <v>3.552</v>
      </c>
    </row>
    <row r="26">
      <c r="C26" s="1" t="s">
        <v>40</v>
      </c>
      <c r="D26" s="17">
        <f t="shared" ref="D26:E26" si="4">D21*D25</f>
        <v>0.150416</v>
      </c>
      <c r="E26" s="17">
        <f t="shared" si="4"/>
        <v>0.422688</v>
      </c>
    </row>
    <row r="27">
      <c r="C27" s="1" t="s">
        <v>41</v>
      </c>
      <c r="D27" s="17">
        <f t="shared" ref="D27:E27" si="5">D26*30</f>
        <v>4.51248</v>
      </c>
      <c r="E27" s="17">
        <f t="shared" si="5"/>
        <v>12.68064</v>
      </c>
    </row>
    <row r="29">
      <c r="C29" s="1" t="s">
        <v>42</v>
      </c>
      <c r="D29" s="1">
        <v>50.0</v>
      </c>
      <c r="E29" s="1">
        <v>50.0</v>
      </c>
    </row>
    <row r="30">
      <c r="D30" s="19">
        <f t="shared" ref="D30:E30" si="6">D29*D27</f>
        <v>225.624</v>
      </c>
      <c r="E30" s="19">
        <f t="shared" si="6"/>
        <v>634.032</v>
      </c>
      <c r="F30" s="9">
        <f>(E30-D30)/E30</f>
        <v>0.6441441441</v>
      </c>
    </row>
    <row r="31">
      <c r="F31" s="19">
        <f>E30-D30</f>
        <v>408.408</v>
      </c>
    </row>
  </sheetData>
  <drawing r:id="rId1"/>
</worksheet>
</file>