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t\Documents\UOC\2020_2\TFM\Eurobarometro_FS_464\"/>
    </mc:Choice>
  </mc:AlternateContent>
  <xr:revisionPtr revIDLastSave="0" documentId="13_ncr:1_{CB37C941-A576-4B16-A1F8-DF9E549C4DC4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mfinales_paises" sheetId="1" r:id="rId1"/>
    <sheet name="Hoja2" sheetId="3" r:id="rId2"/>
    <sheet name="Hoja1" sheetId="2" r:id="rId3"/>
  </sheets>
  <definedNames>
    <definedName name="_xlchart.v1.0" hidden="1">mfinales_paises!$BA$10:$BA$38</definedName>
    <definedName name="_xlchart.v1.1" hidden="1">mfinales_paises!$BB$10:$BB$38</definedName>
    <definedName name="_xlchart.v1.2" hidden="1">mfinales_paises!$BB$9</definedName>
    <definedName name="_xlchart.v1.3" hidden="1">mfinales_paises!$BC$10:$BC$38</definedName>
    <definedName name="_xlchart.v1.4" hidden="1">mfinales_paises!$BC$9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23" i="1" l="1"/>
  <c r="BE23" i="1"/>
  <c r="BD23" i="1"/>
  <c r="BG22" i="1"/>
  <c r="BG23" i="1" s="1"/>
  <c r="BF22" i="1"/>
  <c r="BE22" i="1"/>
  <c r="BD22" i="1"/>
  <c r="AT82" i="1"/>
  <c r="AZ84" i="1"/>
  <c r="BA82" i="1"/>
  <c r="AI36" i="1" l="1"/>
  <c r="AK36" i="1" s="1"/>
  <c r="AJ22" i="1"/>
  <c r="AJ24" i="1" s="1"/>
  <c r="AJ25" i="1" s="1"/>
  <c r="AJ23" i="1" l="1"/>
  <c r="P58" i="1"/>
  <c r="H521" i="1" l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U9" i="1" l="1"/>
  <c r="S7" i="1"/>
  <c r="R6" i="1"/>
  <c r="T8" i="1"/>
  <c r="R5" i="1"/>
  <c r="S6" i="1"/>
  <c r="T7" i="1"/>
  <c r="U8" i="1"/>
  <c r="V9" i="1"/>
  <c r="W10" i="1"/>
  <c r="Q12" i="1"/>
  <c r="R13" i="1"/>
  <c r="S14" i="1"/>
  <c r="T15" i="1"/>
  <c r="U16" i="1"/>
  <c r="V17" i="1"/>
  <c r="Q19" i="1"/>
  <c r="R20" i="1"/>
  <c r="S21" i="1"/>
  <c r="T22" i="1"/>
  <c r="U23" i="1"/>
  <c r="V24" i="1"/>
  <c r="W25" i="1"/>
  <c r="Q27" i="1"/>
  <c r="R28" i="1"/>
  <c r="S29" i="1"/>
  <c r="T30" i="1"/>
  <c r="U31" i="1"/>
  <c r="V32" i="1"/>
  <c r="Q5" i="1"/>
  <c r="S5" i="1"/>
  <c r="T6" i="1"/>
  <c r="U7" i="1"/>
  <c r="V8" i="1"/>
  <c r="W9" i="1"/>
  <c r="Q11" i="1"/>
  <c r="R12" i="1"/>
  <c r="S13" i="1"/>
  <c r="T14" i="1"/>
  <c r="U15" i="1"/>
  <c r="V16" i="1"/>
  <c r="W17" i="1"/>
  <c r="Q18" i="1"/>
  <c r="R19" i="1"/>
  <c r="S20" i="1"/>
  <c r="T21" i="1"/>
  <c r="U22" i="1"/>
  <c r="V23" i="1"/>
  <c r="W24" i="1"/>
  <c r="Q26" i="1"/>
  <c r="R27" i="1"/>
  <c r="S28" i="1"/>
  <c r="T29" i="1"/>
  <c r="U30" i="1"/>
  <c r="V31" i="1"/>
  <c r="W32" i="1"/>
  <c r="Q33" i="1"/>
  <c r="U6" i="1"/>
  <c r="V7" i="1"/>
  <c r="Q10" i="1"/>
  <c r="T13" i="1"/>
  <c r="V15" i="1"/>
  <c r="W16" i="1"/>
  <c r="R18" i="1"/>
  <c r="S19" i="1"/>
  <c r="U21" i="1"/>
  <c r="V22" i="1"/>
  <c r="W23" i="1"/>
  <c r="Q25" i="1"/>
  <c r="R26" i="1"/>
  <c r="S27" i="1"/>
  <c r="T28" i="1"/>
  <c r="U29" i="1"/>
  <c r="V30" i="1"/>
  <c r="W31" i="1"/>
  <c r="R33" i="1"/>
  <c r="U5" i="1"/>
  <c r="V6" i="1"/>
  <c r="W7" i="1"/>
  <c r="Q9" i="1"/>
  <c r="R10" i="1"/>
  <c r="S11" i="1"/>
  <c r="T12" i="1"/>
  <c r="U13" i="1"/>
  <c r="V14" i="1"/>
  <c r="W15" i="1"/>
  <c r="Q17" i="1"/>
  <c r="S18" i="1"/>
  <c r="T19" i="1"/>
  <c r="U20" i="1"/>
  <c r="V21" i="1"/>
  <c r="W22" i="1"/>
  <c r="Q24" i="1"/>
  <c r="R25" i="1"/>
  <c r="S26" i="1"/>
  <c r="T27" i="1"/>
  <c r="U28" i="1"/>
  <c r="V29" i="1"/>
  <c r="W30" i="1"/>
  <c r="Q32" i="1"/>
  <c r="S33" i="1"/>
  <c r="T5" i="1"/>
  <c r="W8" i="1"/>
  <c r="R11" i="1"/>
  <c r="T20" i="1"/>
  <c r="V5" i="1"/>
  <c r="W6" i="1"/>
  <c r="Q8" i="1"/>
  <c r="R9" i="1"/>
  <c r="S10" i="1"/>
  <c r="T11" i="1"/>
  <c r="U12" i="1"/>
  <c r="V13" i="1"/>
  <c r="W14" i="1"/>
  <c r="Q16" i="1"/>
  <c r="R17" i="1"/>
  <c r="T18" i="1"/>
  <c r="U19" i="1"/>
  <c r="V20" i="1"/>
  <c r="W21" i="1"/>
  <c r="Q23" i="1"/>
  <c r="R24" i="1"/>
  <c r="S25" i="1"/>
  <c r="T26" i="1"/>
  <c r="U27" i="1"/>
  <c r="V28" i="1"/>
  <c r="W29" i="1"/>
  <c r="Q31" i="1"/>
  <c r="R32" i="1"/>
  <c r="T33" i="1"/>
  <c r="U14" i="1"/>
  <c r="W5" i="1"/>
  <c r="Q7" i="1"/>
  <c r="R8" i="1"/>
  <c r="S9" i="1"/>
  <c r="T10" i="1"/>
  <c r="U11" i="1"/>
  <c r="V12" i="1"/>
  <c r="W13" i="1"/>
  <c r="Q15" i="1"/>
  <c r="R16" i="1"/>
  <c r="S17" i="1"/>
  <c r="U18" i="1"/>
  <c r="V19" i="1"/>
  <c r="W20" i="1"/>
  <c r="Q22" i="1"/>
  <c r="R23" i="1"/>
  <c r="S24" i="1"/>
  <c r="T25" i="1"/>
  <c r="U26" i="1"/>
  <c r="V27" i="1"/>
  <c r="W28" i="1"/>
  <c r="Q30" i="1"/>
  <c r="R31" i="1"/>
  <c r="S32" i="1"/>
  <c r="U33" i="1"/>
  <c r="S12" i="1"/>
  <c r="Q6" i="1"/>
  <c r="R7" i="1"/>
  <c r="S8" i="1"/>
  <c r="T9" i="1"/>
  <c r="U10" i="1"/>
  <c r="V11" i="1"/>
  <c r="W12" i="1"/>
  <c r="Q14" i="1"/>
  <c r="R15" i="1"/>
  <c r="S16" i="1"/>
  <c r="T17" i="1"/>
  <c r="V18" i="1"/>
  <c r="W19" i="1"/>
  <c r="Q21" i="1"/>
  <c r="R22" i="1"/>
  <c r="S23" i="1"/>
  <c r="T24" i="1"/>
  <c r="U25" i="1"/>
  <c r="V26" i="1"/>
  <c r="W27" i="1"/>
  <c r="Q29" i="1"/>
  <c r="R30" i="1"/>
  <c r="S31" i="1"/>
  <c r="T32" i="1"/>
  <c r="V33" i="1"/>
  <c r="V10" i="1"/>
  <c r="W11" i="1"/>
  <c r="Q13" i="1"/>
  <c r="R14" i="1"/>
  <c r="S15" i="1"/>
  <c r="T16" i="1"/>
  <c r="U17" i="1"/>
  <c r="W18" i="1"/>
  <c r="Q20" i="1"/>
  <c r="R21" i="1"/>
  <c r="S22" i="1"/>
  <c r="T23" i="1"/>
  <c r="U24" i="1"/>
  <c r="V25" i="1"/>
  <c r="W26" i="1"/>
  <c r="Q28" i="1"/>
  <c r="R29" i="1"/>
  <c r="S30" i="1"/>
  <c r="T31" i="1"/>
  <c r="U32" i="1"/>
  <c r="W3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<sst xmlns="http://schemas.openxmlformats.org/spreadsheetml/2006/main" count="1700" uniqueCount="355">
  <si>
    <t>q4_2BIN ~ q2 + d4r2 + user8</t>
  </si>
  <si>
    <t>q4_2BIN ~ d2 + q2 + q3 + user2</t>
  </si>
  <si>
    <t>q4_2BIN ~ d2 + q2 + q3 + uso1</t>
  </si>
  <si>
    <t>q4_2BIN ~ q2 + d13</t>
  </si>
  <si>
    <t>q4_2BIN ~ q2</t>
  </si>
  <si>
    <t>q4_2BIN ~ d2 + q2 + d4r2 + uso1 + uso3</t>
  </si>
  <si>
    <t>q4_2BIN ~ q2 + d4r2</t>
  </si>
  <si>
    <t>q4_2BIN ~ d2 + q2 + q3 + user8</t>
  </si>
  <si>
    <t>q4_2BIN ~ d2 + q2 + q3 + uso1 + user2 + user4 + user8</t>
  </si>
  <si>
    <t>q4_2BIN ~ d2 + q2</t>
  </si>
  <si>
    <t>q4_2BIN ~ d1 + d2 + d4r2 + d13 + user2</t>
  </si>
  <si>
    <t>q4_2BIN ~ d1 + q2 + d4r2 + q3 + uso2 + user4</t>
  </si>
  <si>
    <t>q4_2BIN ~ d1 + q2 + d4r2 + q3 + user2</t>
  </si>
  <si>
    <t>q4_2BIN ~ d1 + q2 + q3 + user8</t>
  </si>
  <si>
    <t>q4_2BIN ~ q2 + q3 + d13 + user2 + uso1</t>
  </si>
  <si>
    <t>q4_2BIN ~ d2 + q2 + d4r2 + user8</t>
  </si>
  <si>
    <t>q4_2BIN ~ d2 + q2 + uso1 + uso2</t>
  </si>
  <si>
    <t>q4_2BIN ~ user2 + user8</t>
  </si>
  <si>
    <t>q4_2BIN ~ d4r2 + d13 + user2</t>
  </si>
  <si>
    <t>q4_2BIN ~ q2 + uso3</t>
  </si>
  <si>
    <t>q4_2BIN ~ uso1 + uso2 + user4</t>
  </si>
  <si>
    <t>q4_2BIN ~ d2 + q2 + d4r2 + q3 + uso1 + uso2 + uso3 + user4</t>
  </si>
  <si>
    <t>q4_2BIN ~ q2 + d4r2 + q3 + user2</t>
  </si>
  <si>
    <t>q4_2BIN ~ d2 + d4r2</t>
  </si>
  <si>
    <t>q4_2BIN ~ d1 + d2 + q2 + user4 + user8</t>
  </si>
  <si>
    <t>q4_2BIN ~ q2 + user4</t>
  </si>
  <si>
    <t>q4_2BIN ~ q2 + d4r2 + uso3 + user4 + user8</t>
  </si>
  <si>
    <t>q4_2BIN ~ q2 + d4r2 + d13</t>
  </si>
  <si>
    <t>AT</t>
  </si>
  <si>
    <t>BE</t>
  </si>
  <si>
    <t>BG</t>
  </si>
  <si>
    <t>CY</t>
  </si>
  <si>
    <t>CZ</t>
  </si>
  <si>
    <t>DE</t>
  </si>
  <si>
    <t>EE</t>
  </si>
  <si>
    <t>DK</t>
  </si>
  <si>
    <t>ES</t>
  </si>
  <si>
    <t>FI</t>
  </si>
  <si>
    <t>FR</t>
  </si>
  <si>
    <t>GB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</si>
  <si>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</si>
  <si>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</si>
  <si>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</si>
  <si>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</si>
  <si>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</si>
  <si>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</si>
  <si>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</si>
  <si>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</si>
  <si>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</si>
  <si>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</si>
  <si>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</si>
  <si>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</si>
  <si>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</si>
  <si>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</si>
  <si>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</si>
  <si>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</si>
  <si>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GL</t>
  </si>
  <si>
    <t>Modelo Final</t>
  </si>
  <si>
    <t>Orden</t>
  </si>
  <si>
    <t>País</t>
  </si>
  <si>
    <t>Belgium</t>
  </si>
  <si>
    <t>Latvia</t>
  </si>
  <si>
    <t>Luxembourg</t>
  </si>
  <si>
    <t>Bulgaria</t>
  </si>
  <si>
    <t>Hungary</t>
  </si>
  <si>
    <t>Denmark</t>
  </si>
  <si>
    <t>Malta</t>
  </si>
  <si>
    <t>Germany</t>
  </si>
  <si>
    <t>Estonia</t>
  </si>
  <si>
    <t>Austria</t>
  </si>
  <si>
    <t>Greece</t>
  </si>
  <si>
    <t>EL</t>
  </si>
  <si>
    <t>Poland</t>
  </si>
  <si>
    <t>Spain</t>
  </si>
  <si>
    <t>Portugal</t>
  </si>
  <si>
    <t>France</t>
  </si>
  <si>
    <t>Romania</t>
  </si>
  <si>
    <t>Croatia</t>
  </si>
  <si>
    <t>Slovenia</t>
  </si>
  <si>
    <t>Ireland</t>
  </si>
  <si>
    <t>Slovakia</t>
  </si>
  <si>
    <t>Italy</t>
  </si>
  <si>
    <t>Finland</t>
  </si>
  <si>
    <t>Sweden</t>
  </si>
  <si>
    <t>Lithuania</t>
  </si>
  <si>
    <t>UK</t>
  </si>
  <si>
    <t xml:space="preserve">Czech Republic </t>
  </si>
  <si>
    <t>The Netherlands</t>
  </si>
  <si>
    <t>Republic of Cyprus</t>
  </si>
  <si>
    <t>United Kingdom</t>
  </si>
  <si>
    <t>Global - EU28</t>
  </si>
  <si>
    <t>Isocntry</t>
  </si>
  <si>
    <t>q4_2BIN ~ d1 + d2 + q2 + d4r2 + q3 + d13 + user2 + user4 +  user8</t>
  </si>
  <si>
    <t>Constant</t>
  </si>
  <si>
    <t>Note:</t>
  </si>
  <si>
    <t>0,062*</t>
  </si>
  <si>
    <t>GLOBAL</t>
  </si>
  <si>
    <t>edad</t>
  </si>
  <si>
    <t>sexo</t>
  </si>
  <si>
    <t>veces_uso</t>
  </si>
  <si>
    <t>confianza</t>
  </si>
  <si>
    <t>deteccion</t>
  </si>
  <si>
    <t>estudios</t>
  </si>
  <si>
    <t>País:</t>
  </si>
  <si>
    <t>Resultados</t>
  </si>
  <si>
    <t>modelo</t>
  </si>
  <si>
    <t>================================================</t>
  </si>
  <si>
    <t>--------------------------------------</t>
  </si>
  <si>
    <t>Modelo</t>
  </si>
  <si>
    <t>------------------------------------------------</t>
  </si>
  <si>
    <t>-0,002*</t>
  </si>
  <si>
    <t>0,060*</t>
  </si>
  <si>
    <t>0,085***</t>
  </si>
  <si>
    <t>0,082***</t>
  </si>
  <si>
    <t>1,932***</t>
  </si>
  <si>
    <t>*p&lt;0,1;</t>
  </si>
  <si>
    <t>**p&lt;0,05;</t>
  </si>
  <si>
    <t>***p&lt;0,01</t>
  </si>
  <si>
    <t>0,129***</t>
  </si>
  <si>
    <t>0,127***</t>
  </si>
  <si>
    <t>0,099**</t>
  </si>
  <si>
    <t>1,319***</t>
  </si>
  <si>
    <t>0,003*</t>
  </si>
  <si>
    <t>-0,132**</t>
  </si>
  <si>
    <t>0,067*</t>
  </si>
  <si>
    <t>0,089***</t>
  </si>
  <si>
    <t>0,084*</t>
  </si>
  <si>
    <t>1,793***</t>
  </si>
  <si>
    <t>0,005**</t>
  </si>
  <si>
    <t>0,147***</t>
  </si>
  <si>
    <t>0,096***</t>
  </si>
  <si>
    <t>0,097**</t>
  </si>
  <si>
    <t>1,601***</t>
  </si>
  <si>
    <t>0,128***</t>
  </si>
  <si>
    <t>1,789***</t>
  </si>
  <si>
    <t>-0,154***</t>
  </si>
  <si>
    <t>1,889***</t>
  </si>
  <si>
    <t>0,077*</t>
  </si>
  <si>
    <t>0,100***</t>
  </si>
  <si>
    <t>1,740***</t>
  </si>
  <si>
    <t>0,146***</t>
  </si>
  <si>
    <t>-0,102**</t>
  </si>
  <si>
    <t>1,910***</t>
  </si>
  <si>
    <t>0,005***</t>
  </si>
  <si>
    <t>-0,104**</t>
  </si>
  <si>
    <t>0,122***</t>
  </si>
  <si>
    <t>0,124***</t>
  </si>
  <si>
    <t>0,113***</t>
  </si>
  <si>
    <t>1,452***</t>
  </si>
  <si>
    <t>0,116***</t>
  </si>
  <si>
    <t>0,085**</t>
  </si>
  <si>
    <t>1,804***</t>
  </si>
  <si>
    <t>-0,199***</t>
  </si>
  <si>
    <t>0,099***</t>
  </si>
  <si>
    <t>0,184***</t>
  </si>
  <si>
    <t>1,198***</t>
  </si>
  <si>
    <t>0,003**</t>
  </si>
  <si>
    <t>0,047**</t>
  </si>
  <si>
    <t>0,141***</t>
  </si>
  <si>
    <t>0,092**</t>
  </si>
  <si>
    <t>1,152***</t>
  </si>
  <si>
    <t>0,091***</t>
  </si>
  <si>
    <t>0,123***</t>
  </si>
  <si>
    <t>1,501***</t>
  </si>
  <si>
    <t>0,004**</t>
  </si>
  <si>
    <t>0,266***</t>
  </si>
  <si>
    <t>0,109***</t>
  </si>
  <si>
    <t>1,256***</t>
  </si>
  <si>
    <t>-0,123**</t>
  </si>
  <si>
    <t>0,178***</t>
  </si>
  <si>
    <t>0,173***</t>
  </si>
  <si>
    <t>1,806***</t>
  </si>
  <si>
    <t>0,052**</t>
  </si>
  <si>
    <t>0,132***</t>
  </si>
  <si>
    <t>0,078**</t>
  </si>
  <si>
    <t>1,374***</t>
  </si>
  <si>
    <t>0,079**</t>
  </si>
  <si>
    <t>1,970***</t>
  </si>
  <si>
    <t>0,106***</t>
  </si>
  <si>
    <t>1,899***</t>
  </si>
  <si>
    <t>-0,131*</t>
  </si>
  <si>
    <t>-0,052*</t>
  </si>
  <si>
    <t>0,165***</t>
  </si>
  <si>
    <t>1,927***</t>
  </si>
  <si>
    <t>1,691***</t>
  </si>
  <si>
    <t>0,085*</t>
  </si>
  <si>
    <t>2,363***</t>
  </si>
  <si>
    <t>0,081***</t>
  </si>
  <si>
    <t>2,088***</t>
  </si>
  <si>
    <t>0,006***</t>
  </si>
  <si>
    <t>0,250***</t>
  </si>
  <si>
    <t>0,111***</t>
  </si>
  <si>
    <t>1,153***</t>
  </si>
  <si>
    <t>0,080**</t>
  </si>
  <si>
    <t>0,071**</t>
  </si>
  <si>
    <t>1,971***</t>
  </si>
  <si>
    <t>0,007***</t>
  </si>
  <si>
    <t>0,159***</t>
  </si>
  <si>
    <t>0,125***</t>
  </si>
  <si>
    <t>1,089***</t>
  </si>
  <si>
    <t>0,055**</t>
  </si>
  <si>
    <t>1,592***</t>
  </si>
  <si>
    <t>0,065***</t>
  </si>
  <si>
    <t>1,843***</t>
  </si>
  <si>
    <t>0,102**</t>
  </si>
  <si>
    <t>0,083*</t>
  </si>
  <si>
    <t>0,098***</t>
  </si>
  <si>
    <t>1,718***</t>
  </si>
  <si>
    <t>GLOBAL,</t>
  </si>
  <si>
    <t>0,003***</t>
  </si>
  <si>
    <t>-0,060***</t>
  </si>
  <si>
    <t>0,019***</t>
  </si>
  <si>
    <t>0,120***</t>
  </si>
  <si>
    <t>0,050***</t>
  </si>
  <si>
    <t>1,602***</t>
  </si>
  <si>
    <t>Percepción problema para la democracia</t>
  </si>
  <si>
    <t>Resultados modelo</t>
  </si>
  <si>
    <t>Dependent variable</t>
  </si>
  <si>
    <t>Global</t>
  </si>
  <si>
    <t>Variables independientes</t>
  </si>
  <si>
    <t xml:space="preserve">        Pearson's Chi-squared test</t>
  </si>
  <si>
    <t>Tabla de contingencia entre la variable percepción y la variable ideología del gobierno</t>
  </si>
  <si>
    <t>X-squared = 279,28, df = 12, p-value &lt; 2,2e-16</t>
  </si>
  <si>
    <t>No, definitely not</t>
  </si>
  <si>
    <t>No, not really</t>
  </si>
  <si>
    <t>Yes, to some extent</t>
  </si>
  <si>
    <t>Yes, definitely</t>
  </si>
  <si>
    <t>Total</t>
  </si>
  <si>
    <t>Chi-square components</t>
  </si>
  <si>
    <t>Ideologia del gobierno</t>
  </si>
  <si>
    <t>Frequency table</t>
  </si>
  <si>
    <t>Total percentages</t>
  </si>
  <si>
    <t>Ideología del gobierno</t>
  </si>
  <si>
    <t>n</t>
  </si>
  <si>
    <t>s</t>
  </si>
  <si>
    <t>with(datos1, tapply(percepcion, list(country), mean, na.rm = TRUE))</t>
  </si>
  <si>
    <t>AT - Austria</t>
  </si>
  <si>
    <t>BE - Belgium</t>
  </si>
  <si>
    <t>BG - Bulgaria</t>
  </si>
  <si>
    <t>CZ - Czech Republic</t>
  </si>
  <si>
    <t>DE - Germany</t>
  </si>
  <si>
    <t>DK - Denmark</t>
  </si>
  <si>
    <t>EE - Estonia</t>
  </si>
  <si>
    <t>ES -Spain</t>
  </si>
  <si>
    <t>FI - Finland</t>
  </si>
  <si>
    <t>FR - France</t>
  </si>
  <si>
    <t>GB - United Kingdom</t>
  </si>
  <si>
    <t>GR - Greece</t>
  </si>
  <si>
    <t>HR - Croatia</t>
  </si>
  <si>
    <t>HU - Hungary</t>
  </si>
  <si>
    <t>IE - Ireland</t>
  </si>
  <si>
    <t>IT - Italy</t>
  </si>
  <si>
    <t>LT - Lithuania</t>
  </si>
  <si>
    <t>LU - Luxembourg</t>
  </si>
  <si>
    <t>LV - Latvia</t>
  </si>
  <si>
    <t>MT - Malta</t>
  </si>
  <si>
    <t>PL - Poland</t>
  </si>
  <si>
    <t>PT - Portugal</t>
  </si>
  <si>
    <t>RO - Romania</t>
  </si>
  <si>
    <t>SE - Sweden</t>
  </si>
  <si>
    <t>SI - Slovenia</t>
  </si>
  <si>
    <t>SK - Slovakia</t>
  </si>
  <si>
    <t>CY - Cyprus</t>
  </si>
  <si>
    <t>NL - Netherlands</t>
  </si>
  <si>
    <t>Frequency table:</t>
  </si>
  <si>
    <t xml:space="preserve">                     idgov</t>
  </si>
  <si>
    <t>Total percentages:</t>
  </si>
  <si>
    <t>data:  .Table</t>
  </si>
  <si>
    <t>X-squared = 276.2, df = 12, p-value &lt; 2.2e-16</t>
  </si>
  <si>
    <t>Percepción</t>
  </si>
  <si>
    <t xml:space="preserve">              Df Sum Sq Mean Sq F value Pr(&gt;F)    </t>
  </si>
  <si>
    <t>idgov           4     81   20.33   31.26 &lt;2e-16 ***</t>
  </si>
  <si>
    <t xml:space="preserve">Residuals   22535  14657    0.65                   </t>
  </si>
  <si>
    <t>---</t>
  </si>
  <si>
    <t>Signif. codes:  0 '***' 0.001 '**' 0.01 '*' 0.05 '.' 0.1 ' ' 1</t>
  </si>
  <si>
    <t>intervals</t>
  </si>
  <si>
    <t xml:space="preserve">  Tukey multiple comparisons of means</t>
  </si>
  <si>
    <t xml:space="preserve">    95% family-wise confidence level</t>
  </si>
  <si>
    <t>Fit: aov(formula = lm(percepcion ~ idgov, data = datos1))</t>
  </si>
  <si>
    <t>$idgov</t>
  </si>
  <si>
    <t xml:space="preserve">            diff          lwr          upr     p adj</t>
  </si>
  <si>
    <t>5-4 -0.127798431 -0.175881494 -0.079715368 0.0000000</t>
  </si>
  <si>
    <t>6-4 -0.134202992 -0.173992831 -0.094413154 0.0000000</t>
  </si>
  <si>
    <t>7-4 -0.009308265 -0.059154150  0.040537620 0.9864652</t>
  </si>
  <si>
    <t>8-4 -0.079994802 -0.141236600 -0.018753003 0.0033737</t>
  </si>
  <si>
    <t>6-5 -0.006404562 -0.048966330  0.036157207 0.9940498</t>
  </si>
  <si>
    <t>7-5  0.118490166  0.066404802  0.170575529 0.0000000</t>
  </si>
  <si>
    <t>8-5  0.047803629 -0.015274345  0.110881603 0.2343484</t>
  </si>
  <si>
    <t>7-6  0.124894727  0.080351092  0.169438362 0.0000000</t>
  </si>
  <si>
    <t>8-6  0.054208191 -0.002801291  0.111217673 0.0714687</t>
  </si>
  <si>
    <t>8-7 -0.070686536 -0.135118377 -0.006254696 0.0231846</t>
  </si>
  <si>
    <t>&gt; with(datos1, posthoc.kruskal.nemenyi.test(percepcion, idgov, method = "Chisq"))</t>
  </si>
  <si>
    <t>Warning in posthoc.kruskal.nemenyi.test.default(percepcion, idgov, method = "Chisq") :</t>
  </si>
  <si>
    <t xml:space="preserve">  Ties are present, p-values are not corrected.</t>
  </si>
  <si>
    <t xml:space="preserve">data:  percepcion and idgov </t>
  </si>
  <si>
    <t>Intervalos</t>
  </si>
  <si>
    <t>Montar Grupos que no son iguales</t>
  </si>
  <si>
    <t>The Nemenyi post-hoc test can also be used when the group sizes are different, in which case, it is similar to the Tukey-Kramer test following ANOVA.</t>
  </si>
  <si>
    <t xml:space="preserve">IDEOLOGIA </t>
  </si>
  <si>
    <t>Medias Variable Percepción</t>
  </si>
  <si>
    <t>Cálculo del ANOVA</t>
  </si>
  <si>
    <t>Kruskal-Wallis chi-squared = 191.83, df = 4, p-value &lt; 2.2e-16</t>
  </si>
  <si>
    <t>data:  percepcion and idgov</t>
  </si>
  <si>
    <t>Kruskal-Wallis rank sum test</t>
  </si>
  <si>
    <t xml:space="preserve">Pairwise comparisons using Tukey and Kramer (Nemenyi) test      </t>
  </si>
  <si>
    <t xml:space="preserve"> with Tukey-Dist approximation for independent samples </t>
  </si>
  <si>
    <t>-</t>
  </si>
  <si>
    <t>IDEOLOGIA</t>
  </si>
  <si>
    <t>bonferrani</t>
  </si>
  <si>
    <t>P value adjustment method: Bonferroni</t>
  </si>
  <si>
    <t>Ideología</t>
  </si>
  <si>
    <t>Percepción media</t>
  </si>
  <si>
    <t xml:space="preserve">numSummary(datos1[, "ideologia", drop = FALSE], statistics = c("mean", "sd", "IQR", </t>
  </si>
  <si>
    <t>+                                                                 "quantiles"), quantiles = c(0, 0.25, 0.5, 0.75, 1))</t>
  </si>
  <si>
    <t xml:space="preserve">     mean       sd IQR 0% 25% 50% 75% 100%     n</t>
  </si>
  <si>
    <t xml:space="preserve"> 5.726087 1.176678   1  4   5   6   6    8 22540</t>
  </si>
  <si>
    <t>Mediana variable percepción</t>
  </si>
  <si>
    <t xml:space="preserve">numSummary(datos1[, "percepcion", drop = FALSE], statistics = c("mean", "sd", "IQR", </t>
  </si>
  <si>
    <t>Rcmdr+      "quantiles"), quantiles = c(0, 0.25, 0.5, 0.75, 1))</t>
  </si>
  <si>
    <t xml:space="preserve">     mean        sd IQR 0% 25% 50% 75% 100%     n</t>
  </si>
  <si>
    <t xml:space="preserve"> 2.276664 0.8086538   1  0   2   2   3    3 22540</t>
  </si>
  <si>
    <t>Mediana variable ideología</t>
  </si>
  <si>
    <t>País: GLOBAL. Resultados modelo</t>
  </si>
  <si>
    <t>=====================================================================================================================================================================================</t>
  </si>
  <si>
    <t xml:space="preserve">                                                                                           Dependent variable:                                                                       </t>
  </si>
  <si>
    <t xml:space="preserve">                    -----------------------------------------------------------------------------------------------------------------------------------------------------------------</t>
  </si>
  <si>
    <t xml:space="preserve">                                                                                 Percepción problema para la democracia                                                              </t>
  </si>
  <si>
    <t xml:space="preserve">                               (1)                        (2)                        (3)                        (4)                        (5)                        (6)            </t>
  </si>
  <si>
    <t>-------------------------------------------------------------------------------------------------------------------------------------------------------------------------------------</t>
  </si>
  <si>
    <t xml:space="preserve">deteccion            0.130*** (0.121, 0.140)    0.118*** (0.108, 0.128)    0.119*** (0.109, 0.129)    0.120*** (0.110, 0.130)    0.118*** (0.108, 0.128)    0.120*** (0.111, 0.130)  </t>
  </si>
  <si>
    <t xml:space="preserve">edad                                                                       0.003*** (0.002, 0.003)                                                          0.003*** (0.003, 0.004)  </t>
  </si>
  <si>
    <t>sexo                                                                                                 -0.066*** (-0.087, -0.045)                            -0.060*** (-0.081, -0.039)</t>
  </si>
  <si>
    <t xml:space="preserve">estudios                                                                                                                         0.029*** (0.015, 0.043)    0.050*** (0.036, 0.065)  </t>
  </si>
  <si>
    <t xml:space="preserve">veces_uso                                        0.007* (-0.001, 0.015)    0.022*** (0.014, 0.031)     0.006 (-0.002, 0.014)      0.003 (-0.005, 0.011)     0.019*** (0.010, 0.027)  </t>
  </si>
  <si>
    <t xml:space="preserve">confianza                                       0.084*** (0.069, 0.098)    0.087*** (0.072, 0.101)    0.087*** (0.072, 0.101)    0.080*** (0.066, 0.095)    0.085*** (0.070, 0.099)  </t>
  </si>
  <si>
    <t xml:space="preserve">Constant             2.025*** (2.003, 2.046)    1.883*** (1.850, 1.915)    1.722*** (1.671, 1.773)    1.907*** (1.873, 1.940)    1.823*** (1.780, 1.866)    1.602*** (1.535, 1.669)  </t>
  </si>
  <si>
    <t xml:space="preserve">Observations                  22,540                     22,540                     22,540                     22,540                     22,540                     22,540          </t>
  </si>
  <si>
    <t xml:space="preserve">R2                            0.030                      0.036                      0.039                      0.037                      0.037                      0.042           </t>
  </si>
  <si>
    <t xml:space="preserve">Adjusted R2                   0.030                      0.036                      0.038                      0.037                      0.036                      0.042           </t>
  </si>
  <si>
    <t xml:space="preserve">Residual Std. Error    105.078 (df = 22538)       104.766 (df = 22536)       104.617 (df = 22535)       104.680 (df = 22535)       104.728 (df = 22535)       104.434 (df = 22533)   </t>
  </si>
  <si>
    <t>F Statistic         696.345*** (df = 1; 22538) 278.886*** (df = 3; 22536) 226.131*** (df = 4; 22535) 219.092*** (df = 4; 22535) 213.726*** (df = 4; 22535) 164.803*** (df = 6; 22533)</t>
  </si>
  <si>
    <t>Note:                                                                                                                                                     *p&lt;0.1; **p&lt;0.05; ***p&lt;0.01</t>
  </si>
  <si>
    <t xml:space="preserve">                            Detección                  Controles                     Edad                       Sexo                     Estudios                    Completo           </t>
  </si>
  <si>
    <t xml:space="preserve">                              Modelo                     Modelo                     Modelo                     Modelo                     Modelo                      Modelo        </t>
  </si>
  <si>
    <t>mean</t>
  </si>
  <si>
    <t>sd</t>
  </si>
  <si>
    <t>se(mean)</t>
  </si>
  <si>
    <t>CY - Cyprus (Republic)</t>
  </si>
  <si>
    <t>NL - The Netherlands</t>
  </si>
  <si>
    <t>ES - Spain</t>
  </si>
  <si>
    <t>mean        sd   se(mean) IQR 0% 25% 50% 75% 100%     n</t>
  </si>
  <si>
    <t xml:space="preserve"> 2.276664 0.8086538 0.00538624   1  0   2   2   3    3 22540</t>
  </si>
  <si>
    <t xml:space="preserve">Modelo </t>
  </si>
  <si>
    <t>Variables regresión</t>
  </si>
  <si>
    <t>Percepción &lt;- Detección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</si>
</sst>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"/>
    <numFmt numFmtId="165" formatCode="0.000000"/>
    <numFmt numFmtId="166" formatCode="0.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rgb="FF000000"/>
      <name val="Lucida Console"/>
      <family val="3"/>
    </font>
    <font>
      <b/>
      <sz val="18"/>
      <color rgb="FF000000"/>
      <name val="Lucida Console"/>
      <family val="3"/>
    </font>
    <font>
      <b/>
      <sz val="10"/>
      <color rgb="FF000000"/>
      <name val="Arial"/>
      <family val="2"/>
    </font>
    <font>
      <b/>
      <sz val="12"/>
      <color theme="1"/>
      <name val="Arial"/>
      <family val="2"/>
    </font>
    <font>
      <sz val="10"/>
      <color rgb="FFC5060B"/>
      <name val="Lucida Console"/>
      <family val="3"/>
    </font>
    <font>
      <sz val="14"/>
      <color rgb="FF333333"/>
      <name val="Georgia"/>
      <family val="1"/>
    </font>
    <font>
      <sz val="9"/>
      <color rgb="FF000000"/>
      <name val="Lucida Console"/>
      <family val="3"/>
    </font>
    <font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b/>
      <sz val="16"/>
      <color theme="1"/>
      <name val="Courier New"/>
      <family val="3"/>
    </font>
    <font>
      <sz val="16"/>
      <color theme="1"/>
      <name val="Courier New"/>
      <family val="3"/>
    </font>
    <font>
      <sz val="12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7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6" fillId="34" borderId="23" xfId="0" applyFont="1" applyFill="1" applyBorder="1"/>
    <xf numFmtId="0" fontId="16" fillId="34" borderId="23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36" borderId="0" xfId="0" applyFill="1" applyAlignment="1">
      <alignment horizontal="left" vertical="center"/>
    </xf>
    <xf numFmtId="0" fontId="18" fillId="36" borderId="0" xfId="0" applyFont="1" applyFill="1" applyAlignment="1">
      <alignment horizontal="left" vertical="center"/>
    </xf>
    <xf numFmtId="0" fontId="18" fillId="36" borderId="0" xfId="0" applyFont="1" applyFill="1" applyAlignment="1">
      <alignment horizontal="left" vertical="top" wrapText="1"/>
    </xf>
    <xf numFmtId="0" fontId="19" fillId="36" borderId="0" xfId="0" applyFont="1" applyFill="1" applyAlignment="1">
      <alignment horizontal="left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24" fillId="36" borderId="0" xfId="0" applyFont="1" applyFill="1" applyAlignment="1">
      <alignment horizontal="left" vertical="center"/>
    </xf>
    <xf numFmtId="0" fontId="25" fillId="36" borderId="0" xfId="0" applyFont="1" applyFill="1" applyAlignment="1">
      <alignment horizontal="left" vertical="center"/>
    </xf>
    <xf numFmtId="0" fontId="23" fillId="0" borderId="14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23" fillId="0" borderId="25" xfId="0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2" fillId="0" borderId="28" xfId="0" applyFont="1" applyBorder="1" applyAlignment="1">
      <alignment vertical="center"/>
    </xf>
    <xf numFmtId="0" fontId="22" fillId="0" borderId="29" xfId="0" applyFont="1" applyBorder="1" applyAlignment="1">
      <alignment vertical="center"/>
    </xf>
    <xf numFmtId="0" fontId="22" fillId="36" borderId="30" xfId="0" applyFont="1" applyFill="1" applyBorder="1" applyAlignment="1">
      <alignment vertical="center"/>
    </xf>
    <xf numFmtId="0" fontId="22" fillId="34" borderId="13" xfId="0" applyFont="1" applyFill="1" applyBorder="1" applyAlignment="1">
      <alignment horizontal="center" vertical="center" wrapText="1"/>
    </xf>
    <xf numFmtId="0" fontId="21" fillId="34" borderId="13" xfId="0" applyFont="1" applyFill="1" applyBorder="1" applyAlignment="1">
      <alignment horizontal="center"/>
    </xf>
    <xf numFmtId="0" fontId="21" fillId="34" borderId="24" xfId="0" applyFont="1" applyFill="1" applyBorder="1" applyAlignment="1">
      <alignment horizontal="center"/>
    </xf>
    <xf numFmtId="0" fontId="22" fillId="0" borderId="31" xfId="0" applyFont="1" applyBorder="1" applyAlignment="1">
      <alignment vertical="center"/>
    </xf>
    <xf numFmtId="0" fontId="22" fillId="0" borderId="32" xfId="0" applyFont="1" applyBorder="1" applyAlignment="1">
      <alignment vertical="center"/>
    </xf>
    <xf numFmtId="0" fontId="22" fillId="36" borderId="33" xfId="0" applyFont="1" applyFill="1" applyBorder="1" applyAlignment="1">
      <alignment vertical="center"/>
    </xf>
    <xf numFmtId="0" fontId="21" fillId="34" borderId="23" xfId="0" applyFont="1" applyFill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6" fillId="36" borderId="0" xfId="0" applyFont="1" applyFill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3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left"/>
    </xf>
    <xf numFmtId="0" fontId="0" fillId="0" borderId="14" xfId="0" applyBorder="1"/>
    <xf numFmtId="0" fontId="0" fillId="0" borderId="19" xfId="0" applyBorder="1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3" fontId="18" fillId="0" borderId="0" xfId="0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164" fontId="18" fillId="36" borderId="0" xfId="0" applyNumberFormat="1" applyFont="1" applyFill="1" applyAlignment="1">
      <alignment horizontal="center" vertical="center"/>
    </xf>
    <xf numFmtId="0" fontId="20" fillId="0" borderId="37" xfId="0" applyFont="1" applyBorder="1"/>
    <xf numFmtId="0" fontId="20" fillId="0" borderId="38" xfId="0" applyFont="1" applyBorder="1"/>
    <xf numFmtId="0" fontId="20" fillId="0" borderId="38" xfId="0" applyFont="1" applyBorder="1" applyAlignment="1">
      <alignment horizontal="left"/>
    </xf>
    <xf numFmtId="0" fontId="20" fillId="0" borderId="39" xfId="0" applyFont="1" applyBorder="1"/>
    <xf numFmtId="0" fontId="0" fillId="0" borderId="0" xfId="0" applyAlignment="1">
      <alignment horizontal="right"/>
    </xf>
    <xf numFmtId="0" fontId="16" fillId="0" borderId="12" xfId="0" applyFont="1" applyBorder="1" applyAlignment="1">
      <alignment horizontal="center"/>
    </xf>
    <xf numFmtId="0" fontId="0" fillId="0" borderId="0" xfId="0" applyBorder="1" applyAlignment="1"/>
    <xf numFmtId="0" fontId="16" fillId="0" borderId="47" xfId="0" applyFont="1" applyBorder="1" applyAlignment="1">
      <alignment horizontal="center"/>
    </xf>
    <xf numFmtId="0" fontId="16" fillId="0" borderId="0" xfId="0" applyFont="1"/>
    <xf numFmtId="0" fontId="29" fillId="0" borderId="0" xfId="0" applyFont="1" applyAlignment="1">
      <alignment vertical="center"/>
    </xf>
    <xf numFmtId="0" fontId="16" fillId="37" borderId="0" xfId="0" applyFont="1" applyFill="1" applyBorder="1" applyAlignment="1">
      <alignment horizontal="center"/>
    </xf>
    <xf numFmtId="0" fontId="28" fillId="37" borderId="23" xfId="0" applyFont="1" applyFill="1" applyBorder="1" applyAlignment="1">
      <alignment vertical="center"/>
    </xf>
    <xf numFmtId="0" fontId="24" fillId="0" borderId="23" xfId="0" applyFont="1" applyBorder="1" applyAlignment="1">
      <alignment vertical="center"/>
    </xf>
    <xf numFmtId="0" fontId="24" fillId="0" borderId="40" xfId="0" applyFont="1" applyBorder="1" applyAlignment="1">
      <alignment vertical="center"/>
    </xf>
    <xf numFmtId="0" fontId="24" fillId="0" borderId="41" xfId="0" applyFont="1" applyBorder="1" applyAlignment="1">
      <alignment vertical="center"/>
    </xf>
    <xf numFmtId="0" fontId="26" fillId="37" borderId="13" xfId="0" applyFont="1" applyFill="1" applyBorder="1" applyAlignment="1">
      <alignment vertical="center"/>
    </xf>
    <xf numFmtId="0" fontId="31" fillId="37" borderId="36" xfId="0" applyFont="1" applyFill="1" applyBorder="1" applyAlignment="1">
      <alignment horizontal="center"/>
    </xf>
    <xf numFmtId="0" fontId="31" fillId="37" borderId="47" xfId="0" applyFont="1" applyFill="1" applyBorder="1" applyAlignment="1">
      <alignment horizontal="center"/>
    </xf>
    <xf numFmtId="0" fontId="31" fillId="37" borderId="43" xfId="0" applyFont="1" applyFill="1" applyBorder="1" applyAlignment="1">
      <alignment horizontal="center"/>
    </xf>
    <xf numFmtId="0" fontId="31" fillId="37" borderId="12" xfId="0" applyFont="1" applyFill="1" applyBorder="1" applyAlignment="1">
      <alignment horizontal="center"/>
    </xf>
    <xf numFmtId="0" fontId="24" fillId="0" borderId="15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20" fillId="0" borderId="37" xfId="0" applyFont="1" applyBorder="1" applyAlignment="1"/>
    <xf numFmtId="0" fontId="20" fillId="0" borderId="48" xfId="0" applyFont="1" applyBorder="1" applyAlignment="1"/>
    <xf numFmtId="0" fontId="20" fillId="0" borderId="44" xfId="0" applyFont="1" applyBorder="1" applyAlignment="1"/>
    <xf numFmtId="0" fontId="20" fillId="0" borderId="24" xfId="0" applyFont="1" applyBorder="1" applyAlignment="1"/>
    <xf numFmtId="0" fontId="20" fillId="0" borderId="38" xfId="0" applyFont="1" applyBorder="1" applyAlignment="1"/>
    <xf numFmtId="0" fontId="20" fillId="0" borderId="49" xfId="0" applyFont="1" applyBorder="1" applyAlignment="1"/>
    <xf numFmtId="0" fontId="20" fillId="0" borderId="45" xfId="0" applyFont="1" applyBorder="1" applyAlignment="1"/>
    <xf numFmtId="0" fontId="20" fillId="0" borderId="34" xfId="0" applyFont="1" applyBorder="1" applyAlignment="1"/>
    <xf numFmtId="0" fontId="20" fillId="0" borderId="39" xfId="0" applyFont="1" applyBorder="1" applyAlignment="1"/>
    <xf numFmtId="0" fontId="20" fillId="0" borderId="50" xfId="0" applyFont="1" applyBorder="1" applyAlignment="1"/>
    <xf numFmtId="0" fontId="20" fillId="0" borderId="46" xfId="0" applyFont="1" applyBorder="1" applyAlignment="1"/>
    <xf numFmtId="0" fontId="20" fillId="0" borderId="35" xfId="0" applyFont="1" applyBorder="1" applyAlignment="1"/>
    <xf numFmtId="0" fontId="20" fillId="0" borderId="16" xfId="0" applyFont="1" applyBorder="1"/>
    <xf numFmtId="0" fontId="20" fillId="0" borderId="17" xfId="0" applyFont="1" applyBorder="1"/>
    <xf numFmtId="0" fontId="20" fillId="0" borderId="14" xfId="0" applyFont="1" applyBorder="1"/>
    <xf numFmtId="0" fontId="20" fillId="0" borderId="19" xfId="0" applyFont="1" applyBorder="1"/>
    <xf numFmtId="0" fontId="20" fillId="0" borderId="21" xfId="0" applyFont="1" applyBorder="1"/>
    <xf numFmtId="0" fontId="20" fillId="0" borderId="22" xfId="0" applyFont="1" applyBorder="1"/>
    <xf numFmtId="0" fontId="21" fillId="37" borderId="37" xfId="0" applyFont="1" applyFill="1" applyBorder="1" applyAlignment="1">
      <alignment horizontal="center"/>
    </xf>
    <xf numFmtId="0" fontId="21" fillId="37" borderId="48" xfId="0" applyFont="1" applyFill="1" applyBorder="1" applyAlignment="1">
      <alignment horizontal="center"/>
    </xf>
    <xf numFmtId="0" fontId="21" fillId="37" borderId="44" xfId="0" applyFont="1" applyFill="1" applyBorder="1" applyAlignment="1">
      <alignment horizontal="center"/>
    </xf>
    <xf numFmtId="0" fontId="21" fillId="37" borderId="24" xfId="0" applyFont="1" applyFill="1" applyBorder="1" applyAlignment="1">
      <alignment horizontal="center"/>
    </xf>
    <xf numFmtId="0" fontId="24" fillId="0" borderId="39" xfId="0" applyFont="1" applyBorder="1" applyAlignment="1">
      <alignment vertical="center"/>
    </xf>
    <xf numFmtId="0" fontId="20" fillId="0" borderId="50" xfId="0" applyFont="1" applyBorder="1"/>
    <xf numFmtId="0" fontId="20" fillId="0" borderId="51" xfId="0" applyFont="1" applyBorder="1"/>
    <xf numFmtId="0" fontId="0" fillId="36" borderId="0" xfId="0" applyFill="1" applyAlignment="1">
      <alignment vertical="center"/>
    </xf>
    <xf numFmtId="0" fontId="18" fillId="36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9" fillId="36" borderId="0" xfId="0" applyFont="1" applyFill="1" applyAlignment="1">
      <alignment vertical="center"/>
    </xf>
    <xf numFmtId="0" fontId="32" fillId="36" borderId="0" xfId="0" applyFont="1" applyFill="1" applyAlignment="1">
      <alignment vertical="center"/>
    </xf>
    <xf numFmtId="0" fontId="33" fillId="0" borderId="0" xfId="0" applyFont="1"/>
    <xf numFmtId="164" fontId="0" fillId="0" borderId="12" xfId="0" applyNumberFormat="1" applyBorder="1"/>
    <xf numFmtId="0" fontId="28" fillId="0" borderId="36" xfId="0" applyFont="1" applyBorder="1" applyAlignment="1">
      <alignment horizontal="center" vertical="center"/>
    </xf>
    <xf numFmtId="164" fontId="0" fillId="0" borderId="36" xfId="0" applyNumberFormat="1" applyBorder="1"/>
    <xf numFmtId="164" fontId="0" fillId="0" borderId="47" xfId="0" applyNumberFormat="1" applyBorder="1"/>
    <xf numFmtId="0" fontId="27" fillId="0" borderId="0" xfId="0" applyFont="1"/>
    <xf numFmtId="0" fontId="28" fillId="0" borderId="0" xfId="0" applyFont="1" applyAlignment="1">
      <alignment horizontal="left" vertical="center"/>
    </xf>
    <xf numFmtId="0" fontId="34" fillId="0" borderId="0" xfId="0" applyFont="1" applyAlignment="1">
      <alignment vertical="center"/>
    </xf>
    <xf numFmtId="0" fontId="34" fillId="36" borderId="0" xfId="0" applyFont="1" applyFill="1" applyAlignment="1">
      <alignment vertical="center"/>
    </xf>
    <xf numFmtId="0" fontId="35" fillId="0" borderId="0" xfId="0" applyFont="1"/>
    <xf numFmtId="0" fontId="23" fillId="0" borderId="0" xfId="0" applyFont="1"/>
    <xf numFmtId="0" fontId="30" fillId="36" borderId="0" xfId="0" applyFont="1" applyFill="1" applyAlignment="1">
      <alignment vertical="center"/>
    </xf>
    <xf numFmtId="0" fontId="37" fillId="36" borderId="0" xfId="0" applyFont="1" applyFill="1" applyAlignment="1">
      <alignment vertical="center"/>
    </xf>
    <xf numFmtId="0" fontId="23" fillId="0" borderId="24" xfId="0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23" fillId="0" borderId="35" xfId="0" applyFont="1" applyBorder="1" applyAlignment="1">
      <alignment horizontal="center"/>
    </xf>
    <xf numFmtId="11" fontId="23" fillId="0" borderId="37" xfId="0" applyNumberFormat="1" applyFont="1" applyBorder="1" applyAlignment="1">
      <alignment horizontal="center"/>
    </xf>
    <xf numFmtId="11" fontId="23" fillId="0" borderId="38" xfId="0" applyNumberFormat="1" applyFont="1" applyBorder="1" applyAlignment="1">
      <alignment horizontal="center"/>
    </xf>
    <xf numFmtId="0" fontId="23" fillId="0" borderId="38" xfId="0" applyFont="1" applyBorder="1" applyAlignment="1">
      <alignment horizontal="center"/>
    </xf>
    <xf numFmtId="0" fontId="23" fillId="0" borderId="39" xfId="0" applyFont="1" applyBorder="1" applyAlignment="1">
      <alignment horizontal="center"/>
    </xf>
    <xf numFmtId="0" fontId="23" fillId="0" borderId="48" xfId="0" applyFont="1" applyBorder="1" applyAlignment="1">
      <alignment horizontal="center"/>
    </xf>
    <xf numFmtId="0" fontId="23" fillId="0" borderId="49" xfId="0" applyFont="1" applyBorder="1" applyAlignment="1">
      <alignment horizontal="center"/>
    </xf>
    <xf numFmtId="11" fontId="23" fillId="0" borderId="49" xfId="0" applyNumberFormat="1" applyFont="1" applyBorder="1" applyAlignment="1">
      <alignment horizontal="center"/>
    </xf>
    <xf numFmtId="0" fontId="23" fillId="0" borderId="50" xfId="0" applyFont="1" applyBorder="1" applyAlignment="1">
      <alignment horizontal="center"/>
    </xf>
    <xf numFmtId="0" fontId="30" fillId="37" borderId="36" xfId="0" applyFont="1" applyFill="1" applyBorder="1" applyAlignment="1">
      <alignment horizontal="center" vertical="center"/>
    </xf>
    <xf numFmtId="0" fontId="36" fillId="37" borderId="47" xfId="0" applyFont="1" applyFill="1" applyBorder="1" applyAlignment="1">
      <alignment horizontal="center"/>
    </xf>
    <xf numFmtId="0" fontId="36" fillId="37" borderId="12" xfId="0" applyFont="1" applyFill="1" applyBorder="1" applyAlignment="1">
      <alignment horizontal="center"/>
    </xf>
    <xf numFmtId="11" fontId="0" fillId="0" borderId="0" xfId="0" applyNumberFormat="1"/>
    <xf numFmtId="166" fontId="0" fillId="0" borderId="24" xfId="0" applyNumberFormat="1" applyBorder="1" applyAlignment="1">
      <alignment horizontal="center"/>
    </xf>
    <xf numFmtId="166" fontId="0" fillId="0" borderId="34" xfId="0" applyNumberFormat="1" applyBorder="1" applyAlignment="1">
      <alignment horizontal="center"/>
    </xf>
    <xf numFmtId="166" fontId="0" fillId="0" borderId="35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21" fillId="38" borderId="36" xfId="0" applyFont="1" applyFill="1" applyBorder="1" applyAlignment="1">
      <alignment horizontal="center"/>
    </xf>
    <xf numFmtId="0" fontId="21" fillId="38" borderId="12" xfId="0" applyFont="1" applyFill="1" applyBorder="1" applyAlignment="1">
      <alignment horizontal="center" wrapText="1"/>
    </xf>
    <xf numFmtId="0" fontId="24" fillId="0" borderId="38" xfId="0" applyFont="1" applyBorder="1" applyAlignment="1">
      <alignment horizontal="left" vertical="center"/>
    </xf>
    <xf numFmtId="0" fontId="31" fillId="37" borderId="12" xfId="0" applyFont="1" applyFill="1" applyBorder="1" applyAlignment="1">
      <alignment horizontal="center" wrapText="1"/>
    </xf>
    <xf numFmtId="165" fontId="20" fillId="0" borderId="48" xfId="0" applyNumberFormat="1" applyFont="1" applyBorder="1" applyAlignment="1">
      <alignment horizontal="center"/>
    </xf>
    <xf numFmtId="0" fontId="0" fillId="0" borderId="24" xfId="0" applyBorder="1" applyAlignment="1">
      <alignment horizontal="center"/>
    </xf>
    <xf numFmtId="165" fontId="20" fillId="0" borderId="49" xfId="0" applyNumberFormat="1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20" fillId="0" borderId="34" xfId="0" applyFont="1" applyFill="1" applyBorder="1" applyAlignment="1">
      <alignment horizontal="center"/>
    </xf>
    <xf numFmtId="165" fontId="20" fillId="0" borderId="50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164" fontId="18" fillId="0" borderId="0" xfId="0" applyNumberFormat="1" applyFont="1" applyAlignment="1">
      <alignment vertical="center"/>
    </xf>
    <xf numFmtId="0" fontId="20" fillId="39" borderId="38" xfId="0" applyFont="1" applyFill="1" applyBorder="1"/>
    <xf numFmtId="165" fontId="20" fillId="39" borderId="49" xfId="0" applyNumberFormat="1" applyFont="1" applyFill="1" applyBorder="1" applyAlignment="1">
      <alignment horizontal="center"/>
    </xf>
    <xf numFmtId="0" fontId="0" fillId="39" borderId="34" xfId="0" applyFill="1" applyBorder="1" applyAlignment="1">
      <alignment horizontal="center"/>
    </xf>
    <xf numFmtId="0" fontId="0" fillId="0" borderId="0" xfId="0" applyAlignment="1">
      <alignment horizontal="center"/>
    </xf>
    <xf numFmtId="0" fontId="38" fillId="0" borderId="0" xfId="0" applyFont="1"/>
    <xf numFmtId="0" fontId="39" fillId="0" borderId="0" xfId="0" applyFont="1"/>
    <xf numFmtId="0" fontId="20" fillId="0" borderId="52" xfId="0" applyFont="1" applyBorder="1" applyAlignment="1">
      <alignment horizontal="center"/>
    </xf>
    <xf numFmtId="0" fontId="21" fillId="34" borderId="36" xfId="0" applyFont="1" applyFill="1" applyBorder="1" applyAlignment="1">
      <alignment horizontal="center"/>
    </xf>
    <xf numFmtId="0" fontId="21" fillId="34" borderId="47" xfId="0" applyFont="1" applyFill="1" applyBorder="1" applyAlignment="1">
      <alignment horizontal="center"/>
    </xf>
    <xf numFmtId="0" fontId="21" fillId="34" borderId="53" xfId="0" applyFont="1" applyFill="1" applyBorder="1" applyAlignment="1">
      <alignment horizontal="center"/>
    </xf>
    <xf numFmtId="0" fontId="40" fillId="0" borderId="54" xfId="0" applyFont="1" applyBorder="1"/>
    <xf numFmtId="0" fontId="20" fillId="0" borderId="55" xfId="0" applyFont="1" applyBorder="1" applyAlignment="1">
      <alignment horizontal="center"/>
    </xf>
    <xf numFmtId="0" fontId="40" fillId="0" borderId="18" xfId="0" applyFont="1" applyBorder="1"/>
    <xf numFmtId="0" fontId="40" fillId="0" borderId="20" xfId="0" applyFont="1" applyBorder="1"/>
    <xf numFmtId="0" fontId="40" fillId="40" borderId="18" xfId="0" applyFont="1" applyFill="1" applyBorder="1"/>
    <xf numFmtId="0" fontId="20" fillId="40" borderId="14" xfId="0" applyFont="1" applyFill="1" applyBorder="1" applyAlignment="1">
      <alignment horizontal="center"/>
    </xf>
    <xf numFmtId="0" fontId="20" fillId="40" borderId="19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1" fillId="34" borderId="10" xfId="0" applyFont="1" applyFill="1" applyBorder="1" applyAlignment="1">
      <alignment horizontal="center"/>
    </xf>
    <xf numFmtId="0" fontId="21" fillId="34" borderId="11" xfId="0" applyFont="1" applyFill="1" applyBorder="1" applyAlignment="1">
      <alignment horizontal="center"/>
    </xf>
    <xf numFmtId="0" fontId="21" fillId="34" borderId="12" xfId="0" applyFont="1" applyFill="1" applyBorder="1" applyAlignment="1">
      <alignment horizontal="center"/>
    </xf>
    <xf numFmtId="0" fontId="30" fillId="37" borderId="10" xfId="0" applyFont="1" applyFill="1" applyBorder="1" applyAlignment="1">
      <alignment horizontal="center" vertical="center"/>
    </xf>
    <xf numFmtId="0" fontId="30" fillId="37" borderId="11" xfId="0" applyFont="1" applyFill="1" applyBorder="1" applyAlignment="1">
      <alignment horizontal="center" vertical="center"/>
    </xf>
    <xf numFmtId="0" fontId="30" fillId="37" borderId="12" xfId="0" applyFont="1" applyFill="1" applyBorder="1" applyAlignment="1">
      <alignment horizontal="center" vertical="center"/>
    </xf>
    <xf numFmtId="0" fontId="30" fillId="36" borderId="0" xfId="0" applyFont="1" applyFill="1" applyAlignment="1">
      <alignment horizontal="center" vertical="center"/>
    </xf>
    <xf numFmtId="0" fontId="31" fillId="37" borderId="10" xfId="0" applyFont="1" applyFill="1" applyBorder="1" applyAlignment="1">
      <alignment horizontal="center"/>
    </xf>
    <xf numFmtId="0" fontId="31" fillId="37" borderId="11" xfId="0" applyFont="1" applyFill="1" applyBorder="1" applyAlignment="1">
      <alignment horizontal="center"/>
    </xf>
    <xf numFmtId="0" fontId="31" fillId="37" borderId="12" xfId="0" applyFont="1" applyFill="1" applyBorder="1" applyAlignment="1">
      <alignment horizontal="center"/>
    </xf>
    <xf numFmtId="0" fontId="16" fillId="0" borderId="42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Coeficiente</a:t>
            </a:r>
            <a:r>
              <a:rPr lang="en-US" baseline="0"/>
              <a:t> detección  por países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mfinales_paises!$AO$4</c:f>
              <c:strCache>
                <c:ptCount val="1"/>
                <c:pt idx="0">
                  <c:v>deteccion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1BF-461E-BEC1-EA3E26909435}"/>
              </c:ext>
            </c:extLst>
          </c:dPt>
          <c:cat>
            <c:strRef>
              <c:f>mfinales_paises!$AN$5:$AN$33</c:f>
              <c:strCache>
                <c:ptCount val="29"/>
                <c:pt idx="0">
                  <c:v>Hungary</c:v>
                </c:pt>
                <c:pt idx="1">
                  <c:v>Romania</c:v>
                </c:pt>
                <c:pt idx="2">
                  <c:v>Germany</c:v>
                </c:pt>
                <c:pt idx="3">
                  <c:v>Estonia</c:v>
                </c:pt>
                <c:pt idx="4">
                  <c:v>United Kingdom</c:v>
                </c:pt>
                <c:pt idx="5">
                  <c:v>Ireland</c:v>
                </c:pt>
                <c:pt idx="6">
                  <c:v>Belgium</c:v>
                </c:pt>
                <c:pt idx="7">
                  <c:v>Spain</c:v>
                </c:pt>
                <c:pt idx="8">
                  <c:v>Global</c:v>
                </c:pt>
                <c:pt idx="9">
                  <c:v>Finland</c:v>
                </c:pt>
                <c:pt idx="10">
                  <c:v>Poland</c:v>
                </c:pt>
                <c:pt idx="11">
                  <c:v>Croatia</c:v>
                </c:pt>
                <c:pt idx="12">
                  <c:v>Lithuania</c:v>
                </c:pt>
                <c:pt idx="13">
                  <c:v>Denmark</c:v>
                </c:pt>
                <c:pt idx="14">
                  <c:v>France</c:v>
                </c:pt>
                <c:pt idx="15">
                  <c:v>Slovakia</c:v>
                </c:pt>
                <c:pt idx="16">
                  <c:v>Republic of Cyprus</c:v>
                </c:pt>
                <c:pt idx="17">
                  <c:v>Latvia</c:v>
                </c:pt>
                <c:pt idx="18">
                  <c:v>Greece</c:v>
                </c:pt>
                <c:pt idx="19">
                  <c:v>Bulgaria</c:v>
                </c:pt>
                <c:pt idx="20">
                  <c:v>Austria</c:v>
                </c:pt>
                <c:pt idx="21">
                  <c:v>Czech Republic </c:v>
                </c:pt>
                <c:pt idx="22">
                  <c:v>Italy</c:v>
                </c:pt>
                <c:pt idx="23">
                  <c:v>The Netherlands</c:v>
                </c:pt>
                <c:pt idx="24">
                  <c:v>Slovenia</c:v>
                </c:pt>
                <c:pt idx="25">
                  <c:v>Sweden</c:v>
                </c:pt>
                <c:pt idx="26">
                  <c:v>Luxembourg</c:v>
                </c:pt>
                <c:pt idx="27">
                  <c:v>Portugal</c:v>
                </c:pt>
                <c:pt idx="28">
                  <c:v>Malta</c:v>
                </c:pt>
              </c:strCache>
            </c:strRef>
          </c:cat>
          <c:val>
            <c:numRef>
              <c:f>mfinales_paises!$AO$5:$AO$33</c:f>
              <c:numCache>
                <c:formatCode>General</c:formatCode>
                <c:ptCount val="29"/>
                <c:pt idx="0">
                  <c:v>0.17299999999999999</c:v>
                </c:pt>
                <c:pt idx="1">
                  <c:v>0.159</c:v>
                </c:pt>
                <c:pt idx="2">
                  <c:v>0.14699999999999999</c:v>
                </c:pt>
                <c:pt idx="3">
                  <c:v>0.14599999999999999</c:v>
                </c:pt>
                <c:pt idx="4">
                  <c:v>0.14099999999999999</c:v>
                </c:pt>
                <c:pt idx="5">
                  <c:v>0.13200000000000001</c:v>
                </c:pt>
                <c:pt idx="6">
                  <c:v>0.127</c:v>
                </c:pt>
                <c:pt idx="7">
                  <c:v>0.124</c:v>
                </c:pt>
                <c:pt idx="8">
                  <c:v>0.12</c:v>
                </c:pt>
                <c:pt idx="9">
                  <c:v>0.11600000000000001</c:v>
                </c:pt>
                <c:pt idx="10">
                  <c:v>0.111</c:v>
                </c:pt>
                <c:pt idx="11">
                  <c:v>0.109</c:v>
                </c:pt>
                <c:pt idx="12">
                  <c:v>0.106</c:v>
                </c:pt>
                <c:pt idx="13">
                  <c:v>0.1</c:v>
                </c:pt>
                <c:pt idx="14">
                  <c:v>9.9000000000000005E-2</c:v>
                </c:pt>
                <c:pt idx="15">
                  <c:v>9.8000000000000004E-2</c:v>
                </c:pt>
                <c:pt idx="16">
                  <c:v>9.6000000000000002E-2</c:v>
                </c:pt>
                <c:pt idx="17">
                  <c:v>9.6000000000000002E-2</c:v>
                </c:pt>
                <c:pt idx="18">
                  <c:v>9.0999999999999998E-2</c:v>
                </c:pt>
                <c:pt idx="19">
                  <c:v>8.8999999999999996E-2</c:v>
                </c:pt>
                <c:pt idx="20">
                  <c:v>8.5000000000000006E-2</c:v>
                </c:pt>
                <c:pt idx="21">
                  <c:v>8.5000000000000006E-2</c:v>
                </c:pt>
                <c:pt idx="22">
                  <c:v>8.2000000000000003E-2</c:v>
                </c:pt>
                <c:pt idx="23">
                  <c:v>8.1000000000000003E-2</c:v>
                </c:pt>
                <c:pt idx="24">
                  <c:v>6.5000000000000002E-2</c:v>
                </c:pt>
                <c:pt idx="25">
                  <c:v>5.1999999999999998E-2</c:v>
                </c:pt>
                <c:pt idx="26">
                  <c:v>4.2999999999999997E-2</c:v>
                </c:pt>
                <c:pt idx="27">
                  <c:v>2E-3</c:v>
                </c:pt>
                <c:pt idx="28">
                  <c:v>-7.0000000000000001E-3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F-461E-BEC1-EA3E26909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586399"/>
        <c:axId val="1446865247"/>
      </c:barChart>
      <c:catAx>
        <c:axId val="134258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6865247"/>
        <c:crosses val="autoZero"/>
        <c:auto val="1"/>
        <c:lblAlgn val="ctr"/>
        <c:lblOffset val="100"/>
        <c:noMultiLvlLbl val="0"/>
      </c:catAx>
      <c:valAx>
        <c:axId val="14468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258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Percepción </a:t>
            </a:r>
            <a:r>
              <a:rPr lang="en-US" baseline="0"/>
              <a:t>problema para la democracia por países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Percepción media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76-4134-81BA-B0BD43C86B5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76-4134-81BA-B0BD43C86B5A}"/>
              </c:ext>
            </c:extLst>
          </c:dPt>
          <c:cat>
            <c:strRef>
              <c:f>mfinales_paises!$BA$10:$BA$38</c:f>
              <c:strCache>
                <c:ptCount val="29"/>
                <c:pt idx="0">
                  <c:v>BE - Belgium</c:v>
                </c:pt>
                <c:pt idx="1">
                  <c:v>EE - Estonia</c:v>
                </c:pt>
                <c:pt idx="2">
                  <c:v>DK - Denmark</c:v>
                </c:pt>
                <c:pt idx="3">
                  <c:v>LU - Luxembourg</c:v>
                </c:pt>
                <c:pt idx="4">
                  <c:v>GB - United Kingdom</c:v>
                </c:pt>
                <c:pt idx="5">
                  <c:v>LV - Latvia</c:v>
                </c:pt>
                <c:pt idx="6">
                  <c:v>NL - Netherlands</c:v>
                </c:pt>
                <c:pt idx="7">
                  <c:v>FI - Finland</c:v>
                </c:pt>
                <c:pt idx="8">
                  <c:v>FR - France</c:v>
                </c:pt>
                <c:pt idx="9">
                  <c:v>IE - Ireland</c:v>
                </c:pt>
                <c:pt idx="10">
                  <c:v>CZ - Czech Republic</c:v>
                </c:pt>
                <c:pt idx="11">
                  <c:v>DE - Germany</c:v>
                </c:pt>
                <c:pt idx="12">
                  <c:v>HR - Croatia</c:v>
                </c:pt>
                <c:pt idx="13">
                  <c:v>LT - Lithuania</c:v>
                </c:pt>
                <c:pt idx="14">
                  <c:v>AT - Austria</c:v>
                </c:pt>
                <c:pt idx="15">
                  <c:v>GLOBAL</c:v>
                </c:pt>
                <c:pt idx="16">
                  <c:v>SK - Slovakia</c:v>
                </c:pt>
                <c:pt idx="17">
                  <c:v>SE - Sweden</c:v>
                </c:pt>
                <c:pt idx="18">
                  <c:v>PL - Poland</c:v>
                </c:pt>
                <c:pt idx="19">
                  <c:v>PT - Portugal</c:v>
                </c:pt>
                <c:pt idx="20">
                  <c:v>SI - Slovenia</c:v>
                </c:pt>
                <c:pt idx="21">
                  <c:v>RO - Romania</c:v>
                </c:pt>
                <c:pt idx="22">
                  <c:v>ES -Spain</c:v>
                </c:pt>
                <c:pt idx="23">
                  <c:v>HU - Hungary</c:v>
                </c:pt>
                <c:pt idx="24">
                  <c:v>BG - Bulgaria</c:v>
                </c:pt>
                <c:pt idx="25">
                  <c:v>IT - Italy</c:v>
                </c:pt>
                <c:pt idx="26">
                  <c:v>GR - Greece</c:v>
                </c:pt>
                <c:pt idx="27">
                  <c:v>MT - Malta</c:v>
                </c:pt>
                <c:pt idx="28">
                  <c:v>CY - Cyprus</c:v>
                </c:pt>
              </c:strCache>
            </c:strRef>
          </c:cat>
          <c:val>
            <c:numRef>
              <c:f>mfinales_paises!$BB$10:$BB$38</c:f>
              <c:numCache>
                <c:formatCode>0.000000</c:formatCode>
                <c:ptCount val="29"/>
                <c:pt idx="0">
                  <c:v>2.0508850000000001</c:v>
                </c:pt>
                <c:pt idx="1">
                  <c:v>2.056022</c:v>
                </c:pt>
                <c:pt idx="2">
                  <c:v>2.0582400000000001</c:v>
                </c:pt>
                <c:pt idx="3">
                  <c:v>2.1509849999999999</c:v>
                </c:pt>
                <c:pt idx="4">
                  <c:v>2.1563219999999998</c:v>
                </c:pt>
                <c:pt idx="5">
                  <c:v>2.1612529999999999</c:v>
                </c:pt>
                <c:pt idx="6">
                  <c:v>2.161327</c:v>
                </c:pt>
                <c:pt idx="7">
                  <c:v>2.1766200000000002</c:v>
                </c:pt>
                <c:pt idx="8">
                  <c:v>2.1888269999999999</c:v>
                </c:pt>
                <c:pt idx="9">
                  <c:v>2.2145290000000002</c:v>
                </c:pt>
                <c:pt idx="10">
                  <c:v>2.2378119999999999</c:v>
                </c:pt>
                <c:pt idx="11">
                  <c:v>2.2438479999999998</c:v>
                </c:pt>
                <c:pt idx="12">
                  <c:v>2.2447550000000001</c:v>
                </c:pt>
                <c:pt idx="13">
                  <c:v>2.2611189999999999</c:v>
                </c:pt>
                <c:pt idx="14">
                  <c:v>2.2628699999999999</c:v>
                </c:pt>
                <c:pt idx="15">
                  <c:v>2.2766639999999998</c:v>
                </c:pt>
                <c:pt idx="16">
                  <c:v>2.2811059999999999</c:v>
                </c:pt>
                <c:pt idx="17">
                  <c:v>2.285714</c:v>
                </c:pt>
                <c:pt idx="18">
                  <c:v>2.2963390000000001</c:v>
                </c:pt>
                <c:pt idx="19">
                  <c:v>2.2979210000000001</c:v>
                </c:pt>
                <c:pt idx="20">
                  <c:v>2.3250000000000002</c:v>
                </c:pt>
                <c:pt idx="21">
                  <c:v>2.403308</c:v>
                </c:pt>
                <c:pt idx="22">
                  <c:v>2.439791</c:v>
                </c:pt>
                <c:pt idx="23">
                  <c:v>2.4431370000000001</c:v>
                </c:pt>
                <c:pt idx="24">
                  <c:v>2.4444439999999998</c:v>
                </c:pt>
                <c:pt idx="25">
                  <c:v>2.4604400000000002</c:v>
                </c:pt>
                <c:pt idx="26">
                  <c:v>2.4675319999999998</c:v>
                </c:pt>
                <c:pt idx="27">
                  <c:v>2.5759159999999999</c:v>
                </c:pt>
                <c:pt idx="28">
                  <c:v>2.6349209999999998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76-4134-81BA-B0BD43C86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586399"/>
        <c:axId val="1446865247"/>
      </c:barChart>
      <c:catAx>
        <c:axId val="134258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6865247"/>
        <c:crosses val="autoZero"/>
        <c:auto val="1"/>
        <c:lblAlgn val="ctr"/>
        <c:lblOffset val="100"/>
        <c:noMultiLvlLbl val="0"/>
      </c:catAx>
      <c:valAx>
        <c:axId val="14468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258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Percepción media</a:t>
            </a:r>
          </a:p>
          <a:p>
            <a:pPr>
              <a:defRPr/>
            </a:pPr>
            <a:r>
              <a:rPr lang="en-US" baseline="0"/>
              <a:t> por ideología gobierno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mfinales_paises!$AZ$50</c:f>
              <c:strCache>
                <c:ptCount val="1"/>
                <c:pt idx="0">
                  <c:v>Percepción 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mfinales_paises!$AY$51:$AY$55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mfinales_paises!$AZ$51:$AZ$55</c:f>
              <c:numCache>
                <c:formatCode>0.000</c:formatCode>
                <c:ptCount val="5"/>
                <c:pt idx="0">
                  <c:v>2.3592</c:v>
                </c:pt>
                <c:pt idx="1">
                  <c:v>2.2313999999999998</c:v>
                </c:pt>
                <c:pt idx="2">
                  <c:v>2.225031</c:v>
                </c:pt>
                <c:pt idx="3">
                  <c:v>2.3498999999999999</c:v>
                </c:pt>
                <c:pt idx="4">
                  <c:v>2.2792300000000001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8-4BA1-81AA-513D1918F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435568"/>
        <c:axId val="619396192"/>
      </c:lineChart>
      <c:catAx>
        <c:axId val="78143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Ideología del gobierno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396192"/>
        <c:crosses val="autoZero"/>
        <c:auto val="1"/>
        <c:lblAlgn val="ctr"/>
        <c:lblOffset val="100"/>
        <c:noMultiLvlLbl val="0"/>
      </c:catAx>
      <c:valAx>
        <c:axId val="6193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variable</a:t>
                </a:r>
                <a:r>
                  <a:rPr lang="es-ES" baseline="0"/>
                  <a:t> percepción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14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3752D415-2835-4665-A26C-FC4639E14320}" formatIdx="0">
          <cx:tx>
            <cx:txData>
              <cx:f>_xlchart.v1.2</cx:f>
              <cx:v>Percepción media</cx:v>
            </cx:txData>
          </cx:tx>
          <cx:dataPt idx="13">
            <cx:spPr>
              <a:solidFill>
                <a:srgbClr val="FFC000"/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9D7E79C4-B2A1-4A7C-9D97-DBE0E459BFB5}" formatIdx="1">
          <cx:spPr>
            <a:ln>
              <a:noFill/>
            </a:ln>
            <a:effectLst>
              <a:outerShdw blurRad="50800" dist="50800" dir="5400000" algn="ctr" rotWithShape="0">
                <a:srgbClr val="000000">
                  <a:alpha val="99000"/>
                </a:srgbClr>
              </a:outerShdw>
            </a:effectLst>
          </cx:spPr>
          <cx:axisId val="2"/>
        </cx:series>
        <cx:series layoutId="clusteredColumn" hidden="1" uniqueId="{33D86B80-98B0-441B-8621-CAA5BA48EACA}" formatIdx="2">
          <cx:tx>
            <cx:txData>
              <cx:f>_xlchart.v1.4</cx:f>
              <cx:v>Ideología</cx:v>
            </cx:txData>
          </cx:tx>
          <cx:dataId val="1"/>
          <cx:layoutPr>
            <cx:aggregation/>
          </cx:layoutPr>
          <cx:axisId val="1"/>
        </cx:series>
        <cx:series layoutId="paretoLine" ownerIdx="2" uniqueId="{AA299C08-D1BA-4626-8637-0F8CC4BE44FC}" formatIdx="3">
          <cx:axisId val="2"/>
        </cx:series>
      </cx:plotAreaRegion>
      <cx:axis id="0">
        <cx:catScaling gapWidth="0"/>
        <cx:tickLabels/>
      </cx:axis>
      <cx:axis id="1">
        <cx:valScaling max="3" min="0"/>
        <cx:majorGridlines/>
        <cx:tickLabels/>
        <cx:numFmt formatCode="0,0" sourceLinked="0"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76199</xdr:colOff>
      <xdr:row>36</xdr:row>
      <xdr:rowOff>152400</xdr:rowOff>
    </xdr:from>
    <xdr:to>
      <xdr:col>40</xdr:col>
      <xdr:colOff>238125</xdr:colOff>
      <xdr:row>51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70A4D9-423C-4152-B6DC-5815D461D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0</xdr:colOff>
      <xdr:row>7</xdr:row>
      <xdr:rowOff>0</xdr:rowOff>
    </xdr:from>
    <xdr:to>
      <xdr:col>68</xdr:col>
      <xdr:colOff>571501</xdr:colOff>
      <xdr:row>23</xdr:row>
      <xdr:rowOff>195262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6116A2-D06D-4271-A26A-56B728513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242887</xdr:colOff>
      <xdr:row>24</xdr:row>
      <xdr:rowOff>4762</xdr:rowOff>
    </xdr:from>
    <xdr:to>
      <xdr:col>57</xdr:col>
      <xdr:colOff>881062</xdr:colOff>
      <xdr:row>38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3471E0D-392A-4143-8F4B-6BBD95E034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34662" y="4986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828675</xdr:colOff>
      <xdr:row>44</xdr:row>
      <xdr:rowOff>119062</xdr:rowOff>
    </xdr:from>
    <xdr:to>
      <xdr:col>57</xdr:col>
      <xdr:colOff>85725</xdr:colOff>
      <xdr:row>55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A3AABE-E99B-40BF-BF60-BD8F1B594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G524"/>
  <sheetViews>
    <sheetView showGridLines="0" topLeftCell="AH3" workbookViewId="0">
      <selection activeCell="AZ49" sqref="AZ49"/>
    </sheetView>
  </sheetViews>
  <sheetFormatPr baseColWidth="10" defaultRowHeight="15" x14ac:dyDescent="0.25"/>
  <cols>
    <col min="1" max="1" width="6.5703125" style="1" bestFit="1" customWidth="1"/>
    <col min="2" max="2" width="14.140625" style="1" customWidth="1"/>
    <col min="3" max="3" width="17.5703125" style="1" bestFit="1" customWidth="1"/>
    <col min="4" max="4" width="63" bestFit="1" customWidth="1"/>
    <col min="5" max="5" width="17.42578125" bestFit="1" customWidth="1"/>
    <col min="7" max="7" width="17.5703125" bestFit="1" customWidth="1"/>
    <col min="8" max="8" width="17.5703125" customWidth="1"/>
    <col min="11" max="11" width="5.7109375" style="3" customWidth="1"/>
    <col min="12" max="12" width="11.42578125" style="1"/>
    <col min="13" max="13" width="9.28515625" customWidth="1"/>
    <col min="16" max="16" width="18.85546875" customWidth="1"/>
    <col min="17" max="18" width="17.5703125" customWidth="1"/>
    <col min="19" max="19" width="11.7109375" customWidth="1"/>
    <col min="20" max="20" width="22.28515625" customWidth="1"/>
    <col min="38" max="38" width="17.5703125" bestFit="1" customWidth="1"/>
    <col min="45" max="45" width="10.7109375" customWidth="1"/>
    <col min="46" max="46" width="15" customWidth="1"/>
    <col min="47" max="47" width="12.42578125" bestFit="1" customWidth="1"/>
    <col min="48" max="48" width="11" customWidth="1"/>
    <col min="49" max="49" width="11.7109375" customWidth="1"/>
    <col min="50" max="50" width="11" customWidth="1"/>
    <col min="51" max="51" width="13.7109375" customWidth="1"/>
    <col min="52" max="52" width="15.140625" customWidth="1"/>
    <col min="53" max="53" width="20.7109375" bestFit="1" customWidth="1"/>
    <col min="54" max="54" width="14.5703125" customWidth="1"/>
    <col min="55" max="55" width="12.5703125" customWidth="1"/>
    <col min="56" max="56" width="19.42578125" bestFit="1" customWidth="1"/>
    <col min="57" max="57" width="12.42578125" bestFit="1" customWidth="1"/>
    <col min="58" max="58" width="19.42578125" bestFit="1" customWidth="1"/>
  </cols>
  <sheetData>
    <row r="2" spans="1:58" ht="15.75" thickBot="1" x14ac:dyDescent="0.3">
      <c r="AR2" s="62" t="s">
        <v>235</v>
      </c>
    </row>
    <row r="3" spans="1:58" ht="15.75" thickBot="1" x14ac:dyDescent="0.3">
      <c r="J3" t="s">
        <v>103</v>
      </c>
      <c r="K3" s="3" t="s">
        <v>69</v>
      </c>
      <c r="M3" t="s">
        <v>216</v>
      </c>
      <c r="R3" s="182" t="s">
        <v>219</v>
      </c>
      <c r="S3" s="183"/>
      <c r="T3" s="183"/>
      <c r="U3" s="183"/>
      <c r="V3" s="183"/>
      <c r="W3" s="184"/>
      <c r="AC3" s="182" t="s">
        <v>219</v>
      </c>
      <c r="AD3" s="183"/>
      <c r="AE3" s="183"/>
      <c r="AF3" s="183"/>
      <c r="AG3" s="183"/>
      <c r="AH3" s="184"/>
    </row>
    <row r="4" spans="1:58" ht="15.75" thickBot="1" x14ac:dyDescent="0.3">
      <c r="A4" s="2" t="s">
        <v>58</v>
      </c>
      <c r="B4" s="2" t="s">
        <v>91</v>
      </c>
      <c r="C4" s="2" t="s">
        <v>59</v>
      </c>
      <c r="D4" s="2" t="s">
        <v>57</v>
      </c>
      <c r="J4" t="s">
        <v>106</v>
      </c>
      <c r="P4" s="13" t="s">
        <v>59</v>
      </c>
      <c r="Q4" s="14" t="s">
        <v>93</v>
      </c>
      <c r="R4" s="14" t="s">
        <v>101</v>
      </c>
      <c r="S4" s="14" t="s">
        <v>97</v>
      </c>
      <c r="T4" s="14" t="s">
        <v>98</v>
      </c>
      <c r="U4" s="15" t="s">
        <v>99</v>
      </c>
      <c r="V4" s="14" t="s">
        <v>100</v>
      </c>
      <c r="W4" s="14" t="s">
        <v>102</v>
      </c>
      <c r="X4" s="1"/>
      <c r="Y4" s="1"/>
      <c r="Z4" s="1"/>
      <c r="AA4" s="13" t="s">
        <v>59</v>
      </c>
      <c r="AB4" s="14" t="s">
        <v>93</v>
      </c>
      <c r="AC4" s="14" t="s">
        <v>101</v>
      </c>
      <c r="AD4" s="14" t="s">
        <v>97</v>
      </c>
      <c r="AE4" s="14" t="s">
        <v>98</v>
      </c>
      <c r="AF4" s="15" t="s">
        <v>99</v>
      </c>
      <c r="AG4" s="14" t="s">
        <v>100</v>
      </c>
      <c r="AH4" s="14" t="s">
        <v>102</v>
      </c>
      <c r="AL4" s="13" t="s">
        <v>59</v>
      </c>
      <c r="AM4" s="14" t="s">
        <v>101</v>
      </c>
      <c r="AN4" s="13" t="s">
        <v>59</v>
      </c>
      <c r="AO4" s="14" t="s">
        <v>101</v>
      </c>
      <c r="AS4" s="64" t="s">
        <v>236</v>
      </c>
      <c r="AT4" s="57" t="s">
        <v>237</v>
      </c>
      <c r="AU4" s="57" t="s">
        <v>238</v>
      </c>
      <c r="AV4" s="64" t="s">
        <v>262</v>
      </c>
      <c r="AW4" s="57" t="s">
        <v>239</v>
      </c>
      <c r="AX4" s="57" t="s">
        <v>240</v>
      </c>
      <c r="AY4" s="57"/>
      <c r="AZ4" s="57"/>
      <c r="BA4" s="64" t="s">
        <v>241</v>
      </c>
      <c r="BB4" s="57" t="s">
        <v>242</v>
      </c>
      <c r="BC4" s="57" t="s">
        <v>243</v>
      </c>
      <c r="BD4" s="64" t="s">
        <v>244</v>
      </c>
      <c r="BE4" s="57" t="s">
        <v>245</v>
      </c>
      <c r="BF4" s="57" t="s">
        <v>246</v>
      </c>
    </row>
    <row r="5" spans="1:58" x14ac:dyDescent="0.25">
      <c r="A5" s="1">
        <v>1</v>
      </c>
      <c r="B5" s="1" t="s">
        <v>28</v>
      </c>
      <c r="C5" s="1" t="s">
        <v>69</v>
      </c>
      <c r="D5" t="s">
        <v>0</v>
      </c>
      <c r="F5" t="s">
        <v>28</v>
      </c>
      <c r="G5" t="s">
        <v>69</v>
      </c>
      <c r="K5" s="185" t="s">
        <v>217</v>
      </c>
      <c r="L5" s="185"/>
      <c r="M5" s="185"/>
      <c r="O5">
        <v>12</v>
      </c>
      <c r="P5" s="5" t="s">
        <v>69</v>
      </c>
      <c r="Q5" s="6" t="str">
        <f t="shared" ref="Q5:W14" si="0">VLOOKUP(CONCATENATE($P5,Q$4),$H$10:$M$521,5,FALSE)</f>
        <v>1,932***</v>
      </c>
      <c r="R5" s="6" t="str">
        <f t="shared" si="0"/>
        <v>0,085***</v>
      </c>
      <c r="S5" s="6" t="str">
        <f t="shared" si="0"/>
        <v>-0,002*</v>
      </c>
      <c r="T5" s="6">
        <f t="shared" si="0"/>
        <v>1.2E-2</v>
      </c>
      <c r="U5" s="6">
        <f t="shared" si="0"/>
        <v>5.0000000000000001E-3</v>
      </c>
      <c r="V5" s="6" t="str">
        <f t="shared" si="0"/>
        <v>0,060*</v>
      </c>
      <c r="W5" s="7" t="str">
        <f t="shared" si="0"/>
        <v>0,082***</v>
      </c>
      <c r="X5" t="s">
        <v>233</v>
      </c>
      <c r="Y5" t="s">
        <v>234</v>
      </c>
      <c r="AA5" s="5" t="s">
        <v>64</v>
      </c>
      <c r="AB5" s="6" t="s">
        <v>171</v>
      </c>
      <c r="AC5" s="6" t="s">
        <v>170</v>
      </c>
      <c r="AD5" s="6">
        <v>-1E-3</v>
      </c>
      <c r="AE5" s="6" t="s">
        <v>168</v>
      </c>
      <c r="AF5" s="6">
        <v>2.5999999999999999E-2</v>
      </c>
      <c r="AG5" s="6" t="s">
        <v>169</v>
      </c>
      <c r="AH5" s="7">
        <v>-8.9999999999999993E-3</v>
      </c>
      <c r="AL5" s="5" t="s">
        <v>64</v>
      </c>
      <c r="AM5" s="6">
        <v>0.17299999999999999</v>
      </c>
      <c r="AN5" s="5" t="s">
        <v>64</v>
      </c>
      <c r="AO5">
        <v>0.17299999999999999</v>
      </c>
      <c r="AS5" s="64">
        <v>2.2628699999999999</v>
      </c>
      <c r="AT5" s="57">
        <v>2.0508850000000001</v>
      </c>
      <c r="AU5" s="57">
        <v>2.4444439999999998</v>
      </c>
      <c r="AV5" s="64">
        <v>2.6349209999999998</v>
      </c>
      <c r="AW5" s="57">
        <v>2.2378119999999999</v>
      </c>
      <c r="AX5" s="57">
        <v>2.2438479999999998</v>
      </c>
      <c r="AY5" s="57"/>
      <c r="AZ5" s="57"/>
      <c r="BA5" s="64">
        <v>2.0582400000000001</v>
      </c>
      <c r="BB5" s="57">
        <v>2.056022</v>
      </c>
      <c r="BC5" s="57">
        <v>2.439791</v>
      </c>
      <c r="BD5" s="64">
        <v>2.1766200000000002</v>
      </c>
      <c r="BE5" s="57">
        <v>2.1888269999999999</v>
      </c>
      <c r="BF5" s="57">
        <v>2.1563219999999998</v>
      </c>
    </row>
    <row r="6" spans="1:58" x14ac:dyDescent="0.25">
      <c r="A6" s="1">
        <f>A5+1</f>
        <v>2</v>
      </c>
      <c r="B6" s="1" t="s">
        <v>29</v>
      </c>
      <c r="C6" s="1" t="s">
        <v>60</v>
      </c>
      <c r="D6" t="s">
        <v>1</v>
      </c>
      <c r="F6" t="s">
        <v>29</v>
      </c>
      <c r="G6" t="s">
        <v>60</v>
      </c>
      <c r="L6" s="1" t="s">
        <v>107</v>
      </c>
      <c r="O6">
        <f>O5+18</f>
        <v>30</v>
      </c>
      <c r="P6" s="8" t="s">
        <v>60</v>
      </c>
      <c r="Q6" s="4" t="str">
        <f t="shared" si="0"/>
        <v>1,319***</v>
      </c>
      <c r="R6" s="4" t="str">
        <f t="shared" si="0"/>
        <v>0,127***</v>
      </c>
      <c r="S6" s="4">
        <f t="shared" si="0"/>
        <v>2E-3</v>
      </c>
      <c r="T6" s="4">
        <f t="shared" si="0"/>
        <v>-7.8E-2</v>
      </c>
      <c r="U6" s="4">
        <f t="shared" si="0"/>
        <v>-1.7999999999999999E-2</v>
      </c>
      <c r="V6" s="4" t="str">
        <f t="shared" si="0"/>
        <v>0,129***</v>
      </c>
      <c r="W6" s="9" t="str">
        <f t="shared" si="0"/>
        <v>0,099**</v>
      </c>
      <c r="X6" t="s">
        <v>233</v>
      </c>
      <c r="AA6" s="8" t="s">
        <v>76</v>
      </c>
      <c r="AB6" s="4" t="s">
        <v>199</v>
      </c>
      <c r="AC6" s="4" t="s">
        <v>197</v>
      </c>
      <c r="AD6" s="4" t="s">
        <v>196</v>
      </c>
      <c r="AE6" s="4">
        <v>-4.5999999999999999E-2</v>
      </c>
      <c r="AF6" s="4">
        <v>2.5000000000000001E-2</v>
      </c>
      <c r="AG6" s="4" t="s">
        <v>140</v>
      </c>
      <c r="AH6" s="9" t="s">
        <v>198</v>
      </c>
      <c r="AL6" s="8" t="s">
        <v>76</v>
      </c>
      <c r="AM6" s="4" t="s">
        <v>197</v>
      </c>
      <c r="AN6" s="8" t="s">
        <v>76</v>
      </c>
      <c r="AO6">
        <v>0.159</v>
      </c>
    </row>
    <row r="7" spans="1:58" x14ac:dyDescent="0.25">
      <c r="A7" s="1">
        <f t="shared" ref="A7:A35" si="1">A6+1</f>
        <v>3</v>
      </c>
      <c r="B7" s="1" t="s">
        <v>30</v>
      </c>
      <c r="C7" s="1" t="s">
        <v>63</v>
      </c>
      <c r="D7" t="s">
        <v>2</v>
      </c>
      <c r="F7" t="s">
        <v>30</v>
      </c>
      <c r="G7" t="s">
        <v>63</v>
      </c>
      <c r="J7" s="185" t="s">
        <v>215</v>
      </c>
      <c r="K7" s="185"/>
      <c r="L7" s="185"/>
      <c r="M7" s="185"/>
      <c r="O7">
        <f t="shared" ref="O7:O35" si="2">O6+18</f>
        <v>48</v>
      </c>
      <c r="P7" s="8" t="s">
        <v>63</v>
      </c>
      <c r="Q7" s="4" t="str">
        <f t="shared" si="0"/>
        <v>1,793***</v>
      </c>
      <c r="R7" s="4" t="str">
        <f t="shared" si="0"/>
        <v>0,089***</v>
      </c>
      <c r="S7" s="4" t="str">
        <f t="shared" si="0"/>
        <v>0,003*</v>
      </c>
      <c r="T7" s="4" t="str">
        <f t="shared" si="0"/>
        <v>-0,132**</v>
      </c>
      <c r="U7" s="4">
        <f t="shared" si="0"/>
        <v>1.7000000000000001E-2</v>
      </c>
      <c r="V7" s="4" t="str">
        <f t="shared" si="0"/>
        <v>0,067*</v>
      </c>
      <c r="W7" s="9" t="str">
        <f t="shared" si="0"/>
        <v>0,084*</v>
      </c>
      <c r="X7" t="s">
        <v>233</v>
      </c>
      <c r="AA7" s="8" t="s">
        <v>67</v>
      </c>
      <c r="AB7" s="4" t="s">
        <v>136</v>
      </c>
      <c r="AC7" s="4" t="s">
        <v>129</v>
      </c>
      <c r="AD7" s="4" t="s">
        <v>122</v>
      </c>
      <c r="AE7" s="4" t="s">
        <v>135</v>
      </c>
      <c r="AF7" s="4">
        <v>1E-3</v>
      </c>
      <c r="AG7" s="4">
        <v>-1E-3</v>
      </c>
      <c r="AH7" s="9">
        <v>2.1000000000000001E-2</v>
      </c>
      <c r="AL7" s="8" t="s">
        <v>67</v>
      </c>
      <c r="AM7" s="4" t="s">
        <v>129</v>
      </c>
      <c r="AN7" s="8" t="s">
        <v>67</v>
      </c>
      <c r="AO7">
        <v>0.14699999999999999</v>
      </c>
      <c r="AS7" s="64" t="s">
        <v>247</v>
      </c>
      <c r="AT7" s="57" t="s">
        <v>248</v>
      </c>
      <c r="AU7" s="57" t="s">
        <v>249</v>
      </c>
      <c r="AV7" s="64" t="s">
        <v>250</v>
      </c>
      <c r="AW7" s="57" t="s">
        <v>251</v>
      </c>
      <c r="AX7" s="57" t="s">
        <v>252</v>
      </c>
      <c r="AY7" s="57"/>
      <c r="AZ7" s="57"/>
      <c r="BA7" s="64" t="s">
        <v>253</v>
      </c>
      <c r="BB7" s="57" t="s">
        <v>254</v>
      </c>
      <c r="BC7" s="57" t="s">
        <v>255</v>
      </c>
      <c r="BD7" s="64" t="s">
        <v>263</v>
      </c>
      <c r="BE7" s="57" t="s">
        <v>256</v>
      </c>
      <c r="BF7" s="57" t="s">
        <v>257</v>
      </c>
    </row>
    <row r="8" spans="1:58" ht="15.75" thickBot="1" x14ac:dyDescent="0.3">
      <c r="A8" s="1">
        <f t="shared" si="1"/>
        <v>4</v>
      </c>
      <c r="B8" s="1" t="s">
        <v>31</v>
      </c>
      <c r="C8" s="1" t="s">
        <v>88</v>
      </c>
      <c r="D8" t="s">
        <v>3</v>
      </c>
      <c r="F8" t="s">
        <v>31</v>
      </c>
      <c r="G8" t="s">
        <v>88</v>
      </c>
      <c r="L8" s="1" t="s">
        <v>108</v>
      </c>
      <c r="O8">
        <f t="shared" si="2"/>
        <v>66</v>
      </c>
      <c r="P8" s="8" t="s">
        <v>88</v>
      </c>
      <c r="Q8" s="4" t="str">
        <f t="shared" si="0"/>
        <v>1,601***</v>
      </c>
      <c r="R8" s="4" t="str">
        <f t="shared" si="0"/>
        <v>0,096***</v>
      </c>
      <c r="S8" s="4" t="str">
        <f t="shared" si="0"/>
        <v>0,005**</v>
      </c>
      <c r="T8" s="4">
        <f t="shared" si="0"/>
        <v>6.9000000000000006E-2</v>
      </c>
      <c r="U8" s="4">
        <f t="shared" si="0"/>
        <v>1E-3</v>
      </c>
      <c r="V8" s="4" t="str">
        <f t="shared" si="0"/>
        <v>0,147***</v>
      </c>
      <c r="W8" s="9" t="str">
        <f t="shared" si="0"/>
        <v>0,097**</v>
      </c>
      <c r="X8" t="s">
        <v>233</v>
      </c>
      <c r="Y8" t="s">
        <v>234</v>
      </c>
      <c r="AA8" s="8" t="s">
        <v>68</v>
      </c>
      <c r="AB8" s="4" t="s">
        <v>142</v>
      </c>
      <c r="AC8" s="4" t="s">
        <v>140</v>
      </c>
      <c r="AD8" s="4">
        <v>3.0000000000000001E-3</v>
      </c>
      <c r="AE8" s="4">
        <v>9.0999999999999998E-2</v>
      </c>
      <c r="AF8" s="4">
        <v>-2E-3</v>
      </c>
      <c r="AG8" s="4">
        <v>1.2E-2</v>
      </c>
      <c r="AH8" s="9" t="s">
        <v>141</v>
      </c>
      <c r="AL8" s="8" t="s">
        <v>68</v>
      </c>
      <c r="AM8" s="4" t="s">
        <v>140</v>
      </c>
      <c r="AN8" s="8" t="s">
        <v>68</v>
      </c>
      <c r="AO8">
        <v>0.14599999999999999</v>
      </c>
      <c r="AS8" s="64">
        <v>2.4675319999999998</v>
      </c>
      <c r="AT8" s="57">
        <v>2.2447550000000001</v>
      </c>
      <c r="AU8" s="57">
        <v>2.4431370000000001</v>
      </c>
      <c r="AV8" s="64">
        <v>2.2145290000000002</v>
      </c>
      <c r="AW8" s="57">
        <v>2.4604400000000002</v>
      </c>
      <c r="AX8" s="57">
        <v>2.2611189999999999</v>
      </c>
      <c r="AY8" s="57"/>
      <c r="AZ8" s="57"/>
      <c r="BA8" s="64">
        <v>2.1509849999999999</v>
      </c>
      <c r="BB8" s="57">
        <v>2.1612529999999999</v>
      </c>
      <c r="BC8" s="57">
        <v>2.5759159999999999</v>
      </c>
      <c r="BD8" s="64">
        <v>2.161327</v>
      </c>
      <c r="BE8" s="57">
        <v>2.2963390000000001</v>
      </c>
      <c r="BF8" s="57">
        <v>2.2979210000000001</v>
      </c>
    </row>
    <row r="9" spans="1:58" ht="32.25" thickBot="1" x14ac:dyDescent="0.3">
      <c r="A9" s="1">
        <f t="shared" si="1"/>
        <v>5</v>
      </c>
      <c r="B9" s="1" t="s">
        <v>32</v>
      </c>
      <c r="C9" s="1" t="s">
        <v>86</v>
      </c>
      <c r="D9" t="s">
        <v>4</v>
      </c>
      <c r="F9" t="s">
        <v>32</v>
      </c>
      <c r="G9" t="s">
        <v>86</v>
      </c>
      <c r="J9" t="s">
        <v>109</v>
      </c>
      <c r="O9">
        <f t="shared" si="2"/>
        <v>84</v>
      </c>
      <c r="P9" s="8" t="s">
        <v>86</v>
      </c>
      <c r="Q9" s="4" t="str">
        <f t="shared" si="0"/>
        <v>1,789***</v>
      </c>
      <c r="R9" s="4" t="str">
        <f t="shared" si="0"/>
        <v>0,085***</v>
      </c>
      <c r="S9" s="4">
        <f t="shared" si="0"/>
        <v>2E-3</v>
      </c>
      <c r="T9" s="4">
        <f t="shared" si="0"/>
        <v>-1.9E-2</v>
      </c>
      <c r="U9" s="4">
        <f t="shared" si="0"/>
        <v>3.6999999999999998E-2</v>
      </c>
      <c r="V9" s="4" t="str">
        <f t="shared" si="0"/>
        <v>0,128***</v>
      </c>
      <c r="W9" s="9">
        <f t="shared" si="0"/>
        <v>-4.2999999999999997E-2</v>
      </c>
      <c r="X9" t="s">
        <v>233</v>
      </c>
      <c r="AA9" s="8" t="s">
        <v>89</v>
      </c>
      <c r="AB9" s="4" t="s">
        <v>160</v>
      </c>
      <c r="AC9" s="4" t="s">
        <v>158</v>
      </c>
      <c r="AD9" s="4" t="s">
        <v>156</v>
      </c>
      <c r="AE9" s="4">
        <v>6.6000000000000003E-2</v>
      </c>
      <c r="AF9" s="4" t="s">
        <v>157</v>
      </c>
      <c r="AG9" s="4" t="s">
        <v>149</v>
      </c>
      <c r="AH9" s="9" t="s">
        <v>159</v>
      </c>
      <c r="AL9" s="8" t="s">
        <v>89</v>
      </c>
      <c r="AM9" s="4" t="s">
        <v>158</v>
      </c>
      <c r="AN9" s="8" t="s">
        <v>89</v>
      </c>
      <c r="AO9">
        <v>0.14099999999999999</v>
      </c>
      <c r="BA9" s="82" t="s">
        <v>59</v>
      </c>
      <c r="BB9" s="156" t="s">
        <v>311</v>
      </c>
      <c r="BC9" s="156" t="s">
        <v>310</v>
      </c>
    </row>
    <row r="10" spans="1:58" x14ac:dyDescent="0.25">
      <c r="A10" s="1">
        <f t="shared" si="1"/>
        <v>6</v>
      </c>
      <c r="B10" s="1" t="s">
        <v>33</v>
      </c>
      <c r="C10" s="1" t="s">
        <v>67</v>
      </c>
      <c r="D10" t="s">
        <v>5</v>
      </c>
      <c r="F10" t="s">
        <v>33</v>
      </c>
      <c r="G10" t="s">
        <v>67</v>
      </c>
      <c r="H10" t="str">
        <f>CONCATENATE(I10,J10)</f>
        <v>Austriaedad</v>
      </c>
      <c r="I10" t="s">
        <v>69</v>
      </c>
      <c r="J10" t="s">
        <v>97</v>
      </c>
      <c r="L10" s="1" t="s">
        <v>110</v>
      </c>
      <c r="O10">
        <f t="shared" si="2"/>
        <v>102</v>
      </c>
      <c r="P10" s="8" t="s">
        <v>67</v>
      </c>
      <c r="Q10" s="4" t="str">
        <f t="shared" si="0"/>
        <v>1,889***</v>
      </c>
      <c r="R10" s="4" t="str">
        <f t="shared" si="0"/>
        <v>0,147***</v>
      </c>
      <c r="S10" s="4" t="str">
        <f t="shared" si="0"/>
        <v>0,003*</v>
      </c>
      <c r="T10" s="4" t="str">
        <f t="shared" si="0"/>
        <v>-0,154***</v>
      </c>
      <c r="U10" s="4">
        <f t="shared" si="0"/>
        <v>1E-3</v>
      </c>
      <c r="V10" s="4">
        <f t="shared" si="0"/>
        <v>-1E-3</v>
      </c>
      <c r="W10" s="9">
        <f t="shared" si="0"/>
        <v>2.1000000000000001E-2</v>
      </c>
      <c r="X10" t="s">
        <v>233</v>
      </c>
      <c r="AA10" s="8" t="s">
        <v>79</v>
      </c>
      <c r="AB10" s="4" t="s">
        <v>175</v>
      </c>
      <c r="AC10" s="4" t="s">
        <v>173</v>
      </c>
      <c r="AD10" s="4" t="s">
        <v>122</v>
      </c>
      <c r="AE10" s="4">
        <v>5.8000000000000003E-2</v>
      </c>
      <c r="AF10" s="4" t="s">
        <v>172</v>
      </c>
      <c r="AG10" s="4">
        <v>4.3999999999999997E-2</v>
      </c>
      <c r="AH10" s="9" t="s">
        <v>174</v>
      </c>
      <c r="AL10" s="8" t="s">
        <v>79</v>
      </c>
      <c r="AM10" s="4" t="s">
        <v>173</v>
      </c>
      <c r="AN10" s="8" t="s">
        <v>79</v>
      </c>
      <c r="AO10">
        <v>0.13200000000000001</v>
      </c>
      <c r="AS10" s="64" t="s">
        <v>258</v>
      </c>
      <c r="AT10" s="57" t="s">
        <v>259</v>
      </c>
      <c r="AU10" s="57" t="s">
        <v>260</v>
      </c>
      <c r="AV10" s="64" t="s">
        <v>261</v>
      </c>
      <c r="BA10" s="66" t="s">
        <v>237</v>
      </c>
      <c r="BB10" s="157">
        <v>2.0508850000000001</v>
      </c>
      <c r="BC10" s="158">
        <v>6</v>
      </c>
    </row>
    <row r="11" spans="1:58" x14ac:dyDescent="0.25">
      <c r="A11" s="1">
        <f t="shared" si="1"/>
        <v>7</v>
      </c>
      <c r="B11" s="1" t="s">
        <v>34</v>
      </c>
      <c r="C11" s="1" t="s">
        <v>68</v>
      </c>
      <c r="D11" t="s">
        <v>6</v>
      </c>
      <c r="F11" t="s">
        <v>35</v>
      </c>
      <c r="G11" t="s">
        <v>65</v>
      </c>
      <c r="H11" t="str">
        <f t="shared" ref="H11:H74" si="3">CONCATENATE(I11,J11)</f>
        <v>Austriasexo</v>
      </c>
      <c r="I11" t="s">
        <v>69</v>
      </c>
      <c r="J11" t="s">
        <v>98</v>
      </c>
      <c r="L11" s="1">
        <v>1.2E-2</v>
      </c>
      <c r="O11">
        <f t="shared" si="2"/>
        <v>120</v>
      </c>
      <c r="P11" s="8" t="s">
        <v>65</v>
      </c>
      <c r="Q11" s="4" t="str">
        <f t="shared" si="0"/>
        <v>1,740***</v>
      </c>
      <c r="R11" s="4" t="str">
        <f t="shared" si="0"/>
        <v>0,100***</v>
      </c>
      <c r="S11" s="4">
        <f t="shared" si="0"/>
        <v>1E-3</v>
      </c>
      <c r="T11" s="4">
        <f t="shared" si="0"/>
        <v>2.4E-2</v>
      </c>
      <c r="U11" s="4">
        <f t="shared" si="0"/>
        <v>2.5000000000000001E-2</v>
      </c>
      <c r="V11" s="4" t="str">
        <f t="shared" si="0"/>
        <v>0,077*</v>
      </c>
      <c r="W11" s="9">
        <f t="shared" si="0"/>
        <v>-3.6999999999999998E-2</v>
      </c>
      <c r="X11" t="s">
        <v>233</v>
      </c>
      <c r="AA11" s="8" t="s">
        <v>60</v>
      </c>
      <c r="AB11" s="4" t="s">
        <v>121</v>
      </c>
      <c r="AC11" s="4" t="s">
        <v>119</v>
      </c>
      <c r="AD11" s="4">
        <v>2E-3</v>
      </c>
      <c r="AE11" s="4">
        <v>-7.8E-2</v>
      </c>
      <c r="AF11" s="4">
        <v>-1.7999999999999999E-2</v>
      </c>
      <c r="AG11" s="4" t="s">
        <v>118</v>
      </c>
      <c r="AH11" s="9" t="s">
        <v>120</v>
      </c>
      <c r="AL11" s="8" t="s">
        <v>60</v>
      </c>
      <c r="AM11" s="4" t="s">
        <v>119</v>
      </c>
      <c r="AN11" s="8" t="s">
        <v>60</v>
      </c>
      <c r="AO11">
        <v>0.127</v>
      </c>
      <c r="AS11" s="64">
        <v>2.403308</v>
      </c>
      <c r="AT11" s="57">
        <v>2.285714</v>
      </c>
      <c r="AU11" s="57">
        <v>2.3250000000000002</v>
      </c>
      <c r="AV11" s="65">
        <v>2.2811059999999999</v>
      </c>
      <c r="BA11" s="68" t="s">
        <v>242</v>
      </c>
      <c r="BB11" s="159">
        <v>2.056022</v>
      </c>
      <c r="BC11" s="160">
        <v>6</v>
      </c>
    </row>
    <row r="12" spans="1:58" x14ac:dyDescent="0.25">
      <c r="A12" s="1">
        <f t="shared" si="1"/>
        <v>8</v>
      </c>
      <c r="B12" s="1" t="s">
        <v>35</v>
      </c>
      <c r="C12" s="1" t="s">
        <v>65</v>
      </c>
      <c r="D12" t="s">
        <v>7</v>
      </c>
      <c r="F12" t="s">
        <v>34</v>
      </c>
      <c r="G12" t="s">
        <v>68</v>
      </c>
      <c r="H12" t="str">
        <f t="shared" si="3"/>
        <v>Austriaveces_uso</v>
      </c>
      <c r="I12" t="s">
        <v>69</v>
      </c>
      <c r="J12" t="s">
        <v>99</v>
      </c>
      <c r="L12" s="1">
        <v>5.0000000000000001E-3</v>
      </c>
      <c r="O12">
        <f t="shared" si="2"/>
        <v>138</v>
      </c>
      <c r="P12" s="8" t="s">
        <v>68</v>
      </c>
      <c r="Q12" s="4" t="str">
        <f t="shared" si="0"/>
        <v>1,910***</v>
      </c>
      <c r="R12" s="4" t="str">
        <f t="shared" si="0"/>
        <v>0,146***</v>
      </c>
      <c r="S12" s="4">
        <f t="shared" si="0"/>
        <v>3.0000000000000001E-3</v>
      </c>
      <c r="T12" s="4">
        <f t="shared" si="0"/>
        <v>9.0999999999999998E-2</v>
      </c>
      <c r="U12" s="4">
        <f t="shared" si="0"/>
        <v>-2E-3</v>
      </c>
      <c r="V12" s="4">
        <f t="shared" si="0"/>
        <v>1.2E-2</v>
      </c>
      <c r="W12" s="9" t="str">
        <f t="shared" si="0"/>
        <v>-0,102**</v>
      </c>
      <c r="X12" t="s">
        <v>233</v>
      </c>
      <c r="Y12" t="s">
        <v>234</v>
      </c>
      <c r="AA12" s="8" t="s">
        <v>73</v>
      </c>
      <c r="AB12" s="4" t="s">
        <v>148</v>
      </c>
      <c r="AC12" s="4" t="s">
        <v>146</v>
      </c>
      <c r="AD12" s="4" t="s">
        <v>143</v>
      </c>
      <c r="AE12" s="4" t="s">
        <v>144</v>
      </c>
      <c r="AF12" s="4">
        <v>7.0000000000000001E-3</v>
      </c>
      <c r="AG12" s="4" t="s">
        <v>145</v>
      </c>
      <c r="AH12" s="9" t="s">
        <v>147</v>
      </c>
      <c r="AL12" s="8" t="s">
        <v>73</v>
      </c>
      <c r="AM12" s="4" t="s">
        <v>146</v>
      </c>
      <c r="AN12" s="8" t="s">
        <v>73</v>
      </c>
      <c r="AO12">
        <v>0.124</v>
      </c>
      <c r="BA12" s="68" t="s">
        <v>241</v>
      </c>
      <c r="BB12" s="159">
        <v>2.0582400000000001</v>
      </c>
      <c r="BC12" s="160">
        <v>7</v>
      </c>
    </row>
    <row r="13" spans="1:58" x14ac:dyDescent="0.25">
      <c r="A13" s="1">
        <f t="shared" si="1"/>
        <v>9</v>
      </c>
      <c r="B13" s="1" t="s">
        <v>34</v>
      </c>
      <c r="C13" s="1" t="s">
        <v>68</v>
      </c>
      <c r="D13" t="s">
        <v>6</v>
      </c>
      <c r="F13" t="s">
        <v>71</v>
      </c>
      <c r="G13" t="s">
        <v>70</v>
      </c>
      <c r="H13" t="str">
        <f t="shared" si="3"/>
        <v>Austriaconfianza</v>
      </c>
      <c r="I13" t="s">
        <v>69</v>
      </c>
      <c r="J13" t="s">
        <v>100</v>
      </c>
      <c r="L13" s="1" t="s">
        <v>111</v>
      </c>
      <c r="O13">
        <f t="shared" si="2"/>
        <v>156</v>
      </c>
      <c r="P13" s="8" t="s">
        <v>70</v>
      </c>
      <c r="Q13" s="4" t="str">
        <f t="shared" si="0"/>
        <v>1,501***</v>
      </c>
      <c r="R13" s="4" t="str">
        <f t="shared" si="0"/>
        <v>0,091***</v>
      </c>
      <c r="S13" s="4" t="str">
        <f t="shared" si="0"/>
        <v>0,005***</v>
      </c>
      <c r="T13" s="4">
        <f t="shared" si="0"/>
        <v>3.3000000000000002E-2</v>
      </c>
      <c r="U13" s="4">
        <f t="shared" si="0"/>
        <v>3.0000000000000001E-3</v>
      </c>
      <c r="V13" s="4" t="str">
        <f t="shared" si="0"/>
        <v>0,092**</v>
      </c>
      <c r="W13" s="9" t="str">
        <f t="shared" si="0"/>
        <v>0,123***</v>
      </c>
      <c r="X13" t="s">
        <v>233</v>
      </c>
      <c r="Y13">
        <v>1</v>
      </c>
      <c r="AA13" s="8" t="s">
        <v>218</v>
      </c>
      <c r="AB13" s="4" t="s">
        <v>214</v>
      </c>
      <c r="AC13" s="17" t="s">
        <v>212</v>
      </c>
      <c r="AD13" s="4" t="s">
        <v>209</v>
      </c>
      <c r="AE13" s="4" t="s">
        <v>210</v>
      </c>
      <c r="AF13" s="4" t="s">
        <v>211</v>
      </c>
      <c r="AG13" s="4" t="s">
        <v>112</v>
      </c>
      <c r="AH13" s="9" t="s">
        <v>213</v>
      </c>
      <c r="AL13" s="8" t="s">
        <v>218</v>
      </c>
      <c r="AM13" s="17" t="s">
        <v>212</v>
      </c>
      <c r="AN13" s="8" t="s">
        <v>218</v>
      </c>
      <c r="AO13">
        <v>0.12</v>
      </c>
      <c r="BA13" s="68" t="s">
        <v>253</v>
      </c>
      <c r="BB13" s="159">
        <v>2.1509849999999999</v>
      </c>
      <c r="BC13" s="160">
        <v>5</v>
      </c>
    </row>
    <row r="14" spans="1:58" x14ac:dyDescent="0.25">
      <c r="A14" s="1">
        <f t="shared" si="1"/>
        <v>10</v>
      </c>
      <c r="B14" s="1" t="s">
        <v>36</v>
      </c>
      <c r="C14" s="1" t="s">
        <v>73</v>
      </c>
      <c r="D14" t="s">
        <v>8</v>
      </c>
      <c r="F14" t="s">
        <v>36</v>
      </c>
      <c r="G14" t="s">
        <v>73</v>
      </c>
      <c r="H14" t="str">
        <f t="shared" si="3"/>
        <v>Austriadeteccion</v>
      </c>
      <c r="I14" t="s">
        <v>69</v>
      </c>
      <c r="J14" t="s">
        <v>101</v>
      </c>
      <c r="L14" s="1" t="s">
        <v>112</v>
      </c>
      <c r="O14">
        <f t="shared" si="2"/>
        <v>174</v>
      </c>
      <c r="P14" s="8" t="s">
        <v>73</v>
      </c>
      <c r="Q14" s="4" t="str">
        <f t="shared" si="0"/>
        <v>1,452***</v>
      </c>
      <c r="R14" s="4" t="str">
        <f t="shared" si="0"/>
        <v>0,124***</v>
      </c>
      <c r="S14" s="4" t="str">
        <f t="shared" si="0"/>
        <v>0,005***</v>
      </c>
      <c r="T14" s="4" t="str">
        <f t="shared" si="0"/>
        <v>-0,104**</v>
      </c>
      <c r="U14" s="4">
        <f t="shared" si="0"/>
        <v>7.0000000000000001E-3</v>
      </c>
      <c r="V14" s="4" t="str">
        <f t="shared" si="0"/>
        <v>0,122***</v>
      </c>
      <c r="W14" s="9" t="str">
        <f t="shared" si="0"/>
        <v>0,113***</v>
      </c>
      <c r="X14" t="s">
        <v>234</v>
      </c>
      <c r="Y14">
        <v>1</v>
      </c>
      <c r="AA14" s="8" t="s">
        <v>82</v>
      </c>
      <c r="AB14" s="4" t="s">
        <v>151</v>
      </c>
      <c r="AC14" s="4" t="s">
        <v>149</v>
      </c>
      <c r="AD14" s="4">
        <v>-2E-3</v>
      </c>
      <c r="AE14" s="4">
        <v>-6.0999999999999999E-2</v>
      </c>
      <c r="AF14" s="4">
        <v>-1.9E-2</v>
      </c>
      <c r="AG14" s="4" t="s">
        <v>131</v>
      </c>
      <c r="AH14" s="9" t="s">
        <v>150</v>
      </c>
      <c r="AL14" s="8" t="s">
        <v>82</v>
      </c>
      <c r="AM14" s="4" t="s">
        <v>149</v>
      </c>
      <c r="AN14" s="8" t="s">
        <v>82</v>
      </c>
      <c r="AO14">
        <v>0.11600000000000001</v>
      </c>
      <c r="BA14" s="68" t="s">
        <v>246</v>
      </c>
      <c r="BB14" s="159">
        <v>2.1563219999999998</v>
      </c>
      <c r="BC14" s="160">
        <v>6</v>
      </c>
    </row>
    <row r="15" spans="1:58" x14ac:dyDescent="0.25">
      <c r="A15" s="1">
        <f t="shared" si="1"/>
        <v>11</v>
      </c>
      <c r="B15" s="1" t="s">
        <v>37</v>
      </c>
      <c r="C15" s="1" t="s">
        <v>82</v>
      </c>
      <c r="D15" t="s">
        <v>9</v>
      </c>
      <c r="F15" t="s">
        <v>37</v>
      </c>
      <c r="G15" t="s">
        <v>82</v>
      </c>
      <c r="H15" t="str">
        <f t="shared" si="3"/>
        <v>Austriaestudios</v>
      </c>
      <c r="I15" t="s">
        <v>69</v>
      </c>
      <c r="J15" t="s">
        <v>102</v>
      </c>
      <c r="L15" s="1" t="s">
        <v>113</v>
      </c>
      <c r="O15">
        <f t="shared" si="2"/>
        <v>192</v>
      </c>
      <c r="P15" s="8" t="s">
        <v>82</v>
      </c>
      <c r="Q15" s="4" t="str">
        <f t="shared" ref="Q15:W24" si="4">VLOOKUP(CONCATENATE($P15,Q$4),$H$10:$M$521,5,FALSE)</f>
        <v>1,804***</v>
      </c>
      <c r="R15" s="4" t="str">
        <f t="shared" si="4"/>
        <v>0,116***</v>
      </c>
      <c r="S15" s="4">
        <f t="shared" si="4"/>
        <v>-2E-3</v>
      </c>
      <c r="T15" s="4">
        <f t="shared" si="4"/>
        <v>-6.0999999999999999E-2</v>
      </c>
      <c r="U15" s="4">
        <f t="shared" si="4"/>
        <v>-1.9E-2</v>
      </c>
      <c r="V15" s="4" t="str">
        <f t="shared" si="4"/>
        <v>0,097**</v>
      </c>
      <c r="W15" s="9" t="str">
        <f t="shared" si="4"/>
        <v>0,085**</v>
      </c>
      <c r="X15" t="s">
        <v>233</v>
      </c>
      <c r="Y15" t="s">
        <v>234</v>
      </c>
      <c r="AA15" s="8" t="s">
        <v>72</v>
      </c>
      <c r="AB15" s="4" t="s">
        <v>192</v>
      </c>
      <c r="AC15" s="4" t="s">
        <v>191</v>
      </c>
      <c r="AD15" s="4" t="s">
        <v>189</v>
      </c>
      <c r="AE15" s="4">
        <v>-1.4E-2</v>
      </c>
      <c r="AF15" s="4">
        <v>3.5999999999999997E-2</v>
      </c>
      <c r="AG15" s="4" t="s">
        <v>190</v>
      </c>
      <c r="AH15" s="9">
        <v>3.4000000000000002E-2</v>
      </c>
      <c r="AL15" s="8" t="s">
        <v>72</v>
      </c>
      <c r="AM15" s="4" t="s">
        <v>191</v>
      </c>
      <c r="AN15" s="8" t="s">
        <v>72</v>
      </c>
      <c r="AO15">
        <v>0.111</v>
      </c>
      <c r="BA15" s="67" t="s">
        <v>254</v>
      </c>
      <c r="BB15" s="159">
        <v>2.1612529999999999</v>
      </c>
      <c r="BC15" s="161">
        <v>6</v>
      </c>
    </row>
    <row r="16" spans="1:58" x14ac:dyDescent="0.25">
      <c r="A16" s="1">
        <f t="shared" si="1"/>
        <v>12</v>
      </c>
      <c r="B16" s="1" t="s">
        <v>38</v>
      </c>
      <c r="C16" s="1" t="s">
        <v>75</v>
      </c>
      <c r="D16" t="s">
        <v>10</v>
      </c>
      <c r="F16" t="s">
        <v>38</v>
      </c>
      <c r="G16" t="s">
        <v>75</v>
      </c>
      <c r="H16" t="str">
        <f t="shared" si="3"/>
        <v>AustriaConstant</v>
      </c>
      <c r="I16" t="s">
        <v>69</v>
      </c>
      <c r="J16" t="s">
        <v>93</v>
      </c>
      <c r="L16" s="1" t="s">
        <v>114</v>
      </c>
      <c r="O16">
        <f t="shared" si="2"/>
        <v>210</v>
      </c>
      <c r="P16" s="8" t="s">
        <v>75</v>
      </c>
      <c r="Q16" s="4" t="str">
        <f t="shared" si="4"/>
        <v>1,198***</v>
      </c>
      <c r="R16" s="4" t="str">
        <f t="shared" si="4"/>
        <v>0,099***</v>
      </c>
      <c r="S16" s="4" t="str">
        <f t="shared" si="4"/>
        <v>0,005***</v>
      </c>
      <c r="T16" s="4" t="str">
        <f t="shared" si="4"/>
        <v>-0,199***</v>
      </c>
      <c r="U16" s="4">
        <f t="shared" si="4"/>
        <v>2.1000000000000001E-2</v>
      </c>
      <c r="V16" s="4" t="str">
        <f t="shared" si="4"/>
        <v>0,062*</v>
      </c>
      <c r="W16" s="9" t="str">
        <f t="shared" si="4"/>
        <v>0,184***</v>
      </c>
      <c r="X16" t="s">
        <v>234</v>
      </c>
      <c r="Y16">
        <v>1</v>
      </c>
      <c r="Z16">
        <v>1</v>
      </c>
      <c r="AA16" s="8" t="s">
        <v>77</v>
      </c>
      <c r="AB16" s="4" t="s">
        <v>167</v>
      </c>
      <c r="AC16" s="4" t="s">
        <v>166</v>
      </c>
      <c r="AD16" s="4" t="s">
        <v>164</v>
      </c>
      <c r="AE16" s="4">
        <v>-3.2000000000000001E-2</v>
      </c>
      <c r="AF16" s="4">
        <v>3.1E-2</v>
      </c>
      <c r="AG16" s="4" t="s">
        <v>165</v>
      </c>
      <c r="AH16" s="9">
        <v>-2.1000000000000001E-2</v>
      </c>
      <c r="AL16" s="8" t="s">
        <v>77</v>
      </c>
      <c r="AM16" s="4" t="s">
        <v>166</v>
      </c>
      <c r="AN16" s="8" t="s">
        <v>77</v>
      </c>
      <c r="AO16">
        <v>0.109</v>
      </c>
      <c r="AS16" s="64" t="s">
        <v>258</v>
      </c>
      <c r="AT16" s="57" t="s">
        <v>259</v>
      </c>
      <c r="AU16" s="57" t="s">
        <v>260</v>
      </c>
      <c r="AV16" s="64" t="s">
        <v>261</v>
      </c>
      <c r="BA16" s="67" t="s">
        <v>263</v>
      </c>
      <c r="BB16" s="159">
        <v>2.161327</v>
      </c>
      <c r="BC16" s="161">
        <v>6</v>
      </c>
    </row>
    <row r="17" spans="1:59" x14ac:dyDescent="0.25">
      <c r="A17" s="1">
        <f t="shared" si="1"/>
        <v>13</v>
      </c>
      <c r="B17" s="1" t="s">
        <v>39</v>
      </c>
      <c r="C17" s="1" t="s">
        <v>89</v>
      </c>
      <c r="D17" t="s">
        <v>11</v>
      </c>
      <c r="F17" t="s">
        <v>39</v>
      </c>
      <c r="G17" t="s">
        <v>89</v>
      </c>
      <c r="H17" t="str">
        <f t="shared" si="3"/>
        <v>================================================</v>
      </c>
      <c r="J17" t="s">
        <v>106</v>
      </c>
      <c r="O17">
        <f t="shared" si="2"/>
        <v>228</v>
      </c>
      <c r="P17" s="8" t="s">
        <v>89</v>
      </c>
      <c r="Q17" s="4" t="str">
        <f t="shared" si="4"/>
        <v>1,152***</v>
      </c>
      <c r="R17" s="4" t="str">
        <f t="shared" si="4"/>
        <v>0,141***</v>
      </c>
      <c r="S17" s="4" t="str">
        <f t="shared" si="4"/>
        <v>0,003**</v>
      </c>
      <c r="T17" s="4">
        <f t="shared" si="4"/>
        <v>6.6000000000000003E-2</v>
      </c>
      <c r="U17" s="4" t="str">
        <f t="shared" si="4"/>
        <v>0,047**</v>
      </c>
      <c r="V17" s="4" t="str">
        <f t="shared" si="4"/>
        <v>0,116***</v>
      </c>
      <c r="W17" s="9" t="str">
        <f t="shared" si="4"/>
        <v>0,092**</v>
      </c>
      <c r="X17" t="s">
        <v>233</v>
      </c>
      <c r="Y17" t="s">
        <v>234</v>
      </c>
      <c r="AA17" s="8" t="s">
        <v>84</v>
      </c>
      <c r="AB17" s="4" t="s">
        <v>179</v>
      </c>
      <c r="AC17" s="4" t="s">
        <v>178</v>
      </c>
      <c r="AD17" s="4">
        <v>-1E-4</v>
      </c>
      <c r="AE17" s="4">
        <v>-4.9000000000000002E-2</v>
      </c>
      <c r="AF17" s="4">
        <v>-2E-3</v>
      </c>
      <c r="AG17" s="4">
        <v>7.4999999999999997E-2</v>
      </c>
      <c r="AH17" s="9">
        <v>2.7E-2</v>
      </c>
      <c r="AL17" s="8" t="s">
        <v>84</v>
      </c>
      <c r="AM17" s="4" t="s">
        <v>178</v>
      </c>
      <c r="AN17" s="8" t="s">
        <v>84</v>
      </c>
      <c r="AO17">
        <v>0.106</v>
      </c>
      <c r="BA17" s="155" t="s">
        <v>244</v>
      </c>
      <c r="BB17" s="159">
        <v>2.1766200000000002</v>
      </c>
      <c r="BC17" s="160">
        <v>6</v>
      </c>
    </row>
    <row r="18" spans="1:59" ht="23.25" thickBot="1" x14ac:dyDescent="0.3">
      <c r="A18" s="1">
        <f t="shared" si="1"/>
        <v>14</v>
      </c>
      <c r="B18" s="1" t="s">
        <v>40</v>
      </c>
      <c r="C18" s="1" t="s">
        <v>70</v>
      </c>
      <c r="D18" t="s">
        <v>12</v>
      </c>
      <c r="F18" t="s">
        <v>56</v>
      </c>
      <c r="G18" t="s">
        <v>90</v>
      </c>
      <c r="H18" t="str">
        <f t="shared" si="3"/>
        <v>================================================</v>
      </c>
      <c r="J18" t="s">
        <v>106</v>
      </c>
      <c r="O18">
        <f t="shared" si="2"/>
        <v>246</v>
      </c>
      <c r="P18" s="8" t="s">
        <v>77</v>
      </c>
      <c r="Q18" s="4" t="str">
        <f t="shared" si="4"/>
        <v>1,256***</v>
      </c>
      <c r="R18" s="4" t="str">
        <f t="shared" si="4"/>
        <v>0,109***</v>
      </c>
      <c r="S18" s="4" t="str">
        <f t="shared" si="4"/>
        <v>0,004**</v>
      </c>
      <c r="T18" s="4">
        <f t="shared" si="4"/>
        <v>-3.2000000000000001E-2</v>
      </c>
      <c r="U18" s="4">
        <f t="shared" si="4"/>
        <v>3.1E-2</v>
      </c>
      <c r="V18" s="4" t="str">
        <f t="shared" si="4"/>
        <v>0,266***</v>
      </c>
      <c r="W18" s="9">
        <f t="shared" si="4"/>
        <v>-2.1000000000000001E-2</v>
      </c>
      <c r="X18" t="s">
        <v>233</v>
      </c>
      <c r="AA18" s="8" t="s">
        <v>65</v>
      </c>
      <c r="AB18" s="4" t="s">
        <v>139</v>
      </c>
      <c r="AC18" s="4" t="s">
        <v>138</v>
      </c>
      <c r="AD18" s="4">
        <v>1E-3</v>
      </c>
      <c r="AE18" s="4">
        <v>2.4E-2</v>
      </c>
      <c r="AF18" s="4">
        <v>2.5000000000000001E-2</v>
      </c>
      <c r="AG18" s="4" t="s">
        <v>137</v>
      </c>
      <c r="AH18" s="9">
        <v>-3.6999999999999998E-2</v>
      </c>
      <c r="AL18" s="8" t="s">
        <v>65</v>
      </c>
      <c r="AM18" s="4" t="s">
        <v>138</v>
      </c>
      <c r="AN18" s="8" t="s">
        <v>65</v>
      </c>
      <c r="AO18">
        <v>0.1</v>
      </c>
      <c r="AS18" s="75" t="s">
        <v>264</v>
      </c>
      <c r="BA18" s="68" t="s">
        <v>245</v>
      </c>
      <c r="BB18" s="159">
        <v>2.1888269999999999</v>
      </c>
      <c r="BC18" s="160">
        <v>5</v>
      </c>
    </row>
    <row r="19" spans="1:59" ht="16.5" thickBot="1" x14ac:dyDescent="0.3">
      <c r="A19" s="1">
        <f t="shared" si="1"/>
        <v>15</v>
      </c>
      <c r="B19" s="1" t="s">
        <v>41</v>
      </c>
      <c r="C19" s="1" t="s">
        <v>77</v>
      </c>
      <c r="D19" t="s">
        <v>13</v>
      </c>
      <c r="F19" t="s">
        <v>40</v>
      </c>
      <c r="G19" t="s">
        <v>70</v>
      </c>
      <c r="H19" t="str">
        <f t="shared" si="3"/>
        <v>Note:</v>
      </c>
      <c r="J19" t="s">
        <v>94</v>
      </c>
      <c r="L19" s="1" t="s">
        <v>115</v>
      </c>
      <c r="M19" t="s">
        <v>116</v>
      </c>
      <c r="N19" t="s">
        <v>117</v>
      </c>
      <c r="O19">
        <f t="shared" si="2"/>
        <v>264</v>
      </c>
      <c r="P19" s="8" t="s">
        <v>64</v>
      </c>
      <c r="Q19" s="4" t="str">
        <f t="shared" si="4"/>
        <v>1,806***</v>
      </c>
      <c r="R19" s="4" t="str">
        <f t="shared" si="4"/>
        <v>0,173***</v>
      </c>
      <c r="S19" s="4">
        <f t="shared" si="4"/>
        <v>-1E-3</v>
      </c>
      <c r="T19" s="4" t="str">
        <f t="shared" si="4"/>
        <v>-0,123**</v>
      </c>
      <c r="U19" s="4">
        <f t="shared" si="4"/>
        <v>2.5999999999999999E-2</v>
      </c>
      <c r="V19" s="4" t="str">
        <f t="shared" si="4"/>
        <v>0,178***</v>
      </c>
      <c r="W19" s="9">
        <f t="shared" si="4"/>
        <v>-8.9999999999999993E-3</v>
      </c>
      <c r="X19" t="s">
        <v>233</v>
      </c>
      <c r="AA19" s="8" t="s">
        <v>75</v>
      </c>
      <c r="AB19" s="4" t="s">
        <v>155</v>
      </c>
      <c r="AC19" s="4" t="s">
        <v>153</v>
      </c>
      <c r="AD19" s="4" t="s">
        <v>143</v>
      </c>
      <c r="AE19" s="4" t="s">
        <v>152</v>
      </c>
      <c r="AF19" s="4">
        <v>2.1000000000000001E-2</v>
      </c>
      <c r="AG19" s="4" t="s">
        <v>95</v>
      </c>
      <c r="AH19" s="9" t="s">
        <v>154</v>
      </c>
      <c r="AL19" s="8" t="s">
        <v>75</v>
      </c>
      <c r="AM19" s="4" t="s">
        <v>153</v>
      </c>
      <c r="AN19" s="8" t="s">
        <v>75</v>
      </c>
      <c r="AO19">
        <v>9.9000000000000005E-2</v>
      </c>
      <c r="AS19" s="62" t="s">
        <v>265</v>
      </c>
      <c r="AT19" s="193" t="s">
        <v>232</v>
      </c>
      <c r="AU19" s="194"/>
      <c r="AV19" s="194"/>
      <c r="AW19" s="194"/>
      <c r="AX19" s="195"/>
      <c r="AY19" s="76"/>
      <c r="AZ19" s="76"/>
      <c r="BA19" s="68" t="s">
        <v>250</v>
      </c>
      <c r="BB19" s="159">
        <v>2.2145290000000002</v>
      </c>
      <c r="BC19" s="160">
        <v>6</v>
      </c>
    </row>
    <row r="20" spans="1:59" ht="16.5" thickBot="1" x14ac:dyDescent="0.3">
      <c r="A20" s="1">
        <f t="shared" si="1"/>
        <v>16</v>
      </c>
      <c r="B20" s="1" t="s">
        <v>42</v>
      </c>
      <c r="C20" s="1" t="s">
        <v>64</v>
      </c>
      <c r="D20" t="s">
        <v>14</v>
      </c>
      <c r="F20" t="s">
        <v>41</v>
      </c>
      <c r="G20" t="s">
        <v>77</v>
      </c>
      <c r="H20" t="str">
        <f t="shared" si="3"/>
        <v/>
      </c>
      <c r="O20">
        <f t="shared" si="2"/>
        <v>282</v>
      </c>
      <c r="P20" s="8" t="s">
        <v>79</v>
      </c>
      <c r="Q20" s="4" t="str">
        <f t="shared" si="4"/>
        <v>1,374***</v>
      </c>
      <c r="R20" s="4" t="str">
        <f t="shared" si="4"/>
        <v>0,132***</v>
      </c>
      <c r="S20" s="4" t="str">
        <f t="shared" si="4"/>
        <v>0,003*</v>
      </c>
      <c r="T20" s="4">
        <f t="shared" si="4"/>
        <v>5.8000000000000003E-2</v>
      </c>
      <c r="U20" s="4" t="str">
        <f t="shared" si="4"/>
        <v>0,052**</v>
      </c>
      <c r="V20" s="4">
        <f t="shared" si="4"/>
        <v>4.3999999999999997E-2</v>
      </c>
      <c r="W20" s="9" t="str">
        <f t="shared" si="4"/>
        <v>0,078**</v>
      </c>
      <c r="X20" t="s">
        <v>233</v>
      </c>
      <c r="Y20" t="s">
        <v>234</v>
      </c>
      <c r="AA20" s="8" t="s">
        <v>80</v>
      </c>
      <c r="AB20" s="58" t="s">
        <v>207</v>
      </c>
      <c r="AC20" s="4" t="s">
        <v>206</v>
      </c>
      <c r="AD20" s="59">
        <v>-2.9999999999999997E-4</v>
      </c>
      <c r="AE20" s="59" t="s">
        <v>204</v>
      </c>
      <c r="AF20" s="59">
        <v>8.0000000000000002E-3</v>
      </c>
      <c r="AG20" s="59" t="s">
        <v>205</v>
      </c>
      <c r="AH20" s="60">
        <v>6.5000000000000002E-2</v>
      </c>
      <c r="AL20" s="8" t="s">
        <v>80</v>
      </c>
      <c r="AM20" s="4" t="s">
        <v>206</v>
      </c>
      <c r="AN20" s="8" t="s">
        <v>80</v>
      </c>
      <c r="AO20">
        <v>9.8000000000000004E-2</v>
      </c>
      <c r="AS20" s="81" t="s">
        <v>269</v>
      </c>
      <c r="AT20" s="82">
        <v>4</v>
      </c>
      <c r="AU20" s="83">
        <v>5</v>
      </c>
      <c r="AV20" s="84">
        <v>6</v>
      </c>
      <c r="AW20" s="83">
        <v>7</v>
      </c>
      <c r="AX20" s="85">
        <v>8</v>
      </c>
      <c r="AY20" s="76"/>
      <c r="AZ20" s="76"/>
      <c r="BA20" s="67" t="s">
        <v>239</v>
      </c>
      <c r="BB20" s="159">
        <v>2.2378119999999999</v>
      </c>
      <c r="BC20" s="160">
        <v>4</v>
      </c>
    </row>
    <row r="21" spans="1:59" x14ac:dyDescent="0.25">
      <c r="A21" s="1">
        <f t="shared" si="1"/>
        <v>17</v>
      </c>
      <c r="B21" s="1" t="s">
        <v>43</v>
      </c>
      <c r="C21" s="1" t="s">
        <v>79</v>
      </c>
      <c r="D21" t="s">
        <v>15</v>
      </c>
      <c r="F21" t="s">
        <v>42</v>
      </c>
      <c r="G21" t="s">
        <v>64</v>
      </c>
      <c r="H21" t="str">
        <f t="shared" si="3"/>
        <v>País:</v>
      </c>
      <c r="J21" t="s">
        <v>103</v>
      </c>
      <c r="K21" s="3" t="s">
        <v>60</v>
      </c>
      <c r="M21" t="s">
        <v>104</v>
      </c>
      <c r="N21" t="s">
        <v>105</v>
      </c>
      <c r="O21">
        <f t="shared" si="2"/>
        <v>300</v>
      </c>
      <c r="P21" s="8" t="s">
        <v>81</v>
      </c>
      <c r="Q21" s="4" t="str">
        <f t="shared" si="4"/>
        <v>1,970***</v>
      </c>
      <c r="R21" s="4" t="str">
        <f t="shared" si="4"/>
        <v>0,082***</v>
      </c>
      <c r="S21" s="4" t="str">
        <f t="shared" si="4"/>
        <v>0,004**</v>
      </c>
      <c r="T21" s="4">
        <f t="shared" si="4"/>
        <v>0.03</v>
      </c>
      <c r="U21" s="4">
        <f t="shared" si="4"/>
        <v>1E-3</v>
      </c>
      <c r="V21" s="4" t="str">
        <f t="shared" si="4"/>
        <v>0,079**</v>
      </c>
      <c r="W21" s="9">
        <f t="shared" si="4"/>
        <v>-0.01</v>
      </c>
      <c r="X21" t="s">
        <v>233</v>
      </c>
      <c r="AA21" s="8" t="s">
        <v>88</v>
      </c>
      <c r="AB21" s="4" t="s">
        <v>132</v>
      </c>
      <c r="AC21" s="4" t="s">
        <v>130</v>
      </c>
      <c r="AD21" s="4" t="s">
        <v>128</v>
      </c>
      <c r="AE21" s="4">
        <v>6.9000000000000006E-2</v>
      </c>
      <c r="AF21" s="4">
        <v>1E-3</v>
      </c>
      <c r="AG21" s="4" t="s">
        <v>129</v>
      </c>
      <c r="AH21" s="9" t="s">
        <v>131</v>
      </c>
      <c r="AJ21">
        <v>0.159</v>
      </c>
      <c r="AL21" s="8" t="s">
        <v>88</v>
      </c>
      <c r="AM21" s="4" t="s">
        <v>130</v>
      </c>
      <c r="AN21" s="8" t="s">
        <v>88</v>
      </c>
      <c r="AO21">
        <v>9.6000000000000002E-2</v>
      </c>
      <c r="AS21" s="78" t="s">
        <v>223</v>
      </c>
      <c r="AT21" s="89">
        <v>42</v>
      </c>
      <c r="AU21" s="90">
        <v>37</v>
      </c>
      <c r="AV21" s="91">
        <v>68</v>
      </c>
      <c r="AW21" s="90">
        <v>56</v>
      </c>
      <c r="AX21" s="92">
        <v>27</v>
      </c>
      <c r="AY21" s="72"/>
      <c r="AZ21" s="72"/>
      <c r="BA21" s="67" t="s">
        <v>240</v>
      </c>
      <c r="BB21" s="159">
        <v>2.2438479999999998</v>
      </c>
      <c r="BC21" s="160">
        <v>5</v>
      </c>
    </row>
    <row r="22" spans="1:59" x14ac:dyDescent="0.25">
      <c r="A22" s="1">
        <f t="shared" si="1"/>
        <v>18</v>
      </c>
      <c r="B22" s="1" t="s">
        <v>44</v>
      </c>
      <c r="C22" s="1" t="s">
        <v>81</v>
      </c>
      <c r="D22" t="s">
        <v>16</v>
      </c>
      <c r="F22" t="s">
        <v>43</v>
      </c>
      <c r="G22" t="s">
        <v>79</v>
      </c>
      <c r="H22" t="str">
        <f t="shared" si="3"/>
        <v>================================================</v>
      </c>
      <c r="J22" t="s">
        <v>106</v>
      </c>
      <c r="O22">
        <f t="shared" si="2"/>
        <v>318</v>
      </c>
      <c r="P22" s="8" t="s">
        <v>84</v>
      </c>
      <c r="Q22" s="4" t="str">
        <f t="shared" si="4"/>
        <v>1,899***</v>
      </c>
      <c r="R22" s="4" t="str">
        <f t="shared" si="4"/>
        <v>0,106***</v>
      </c>
      <c r="S22" s="4">
        <f t="shared" si="4"/>
        <v>-1E-4</v>
      </c>
      <c r="T22" s="4">
        <f t="shared" si="4"/>
        <v>-4.9000000000000002E-2</v>
      </c>
      <c r="U22" s="4">
        <f t="shared" si="4"/>
        <v>-2E-3</v>
      </c>
      <c r="V22" s="4">
        <f t="shared" si="4"/>
        <v>7.4999999999999997E-2</v>
      </c>
      <c r="W22" s="9">
        <f t="shared" si="4"/>
        <v>2.7E-2</v>
      </c>
      <c r="X22" t="s">
        <v>233</v>
      </c>
      <c r="AA22" s="8" t="s">
        <v>61</v>
      </c>
      <c r="AB22" s="4" t="s">
        <v>184</v>
      </c>
      <c r="AC22" s="4" t="s">
        <v>130</v>
      </c>
      <c r="AD22" s="4">
        <v>1E-3</v>
      </c>
      <c r="AE22" s="4">
        <v>6.8000000000000005E-2</v>
      </c>
      <c r="AF22" s="4">
        <v>2.5999999999999999E-2</v>
      </c>
      <c r="AG22" s="4">
        <v>0.06</v>
      </c>
      <c r="AH22" s="9">
        <v>0.03</v>
      </c>
      <c r="AJ22">
        <f>0.173</f>
        <v>0.17299999999999999</v>
      </c>
      <c r="AL22" s="8" t="s">
        <v>61</v>
      </c>
      <c r="AM22" s="4" t="s">
        <v>130</v>
      </c>
      <c r="AN22" s="8" t="s">
        <v>61</v>
      </c>
      <c r="AO22">
        <v>9.6000000000000002E-2</v>
      </c>
      <c r="AS22" s="79" t="s">
        <v>224</v>
      </c>
      <c r="AT22" s="93">
        <v>71</v>
      </c>
      <c r="AU22" s="94">
        <v>86</v>
      </c>
      <c r="AV22" s="95">
        <v>148</v>
      </c>
      <c r="AW22" s="94">
        <v>48</v>
      </c>
      <c r="AX22" s="96">
        <v>90</v>
      </c>
      <c r="AY22" s="72"/>
      <c r="AZ22" s="72"/>
      <c r="BA22" s="68" t="s">
        <v>248</v>
      </c>
      <c r="BB22" s="159">
        <v>2.2447550000000001</v>
      </c>
      <c r="BC22" s="160">
        <v>6</v>
      </c>
      <c r="BD22">
        <f>AU21*0+AU22*1+AU23*2+AU24*3</f>
        <v>2006</v>
      </c>
      <c r="BE22">
        <f>AV21*0+AV22*1+AV23*2+AV24*3</f>
        <v>1854</v>
      </c>
      <c r="BF22">
        <f>AW21*0+AW22*1+AW23*2+AW24*3</f>
        <v>2024</v>
      </c>
      <c r="BG22">
        <f>AX21*0+AX22*1+AX23*2+AX24*3</f>
        <v>2066</v>
      </c>
    </row>
    <row r="23" spans="1:59" x14ac:dyDescent="0.25">
      <c r="A23" s="1">
        <f t="shared" si="1"/>
        <v>19</v>
      </c>
      <c r="B23" s="1" t="s">
        <v>45</v>
      </c>
      <c r="C23" s="1" t="s">
        <v>84</v>
      </c>
      <c r="D23" t="s">
        <v>17</v>
      </c>
      <c r="F23" t="s">
        <v>44</v>
      </c>
      <c r="G23" t="s">
        <v>81</v>
      </c>
      <c r="H23" t="str">
        <f t="shared" si="3"/>
        <v/>
      </c>
      <c r="K23" s="185" t="s">
        <v>217</v>
      </c>
      <c r="L23" s="185"/>
      <c r="M23" s="185"/>
      <c r="O23">
        <f t="shared" si="2"/>
        <v>336</v>
      </c>
      <c r="P23" s="8" t="s">
        <v>62</v>
      </c>
      <c r="Q23" s="4" t="str">
        <f t="shared" si="4"/>
        <v>1,927***</v>
      </c>
      <c r="R23" s="16">
        <f t="shared" si="4"/>
        <v>4.2999999999999997E-2</v>
      </c>
      <c r="S23" s="4">
        <f t="shared" si="4"/>
        <v>-2E-3</v>
      </c>
      <c r="T23" s="4" t="str">
        <f t="shared" si="4"/>
        <v>-0,131*</v>
      </c>
      <c r="U23" s="4" t="str">
        <f t="shared" si="4"/>
        <v>-0,052*</v>
      </c>
      <c r="V23" s="4">
        <f t="shared" si="4"/>
        <v>-1E-3</v>
      </c>
      <c r="W23" s="9" t="str">
        <f t="shared" si="4"/>
        <v>0,165***</v>
      </c>
      <c r="X23" t="s">
        <v>233</v>
      </c>
      <c r="Y23">
        <v>1</v>
      </c>
      <c r="AA23" s="8" t="s">
        <v>70</v>
      </c>
      <c r="AB23" s="4" t="s">
        <v>163</v>
      </c>
      <c r="AC23" s="4" t="s">
        <v>161</v>
      </c>
      <c r="AD23" s="4" t="s">
        <v>143</v>
      </c>
      <c r="AE23" s="4">
        <v>3.3000000000000002E-2</v>
      </c>
      <c r="AF23" s="4">
        <v>3.0000000000000001E-3</v>
      </c>
      <c r="AG23" s="4" t="s">
        <v>159</v>
      </c>
      <c r="AH23" s="9" t="s">
        <v>162</v>
      </c>
      <c r="AJ23">
        <f>AJ22-AJ21</f>
        <v>1.3999999999999985E-2</v>
      </c>
      <c r="AL23" s="8" t="s">
        <v>70</v>
      </c>
      <c r="AM23" s="4" t="s">
        <v>161</v>
      </c>
      <c r="AN23" s="8" t="s">
        <v>70</v>
      </c>
      <c r="AO23">
        <v>9.0999999999999998E-2</v>
      </c>
      <c r="AS23" s="79" t="s">
        <v>225</v>
      </c>
      <c r="AT23" s="93">
        <v>201</v>
      </c>
      <c r="AU23" s="94">
        <v>393</v>
      </c>
      <c r="AV23" s="95">
        <v>358</v>
      </c>
      <c r="AW23" s="94">
        <v>196</v>
      </c>
      <c r="AX23" s="96">
        <v>412</v>
      </c>
      <c r="AY23" s="72"/>
      <c r="AZ23" s="72"/>
      <c r="BA23" s="155" t="s">
        <v>252</v>
      </c>
      <c r="BB23" s="159">
        <v>2.2611189999999999</v>
      </c>
      <c r="BC23" s="160">
        <v>5</v>
      </c>
      <c r="BD23">
        <f t="shared" ref="BD23:BG23" si="5">BD22/SUM(AU21:AU24)</f>
        <v>2.2438478747203581</v>
      </c>
      <c r="BE23">
        <f t="shared" si="5"/>
        <v>2.0508849557522124</v>
      </c>
      <c r="BF23">
        <f t="shared" si="5"/>
        <v>2.4444444444444446</v>
      </c>
      <c r="BG23">
        <f t="shared" si="5"/>
        <v>2.262869660460022</v>
      </c>
    </row>
    <row r="24" spans="1:59" ht="15.75" thickBot="1" x14ac:dyDescent="0.3">
      <c r="A24" s="1">
        <f t="shared" si="1"/>
        <v>20</v>
      </c>
      <c r="B24" s="1" t="s">
        <v>46</v>
      </c>
      <c r="C24" s="1" t="s">
        <v>62</v>
      </c>
      <c r="D24" t="s">
        <v>18</v>
      </c>
      <c r="F24" t="s">
        <v>45</v>
      </c>
      <c r="G24" t="s">
        <v>84</v>
      </c>
      <c r="H24" t="str">
        <f t="shared" si="3"/>
        <v/>
      </c>
      <c r="L24" s="1" t="s">
        <v>107</v>
      </c>
      <c r="O24">
        <f t="shared" si="2"/>
        <v>354</v>
      </c>
      <c r="P24" s="8" t="s">
        <v>61</v>
      </c>
      <c r="Q24" s="4" t="str">
        <f t="shared" si="4"/>
        <v>1,691***</v>
      </c>
      <c r="R24" s="4" t="str">
        <f t="shared" si="4"/>
        <v>0,096***</v>
      </c>
      <c r="S24" s="4">
        <f t="shared" si="4"/>
        <v>1E-3</v>
      </c>
      <c r="T24" s="4">
        <f t="shared" si="4"/>
        <v>6.8000000000000005E-2</v>
      </c>
      <c r="U24" s="4">
        <f t="shared" si="4"/>
        <v>2.5999999999999999E-2</v>
      </c>
      <c r="V24" s="4">
        <f t="shared" si="4"/>
        <v>0.06</v>
      </c>
      <c r="W24" s="9">
        <f t="shared" si="4"/>
        <v>0.03</v>
      </c>
      <c r="X24" t="s">
        <v>233</v>
      </c>
      <c r="AA24" s="8" t="s">
        <v>63</v>
      </c>
      <c r="AB24" s="4" t="s">
        <v>127</v>
      </c>
      <c r="AC24" s="4" t="s">
        <v>125</v>
      </c>
      <c r="AD24" s="4" t="s">
        <v>122</v>
      </c>
      <c r="AE24" s="4" t="s">
        <v>123</v>
      </c>
      <c r="AF24" s="4">
        <v>1.7000000000000001E-2</v>
      </c>
      <c r="AG24" s="4" t="s">
        <v>124</v>
      </c>
      <c r="AH24" s="9" t="s">
        <v>126</v>
      </c>
      <c r="AJ24">
        <f>AJ22/AJ21</f>
        <v>1.0880503144654088</v>
      </c>
      <c r="AL24" s="8" t="s">
        <v>63</v>
      </c>
      <c r="AM24" s="4" t="s">
        <v>125</v>
      </c>
      <c r="AN24" s="8" t="s">
        <v>63</v>
      </c>
      <c r="AO24">
        <v>8.8999999999999996E-2</v>
      </c>
      <c r="AS24" s="80" t="s">
        <v>226</v>
      </c>
      <c r="AT24" s="97">
        <v>472</v>
      </c>
      <c r="AU24" s="98">
        <v>378</v>
      </c>
      <c r="AV24" s="99">
        <v>330</v>
      </c>
      <c r="AW24" s="98">
        <v>528</v>
      </c>
      <c r="AX24" s="100">
        <v>384</v>
      </c>
      <c r="AY24" s="72"/>
      <c r="AZ24" s="72"/>
      <c r="BA24" s="67" t="s">
        <v>236</v>
      </c>
      <c r="BB24" s="159">
        <v>2.2628699999999999</v>
      </c>
      <c r="BC24" s="160">
        <v>8</v>
      </c>
    </row>
    <row r="25" spans="1:59" x14ac:dyDescent="0.25">
      <c r="A25" s="1">
        <f t="shared" si="1"/>
        <v>21</v>
      </c>
      <c r="B25" s="1" t="s">
        <v>47</v>
      </c>
      <c r="C25" s="1" t="s">
        <v>61</v>
      </c>
      <c r="D25" t="s">
        <v>19</v>
      </c>
      <c r="F25" t="s">
        <v>46</v>
      </c>
      <c r="G25" t="s">
        <v>62</v>
      </c>
      <c r="H25" t="str">
        <f t="shared" si="3"/>
        <v>Percepción problema para la democracia</v>
      </c>
      <c r="J25" s="185" t="s">
        <v>215</v>
      </c>
      <c r="K25" s="185"/>
      <c r="L25" s="185"/>
      <c r="M25" s="185"/>
      <c r="O25">
        <f t="shared" si="2"/>
        <v>372</v>
      </c>
      <c r="P25" s="8" t="s">
        <v>66</v>
      </c>
      <c r="Q25" s="4" t="str">
        <f t="shared" ref="Q25:W33" si="6">VLOOKUP(CONCATENATE($P25,Q$4),$H$10:$M$521,5,FALSE)</f>
        <v>2,363***</v>
      </c>
      <c r="R25" s="16">
        <f t="shared" si="6"/>
        <v>-7.0000000000000001E-3</v>
      </c>
      <c r="S25" s="4">
        <f t="shared" si="6"/>
        <v>4.0000000000000001E-3</v>
      </c>
      <c r="T25" s="4">
        <f t="shared" si="6"/>
        <v>-3.2000000000000001E-2</v>
      </c>
      <c r="U25" s="4">
        <f t="shared" si="6"/>
        <v>7.0000000000000001E-3</v>
      </c>
      <c r="V25" s="4" t="str">
        <f t="shared" si="6"/>
        <v>0,085*</v>
      </c>
      <c r="W25" s="9">
        <f t="shared" si="6"/>
        <v>-6.8000000000000005E-2</v>
      </c>
      <c r="X25" t="s">
        <v>233</v>
      </c>
      <c r="AA25" s="8" t="s">
        <v>69</v>
      </c>
      <c r="AB25" s="4" t="s">
        <v>114</v>
      </c>
      <c r="AC25" s="4" t="s">
        <v>112</v>
      </c>
      <c r="AD25" s="4" t="s">
        <v>110</v>
      </c>
      <c r="AE25" s="4">
        <v>1.2E-2</v>
      </c>
      <c r="AF25" s="4">
        <v>5.0000000000000001E-3</v>
      </c>
      <c r="AG25" s="4" t="s">
        <v>111</v>
      </c>
      <c r="AH25" s="9" t="s">
        <v>113</v>
      </c>
      <c r="AJ25">
        <f>AJ21*AJ24</f>
        <v>0.17299999999999999</v>
      </c>
      <c r="AL25" s="8" t="s">
        <v>69</v>
      </c>
      <c r="AM25" s="4" t="s">
        <v>112</v>
      </c>
      <c r="AN25" s="8" t="s">
        <v>69</v>
      </c>
      <c r="AO25">
        <v>8.5000000000000006E-2</v>
      </c>
      <c r="AS25" s="61"/>
      <c r="AT25" s="70"/>
      <c r="BA25" s="165" t="s">
        <v>96</v>
      </c>
      <c r="BB25" s="166">
        <v>2.2766639999999998</v>
      </c>
      <c r="BC25" s="167">
        <v>6</v>
      </c>
    </row>
    <row r="26" spans="1:59" ht="17.25" customHeight="1" thickBot="1" x14ac:dyDescent="0.3">
      <c r="A26" s="1">
        <f t="shared" si="1"/>
        <v>22</v>
      </c>
      <c r="B26" s="1" t="s">
        <v>48</v>
      </c>
      <c r="C26" s="1" t="s">
        <v>66</v>
      </c>
      <c r="D26" t="s">
        <v>20</v>
      </c>
      <c r="F26" t="s">
        <v>47</v>
      </c>
      <c r="G26" t="s">
        <v>61</v>
      </c>
      <c r="H26" t="str">
        <f t="shared" si="3"/>
        <v/>
      </c>
      <c r="L26" s="1" t="s">
        <v>108</v>
      </c>
      <c r="O26">
        <f t="shared" si="2"/>
        <v>390</v>
      </c>
      <c r="P26" s="8" t="s">
        <v>87</v>
      </c>
      <c r="Q26" s="4" t="str">
        <f t="shared" si="6"/>
        <v>2,088***</v>
      </c>
      <c r="R26" s="4" t="str">
        <f t="shared" si="6"/>
        <v>0,081***</v>
      </c>
      <c r="S26" s="4">
        <f t="shared" si="6"/>
        <v>-4.0000000000000003E-5</v>
      </c>
      <c r="T26" s="4">
        <f t="shared" si="6"/>
        <v>-1.4E-2</v>
      </c>
      <c r="U26" s="4">
        <f t="shared" si="6"/>
        <v>-2.3E-2</v>
      </c>
      <c r="V26" s="4">
        <f t="shared" si="6"/>
        <v>6.0999999999999999E-2</v>
      </c>
      <c r="W26" s="9">
        <f t="shared" si="6"/>
        <v>-4.5999999999999999E-2</v>
      </c>
      <c r="X26" t="s">
        <v>233</v>
      </c>
      <c r="AA26" s="8" t="s">
        <v>86</v>
      </c>
      <c r="AB26" s="4" t="s">
        <v>134</v>
      </c>
      <c r="AC26" s="4" t="s">
        <v>112</v>
      </c>
      <c r="AD26" s="4">
        <v>2E-3</v>
      </c>
      <c r="AE26" s="4">
        <v>-1.9E-2</v>
      </c>
      <c r="AF26" s="4">
        <v>3.6999999999999998E-2</v>
      </c>
      <c r="AG26" s="4" t="s">
        <v>133</v>
      </c>
      <c r="AH26" s="9">
        <v>-4.2999999999999997E-2</v>
      </c>
      <c r="AL26" s="8" t="s">
        <v>86</v>
      </c>
      <c r="AM26" s="4" t="s">
        <v>112</v>
      </c>
      <c r="AN26" s="8" t="s">
        <v>86</v>
      </c>
      <c r="AO26">
        <v>8.5000000000000006E-2</v>
      </c>
      <c r="AS26" s="75" t="s">
        <v>266</v>
      </c>
      <c r="BA26" s="67" t="s">
        <v>261</v>
      </c>
      <c r="BB26" s="159">
        <v>2.2811059999999999</v>
      </c>
      <c r="BC26" s="161">
        <v>5</v>
      </c>
      <c r="BE26" s="164">
        <v>2.2766639999999998</v>
      </c>
      <c r="BF26" s="63"/>
    </row>
    <row r="27" spans="1:59" ht="14.25" customHeight="1" thickBot="1" x14ac:dyDescent="0.3">
      <c r="A27" s="1">
        <f t="shared" si="1"/>
        <v>23</v>
      </c>
      <c r="B27" s="1" t="s">
        <v>49</v>
      </c>
      <c r="C27" s="1" t="s">
        <v>87</v>
      </c>
      <c r="D27" t="s">
        <v>21</v>
      </c>
      <c r="F27" t="s">
        <v>48</v>
      </c>
      <c r="G27" t="s">
        <v>66</v>
      </c>
      <c r="H27" t="str">
        <f t="shared" si="3"/>
        <v>------------------------------------------------</v>
      </c>
      <c r="J27" t="s">
        <v>109</v>
      </c>
      <c r="O27">
        <f t="shared" si="2"/>
        <v>408</v>
      </c>
      <c r="P27" s="8" t="s">
        <v>72</v>
      </c>
      <c r="Q27" s="4" t="str">
        <f t="shared" si="6"/>
        <v>1,153***</v>
      </c>
      <c r="R27" s="4" t="str">
        <f t="shared" si="6"/>
        <v>0,111***</v>
      </c>
      <c r="S27" s="4" t="str">
        <f t="shared" si="6"/>
        <v>0,006***</v>
      </c>
      <c r="T27" s="4">
        <f t="shared" si="6"/>
        <v>-1.4E-2</v>
      </c>
      <c r="U27" s="4">
        <f t="shared" si="6"/>
        <v>3.5999999999999997E-2</v>
      </c>
      <c r="V27" s="4" t="str">
        <f t="shared" si="6"/>
        <v>0,250***</v>
      </c>
      <c r="W27" s="9">
        <f t="shared" si="6"/>
        <v>3.4000000000000002E-2</v>
      </c>
      <c r="X27" t="s">
        <v>233</v>
      </c>
      <c r="AA27" s="8" t="s">
        <v>81</v>
      </c>
      <c r="AB27" s="4" t="s">
        <v>177</v>
      </c>
      <c r="AC27" s="4" t="s">
        <v>113</v>
      </c>
      <c r="AD27" s="4" t="s">
        <v>164</v>
      </c>
      <c r="AE27" s="4">
        <v>0.03</v>
      </c>
      <c r="AF27" s="4">
        <v>1E-3</v>
      </c>
      <c r="AG27" s="4" t="s">
        <v>176</v>
      </c>
      <c r="AH27" s="9">
        <v>-0.01</v>
      </c>
      <c r="AL27" s="8" t="s">
        <v>81</v>
      </c>
      <c r="AM27" s="4" t="s">
        <v>113</v>
      </c>
      <c r="AN27" s="8" t="s">
        <v>81</v>
      </c>
      <c r="AO27">
        <v>8.2000000000000003E-2</v>
      </c>
      <c r="AS27" s="75"/>
      <c r="AT27" s="193" t="s">
        <v>232</v>
      </c>
      <c r="AU27" s="194"/>
      <c r="AV27" s="194"/>
      <c r="AW27" s="194"/>
      <c r="AX27" s="195"/>
      <c r="BA27" s="67" t="s">
        <v>259</v>
      </c>
      <c r="BB27" s="159">
        <v>2.285714</v>
      </c>
      <c r="BC27" s="161">
        <v>4</v>
      </c>
    </row>
    <row r="28" spans="1:59" ht="15.75" thickBot="1" x14ac:dyDescent="0.3">
      <c r="A28" s="1">
        <f t="shared" si="1"/>
        <v>24</v>
      </c>
      <c r="B28" s="1" t="s">
        <v>50</v>
      </c>
      <c r="C28" s="1" t="s">
        <v>72</v>
      </c>
      <c r="D28" t="s">
        <v>22</v>
      </c>
      <c r="F28" t="s">
        <v>49</v>
      </c>
      <c r="G28" t="s">
        <v>87</v>
      </c>
      <c r="H28" t="str">
        <f t="shared" si="3"/>
        <v>Belgiumedad</v>
      </c>
      <c r="I28" t="s">
        <v>60</v>
      </c>
      <c r="J28" t="s">
        <v>97</v>
      </c>
      <c r="L28" s="1">
        <v>2E-3</v>
      </c>
      <c r="O28">
        <f t="shared" si="2"/>
        <v>426</v>
      </c>
      <c r="P28" s="8" t="s">
        <v>74</v>
      </c>
      <c r="Q28" s="4" t="str">
        <f t="shared" si="6"/>
        <v>1,971***</v>
      </c>
      <c r="R28" s="16">
        <f t="shared" si="6"/>
        <v>2E-3</v>
      </c>
      <c r="S28" s="4">
        <f t="shared" si="6"/>
        <v>1E-3</v>
      </c>
      <c r="T28" s="4">
        <f t="shared" si="6"/>
        <v>-4.9000000000000002E-2</v>
      </c>
      <c r="U28" s="4">
        <f t="shared" si="6"/>
        <v>3.0000000000000001E-3</v>
      </c>
      <c r="V28" s="4" t="str">
        <f t="shared" si="6"/>
        <v>0,080**</v>
      </c>
      <c r="W28" s="9" t="str">
        <f t="shared" si="6"/>
        <v>0,071**</v>
      </c>
      <c r="X28" t="s">
        <v>233</v>
      </c>
      <c r="Y28" t="s">
        <v>234</v>
      </c>
      <c r="AA28" s="8" t="s">
        <v>87</v>
      </c>
      <c r="AB28" s="4" t="s">
        <v>188</v>
      </c>
      <c r="AC28" s="4" t="s">
        <v>187</v>
      </c>
      <c r="AD28" s="4">
        <v>-4.0000000000000003E-5</v>
      </c>
      <c r="AE28" s="4">
        <v>-1.4E-2</v>
      </c>
      <c r="AF28" s="4">
        <v>-2.3E-2</v>
      </c>
      <c r="AG28" s="4">
        <v>6.0999999999999999E-2</v>
      </c>
      <c r="AH28" s="9">
        <v>-4.5999999999999999E-2</v>
      </c>
      <c r="AL28" s="8" t="s">
        <v>87</v>
      </c>
      <c r="AM28" s="4" t="s">
        <v>187</v>
      </c>
      <c r="AN28" s="8" t="s">
        <v>87</v>
      </c>
      <c r="AO28">
        <v>8.1000000000000003E-2</v>
      </c>
      <c r="AS28" s="77" t="s">
        <v>269</v>
      </c>
      <c r="AT28" s="107">
        <v>4</v>
      </c>
      <c r="AU28" s="108">
        <v>5</v>
      </c>
      <c r="AV28" s="109">
        <v>6</v>
      </c>
      <c r="AW28" s="108">
        <v>7</v>
      </c>
      <c r="AX28" s="108">
        <v>8</v>
      </c>
      <c r="AY28" s="110" t="s">
        <v>227</v>
      </c>
      <c r="BA28" s="67" t="s">
        <v>256</v>
      </c>
      <c r="BB28" s="159">
        <v>2.2963390000000001</v>
      </c>
      <c r="BC28" s="161">
        <v>8</v>
      </c>
    </row>
    <row r="29" spans="1:59" x14ac:dyDescent="0.25">
      <c r="A29" s="1">
        <f t="shared" si="1"/>
        <v>25</v>
      </c>
      <c r="B29" s="1" t="s">
        <v>51</v>
      </c>
      <c r="C29" s="1" t="s">
        <v>74</v>
      </c>
      <c r="D29" t="s">
        <v>23</v>
      </c>
      <c r="F29" t="s">
        <v>50</v>
      </c>
      <c r="G29" t="s">
        <v>72</v>
      </c>
      <c r="H29" t="str">
        <f t="shared" si="3"/>
        <v>Belgiumsexo</v>
      </c>
      <c r="I29" t="s">
        <v>60</v>
      </c>
      <c r="J29" t="s">
        <v>98</v>
      </c>
      <c r="L29" s="1">
        <v>-7.8E-2</v>
      </c>
      <c r="O29">
        <f t="shared" si="2"/>
        <v>444</v>
      </c>
      <c r="P29" s="8" t="s">
        <v>76</v>
      </c>
      <c r="Q29" s="4" t="str">
        <f t="shared" si="6"/>
        <v>1,089***</v>
      </c>
      <c r="R29" s="4" t="str">
        <f t="shared" si="6"/>
        <v>0,159***</v>
      </c>
      <c r="S29" s="4" t="str">
        <f t="shared" si="6"/>
        <v>0,007***</v>
      </c>
      <c r="T29" s="4">
        <f t="shared" si="6"/>
        <v>-4.5999999999999999E-2</v>
      </c>
      <c r="U29" s="4">
        <f t="shared" si="6"/>
        <v>2.5000000000000001E-2</v>
      </c>
      <c r="V29" s="4" t="str">
        <f t="shared" si="6"/>
        <v>0,146***</v>
      </c>
      <c r="W29" s="9" t="str">
        <f t="shared" si="6"/>
        <v>0,125***</v>
      </c>
      <c r="X29" t="s">
        <v>233</v>
      </c>
      <c r="Y29">
        <v>1</v>
      </c>
      <c r="AA29" s="8" t="s">
        <v>78</v>
      </c>
      <c r="AB29" s="4" t="s">
        <v>203</v>
      </c>
      <c r="AC29" s="17" t="s">
        <v>202</v>
      </c>
      <c r="AD29" s="4" t="s">
        <v>128</v>
      </c>
      <c r="AE29" s="4">
        <v>-2.1000000000000001E-2</v>
      </c>
      <c r="AF29" s="4">
        <v>-1.4999999999999999E-2</v>
      </c>
      <c r="AG29" s="4" t="s">
        <v>145</v>
      </c>
      <c r="AH29" s="9">
        <v>-3.2000000000000001E-2</v>
      </c>
      <c r="AL29" s="8" t="s">
        <v>78</v>
      </c>
      <c r="AM29" s="17" t="s">
        <v>202</v>
      </c>
      <c r="AN29" s="8" t="s">
        <v>78</v>
      </c>
      <c r="AO29">
        <v>6.5000000000000002E-2</v>
      </c>
      <c r="AS29" s="86" t="s">
        <v>223</v>
      </c>
      <c r="AT29" s="101">
        <v>1</v>
      </c>
      <c r="AU29" s="101">
        <v>0.9</v>
      </c>
      <c r="AV29" s="101">
        <v>1.6</v>
      </c>
      <c r="AW29" s="101">
        <v>1.3</v>
      </c>
      <c r="AX29" s="101">
        <v>0.6</v>
      </c>
      <c r="AY29" s="102">
        <v>5.3</v>
      </c>
      <c r="BA29" s="67" t="s">
        <v>257</v>
      </c>
      <c r="BB29" s="159">
        <v>2.2979210000000001</v>
      </c>
      <c r="BC29" s="161">
        <v>4</v>
      </c>
    </row>
    <row r="30" spans="1:59" x14ac:dyDescent="0.25">
      <c r="A30" s="1">
        <f t="shared" si="1"/>
        <v>26</v>
      </c>
      <c r="B30" s="1" t="s">
        <v>52</v>
      </c>
      <c r="C30" s="1" t="s">
        <v>76</v>
      </c>
      <c r="D30" t="s">
        <v>24</v>
      </c>
      <c r="F30" t="s">
        <v>51</v>
      </c>
      <c r="G30" t="s">
        <v>74</v>
      </c>
      <c r="H30" t="str">
        <f t="shared" si="3"/>
        <v>Belgiumveces_uso</v>
      </c>
      <c r="I30" t="s">
        <v>60</v>
      </c>
      <c r="J30" t="s">
        <v>99</v>
      </c>
      <c r="L30" s="1">
        <v>-1.7999999999999999E-2</v>
      </c>
      <c r="O30">
        <f t="shared" si="2"/>
        <v>462</v>
      </c>
      <c r="P30" s="8" t="s">
        <v>83</v>
      </c>
      <c r="Q30" s="4" t="str">
        <f t="shared" si="6"/>
        <v>1,592***</v>
      </c>
      <c r="R30" s="17" t="str">
        <f t="shared" si="6"/>
        <v>0,052**</v>
      </c>
      <c r="S30" s="4">
        <f t="shared" si="6"/>
        <v>2E-3</v>
      </c>
      <c r="T30" s="4">
        <f t="shared" si="6"/>
        <v>3.3000000000000002E-2</v>
      </c>
      <c r="U30" s="4" t="str">
        <f t="shared" si="6"/>
        <v>0,055**</v>
      </c>
      <c r="V30" s="4">
        <f t="shared" si="6"/>
        <v>3.2000000000000001E-2</v>
      </c>
      <c r="W30" s="9" t="str">
        <f t="shared" si="6"/>
        <v>0,141***</v>
      </c>
      <c r="X30" t="s">
        <v>233</v>
      </c>
      <c r="Y30">
        <v>1</v>
      </c>
      <c r="AA30" s="8" t="s">
        <v>83</v>
      </c>
      <c r="AB30" s="4" t="s">
        <v>201</v>
      </c>
      <c r="AC30" s="4" t="s">
        <v>172</v>
      </c>
      <c r="AD30" s="4">
        <v>2E-3</v>
      </c>
      <c r="AE30" s="4">
        <v>3.3000000000000002E-2</v>
      </c>
      <c r="AF30" s="4" t="s">
        <v>200</v>
      </c>
      <c r="AG30" s="4">
        <v>3.2000000000000001E-2</v>
      </c>
      <c r="AH30" s="9" t="s">
        <v>158</v>
      </c>
      <c r="AL30" s="8" t="s">
        <v>83</v>
      </c>
      <c r="AM30" s="4" t="s">
        <v>172</v>
      </c>
      <c r="AN30" s="8" t="s">
        <v>83</v>
      </c>
      <c r="AO30">
        <v>5.1999999999999998E-2</v>
      </c>
      <c r="AS30" s="87" t="s">
        <v>224</v>
      </c>
      <c r="AT30" s="103">
        <v>1.6</v>
      </c>
      <c r="AU30" s="103">
        <v>2</v>
      </c>
      <c r="AV30" s="103">
        <v>3.4</v>
      </c>
      <c r="AW30" s="103">
        <v>1.1000000000000001</v>
      </c>
      <c r="AX30" s="103">
        <v>2.1</v>
      </c>
      <c r="AY30" s="104">
        <v>10.199999999999999</v>
      </c>
      <c r="BA30" s="67" t="s">
        <v>260</v>
      </c>
      <c r="BB30" s="159">
        <v>2.3250000000000002</v>
      </c>
      <c r="BC30" s="161">
        <v>4</v>
      </c>
    </row>
    <row r="31" spans="1:59" x14ac:dyDescent="0.25">
      <c r="A31" s="1">
        <f t="shared" si="1"/>
        <v>27</v>
      </c>
      <c r="B31" s="1" t="s">
        <v>53</v>
      </c>
      <c r="C31" s="1" t="s">
        <v>83</v>
      </c>
      <c r="D31" t="s">
        <v>25</v>
      </c>
      <c r="F31" t="s">
        <v>52</v>
      </c>
      <c r="G31" t="s">
        <v>76</v>
      </c>
      <c r="H31" t="str">
        <f t="shared" si="3"/>
        <v>Belgiumconfianza</v>
      </c>
      <c r="I31" t="s">
        <v>60</v>
      </c>
      <c r="J31" t="s">
        <v>100</v>
      </c>
      <c r="L31" s="1" t="s">
        <v>118</v>
      </c>
      <c r="O31">
        <f t="shared" si="2"/>
        <v>480</v>
      </c>
      <c r="P31" s="8" t="s">
        <v>78</v>
      </c>
      <c r="Q31" s="4" t="str">
        <f t="shared" si="6"/>
        <v>1,843***</v>
      </c>
      <c r="R31" s="4" t="str">
        <f t="shared" si="6"/>
        <v>0,065***</v>
      </c>
      <c r="S31" s="4" t="str">
        <f t="shared" si="6"/>
        <v>0,005**</v>
      </c>
      <c r="T31" s="4">
        <f t="shared" si="6"/>
        <v>-2.1000000000000001E-2</v>
      </c>
      <c r="U31" s="4">
        <f t="shared" si="6"/>
        <v>-1.4999999999999999E-2</v>
      </c>
      <c r="V31" s="4" t="str">
        <f t="shared" si="6"/>
        <v>0,122***</v>
      </c>
      <c r="W31" s="9">
        <f t="shared" si="6"/>
        <v>-3.2000000000000001E-2</v>
      </c>
      <c r="X31" t="s">
        <v>233</v>
      </c>
      <c r="AA31" s="8" t="s">
        <v>62</v>
      </c>
      <c r="AB31" s="4" t="s">
        <v>183</v>
      </c>
      <c r="AC31" s="4">
        <v>4.2999999999999997E-2</v>
      </c>
      <c r="AD31" s="4">
        <v>-2E-3</v>
      </c>
      <c r="AE31" s="4" t="s">
        <v>180</v>
      </c>
      <c r="AF31" s="4" t="s">
        <v>181</v>
      </c>
      <c r="AG31" s="4">
        <v>-1E-3</v>
      </c>
      <c r="AH31" s="9" t="s">
        <v>182</v>
      </c>
      <c r="AL31" s="8" t="s">
        <v>62</v>
      </c>
      <c r="AM31" s="4">
        <v>4.2999999999999997E-2</v>
      </c>
      <c r="AN31" s="8" t="s">
        <v>62</v>
      </c>
      <c r="AO31">
        <v>4.2999999999999997E-2</v>
      </c>
      <c r="AS31" s="87" t="s">
        <v>225</v>
      </c>
      <c r="AT31" s="103">
        <v>4.5999999999999996</v>
      </c>
      <c r="AU31" s="103">
        <v>9.1</v>
      </c>
      <c r="AV31" s="103">
        <v>8.3000000000000007</v>
      </c>
      <c r="AW31" s="103">
        <v>4.5</v>
      </c>
      <c r="AX31" s="103">
        <v>9.5</v>
      </c>
      <c r="AY31" s="104">
        <v>36.1</v>
      </c>
      <c r="BA31" s="67" t="s">
        <v>258</v>
      </c>
      <c r="BB31" s="159">
        <v>2.403308</v>
      </c>
      <c r="BC31" s="161">
        <v>4</v>
      </c>
      <c r="BE31" s="74" t="s">
        <v>316</v>
      </c>
    </row>
    <row r="32" spans="1:59" ht="15.75" thickBot="1" x14ac:dyDescent="0.3">
      <c r="A32" s="1">
        <f t="shared" si="1"/>
        <v>28</v>
      </c>
      <c r="B32" s="1" t="s">
        <v>54</v>
      </c>
      <c r="C32" s="1" t="s">
        <v>78</v>
      </c>
      <c r="D32" t="s">
        <v>26</v>
      </c>
      <c r="F32" t="s">
        <v>53</v>
      </c>
      <c r="G32" t="s">
        <v>83</v>
      </c>
      <c r="H32" t="str">
        <f t="shared" si="3"/>
        <v>Belgiumdeteccion</v>
      </c>
      <c r="I32" t="s">
        <v>60</v>
      </c>
      <c r="J32" t="s">
        <v>101</v>
      </c>
      <c r="L32" s="1" t="s">
        <v>119</v>
      </c>
      <c r="O32">
        <f t="shared" si="2"/>
        <v>498</v>
      </c>
      <c r="P32" s="8" t="s">
        <v>80</v>
      </c>
      <c r="Q32" s="4" t="str">
        <f t="shared" si="6"/>
        <v>1,718***</v>
      </c>
      <c r="R32" s="4" t="str">
        <f t="shared" si="6"/>
        <v>0,098***</v>
      </c>
      <c r="S32" s="4">
        <f t="shared" si="6"/>
        <v>-2.9999999999999997E-4</v>
      </c>
      <c r="T32" s="4" t="str">
        <f t="shared" si="6"/>
        <v>0,102**</v>
      </c>
      <c r="U32" s="4">
        <f t="shared" si="6"/>
        <v>8.0000000000000002E-3</v>
      </c>
      <c r="V32" s="4" t="str">
        <f t="shared" si="6"/>
        <v>0,083*</v>
      </c>
      <c r="W32" s="9">
        <f t="shared" si="6"/>
        <v>6.5000000000000002E-2</v>
      </c>
      <c r="X32" t="s">
        <v>233</v>
      </c>
      <c r="AA32" s="8" t="s">
        <v>74</v>
      </c>
      <c r="AB32" s="4" t="s">
        <v>195</v>
      </c>
      <c r="AC32" s="4">
        <v>2E-3</v>
      </c>
      <c r="AD32" s="4">
        <v>1E-3</v>
      </c>
      <c r="AE32" s="4">
        <v>-4.9000000000000002E-2</v>
      </c>
      <c r="AF32" s="4">
        <v>3.0000000000000001E-3</v>
      </c>
      <c r="AG32" s="4" t="s">
        <v>193</v>
      </c>
      <c r="AH32" s="9" t="s">
        <v>194</v>
      </c>
      <c r="AL32" s="8" t="s">
        <v>74</v>
      </c>
      <c r="AM32" s="4">
        <v>2E-3</v>
      </c>
      <c r="AN32" s="8" t="s">
        <v>74</v>
      </c>
      <c r="AO32">
        <v>2E-3</v>
      </c>
      <c r="AS32" s="88" t="s">
        <v>226</v>
      </c>
      <c r="AT32" s="105">
        <v>10.9</v>
      </c>
      <c r="AU32" s="105">
        <v>8.6999999999999993</v>
      </c>
      <c r="AV32" s="105">
        <v>7.6</v>
      </c>
      <c r="AW32" s="105">
        <v>12.2</v>
      </c>
      <c r="AX32" s="105">
        <v>8.9</v>
      </c>
      <c r="AY32" s="106">
        <v>48.4</v>
      </c>
      <c r="BA32" s="68" t="s">
        <v>243</v>
      </c>
      <c r="BB32" s="159">
        <v>2.439791</v>
      </c>
      <c r="BC32" s="160">
        <v>7</v>
      </c>
      <c r="BE32" s="116" t="s">
        <v>312</v>
      </c>
    </row>
    <row r="33" spans="1:57" ht="15.75" thickBot="1" x14ac:dyDescent="0.3">
      <c r="A33" s="1">
        <f t="shared" si="1"/>
        <v>29</v>
      </c>
      <c r="B33" s="1" t="s">
        <v>55</v>
      </c>
      <c r="C33" s="1" t="s">
        <v>80</v>
      </c>
      <c r="D33" t="s">
        <v>27</v>
      </c>
      <c r="F33" t="s">
        <v>54</v>
      </c>
      <c r="G33" t="s">
        <v>78</v>
      </c>
      <c r="H33" t="str">
        <f t="shared" si="3"/>
        <v>Belgiumestudios</v>
      </c>
      <c r="I33" t="s">
        <v>60</v>
      </c>
      <c r="J33" t="s">
        <v>102</v>
      </c>
      <c r="L33" s="1" t="s">
        <v>120</v>
      </c>
      <c r="O33">
        <f t="shared" si="2"/>
        <v>516</v>
      </c>
      <c r="P33" s="10" t="s">
        <v>218</v>
      </c>
      <c r="Q33" s="11" t="str">
        <f t="shared" si="6"/>
        <v>1,602***</v>
      </c>
      <c r="R33" s="11" t="str">
        <f t="shared" si="6"/>
        <v>0,120***</v>
      </c>
      <c r="S33" s="11" t="str">
        <f t="shared" si="6"/>
        <v>0,003***</v>
      </c>
      <c r="T33" s="11" t="str">
        <f t="shared" si="6"/>
        <v>-0,060***</v>
      </c>
      <c r="U33" s="11" t="str">
        <f t="shared" si="6"/>
        <v>0,019***</v>
      </c>
      <c r="V33" s="11" t="str">
        <f t="shared" si="6"/>
        <v>0,085***</v>
      </c>
      <c r="W33" s="12" t="str">
        <f t="shared" si="6"/>
        <v>0,050***</v>
      </c>
      <c r="AA33" s="8" t="s">
        <v>66</v>
      </c>
      <c r="AB33" s="4" t="s">
        <v>186</v>
      </c>
      <c r="AC33" s="4">
        <v>-7.0000000000000001E-3</v>
      </c>
      <c r="AD33" s="4">
        <v>4.0000000000000001E-3</v>
      </c>
      <c r="AE33" s="4">
        <v>-3.2000000000000001E-2</v>
      </c>
      <c r="AF33" s="4">
        <v>7.0000000000000001E-3</v>
      </c>
      <c r="AG33" s="4" t="s">
        <v>185</v>
      </c>
      <c r="AH33" s="9">
        <v>-6.8000000000000005E-2</v>
      </c>
      <c r="AL33" s="8" t="s">
        <v>66</v>
      </c>
      <c r="AM33" s="4">
        <v>-7.0000000000000001E-3</v>
      </c>
      <c r="AN33" s="8" t="s">
        <v>66</v>
      </c>
      <c r="AO33">
        <v>-7.0000000000000001E-3</v>
      </c>
      <c r="AS33" s="111" t="s">
        <v>227</v>
      </c>
      <c r="AT33" s="112">
        <v>18.2</v>
      </c>
      <c r="AU33" s="112">
        <v>20.7</v>
      </c>
      <c r="AV33" s="112">
        <v>20.9</v>
      </c>
      <c r="AW33" s="112">
        <v>19.100000000000001</v>
      </c>
      <c r="AX33" s="112">
        <v>21.1</v>
      </c>
      <c r="AY33" s="113">
        <v>100</v>
      </c>
      <c r="BA33" s="155" t="s">
        <v>249</v>
      </c>
      <c r="BB33" s="159">
        <v>2.4431370000000001</v>
      </c>
      <c r="BC33" s="160">
        <v>7</v>
      </c>
      <c r="BE33" s="116" t="s">
        <v>313</v>
      </c>
    </row>
    <row r="34" spans="1:57" x14ac:dyDescent="0.25">
      <c r="A34" s="1">
        <f t="shared" si="1"/>
        <v>30</v>
      </c>
      <c r="B34" s="1" t="s">
        <v>54</v>
      </c>
      <c r="C34" s="1" t="s">
        <v>78</v>
      </c>
      <c r="D34" t="s">
        <v>26</v>
      </c>
      <c r="F34" t="s">
        <v>55</v>
      </c>
      <c r="G34" t="s">
        <v>80</v>
      </c>
      <c r="H34" t="str">
        <f t="shared" si="3"/>
        <v>BelgiumConstant</v>
      </c>
      <c r="I34" t="s">
        <v>60</v>
      </c>
      <c r="J34" t="s">
        <v>93</v>
      </c>
      <c r="L34" s="1" t="s">
        <v>121</v>
      </c>
      <c r="O34">
        <f t="shared" si="2"/>
        <v>534</v>
      </c>
      <c r="P34" t="s">
        <v>94</v>
      </c>
      <c r="Q34" s="3"/>
      <c r="R34" s="1" t="s">
        <v>115</v>
      </c>
      <c r="S34" t="s">
        <v>116</v>
      </c>
      <c r="T34" t="s">
        <v>117</v>
      </c>
      <c r="AI34">
        <v>5.1999999999999998E-2</v>
      </c>
      <c r="AJ34">
        <v>100</v>
      </c>
      <c r="AS34" s="62" t="s">
        <v>220</v>
      </c>
      <c r="BA34" s="67" t="s">
        <v>238</v>
      </c>
      <c r="BB34" s="159">
        <v>2.4444439999999998</v>
      </c>
      <c r="BC34" s="160">
        <v>7</v>
      </c>
      <c r="BE34" s="62" t="s">
        <v>314</v>
      </c>
    </row>
    <row r="35" spans="1:57" x14ac:dyDescent="0.25">
      <c r="A35" s="1">
        <f t="shared" si="1"/>
        <v>31</v>
      </c>
      <c r="B35" s="1" t="s">
        <v>56</v>
      </c>
      <c r="C35" s="1" t="s">
        <v>90</v>
      </c>
      <c r="D35" t="s">
        <v>92</v>
      </c>
      <c r="F35" t="s">
        <v>85</v>
      </c>
      <c r="G35" t="s">
        <v>89</v>
      </c>
      <c r="H35" t="str">
        <f t="shared" si="3"/>
        <v>================================================</v>
      </c>
      <c r="J35" t="s">
        <v>106</v>
      </c>
      <c r="O35">
        <f t="shared" si="2"/>
        <v>552</v>
      </c>
      <c r="AI35">
        <v>0.17299999999999999</v>
      </c>
      <c r="AS35" s="62" t="s">
        <v>267</v>
      </c>
      <c r="BA35" s="68" t="s">
        <v>251</v>
      </c>
      <c r="BB35" s="159">
        <v>2.4604400000000002</v>
      </c>
      <c r="BC35" s="160">
        <v>6</v>
      </c>
      <c r="BE35" s="115" t="s">
        <v>315</v>
      </c>
    </row>
    <row r="36" spans="1:57" x14ac:dyDescent="0.25">
      <c r="H36" t="str">
        <f t="shared" si="3"/>
        <v>================================================</v>
      </c>
      <c r="J36" t="s">
        <v>106</v>
      </c>
      <c r="AI36">
        <f>AI35*AJ34/AI34</f>
        <v>332.69230769230768</v>
      </c>
      <c r="AK36">
        <f>AI34*AI36/AJ34</f>
        <v>0.17299999999999996</v>
      </c>
      <c r="AS36" s="62" t="s">
        <v>268</v>
      </c>
      <c r="BA36" s="155" t="s">
        <v>247</v>
      </c>
      <c r="BB36" s="159">
        <v>2.4675319999999998</v>
      </c>
      <c r="BC36" s="160">
        <v>4</v>
      </c>
    </row>
    <row r="37" spans="1:57" x14ac:dyDescent="0.25">
      <c r="H37" t="str">
        <f t="shared" si="3"/>
        <v>Note:</v>
      </c>
      <c r="J37" t="s">
        <v>94</v>
      </c>
      <c r="L37" s="1" t="s">
        <v>115</v>
      </c>
      <c r="M37" t="s">
        <v>116</v>
      </c>
      <c r="N37" t="s">
        <v>117</v>
      </c>
      <c r="T37" t="s">
        <v>221</v>
      </c>
      <c r="BA37" s="67" t="s">
        <v>255</v>
      </c>
      <c r="BB37" s="159">
        <v>2.5759159999999999</v>
      </c>
      <c r="BC37" s="161">
        <v>4</v>
      </c>
      <c r="BE37" s="74" t="s">
        <v>321</v>
      </c>
    </row>
    <row r="38" spans="1:57" ht="15.75" thickBot="1" x14ac:dyDescent="0.3">
      <c r="H38" t="str">
        <f t="shared" si="3"/>
        <v/>
      </c>
      <c r="BA38" s="69" t="s">
        <v>262</v>
      </c>
      <c r="BB38" s="162">
        <v>2.6349209999999998</v>
      </c>
      <c r="BC38" s="163">
        <v>6</v>
      </c>
      <c r="BE38" s="62" t="s">
        <v>317</v>
      </c>
    </row>
    <row r="39" spans="1:57" ht="16.5" thickBot="1" x14ac:dyDescent="0.3">
      <c r="H39" t="str">
        <f t="shared" si="3"/>
        <v>País:</v>
      </c>
      <c r="J39" t="s">
        <v>103</v>
      </c>
      <c r="K39" s="3" t="s">
        <v>63</v>
      </c>
      <c r="M39" t="s">
        <v>104</v>
      </c>
      <c r="N39" t="s">
        <v>105</v>
      </c>
      <c r="P39" s="19"/>
      <c r="T39" s="55" t="s">
        <v>230</v>
      </c>
      <c r="U39" s="55"/>
      <c r="V39" s="55"/>
      <c r="W39" s="55"/>
      <c r="AT39" s="196" t="s">
        <v>298</v>
      </c>
      <c r="AU39" s="196"/>
      <c r="AV39" s="196"/>
      <c r="AW39" s="196"/>
      <c r="AX39" s="196"/>
      <c r="BE39" s="62" t="s">
        <v>318</v>
      </c>
    </row>
    <row r="40" spans="1:57" ht="16.5" customHeight="1" thickBot="1" x14ac:dyDescent="0.3">
      <c r="H40" t="str">
        <f t="shared" si="3"/>
        <v>================================================</v>
      </c>
      <c r="J40" t="s">
        <v>106</v>
      </c>
      <c r="P40" s="19"/>
      <c r="U40" s="186" t="s">
        <v>232</v>
      </c>
      <c r="V40" s="187"/>
      <c r="W40" s="187"/>
      <c r="X40" s="187"/>
      <c r="Y40" s="188"/>
      <c r="AT40" s="121">
        <v>4</v>
      </c>
      <c r="AU40" s="73">
        <v>5</v>
      </c>
      <c r="AV40" s="73">
        <v>6</v>
      </c>
      <c r="AW40" s="73">
        <v>7</v>
      </c>
      <c r="AX40" s="71">
        <v>8</v>
      </c>
      <c r="BE40" s="62" t="s">
        <v>319</v>
      </c>
    </row>
    <row r="41" spans="1:57" ht="21.75" customHeight="1" thickBot="1" x14ac:dyDescent="0.3">
      <c r="H41" t="str">
        <f t="shared" si="3"/>
        <v/>
      </c>
      <c r="K41" s="185" t="s">
        <v>217</v>
      </c>
      <c r="L41" s="185"/>
      <c r="M41" s="185"/>
      <c r="P41" s="19"/>
      <c r="T41" s="38" t="s">
        <v>215</v>
      </c>
      <c r="U41" s="39">
        <v>4</v>
      </c>
      <c r="V41" s="39">
        <v>5</v>
      </c>
      <c r="W41" s="39">
        <v>6</v>
      </c>
      <c r="X41" s="39">
        <v>7</v>
      </c>
      <c r="Y41" s="40">
        <v>8</v>
      </c>
      <c r="Z41" s="22"/>
      <c r="AS41" s="74" t="s">
        <v>299</v>
      </c>
      <c r="AT41" s="122">
        <v>2.3592339999999998</v>
      </c>
      <c r="AU41" s="123">
        <v>2.2314349999999998</v>
      </c>
      <c r="AV41" s="123">
        <v>2.225031</v>
      </c>
      <c r="AW41" s="123">
        <v>2.3499249999999998</v>
      </c>
      <c r="AX41" s="120">
        <v>2.279239</v>
      </c>
      <c r="BE41" s="115" t="s">
        <v>320</v>
      </c>
    </row>
    <row r="42" spans="1:57" x14ac:dyDescent="0.25">
      <c r="H42" t="str">
        <f t="shared" si="3"/>
        <v/>
      </c>
      <c r="L42" s="1" t="s">
        <v>107</v>
      </c>
      <c r="P42" s="19"/>
      <c r="T42" s="35" t="s">
        <v>223</v>
      </c>
      <c r="U42" s="32">
        <v>181</v>
      </c>
      <c r="V42" s="27">
        <v>174</v>
      </c>
      <c r="W42" s="27">
        <v>345</v>
      </c>
      <c r="X42" s="27">
        <v>159</v>
      </c>
      <c r="Y42" s="28">
        <v>65</v>
      </c>
      <c r="Z42" s="22"/>
    </row>
    <row r="43" spans="1:57" ht="18.75" x14ac:dyDescent="0.3">
      <c r="H43" t="str">
        <f t="shared" si="3"/>
        <v>Percepción problema para la democracia</v>
      </c>
      <c r="J43" s="185" t="s">
        <v>215</v>
      </c>
      <c r="K43" s="185"/>
      <c r="L43" s="185"/>
      <c r="M43" s="185"/>
      <c r="P43" s="19"/>
      <c r="T43" s="36" t="s">
        <v>224</v>
      </c>
      <c r="U43" s="33">
        <v>450</v>
      </c>
      <c r="V43" s="26">
        <v>383</v>
      </c>
      <c r="W43" s="26">
        <v>1037</v>
      </c>
      <c r="X43" s="26">
        <v>276</v>
      </c>
      <c r="Y43" s="29">
        <v>196</v>
      </c>
      <c r="Z43" s="22"/>
      <c r="AS43" s="124" t="s">
        <v>300</v>
      </c>
    </row>
    <row r="44" spans="1:57" x14ac:dyDescent="0.25">
      <c r="H44" t="str">
        <f t="shared" si="3"/>
        <v/>
      </c>
      <c r="L44" s="1" t="s">
        <v>108</v>
      </c>
      <c r="P44" s="19"/>
      <c r="T44" s="36" t="s">
        <v>225</v>
      </c>
      <c r="U44" s="33">
        <v>1534</v>
      </c>
      <c r="V44" s="26">
        <v>1641</v>
      </c>
      <c r="W44" s="26">
        <v>3820</v>
      </c>
      <c r="X44" s="26">
        <v>1152</v>
      </c>
      <c r="Y44" s="29">
        <v>701</v>
      </c>
      <c r="Z44" s="22"/>
      <c r="AS44" s="62" t="s">
        <v>270</v>
      </c>
      <c r="BA44" s="125" t="s">
        <v>303</v>
      </c>
    </row>
    <row r="45" spans="1:57" ht="15.75" thickBot="1" x14ac:dyDescent="0.3">
      <c r="H45" t="str">
        <f t="shared" si="3"/>
        <v>------------------------------------------------</v>
      </c>
      <c r="J45" t="s">
        <v>109</v>
      </c>
      <c r="P45" s="19"/>
      <c r="T45" s="37" t="s">
        <v>226</v>
      </c>
      <c r="U45" s="34">
        <v>2481</v>
      </c>
      <c r="V45" s="30">
        <v>1613</v>
      </c>
      <c r="W45" s="30">
        <v>3739</v>
      </c>
      <c r="X45" s="30">
        <v>1768</v>
      </c>
      <c r="Y45" s="31">
        <v>825</v>
      </c>
      <c r="Z45" s="22"/>
      <c r="AS45" s="62" t="s">
        <v>271</v>
      </c>
      <c r="BA45" s="61"/>
    </row>
    <row r="46" spans="1:57" x14ac:dyDescent="0.25">
      <c r="H46" t="str">
        <f t="shared" si="3"/>
        <v>Bulgariaedad</v>
      </c>
      <c r="I46" t="s">
        <v>63</v>
      </c>
      <c r="J46" t="s">
        <v>97</v>
      </c>
      <c r="L46" s="1" t="s">
        <v>122</v>
      </c>
      <c r="P46" s="18"/>
      <c r="T46" s="22"/>
      <c r="U46" s="22"/>
      <c r="V46" s="22"/>
      <c r="W46" s="22"/>
      <c r="X46" s="22"/>
      <c r="Y46" s="22"/>
      <c r="Z46" s="22"/>
      <c r="AS46" s="62" t="s">
        <v>272</v>
      </c>
      <c r="BA46" s="126" t="s">
        <v>302</v>
      </c>
    </row>
    <row r="47" spans="1:57" ht="16.5" thickBot="1" x14ac:dyDescent="0.3">
      <c r="H47" t="str">
        <f t="shared" si="3"/>
        <v>Bulgariasexo</v>
      </c>
      <c r="I47" t="s">
        <v>63</v>
      </c>
      <c r="J47" t="s">
        <v>98</v>
      </c>
      <c r="L47" s="1" t="s">
        <v>123</v>
      </c>
      <c r="P47" s="19"/>
      <c r="T47" s="56" t="s">
        <v>231</v>
      </c>
      <c r="U47" s="56"/>
      <c r="V47" s="56"/>
      <c r="W47" s="56"/>
      <c r="X47" s="56"/>
      <c r="Y47" s="56"/>
      <c r="Z47" s="22"/>
      <c r="AS47" s="62" t="s">
        <v>273</v>
      </c>
      <c r="BA47" s="127" t="s">
        <v>301</v>
      </c>
    </row>
    <row r="48" spans="1:57" ht="15.75" thickBot="1" x14ac:dyDescent="0.3">
      <c r="H48" t="str">
        <f t="shared" si="3"/>
        <v>Bulgariaveces_uso</v>
      </c>
      <c r="I48" t="s">
        <v>63</v>
      </c>
      <c r="J48" t="s">
        <v>99</v>
      </c>
      <c r="L48" s="1">
        <v>1.7000000000000001E-2</v>
      </c>
      <c r="P48" s="19"/>
      <c r="U48" s="186" t="s">
        <v>232</v>
      </c>
      <c r="V48" s="187"/>
      <c r="W48" s="187"/>
      <c r="X48" s="187"/>
      <c r="Y48" s="188"/>
      <c r="Z48" s="22"/>
      <c r="AS48" s="115" t="s">
        <v>274</v>
      </c>
    </row>
    <row r="49" spans="8:53" ht="45.75" thickBot="1" x14ac:dyDescent="0.3">
      <c r="H49" t="str">
        <f t="shared" si="3"/>
        <v>Bulgariaconfianza</v>
      </c>
      <c r="I49" t="s">
        <v>63</v>
      </c>
      <c r="J49" t="s">
        <v>100</v>
      </c>
      <c r="L49" s="1" t="s">
        <v>124</v>
      </c>
      <c r="P49" s="19"/>
      <c r="T49" s="38" t="s">
        <v>215</v>
      </c>
      <c r="U49" s="44">
        <v>4</v>
      </c>
      <c r="V49" s="44">
        <v>5</v>
      </c>
      <c r="W49" s="44">
        <v>6</v>
      </c>
      <c r="X49" s="44">
        <v>7</v>
      </c>
      <c r="Y49" s="40">
        <v>8</v>
      </c>
      <c r="Z49" s="23" t="s">
        <v>227</v>
      </c>
    </row>
    <row r="50" spans="8:53" ht="30.75" thickBot="1" x14ac:dyDescent="0.3">
      <c r="H50" t="str">
        <f t="shared" si="3"/>
        <v>Bulgariadeteccion</v>
      </c>
      <c r="I50" t="s">
        <v>63</v>
      </c>
      <c r="J50" t="s">
        <v>101</v>
      </c>
      <c r="L50" s="1" t="s">
        <v>125</v>
      </c>
      <c r="P50" s="19"/>
      <c r="T50" s="41" t="s">
        <v>223</v>
      </c>
      <c r="U50" s="46">
        <v>0.8</v>
      </c>
      <c r="V50" s="47">
        <v>0.8</v>
      </c>
      <c r="W50" s="47">
        <v>1.5</v>
      </c>
      <c r="X50" s="47">
        <v>0.7</v>
      </c>
      <c r="Y50" s="48">
        <v>0.3</v>
      </c>
      <c r="Z50" s="23">
        <v>4.0999999999999996</v>
      </c>
      <c r="AY50" s="153" t="s">
        <v>310</v>
      </c>
      <c r="AZ50" s="154" t="s">
        <v>311</v>
      </c>
    </row>
    <row r="51" spans="8:53" x14ac:dyDescent="0.25">
      <c r="H51" t="str">
        <f t="shared" si="3"/>
        <v>Bulgariaestudios</v>
      </c>
      <c r="I51" t="s">
        <v>63</v>
      </c>
      <c r="J51" t="s">
        <v>102</v>
      </c>
      <c r="L51" s="1" t="s">
        <v>126</v>
      </c>
      <c r="P51" s="19">
        <v>1.6020000000000001</v>
      </c>
      <c r="T51" s="42" t="s">
        <v>224</v>
      </c>
      <c r="U51" s="49">
        <v>2</v>
      </c>
      <c r="V51" s="45">
        <v>1.7</v>
      </c>
      <c r="W51" s="45">
        <v>4.5999999999999996</v>
      </c>
      <c r="X51" s="45">
        <v>1.2</v>
      </c>
      <c r="Y51" s="50">
        <v>0.9</v>
      </c>
      <c r="Z51" s="23">
        <v>10.4</v>
      </c>
      <c r="AS51" t="s">
        <v>295</v>
      </c>
      <c r="AY51" s="150">
        <v>4</v>
      </c>
      <c r="AZ51" s="147">
        <v>2.3592</v>
      </c>
    </row>
    <row r="52" spans="8:53" x14ac:dyDescent="0.25">
      <c r="H52" t="str">
        <f t="shared" si="3"/>
        <v>BulgariaConstant</v>
      </c>
      <c r="I52" t="s">
        <v>63</v>
      </c>
      <c r="J52" t="s">
        <v>93</v>
      </c>
      <c r="L52" s="1" t="s">
        <v>127</v>
      </c>
      <c r="P52" s="19">
        <v>3.0000000000000001E-3</v>
      </c>
      <c r="T52" s="42" t="s">
        <v>225</v>
      </c>
      <c r="U52" s="49">
        <v>6.8</v>
      </c>
      <c r="V52" s="45">
        <v>7.3</v>
      </c>
      <c r="W52" s="45">
        <v>16.899999999999999</v>
      </c>
      <c r="X52" s="45">
        <v>5.0999999999999996</v>
      </c>
      <c r="Y52" s="50">
        <v>3.1</v>
      </c>
      <c r="Z52" s="23">
        <v>39.299999999999997</v>
      </c>
      <c r="AS52" s="116" t="s">
        <v>275</v>
      </c>
      <c r="AY52" s="151">
        <v>5</v>
      </c>
      <c r="AZ52" s="148">
        <v>2.2313999999999998</v>
      </c>
    </row>
    <row r="53" spans="8:53" ht="15.75" thickBot="1" x14ac:dyDescent="0.3">
      <c r="H53" t="str">
        <f t="shared" si="3"/>
        <v>================================================</v>
      </c>
      <c r="J53" t="s">
        <v>106</v>
      </c>
      <c r="P53" s="19">
        <v>1.9E-2</v>
      </c>
      <c r="T53" s="43" t="s">
        <v>226</v>
      </c>
      <c r="U53" s="51">
        <v>11</v>
      </c>
      <c r="V53" s="52">
        <v>7.2</v>
      </c>
      <c r="W53" s="52">
        <v>16.600000000000001</v>
      </c>
      <c r="X53" s="52">
        <v>7.8</v>
      </c>
      <c r="Y53" s="53">
        <v>3.7</v>
      </c>
      <c r="Z53" s="23">
        <v>46.3</v>
      </c>
      <c r="AS53" s="62" t="s">
        <v>276</v>
      </c>
      <c r="AY53" s="151">
        <v>6</v>
      </c>
      <c r="AZ53" s="148">
        <v>2.225031</v>
      </c>
    </row>
    <row r="54" spans="8:53" x14ac:dyDescent="0.25">
      <c r="H54" t="str">
        <f t="shared" si="3"/>
        <v>================================================</v>
      </c>
      <c r="J54" t="s">
        <v>106</v>
      </c>
      <c r="P54" s="18">
        <v>8.5000000000000006E-2</v>
      </c>
      <c r="T54" s="24" t="s">
        <v>227</v>
      </c>
      <c r="U54" s="23">
        <v>20.6</v>
      </c>
      <c r="V54" s="23">
        <v>16.899999999999999</v>
      </c>
      <c r="W54" s="23">
        <v>39.700000000000003</v>
      </c>
      <c r="X54" s="23">
        <v>14.9</v>
      </c>
      <c r="Y54" s="23">
        <v>7.9</v>
      </c>
      <c r="Z54" s="23">
        <v>100</v>
      </c>
      <c r="AS54" s="62" t="s">
        <v>277</v>
      </c>
      <c r="AY54" s="151">
        <v>7</v>
      </c>
      <c r="AZ54" s="148">
        <v>2.3498999999999999</v>
      </c>
    </row>
    <row r="55" spans="8:53" ht="16.5" thickBot="1" x14ac:dyDescent="0.3">
      <c r="H55" t="str">
        <f t="shared" si="3"/>
        <v>Note:</v>
      </c>
      <c r="J55" t="s">
        <v>94</v>
      </c>
      <c r="L55" s="1" t="s">
        <v>115</v>
      </c>
      <c r="M55" t="s">
        <v>116</v>
      </c>
      <c r="N55" t="s">
        <v>117</v>
      </c>
      <c r="P55" s="19">
        <v>0.12</v>
      </c>
      <c r="T55" s="54" t="s">
        <v>220</v>
      </c>
      <c r="U55" s="22"/>
      <c r="V55" s="22"/>
      <c r="W55" s="22"/>
      <c r="X55" s="22"/>
      <c r="Y55" s="22"/>
      <c r="Z55" s="22"/>
      <c r="AS55" s="61"/>
      <c r="AY55" s="152">
        <v>8</v>
      </c>
      <c r="AZ55" s="149">
        <v>2.2792300000000001</v>
      </c>
    </row>
    <row r="56" spans="8:53" x14ac:dyDescent="0.25">
      <c r="H56" t="str">
        <f t="shared" si="3"/>
        <v/>
      </c>
      <c r="P56" s="18">
        <v>0.05</v>
      </c>
      <c r="T56" s="25" t="s">
        <v>222</v>
      </c>
      <c r="U56" s="22"/>
      <c r="V56" s="22"/>
      <c r="W56" s="22"/>
      <c r="X56" s="22"/>
      <c r="Y56" s="22"/>
      <c r="Z56" s="22"/>
      <c r="AS56" s="62" t="s">
        <v>278</v>
      </c>
    </row>
    <row r="57" spans="8:53" x14ac:dyDescent="0.25">
      <c r="H57" t="str">
        <f t="shared" si="3"/>
        <v>País:</v>
      </c>
      <c r="J57" t="s">
        <v>103</v>
      </c>
      <c r="K57" s="3" t="s">
        <v>88</v>
      </c>
      <c r="M57" t="s">
        <v>104</v>
      </c>
      <c r="N57" t="s">
        <v>105</v>
      </c>
      <c r="P57" s="19">
        <v>-0.06</v>
      </c>
      <c r="U57" s="22"/>
      <c r="V57" s="22"/>
      <c r="W57" s="22"/>
      <c r="X57" s="22"/>
      <c r="Y57" s="22"/>
      <c r="Z57" s="22"/>
      <c r="AS57" s="61"/>
    </row>
    <row r="58" spans="8:53" x14ac:dyDescent="0.25">
      <c r="H58" t="str">
        <f t="shared" si="3"/>
        <v>================================================</v>
      </c>
      <c r="J58" t="s">
        <v>106</v>
      </c>
      <c r="P58" s="19">
        <f>SUM(P51:P57)</f>
        <v>1.8189999999999997</v>
      </c>
      <c r="U58" s="22"/>
      <c r="V58" s="22"/>
      <c r="W58" s="22"/>
      <c r="X58" s="22"/>
      <c r="Y58" s="22"/>
      <c r="Z58" s="22"/>
      <c r="AS58" s="62" t="s">
        <v>279</v>
      </c>
      <c r="AY58" t="s">
        <v>296</v>
      </c>
    </row>
    <row r="59" spans="8:53" x14ac:dyDescent="0.25">
      <c r="H59" t="str">
        <f t="shared" si="3"/>
        <v/>
      </c>
      <c r="K59" s="185" t="s">
        <v>217</v>
      </c>
      <c r="L59" s="185"/>
      <c r="M59" s="185"/>
      <c r="P59" s="18"/>
      <c r="T59" s="22"/>
      <c r="U59" s="22"/>
      <c r="V59" s="22"/>
      <c r="W59" s="22"/>
      <c r="X59" s="22"/>
      <c r="Y59" s="22"/>
      <c r="Z59" s="22"/>
      <c r="AS59" s="62" t="s">
        <v>280</v>
      </c>
    </row>
    <row r="60" spans="8:53" ht="18" x14ac:dyDescent="0.25">
      <c r="H60" t="str">
        <f t="shared" si="3"/>
        <v/>
      </c>
      <c r="L60" s="1" t="s">
        <v>107</v>
      </c>
      <c r="P60" s="18"/>
      <c r="T60" s="22"/>
      <c r="U60" s="22"/>
      <c r="V60" s="22"/>
      <c r="W60" s="22"/>
      <c r="X60" s="22"/>
      <c r="Y60" s="22"/>
      <c r="Z60" s="22"/>
      <c r="AS60" s="62" t="s">
        <v>281</v>
      </c>
      <c r="BA60" s="119" t="s">
        <v>297</v>
      </c>
    </row>
    <row r="61" spans="8:53" ht="16.5" thickBot="1" x14ac:dyDescent="0.3">
      <c r="H61" t="str">
        <f t="shared" si="3"/>
        <v>Percepción problema para la democracia</v>
      </c>
      <c r="J61" s="185" t="s">
        <v>215</v>
      </c>
      <c r="K61" s="185"/>
      <c r="L61" s="185"/>
      <c r="M61" s="185"/>
      <c r="P61" s="19"/>
      <c r="T61" s="56" t="s">
        <v>228</v>
      </c>
      <c r="U61" s="56"/>
      <c r="V61" s="56"/>
      <c r="W61" s="56"/>
      <c r="X61" s="56"/>
      <c r="Y61" s="56"/>
      <c r="Z61" s="22"/>
      <c r="AS61" s="62" t="s">
        <v>282</v>
      </c>
    </row>
    <row r="62" spans="8:53" ht="15.75" thickBot="1" x14ac:dyDescent="0.3">
      <c r="H62" t="str">
        <f t="shared" si="3"/>
        <v/>
      </c>
      <c r="L62" s="1" t="s">
        <v>108</v>
      </c>
      <c r="P62" s="19"/>
      <c r="U62" s="186" t="s">
        <v>229</v>
      </c>
      <c r="V62" s="187"/>
      <c r="W62" s="187"/>
      <c r="X62" s="187"/>
      <c r="Y62" s="188"/>
      <c r="Z62" s="22"/>
      <c r="AS62" s="62" t="s">
        <v>283</v>
      </c>
    </row>
    <row r="63" spans="8:53" ht="45.75" thickBot="1" x14ac:dyDescent="0.3">
      <c r="H63" t="str">
        <f t="shared" si="3"/>
        <v>------------------------------------------------</v>
      </c>
      <c r="J63" t="s">
        <v>109</v>
      </c>
      <c r="P63" s="19"/>
      <c r="T63" s="38" t="s">
        <v>215</v>
      </c>
      <c r="U63" s="44">
        <v>4</v>
      </c>
      <c r="V63" s="44">
        <v>5</v>
      </c>
      <c r="W63" s="44">
        <v>6</v>
      </c>
      <c r="X63" s="44">
        <v>7</v>
      </c>
      <c r="Y63" s="40">
        <v>8</v>
      </c>
      <c r="Z63" s="22"/>
      <c r="AS63" s="62" t="s">
        <v>284</v>
      </c>
    </row>
    <row r="64" spans="8:53" x14ac:dyDescent="0.25">
      <c r="H64" t="str">
        <f t="shared" si="3"/>
        <v>Republic of Cyprusedad</v>
      </c>
      <c r="I64" t="s">
        <v>88</v>
      </c>
      <c r="J64" t="s">
        <v>97</v>
      </c>
      <c r="L64" s="1" t="s">
        <v>128</v>
      </c>
      <c r="P64" s="19"/>
      <c r="T64" s="41" t="s">
        <v>223</v>
      </c>
      <c r="U64" s="46">
        <v>0.47</v>
      </c>
      <c r="V64" s="47">
        <v>2.02</v>
      </c>
      <c r="W64" s="47">
        <v>1.26</v>
      </c>
      <c r="X64" s="47">
        <v>3.35</v>
      </c>
      <c r="Y64" s="48">
        <v>0.93</v>
      </c>
      <c r="Z64" s="22"/>
      <c r="AS64" s="62" t="s">
        <v>285</v>
      </c>
    </row>
    <row r="65" spans="1:50" x14ac:dyDescent="0.25">
      <c r="H65" t="str">
        <f t="shared" si="3"/>
        <v>Republic of Cyprussexo</v>
      </c>
      <c r="I65" t="s">
        <v>88</v>
      </c>
      <c r="J65" t="s">
        <v>98</v>
      </c>
      <c r="L65" s="1">
        <v>6.9000000000000006E-2</v>
      </c>
      <c r="P65" s="19"/>
      <c r="T65" s="42" t="s">
        <v>224</v>
      </c>
      <c r="U65" s="49">
        <v>2.2200000000000002</v>
      </c>
      <c r="V65" s="45">
        <v>0.43</v>
      </c>
      <c r="W65" s="45">
        <v>12.55</v>
      </c>
      <c r="X65" s="45">
        <v>15.12</v>
      </c>
      <c r="Y65" s="50">
        <v>0.56999999999999995</v>
      </c>
      <c r="Z65" s="22"/>
      <c r="AS65" s="62" t="s">
        <v>286</v>
      </c>
    </row>
    <row r="66" spans="1:50" x14ac:dyDescent="0.25">
      <c r="H66" t="str">
        <f t="shared" si="3"/>
        <v>Republic of Cyprusveces_uso</v>
      </c>
      <c r="I66" t="s">
        <v>88</v>
      </c>
      <c r="J66" t="s">
        <v>99</v>
      </c>
      <c r="L66" s="1">
        <v>1E-3</v>
      </c>
      <c r="P66" s="19"/>
      <c r="T66" s="42" t="s">
        <v>225</v>
      </c>
      <c r="U66" s="49">
        <v>46.04</v>
      </c>
      <c r="V66" s="45">
        <v>14.06</v>
      </c>
      <c r="W66" s="45">
        <v>27.42</v>
      </c>
      <c r="X66" s="45">
        <v>20.67</v>
      </c>
      <c r="Y66" s="50">
        <v>0</v>
      </c>
      <c r="Z66" s="22"/>
      <c r="AS66" s="62" t="s">
        <v>287</v>
      </c>
    </row>
    <row r="67" spans="1:50" ht="15.75" thickBot="1" x14ac:dyDescent="0.3">
      <c r="H67" t="str">
        <f t="shared" si="3"/>
        <v>Republic of Cyprusconfianza</v>
      </c>
      <c r="I67" t="s">
        <v>88</v>
      </c>
      <c r="J67" t="s">
        <v>100</v>
      </c>
      <c r="L67" s="1" t="s">
        <v>129</v>
      </c>
      <c r="P67" s="19"/>
      <c r="T67" s="43" t="s">
        <v>226</v>
      </c>
      <c r="U67" s="51">
        <v>51.28</v>
      </c>
      <c r="V67" s="52">
        <v>12.73</v>
      </c>
      <c r="W67" s="52">
        <v>38.049999999999997</v>
      </c>
      <c r="X67" s="52">
        <v>30.1</v>
      </c>
      <c r="Y67" s="53">
        <v>0</v>
      </c>
      <c r="Z67" s="22"/>
      <c r="AS67" s="62" t="s">
        <v>288</v>
      </c>
    </row>
    <row r="68" spans="1:50" x14ac:dyDescent="0.25">
      <c r="H68" t="str">
        <f t="shared" si="3"/>
        <v>Republic of Cyprusdeteccion</v>
      </c>
      <c r="I68" t="s">
        <v>88</v>
      </c>
      <c r="J68" t="s">
        <v>101</v>
      </c>
      <c r="L68" s="1" t="s">
        <v>130</v>
      </c>
      <c r="P68" s="20"/>
      <c r="AS68" s="62" t="s">
        <v>289</v>
      </c>
    </row>
    <row r="69" spans="1:50" x14ac:dyDescent="0.25">
      <c r="H69" t="str">
        <f t="shared" si="3"/>
        <v>Republic of Cyprusestudios</v>
      </c>
      <c r="I69" t="s">
        <v>88</v>
      </c>
      <c r="J69" t="s">
        <v>102</v>
      </c>
      <c r="L69" s="1" t="s">
        <v>131</v>
      </c>
      <c r="P69" s="21"/>
      <c r="AS69" s="62" t="s">
        <v>290</v>
      </c>
    </row>
    <row r="70" spans="1:50" x14ac:dyDescent="0.25">
      <c r="H70" t="str">
        <f t="shared" si="3"/>
        <v>Republic of CyprusConstant</v>
      </c>
      <c r="I70" t="s">
        <v>88</v>
      </c>
      <c r="J70" t="s">
        <v>93</v>
      </c>
      <c r="L70" s="1" t="s">
        <v>132</v>
      </c>
      <c r="AS70" s="114"/>
    </row>
    <row r="71" spans="1:50" x14ac:dyDescent="0.25">
      <c r="H71" t="str">
        <f t="shared" si="3"/>
        <v>================================================</v>
      </c>
      <c r="J71" t="s">
        <v>106</v>
      </c>
      <c r="AS71" s="117" t="s">
        <v>291</v>
      </c>
    </row>
    <row r="72" spans="1:50" x14ac:dyDescent="0.25">
      <c r="H72" t="str">
        <f t="shared" si="3"/>
        <v>================================================</v>
      </c>
      <c r="J72" t="s">
        <v>106</v>
      </c>
      <c r="AS72" s="118" t="s">
        <v>292</v>
      </c>
    </row>
    <row r="73" spans="1:50" x14ac:dyDescent="0.25">
      <c r="H73" t="str">
        <f t="shared" si="3"/>
        <v>Note:</v>
      </c>
      <c r="J73" t="s">
        <v>94</v>
      </c>
      <c r="L73" s="1" t="s">
        <v>115</v>
      </c>
      <c r="M73" t="s">
        <v>116</v>
      </c>
      <c r="N73" t="s">
        <v>117</v>
      </c>
      <c r="AS73" s="118" t="s">
        <v>293</v>
      </c>
    </row>
    <row r="74" spans="1:50" x14ac:dyDescent="0.25">
      <c r="H74" t="str">
        <f t="shared" si="3"/>
        <v/>
      </c>
      <c r="AS74" s="114"/>
    </row>
    <row r="75" spans="1:50" x14ac:dyDescent="0.25">
      <c r="H75" t="str">
        <f t="shared" ref="H75:H139" si="7">CONCATENATE(I75,J75)</f>
        <v>País:</v>
      </c>
      <c r="J75" t="s">
        <v>103</v>
      </c>
      <c r="K75" s="3" t="s">
        <v>86</v>
      </c>
      <c r="M75" t="s">
        <v>104</v>
      </c>
      <c r="N75" t="s">
        <v>105</v>
      </c>
    </row>
    <row r="76" spans="1:50" x14ac:dyDescent="0.25">
      <c r="H76" t="str">
        <f t="shared" si="7"/>
        <v>================================================</v>
      </c>
      <c r="J76" t="s">
        <v>106</v>
      </c>
    </row>
    <row r="77" spans="1:50" x14ac:dyDescent="0.25">
      <c r="H77" t="str">
        <f t="shared" si="7"/>
        <v/>
      </c>
      <c r="K77" s="185" t="s">
        <v>217</v>
      </c>
      <c r="L77" s="185"/>
      <c r="M77" s="185"/>
      <c r="AT77" s="192" t="s">
        <v>304</v>
      </c>
      <c r="AU77" s="192"/>
      <c r="AV77" s="192"/>
      <c r="AW77" s="192"/>
      <c r="AX77" s="192"/>
    </row>
    <row r="78" spans="1:50" x14ac:dyDescent="0.25">
      <c r="H78" t="str">
        <f t="shared" si="7"/>
        <v/>
      </c>
      <c r="L78" s="1" t="s">
        <v>107</v>
      </c>
      <c r="AT78" s="130" t="s">
        <v>305</v>
      </c>
      <c r="AU78" s="130"/>
      <c r="AV78" s="130"/>
      <c r="AW78" s="130"/>
      <c r="AX78" s="130"/>
    </row>
    <row r="79" spans="1:50" ht="15.75" thickBot="1" x14ac:dyDescent="0.3">
      <c r="H79" t="str">
        <f t="shared" si="7"/>
        <v>Percepción problema para la democracia</v>
      </c>
      <c r="J79" s="185" t="s">
        <v>215</v>
      </c>
      <c r="K79" s="185"/>
      <c r="L79" s="185"/>
      <c r="M79" s="185"/>
      <c r="AS79" s="131" t="s">
        <v>294</v>
      </c>
      <c r="AT79" s="128"/>
    </row>
    <row r="80" spans="1:50" ht="15.75" thickBot="1" x14ac:dyDescent="0.3">
      <c r="A80" s="57"/>
      <c r="B80" s="57"/>
      <c r="C80" s="57"/>
      <c r="J80" s="57"/>
      <c r="K80" s="57"/>
      <c r="L80" s="57"/>
      <c r="M80" s="57"/>
      <c r="AS80" s="131"/>
      <c r="AT80" s="189" t="s">
        <v>307</v>
      </c>
      <c r="AU80" s="190"/>
      <c r="AV80" s="190"/>
      <c r="AW80" s="191"/>
    </row>
    <row r="81" spans="8:57" ht="15.75" thickBot="1" x14ac:dyDescent="0.3">
      <c r="H81" t="str">
        <f t="shared" si="7"/>
        <v/>
      </c>
      <c r="L81" s="1" t="s">
        <v>108</v>
      </c>
      <c r="AS81" s="129"/>
      <c r="AT81" s="143">
        <v>4</v>
      </c>
      <c r="AU81" s="144">
        <v>5</v>
      </c>
      <c r="AV81" s="144">
        <v>6</v>
      </c>
      <c r="AW81" s="145">
        <v>7</v>
      </c>
      <c r="BA81" t="s">
        <v>308</v>
      </c>
    </row>
    <row r="82" spans="8:57" x14ac:dyDescent="0.25">
      <c r="H82" t="str">
        <f t="shared" si="7"/>
        <v>------------------------------------------------</v>
      </c>
      <c r="J82" t="s">
        <v>109</v>
      </c>
      <c r="AS82" s="130">
        <v>5</v>
      </c>
      <c r="AT82" s="135">
        <f>0.000000000000081</f>
        <v>8.0999999999999996E-14</v>
      </c>
      <c r="AU82" s="139" t="s">
        <v>306</v>
      </c>
      <c r="AV82" s="139" t="s">
        <v>306</v>
      </c>
      <c r="AW82" s="132" t="s">
        <v>306</v>
      </c>
      <c r="BA82">
        <f>5*4/2</f>
        <v>10</v>
      </c>
    </row>
    <row r="83" spans="8:57" x14ac:dyDescent="0.25">
      <c r="H83" t="str">
        <f t="shared" si="7"/>
        <v>Czech Republic edad</v>
      </c>
      <c r="I83" t="s">
        <v>86</v>
      </c>
      <c r="J83" t="s">
        <v>97</v>
      </c>
      <c r="L83" s="1">
        <v>2E-3</v>
      </c>
      <c r="AS83" s="130">
        <v>6</v>
      </c>
      <c r="AT83" s="136">
        <v>4.4999999999999998E-14</v>
      </c>
      <c r="AU83" s="140">
        <v>0.96289000000000002</v>
      </c>
      <c r="AV83" s="140" t="s">
        <v>306</v>
      </c>
      <c r="AW83" s="133" t="s">
        <v>306</v>
      </c>
      <c r="BB83" s="146"/>
    </row>
    <row r="84" spans="8:57" x14ac:dyDescent="0.25">
      <c r="H84" t="str">
        <f t="shared" si="7"/>
        <v>Czech Republic sexo</v>
      </c>
      <c r="I84" t="s">
        <v>86</v>
      </c>
      <c r="J84" t="s">
        <v>98</v>
      </c>
      <c r="L84" s="1">
        <v>-1.9E-2</v>
      </c>
      <c r="AS84" s="130">
        <v>7</v>
      </c>
      <c r="AT84" s="137">
        <v>0.99775000000000003</v>
      </c>
      <c r="AU84" s="141">
        <v>1.6E-11</v>
      </c>
      <c r="AV84" s="141">
        <v>3.5999999999999998E-14</v>
      </c>
      <c r="AW84" s="133" t="s">
        <v>306</v>
      </c>
      <c r="AZ84">
        <f>0.05/10</f>
        <v>5.0000000000000001E-3</v>
      </c>
      <c r="BB84" s="146"/>
      <c r="BC84" s="146"/>
      <c r="BD84" s="146"/>
      <c r="BE84" s="146"/>
    </row>
    <row r="85" spans="8:57" ht="15.75" thickBot="1" x14ac:dyDescent="0.3">
      <c r="H85" t="str">
        <f t="shared" si="7"/>
        <v>Czech Republic veces_uso</v>
      </c>
      <c r="I85" t="s">
        <v>86</v>
      </c>
      <c r="J85" t="s">
        <v>99</v>
      </c>
      <c r="L85" s="1">
        <v>3.6999999999999998E-2</v>
      </c>
      <c r="AS85" s="130">
        <v>8</v>
      </c>
      <c r="AT85" s="138">
        <v>3.3E-4</v>
      </c>
      <c r="AU85" s="142">
        <v>0.23363</v>
      </c>
      <c r="AV85" s="142">
        <v>4.2139999999999997E-2</v>
      </c>
      <c r="AW85" s="134">
        <v>2.0899999999999998E-3</v>
      </c>
      <c r="BB85" s="146"/>
      <c r="BC85" s="146"/>
      <c r="BD85" s="146"/>
      <c r="BE85" s="146"/>
    </row>
    <row r="86" spans="8:57" x14ac:dyDescent="0.25">
      <c r="H86" t="str">
        <f t="shared" si="7"/>
        <v>Czech Republic confianza</v>
      </c>
      <c r="I86" t="s">
        <v>86</v>
      </c>
      <c r="J86" t="s">
        <v>100</v>
      </c>
      <c r="L86" s="1" t="s">
        <v>133</v>
      </c>
      <c r="AS86" s="114"/>
      <c r="BB86" s="146"/>
      <c r="BC86" s="146"/>
    </row>
    <row r="87" spans="8:57" x14ac:dyDescent="0.25">
      <c r="H87" t="str">
        <f t="shared" si="7"/>
        <v>Czech Republic deteccion</v>
      </c>
      <c r="I87" t="s">
        <v>86</v>
      </c>
      <c r="J87" t="s">
        <v>101</v>
      </c>
      <c r="L87" s="1" t="s">
        <v>112</v>
      </c>
      <c r="AS87" s="115" t="s">
        <v>309</v>
      </c>
    </row>
    <row r="88" spans="8:57" x14ac:dyDescent="0.25">
      <c r="H88" t="str">
        <f t="shared" si="7"/>
        <v>Czech Republic estudios</v>
      </c>
      <c r="I88" t="s">
        <v>86</v>
      </c>
      <c r="J88" t="s">
        <v>102</v>
      </c>
      <c r="L88" s="1">
        <v>-4.2999999999999997E-2</v>
      </c>
    </row>
    <row r="89" spans="8:57" x14ac:dyDescent="0.25">
      <c r="H89" t="str">
        <f t="shared" si="7"/>
        <v>Czech Republic Constant</v>
      </c>
      <c r="I89" t="s">
        <v>86</v>
      </c>
      <c r="J89" t="s">
        <v>93</v>
      </c>
      <c r="L89" s="1" t="s">
        <v>134</v>
      </c>
    </row>
    <row r="90" spans="8:57" x14ac:dyDescent="0.25">
      <c r="H90" t="str">
        <f t="shared" si="7"/>
        <v>================================================</v>
      </c>
      <c r="J90" t="s">
        <v>106</v>
      </c>
    </row>
    <row r="91" spans="8:57" x14ac:dyDescent="0.25">
      <c r="H91" t="str">
        <f t="shared" si="7"/>
        <v>================================================</v>
      </c>
      <c r="J91" t="s">
        <v>106</v>
      </c>
    </row>
    <row r="92" spans="8:57" x14ac:dyDescent="0.25">
      <c r="H92" t="str">
        <f t="shared" si="7"/>
        <v>Note:</v>
      </c>
      <c r="J92" t="s">
        <v>94</v>
      </c>
      <c r="L92" s="1" t="s">
        <v>115</v>
      </c>
      <c r="M92" t="s">
        <v>116</v>
      </c>
      <c r="N92" t="s">
        <v>117</v>
      </c>
    </row>
    <row r="93" spans="8:57" x14ac:dyDescent="0.25">
      <c r="H93" t="str">
        <f t="shared" si="7"/>
        <v/>
      </c>
    </row>
    <row r="94" spans="8:57" x14ac:dyDescent="0.25">
      <c r="H94" t="str">
        <f t="shared" si="7"/>
        <v>País:</v>
      </c>
      <c r="J94" t="s">
        <v>103</v>
      </c>
      <c r="K94" s="3" t="s">
        <v>67</v>
      </c>
      <c r="M94" t="s">
        <v>104</v>
      </c>
      <c r="N94" t="s">
        <v>105</v>
      </c>
    </row>
    <row r="95" spans="8:57" x14ac:dyDescent="0.25">
      <c r="H95" t="str">
        <f t="shared" si="7"/>
        <v>================================================</v>
      </c>
      <c r="J95" t="s">
        <v>106</v>
      </c>
    </row>
    <row r="96" spans="8:57" x14ac:dyDescent="0.25">
      <c r="H96" t="str">
        <f t="shared" si="7"/>
        <v/>
      </c>
      <c r="K96" s="185" t="s">
        <v>217</v>
      </c>
      <c r="L96" s="185"/>
      <c r="M96" s="185"/>
    </row>
    <row r="97" spans="8:14" x14ac:dyDescent="0.25">
      <c r="H97" t="str">
        <f t="shared" si="7"/>
        <v/>
      </c>
      <c r="L97" s="1" t="s">
        <v>107</v>
      </c>
    </row>
    <row r="98" spans="8:14" x14ac:dyDescent="0.25">
      <c r="H98" t="str">
        <f t="shared" si="7"/>
        <v>Percepción problema para la democracia</v>
      </c>
      <c r="J98" s="185" t="s">
        <v>215</v>
      </c>
      <c r="K98" s="185"/>
      <c r="L98" s="185"/>
      <c r="M98" s="185"/>
    </row>
    <row r="99" spans="8:14" x14ac:dyDescent="0.25">
      <c r="H99" t="str">
        <f t="shared" si="7"/>
        <v/>
      </c>
      <c r="L99" s="1" t="s">
        <v>108</v>
      </c>
    </row>
    <row r="100" spans="8:14" x14ac:dyDescent="0.25">
      <c r="H100" t="str">
        <f t="shared" si="7"/>
        <v>------------------------------------------------</v>
      </c>
      <c r="J100" t="s">
        <v>109</v>
      </c>
    </row>
    <row r="101" spans="8:14" x14ac:dyDescent="0.25">
      <c r="H101" t="str">
        <f t="shared" si="7"/>
        <v>Germanyedad</v>
      </c>
      <c r="I101" t="s">
        <v>67</v>
      </c>
      <c r="J101" t="s">
        <v>97</v>
      </c>
      <c r="L101" s="1" t="s">
        <v>122</v>
      </c>
    </row>
    <row r="102" spans="8:14" x14ac:dyDescent="0.25">
      <c r="H102" t="str">
        <f t="shared" si="7"/>
        <v>Germanysexo</v>
      </c>
      <c r="I102" t="s">
        <v>67</v>
      </c>
      <c r="J102" t="s">
        <v>98</v>
      </c>
      <c r="L102" s="1" t="s">
        <v>135</v>
      </c>
    </row>
    <row r="103" spans="8:14" x14ac:dyDescent="0.25">
      <c r="H103" t="str">
        <f t="shared" si="7"/>
        <v>Germanyveces_uso</v>
      </c>
      <c r="I103" t="s">
        <v>67</v>
      </c>
      <c r="J103" t="s">
        <v>99</v>
      </c>
      <c r="L103" s="1">
        <v>1E-3</v>
      </c>
    </row>
    <row r="104" spans="8:14" x14ac:dyDescent="0.25">
      <c r="H104" t="str">
        <f t="shared" si="7"/>
        <v>Germanyconfianza</v>
      </c>
      <c r="I104" t="s">
        <v>67</v>
      </c>
      <c r="J104" t="s">
        <v>100</v>
      </c>
      <c r="L104" s="1">
        <v>-1E-3</v>
      </c>
    </row>
    <row r="105" spans="8:14" x14ac:dyDescent="0.25">
      <c r="H105" t="str">
        <f t="shared" si="7"/>
        <v>Germanydeteccion</v>
      </c>
      <c r="I105" t="s">
        <v>67</v>
      </c>
      <c r="J105" t="s">
        <v>101</v>
      </c>
      <c r="L105" s="1" t="s">
        <v>129</v>
      </c>
    </row>
    <row r="106" spans="8:14" x14ac:dyDescent="0.25">
      <c r="H106" t="str">
        <f t="shared" si="7"/>
        <v>Germanyestudios</v>
      </c>
      <c r="I106" t="s">
        <v>67</v>
      </c>
      <c r="J106" t="s">
        <v>102</v>
      </c>
      <c r="L106" s="1">
        <v>2.1000000000000001E-2</v>
      </c>
    </row>
    <row r="107" spans="8:14" x14ac:dyDescent="0.25">
      <c r="H107" t="str">
        <f t="shared" si="7"/>
        <v>GermanyConstant</v>
      </c>
      <c r="I107" t="s">
        <v>67</v>
      </c>
      <c r="J107" t="s">
        <v>93</v>
      </c>
      <c r="L107" s="1" t="s">
        <v>136</v>
      </c>
    </row>
    <row r="108" spans="8:14" x14ac:dyDescent="0.25">
      <c r="H108" t="str">
        <f t="shared" si="7"/>
        <v>================================================</v>
      </c>
      <c r="J108" t="s">
        <v>106</v>
      </c>
    </row>
    <row r="109" spans="8:14" x14ac:dyDescent="0.25">
      <c r="H109" t="str">
        <f t="shared" si="7"/>
        <v>================================================</v>
      </c>
      <c r="J109" t="s">
        <v>106</v>
      </c>
    </row>
    <row r="110" spans="8:14" x14ac:dyDescent="0.25">
      <c r="H110" t="str">
        <f t="shared" si="7"/>
        <v>Note:</v>
      </c>
      <c r="J110" t="s">
        <v>94</v>
      </c>
      <c r="L110" s="1" t="s">
        <v>115</v>
      </c>
      <c r="M110" t="s">
        <v>116</v>
      </c>
      <c r="N110" t="s">
        <v>117</v>
      </c>
    </row>
    <row r="111" spans="8:14" x14ac:dyDescent="0.25">
      <c r="H111" t="str">
        <f t="shared" si="7"/>
        <v/>
      </c>
    </row>
    <row r="112" spans="8:14" x14ac:dyDescent="0.25">
      <c r="H112" t="str">
        <f t="shared" si="7"/>
        <v>País:</v>
      </c>
      <c r="J112" t="s">
        <v>103</v>
      </c>
      <c r="K112" s="3" t="s">
        <v>65</v>
      </c>
      <c r="M112" t="s">
        <v>104</v>
      </c>
      <c r="N112" t="s">
        <v>105</v>
      </c>
    </row>
    <row r="113" spans="8:14" x14ac:dyDescent="0.25">
      <c r="H113" t="str">
        <f t="shared" si="7"/>
        <v>================================================</v>
      </c>
      <c r="J113" t="s">
        <v>106</v>
      </c>
    </row>
    <row r="114" spans="8:14" x14ac:dyDescent="0.25">
      <c r="H114" t="str">
        <f t="shared" si="7"/>
        <v/>
      </c>
      <c r="K114" s="185" t="s">
        <v>217</v>
      </c>
      <c r="L114" s="185"/>
      <c r="M114" s="185"/>
    </row>
    <row r="115" spans="8:14" x14ac:dyDescent="0.25">
      <c r="H115" t="str">
        <f t="shared" si="7"/>
        <v/>
      </c>
      <c r="L115" s="1" t="s">
        <v>107</v>
      </c>
    </row>
    <row r="116" spans="8:14" x14ac:dyDescent="0.25">
      <c r="H116" t="str">
        <f t="shared" si="7"/>
        <v>Percepción problema para la democracia</v>
      </c>
      <c r="J116" s="185" t="s">
        <v>215</v>
      </c>
      <c r="K116" s="185"/>
      <c r="L116" s="185"/>
      <c r="M116" s="185"/>
    </row>
    <row r="117" spans="8:14" x14ac:dyDescent="0.25">
      <c r="H117" t="str">
        <f t="shared" si="7"/>
        <v/>
      </c>
      <c r="L117" s="1" t="s">
        <v>108</v>
      </c>
    </row>
    <row r="118" spans="8:14" x14ac:dyDescent="0.25">
      <c r="H118" t="str">
        <f t="shared" si="7"/>
        <v>------------------------------------------------</v>
      </c>
      <c r="J118" t="s">
        <v>109</v>
      </c>
    </row>
    <row r="119" spans="8:14" x14ac:dyDescent="0.25">
      <c r="H119" t="str">
        <f t="shared" si="7"/>
        <v>Denmarkedad</v>
      </c>
      <c r="I119" t="s">
        <v>65</v>
      </c>
      <c r="J119" t="s">
        <v>97</v>
      </c>
      <c r="L119" s="1">
        <v>1E-3</v>
      </c>
    </row>
    <row r="120" spans="8:14" x14ac:dyDescent="0.25">
      <c r="H120" t="str">
        <f t="shared" si="7"/>
        <v>Denmarksexo</v>
      </c>
      <c r="I120" t="s">
        <v>65</v>
      </c>
      <c r="J120" t="s">
        <v>98</v>
      </c>
      <c r="L120" s="1">
        <v>2.4E-2</v>
      </c>
    </row>
    <row r="121" spans="8:14" x14ac:dyDescent="0.25">
      <c r="H121" t="str">
        <f t="shared" si="7"/>
        <v>Denmarkveces_uso</v>
      </c>
      <c r="I121" t="s">
        <v>65</v>
      </c>
      <c r="J121" t="s">
        <v>99</v>
      </c>
      <c r="L121" s="1">
        <v>2.5000000000000001E-2</v>
      </c>
    </row>
    <row r="122" spans="8:14" x14ac:dyDescent="0.25">
      <c r="H122" t="str">
        <f t="shared" si="7"/>
        <v>Denmarkconfianza</v>
      </c>
      <c r="I122" t="s">
        <v>65</v>
      </c>
      <c r="J122" t="s">
        <v>100</v>
      </c>
      <c r="L122" s="1" t="s">
        <v>137</v>
      </c>
    </row>
    <row r="123" spans="8:14" x14ac:dyDescent="0.25">
      <c r="H123" t="str">
        <f t="shared" si="7"/>
        <v>Denmarkdeteccion</v>
      </c>
      <c r="I123" t="s">
        <v>65</v>
      </c>
      <c r="J123" t="s">
        <v>101</v>
      </c>
      <c r="L123" s="1" t="s">
        <v>138</v>
      </c>
    </row>
    <row r="124" spans="8:14" x14ac:dyDescent="0.25">
      <c r="H124" t="str">
        <f t="shared" si="7"/>
        <v>Denmarkestudios</v>
      </c>
      <c r="I124" t="s">
        <v>65</v>
      </c>
      <c r="J124" t="s">
        <v>102</v>
      </c>
      <c r="L124" s="1">
        <v>-3.6999999999999998E-2</v>
      </c>
    </row>
    <row r="125" spans="8:14" x14ac:dyDescent="0.25">
      <c r="H125" t="str">
        <f t="shared" si="7"/>
        <v>DenmarkConstant</v>
      </c>
      <c r="I125" t="s">
        <v>65</v>
      </c>
      <c r="J125" t="s">
        <v>93</v>
      </c>
      <c r="L125" s="1" t="s">
        <v>139</v>
      </c>
    </row>
    <row r="126" spans="8:14" x14ac:dyDescent="0.25">
      <c r="H126" t="str">
        <f t="shared" si="7"/>
        <v>================================================</v>
      </c>
      <c r="J126" t="s">
        <v>106</v>
      </c>
    </row>
    <row r="127" spans="8:14" x14ac:dyDescent="0.25">
      <c r="H127" t="str">
        <f t="shared" si="7"/>
        <v>================================================</v>
      </c>
      <c r="J127" t="s">
        <v>106</v>
      </c>
    </row>
    <row r="128" spans="8:14" x14ac:dyDescent="0.25">
      <c r="H128" t="str">
        <f t="shared" si="7"/>
        <v>Note:</v>
      </c>
      <c r="J128" t="s">
        <v>94</v>
      </c>
      <c r="L128" s="1" t="s">
        <v>115</v>
      </c>
      <c r="M128" t="s">
        <v>116</v>
      </c>
      <c r="N128" t="s">
        <v>117</v>
      </c>
    </row>
    <row r="129" spans="8:14" x14ac:dyDescent="0.25">
      <c r="H129" t="str">
        <f t="shared" si="7"/>
        <v/>
      </c>
    </row>
    <row r="130" spans="8:14" x14ac:dyDescent="0.25">
      <c r="H130" t="str">
        <f t="shared" si="7"/>
        <v>País:</v>
      </c>
      <c r="J130" t="s">
        <v>103</v>
      </c>
      <c r="K130" s="3" t="s">
        <v>68</v>
      </c>
      <c r="M130" t="s">
        <v>104</v>
      </c>
      <c r="N130" t="s">
        <v>105</v>
      </c>
    </row>
    <row r="131" spans="8:14" x14ac:dyDescent="0.25">
      <c r="H131" t="str">
        <f t="shared" si="7"/>
        <v>================================================</v>
      </c>
      <c r="J131" t="s">
        <v>106</v>
      </c>
    </row>
    <row r="132" spans="8:14" x14ac:dyDescent="0.25">
      <c r="H132" t="str">
        <f t="shared" si="7"/>
        <v/>
      </c>
      <c r="K132" s="185" t="s">
        <v>217</v>
      </c>
      <c r="L132" s="185"/>
      <c r="M132" s="185"/>
    </row>
    <row r="133" spans="8:14" x14ac:dyDescent="0.25">
      <c r="H133" t="str">
        <f t="shared" si="7"/>
        <v/>
      </c>
      <c r="L133" s="1" t="s">
        <v>107</v>
      </c>
    </row>
    <row r="134" spans="8:14" x14ac:dyDescent="0.25">
      <c r="H134" t="str">
        <f t="shared" si="7"/>
        <v>Percepción problema para la democracia</v>
      </c>
      <c r="J134" s="185" t="s">
        <v>215</v>
      </c>
      <c r="K134" s="185"/>
      <c r="L134" s="185"/>
      <c r="M134" s="185"/>
    </row>
    <row r="135" spans="8:14" x14ac:dyDescent="0.25">
      <c r="H135" t="str">
        <f t="shared" si="7"/>
        <v/>
      </c>
      <c r="L135" s="1" t="s">
        <v>108</v>
      </c>
    </row>
    <row r="136" spans="8:14" x14ac:dyDescent="0.25">
      <c r="H136" t="str">
        <f t="shared" si="7"/>
        <v>------------------------------------------------</v>
      </c>
      <c r="J136" t="s">
        <v>109</v>
      </c>
    </row>
    <row r="137" spans="8:14" x14ac:dyDescent="0.25">
      <c r="H137" t="str">
        <f t="shared" si="7"/>
        <v>Estoniaedad</v>
      </c>
      <c r="I137" t="s">
        <v>68</v>
      </c>
      <c r="J137" t="s">
        <v>97</v>
      </c>
      <c r="L137" s="1">
        <v>3.0000000000000001E-3</v>
      </c>
    </row>
    <row r="138" spans="8:14" x14ac:dyDescent="0.25">
      <c r="H138" t="str">
        <f t="shared" si="7"/>
        <v>Estoniasexo</v>
      </c>
      <c r="I138" t="s">
        <v>68</v>
      </c>
      <c r="J138" t="s">
        <v>98</v>
      </c>
      <c r="L138" s="1">
        <v>9.0999999999999998E-2</v>
      </c>
    </row>
    <row r="139" spans="8:14" x14ac:dyDescent="0.25">
      <c r="H139" t="str">
        <f t="shared" si="7"/>
        <v>Estoniaveces_uso</v>
      </c>
      <c r="I139" t="s">
        <v>68</v>
      </c>
      <c r="J139" t="s">
        <v>99</v>
      </c>
      <c r="L139" s="1">
        <v>-2E-3</v>
      </c>
    </row>
    <row r="140" spans="8:14" x14ac:dyDescent="0.25">
      <c r="H140" t="str">
        <f t="shared" ref="H140:H203" si="8">CONCATENATE(I140,J140)</f>
        <v>Estoniaconfianza</v>
      </c>
      <c r="I140" t="s">
        <v>68</v>
      </c>
      <c r="J140" t="s">
        <v>100</v>
      </c>
      <c r="L140" s="1">
        <v>1.2E-2</v>
      </c>
    </row>
    <row r="141" spans="8:14" x14ac:dyDescent="0.25">
      <c r="H141" t="str">
        <f t="shared" si="8"/>
        <v>Estoniadeteccion</v>
      </c>
      <c r="I141" t="s">
        <v>68</v>
      </c>
      <c r="J141" t="s">
        <v>101</v>
      </c>
      <c r="L141" s="1" t="s">
        <v>140</v>
      </c>
    </row>
    <row r="142" spans="8:14" x14ac:dyDescent="0.25">
      <c r="H142" t="str">
        <f t="shared" si="8"/>
        <v>Estoniaestudios</v>
      </c>
      <c r="I142" t="s">
        <v>68</v>
      </c>
      <c r="J142" t="s">
        <v>102</v>
      </c>
      <c r="L142" s="1" t="s">
        <v>141</v>
      </c>
    </row>
    <row r="143" spans="8:14" x14ac:dyDescent="0.25">
      <c r="H143" t="str">
        <f t="shared" si="8"/>
        <v>EstoniaConstant</v>
      </c>
      <c r="I143" t="s">
        <v>68</v>
      </c>
      <c r="J143" t="s">
        <v>93</v>
      </c>
      <c r="L143" s="1" t="s">
        <v>142</v>
      </c>
    </row>
    <row r="144" spans="8:14" x14ac:dyDescent="0.25">
      <c r="H144" t="str">
        <f t="shared" si="8"/>
        <v>================================================</v>
      </c>
      <c r="J144" t="s">
        <v>106</v>
      </c>
    </row>
    <row r="145" spans="8:14" x14ac:dyDescent="0.25">
      <c r="H145" t="str">
        <f t="shared" si="8"/>
        <v>================================================</v>
      </c>
      <c r="J145" t="s">
        <v>106</v>
      </c>
    </row>
    <row r="146" spans="8:14" x14ac:dyDescent="0.25">
      <c r="H146" t="str">
        <f t="shared" si="8"/>
        <v>Note:</v>
      </c>
      <c r="J146" t="s">
        <v>94</v>
      </c>
      <c r="L146" s="1" t="s">
        <v>115</v>
      </c>
      <c r="M146" t="s">
        <v>116</v>
      </c>
      <c r="N146" t="s">
        <v>117</v>
      </c>
    </row>
    <row r="147" spans="8:14" x14ac:dyDescent="0.25">
      <c r="H147" t="str">
        <f t="shared" si="8"/>
        <v/>
      </c>
    </row>
    <row r="148" spans="8:14" x14ac:dyDescent="0.25">
      <c r="H148" t="str">
        <f t="shared" si="8"/>
        <v>País:</v>
      </c>
      <c r="J148" t="s">
        <v>103</v>
      </c>
      <c r="K148" s="3" t="s">
        <v>73</v>
      </c>
      <c r="M148" t="s">
        <v>104</v>
      </c>
      <c r="N148" t="s">
        <v>105</v>
      </c>
    </row>
    <row r="149" spans="8:14" x14ac:dyDescent="0.25">
      <c r="H149" t="str">
        <f t="shared" si="8"/>
        <v>================================================</v>
      </c>
      <c r="J149" t="s">
        <v>106</v>
      </c>
    </row>
    <row r="150" spans="8:14" x14ac:dyDescent="0.25">
      <c r="H150" t="str">
        <f t="shared" si="8"/>
        <v/>
      </c>
      <c r="K150" s="185" t="s">
        <v>217</v>
      </c>
      <c r="L150" s="185"/>
      <c r="M150" s="185"/>
    </row>
    <row r="151" spans="8:14" x14ac:dyDescent="0.25">
      <c r="H151" t="str">
        <f t="shared" si="8"/>
        <v/>
      </c>
      <c r="L151" s="1" t="s">
        <v>107</v>
      </c>
    </row>
    <row r="152" spans="8:14" x14ac:dyDescent="0.25">
      <c r="H152" t="str">
        <f t="shared" si="8"/>
        <v>Percepción problema para la democracia</v>
      </c>
      <c r="J152" s="185" t="s">
        <v>215</v>
      </c>
      <c r="K152" s="185"/>
      <c r="L152" s="185"/>
      <c r="M152" s="185"/>
    </row>
    <row r="153" spans="8:14" x14ac:dyDescent="0.25">
      <c r="H153" t="str">
        <f t="shared" si="8"/>
        <v/>
      </c>
      <c r="L153" s="1" t="s">
        <v>108</v>
      </c>
    </row>
    <row r="154" spans="8:14" x14ac:dyDescent="0.25">
      <c r="H154" t="str">
        <f t="shared" si="8"/>
        <v>------------------------------------------------</v>
      </c>
      <c r="J154" t="s">
        <v>109</v>
      </c>
    </row>
    <row r="155" spans="8:14" x14ac:dyDescent="0.25">
      <c r="H155" t="str">
        <f t="shared" si="8"/>
        <v>Spainedad</v>
      </c>
      <c r="I155" t="s">
        <v>73</v>
      </c>
      <c r="J155" t="s">
        <v>97</v>
      </c>
      <c r="L155" s="1" t="s">
        <v>143</v>
      </c>
    </row>
    <row r="156" spans="8:14" x14ac:dyDescent="0.25">
      <c r="H156" t="str">
        <f t="shared" si="8"/>
        <v>Spainsexo</v>
      </c>
      <c r="I156" t="s">
        <v>73</v>
      </c>
      <c r="J156" t="s">
        <v>98</v>
      </c>
      <c r="L156" s="1" t="s">
        <v>144</v>
      </c>
    </row>
    <row r="157" spans="8:14" x14ac:dyDescent="0.25">
      <c r="H157" t="str">
        <f t="shared" si="8"/>
        <v>Spainveces_uso</v>
      </c>
      <c r="I157" t="s">
        <v>73</v>
      </c>
      <c r="J157" t="s">
        <v>99</v>
      </c>
      <c r="L157" s="1">
        <v>7.0000000000000001E-3</v>
      </c>
    </row>
    <row r="158" spans="8:14" x14ac:dyDescent="0.25">
      <c r="H158" t="str">
        <f t="shared" si="8"/>
        <v>Spainconfianza</v>
      </c>
      <c r="I158" t="s">
        <v>73</v>
      </c>
      <c r="J158" t="s">
        <v>100</v>
      </c>
      <c r="L158" s="1" t="s">
        <v>145</v>
      </c>
    </row>
    <row r="159" spans="8:14" x14ac:dyDescent="0.25">
      <c r="H159" t="str">
        <f t="shared" si="8"/>
        <v>Spaindeteccion</v>
      </c>
      <c r="I159" t="s">
        <v>73</v>
      </c>
      <c r="J159" t="s">
        <v>101</v>
      </c>
      <c r="L159" s="1" t="s">
        <v>146</v>
      </c>
    </row>
    <row r="160" spans="8:14" x14ac:dyDescent="0.25">
      <c r="H160" t="str">
        <f t="shared" si="8"/>
        <v>Spainestudios</v>
      </c>
      <c r="I160" t="s">
        <v>73</v>
      </c>
      <c r="J160" t="s">
        <v>102</v>
      </c>
      <c r="L160" s="1" t="s">
        <v>147</v>
      </c>
    </row>
    <row r="161" spans="8:14" x14ac:dyDescent="0.25">
      <c r="H161" t="str">
        <f t="shared" si="8"/>
        <v>SpainConstant</v>
      </c>
      <c r="I161" t="s">
        <v>73</v>
      </c>
      <c r="J161" t="s">
        <v>93</v>
      </c>
      <c r="L161" s="1" t="s">
        <v>148</v>
      </c>
    </row>
    <row r="162" spans="8:14" x14ac:dyDescent="0.25">
      <c r="H162" t="str">
        <f t="shared" si="8"/>
        <v>================================================</v>
      </c>
      <c r="J162" t="s">
        <v>106</v>
      </c>
    </row>
    <row r="163" spans="8:14" x14ac:dyDescent="0.25">
      <c r="H163" t="str">
        <f t="shared" si="8"/>
        <v>================================================</v>
      </c>
      <c r="J163" t="s">
        <v>106</v>
      </c>
    </row>
    <row r="164" spans="8:14" x14ac:dyDescent="0.25">
      <c r="H164" t="str">
        <f t="shared" si="8"/>
        <v>Note:</v>
      </c>
      <c r="J164" t="s">
        <v>94</v>
      </c>
      <c r="L164" s="1" t="s">
        <v>115</v>
      </c>
      <c r="M164" t="s">
        <v>116</v>
      </c>
      <c r="N164" t="s">
        <v>117</v>
      </c>
    </row>
    <row r="165" spans="8:14" x14ac:dyDescent="0.25">
      <c r="H165" t="str">
        <f t="shared" si="8"/>
        <v/>
      </c>
    </row>
    <row r="166" spans="8:14" x14ac:dyDescent="0.25">
      <c r="H166" t="str">
        <f t="shared" si="8"/>
        <v>País:</v>
      </c>
      <c r="J166" t="s">
        <v>103</v>
      </c>
      <c r="K166" s="3" t="s">
        <v>82</v>
      </c>
      <c r="M166" t="s">
        <v>104</v>
      </c>
      <c r="N166" t="s">
        <v>105</v>
      </c>
    </row>
    <row r="167" spans="8:14" x14ac:dyDescent="0.25">
      <c r="H167" t="str">
        <f t="shared" si="8"/>
        <v>================================================</v>
      </c>
      <c r="J167" t="s">
        <v>106</v>
      </c>
    </row>
    <row r="168" spans="8:14" x14ac:dyDescent="0.25">
      <c r="H168" t="str">
        <f t="shared" si="8"/>
        <v/>
      </c>
      <c r="K168" s="185" t="s">
        <v>217</v>
      </c>
      <c r="L168" s="185"/>
      <c r="M168" s="185"/>
    </row>
    <row r="169" spans="8:14" x14ac:dyDescent="0.25">
      <c r="H169" t="str">
        <f t="shared" si="8"/>
        <v/>
      </c>
      <c r="L169" s="1" t="s">
        <v>107</v>
      </c>
    </row>
    <row r="170" spans="8:14" x14ac:dyDescent="0.25">
      <c r="H170" t="str">
        <f t="shared" si="8"/>
        <v>Percepción problema para la democracia</v>
      </c>
      <c r="J170" s="185" t="s">
        <v>215</v>
      </c>
      <c r="K170" s="185"/>
      <c r="L170" s="185"/>
      <c r="M170" s="185"/>
    </row>
    <row r="171" spans="8:14" x14ac:dyDescent="0.25">
      <c r="H171" t="str">
        <f t="shared" si="8"/>
        <v/>
      </c>
      <c r="L171" s="1" t="s">
        <v>108</v>
      </c>
    </row>
    <row r="172" spans="8:14" x14ac:dyDescent="0.25">
      <c r="H172" t="str">
        <f t="shared" si="8"/>
        <v>------------------------------------------------</v>
      </c>
      <c r="J172" t="s">
        <v>109</v>
      </c>
    </row>
    <row r="173" spans="8:14" x14ac:dyDescent="0.25">
      <c r="H173" t="str">
        <f t="shared" si="8"/>
        <v>Finlandedad</v>
      </c>
      <c r="I173" t="s">
        <v>82</v>
      </c>
      <c r="J173" t="s">
        <v>97</v>
      </c>
      <c r="L173" s="1">
        <v>-2E-3</v>
      </c>
    </row>
    <row r="174" spans="8:14" x14ac:dyDescent="0.25">
      <c r="H174" t="str">
        <f t="shared" si="8"/>
        <v>Finlandsexo</v>
      </c>
      <c r="I174" t="s">
        <v>82</v>
      </c>
      <c r="J174" t="s">
        <v>98</v>
      </c>
      <c r="L174" s="1">
        <v>-6.0999999999999999E-2</v>
      </c>
    </row>
    <row r="175" spans="8:14" x14ac:dyDescent="0.25">
      <c r="H175" t="str">
        <f t="shared" si="8"/>
        <v>Finlandveces_uso</v>
      </c>
      <c r="I175" t="s">
        <v>82</v>
      </c>
      <c r="J175" t="s">
        <v>99</v>
      </c>
      <c r="L175" s="1">
        <v>-1.9E-2</v>
      </c>
    </row>
    <row r="176" spans="8:14" x14ac:dyDescent="0.25">
      <c r="H176" t="str">
        <f t="shared" si="8"/>
        <v>Finlandconfianza</v>
      </c>
      <c r="I176" t="s">
        <v>82</v>
      </c>
      <c r="J176" t="s">
        <v>100</v>
      </c>
      <c r="L176" s="1" t="s">
        <v>131</v>
      </c>
    </row>
    <row r="177" spans="8:14" x14ac:dyDescent="0.25">
      <c r="H177" t="str">
        <f t="shared" si="8"/>
        <v>Finlanddeteccion</v>
      </c>
      <c r="I177" t="s">
        <v>82</v>
      </c>
      <c r="J177" t="s">
        <v>101</v>
      </c>
      <c r="L177" s="1" t="s">
        <v>149</v>
      </c>
    </row>
    <row r="178" spans="8:14" x14ac:dyDescent="0.25">
      <c r="H178" t="str">
        <f t="shared" si="8"/>
        <v>Finlandestudios</v>
      </c>
      <c r="I178" t="s">
        <v>82</v>
      </c>
      <c r="J178" t="s">
        <v>102</v>
      </c>
      <c r="L178" s="1" t="s">
        <v>150</v>
      </c>
    </row>
    <row r="179" spans="8:14" x14ac:dyDescent="0.25">
      <c r="H179" t="str">
        <f t="shared" si="8"/>
        <v>FinlandConstant</v>
      </c>
      <c r="I179" t="s">
        <v>82</v>
      </c>
      <c r="J179" t="s">
        <v>93</v>
      </c>
      <c r="L179" s="1" t="s">
        <v>151</v>
      </c>
    </row>
    <row r="180" spans="8:14" x14ac:dyDescent="0.25">
      <c r="H180" t="str">
        <f t="shared" si="8"/>
        <v>================================================</v>
      </c>
      <c r="J180" t="s">
        <v>106</v>
      </c>
    </row>
    <row r="181" spans="8:14" x14ac:dyDescent="0.25">
      <c r="H181" t="str">
        <f t="shared" si="8"/>
        <v>================================================</v>
      </c>
      <c r="J181" t="s">
        <v>106</v>
      </c>
    </row>
    <row r="182" spans="8:14" x14ac:dyDescent="0.25">
      <c r="H182" t="str">
        <f t="shared" si="8"/>
        <v>Note:</v>
      </c>
      <c r="J182" t="s">
        <v>94</v>
      </c>
      <c r="L182" s="1" t="s">
        <v>115</v>
      </c>
      <c r="M182" t="s">
        <v>116</v>
      </c>
      <c r="N182" t="s">
        <v>117</v>
      </c>
    </row>
    <row r="183" spans="8:14" x14ac:dyDescent="0.25">
      <c r="H183" t="str">
        <f t="shared" si="8"/>
        <v/>
      </c>
    </row>
    <row r="184" spans="8:14" x14ac:dyDescent="0.25">
      <c r="H184" t="str">
        <f t="shared" si="8"/>
        <v>País:</v>
      </c>
      <c r="J184" t="s">
        <v>103</v>
      </c>
      <c r="K184" s="3" t="s">
        <v>75</v>
      </c>
      <c r="M184" t="s">
        <v>104</v>
      </c>
      <c r="N184" t="s">
        <v>105</v>
      </c>
    </row>
    <row r="185" spans="8:14" x14ac:dyDescent="0.25">
      <c r="H185" t="str">
        <f t="shared" si="8"/>
        <v>================================================</v>
      </c>
      <c r="J185" t="s">
        <v>106</v>
      </c>
    </row>
    <row r="186" spans="8:14" x14ac:dyDescent="0.25">
      <c r="H186" t="str">
        <f t="shared" si="8"/>
        <v/>
      </c>
      <c r="K186" s="185" t="s">
        <v>217</v>
      </c>
      <c r="L186" s="185"/>
      <c r="M186" s="185"/>
    </row>
    <row r="187" spans="8:14" x14ac:dyDescent="0.25">
      <c r="H187" t="str">
        <f t="shared" si="8"/>
        <v/>
      </c>
      <c r="L187" s="1" t="s">
        <v>107</v>
      </c>
    </row>
    <row r="188" spans="8:14" x14ac:dyDescent="0.25">
      <c r="H188" t="str">
        <f t="shared" si="8"/>
        <v>Percepción problema para la democracia</v>
      </c>
      <c r="J188" s="185" t="s">
        <v>215</v>
      </c>
      <c r="K188" s="185"/>
      <c r="L188" s="185"/>
      <c r="M188" s="185"/>
    </row>
    <row r="189" spans="8:14" x14ac:dyDescent="0.25">
      <c r="H189" t="str">
        <f t="shared" si="8"/>
        <v/>
      </c>
      <c r="L189" s="1" t="s">
        <v>108</v>
      </c>
    </row>
    <row r="190" spans="8:14" x14ac:dyDescent="0.25">
      <c r="H190" t="str">
        <f t="shared" si="8"/>
        <v>------------------------------------------------</v>
      </c>
      <c r="J190" t="s">
        <v>109</v>
      </c>
    </row>
    <row r="191" spans="8:14" x14ac:dyDescent="0.25">
      <c r="H191" t="str">
        <f t="shared" si="8"/>
        <v>Franceedad</v>
      </c>
      <c r="I191" t="s">
        <v>75</v>
      </c>
      <c r="J191" t="s">
        <v>97</v>
      </c>
      <c r="L191" s="1" t="s">
        <v>143</v>
      </c>
    </row>
    <row r="192" spans="8:14" x14ac:dyDescent="0.25">
      <c r="H192" t="str">
        <f t="shared" si="8"/>
        <v>Francesexo</v>
      </c>
      <c r="I192" t="s">
        <v>75</v>
      </c>
      <c r="J192" t="s">
        <v>98</v>
      </c>
      <c r="L192" s="1" t="s">
        <v>152</v>
      </c>
    </row>
    <row r="193" spans="8:14" x14ac:dyDescent="0.25">
      <c r="H193" t="str">
        <f t="shared" si="8"/>
        <v>Franceveces_uso</v>
      </c>
      <c r="I193" t="s">
        <v>75</v>
      </c>
      <c r="J193" t="s">
        <v>99</v>
      </c>
      <c r="L193" s="1">
        <v>2.1000000000000001E-2</v>
      </c>
    </row>
    <row r="194" spans="8:14" x14ac:dyDescent="0.25">
      <c r="H194" t="str">
        <f t="shared" si="8"/>
        <v>Franceconfianza</v>
      </c>
      <c r="I194" t="s">
        <v>75</v>
      </c>
      <c r="J194" t="s">
        <v>100</v>
      </c>
      <c r="L194" s="1" t="s">
        <v>95</v>
      </c>
    </row>
    <row r="195" spans="8:14" x14ac:dyDescent="0.25">
      <c r="H195" t="str">
        <f t="shared" si="8"/>
        <v>Francedeteccion</v>
      </c>
      <c r="I195" t="s">
        <v>75</v>
      </c>
      <c r="J195" t="s">
        <v>101</v>
      </c>
      <c r="L195" s="1" t="s">
        <v>153</v>
      </c>
    </row>
    <row r="196" spans="8:14" x14ac:dyDescent="0.25">
      <c r="H196" t="str">
        <f t="shared" si="8"/>
        <v>Franceestudios</v>
      </c>
      <c r="I196" t="s">
        <v>75</v>
      </c>
      <c r="J196" t="s">
        <v>102</v>
      </c>
      <c r="L196" s="1" t="s">
        <v>154</v>
      </c>
    </row>
    <row r="197" spans="8:14" x14ac:dyDescent="0.25">
      <c r="H197" t="str">
        <f t="shared" si="8"/>
        <v>FranceConstant</v>
      </c>
      <c r="I197" t="s">
        <v>75</v>
      </c>
      <c r="J197" t="s">
        <v>93</v>
      </c>
      <c r="L197" s="1" t="s">
        <v>155</v>
      </c>
    </row>
    <row r="198" spans="8:14" x14ac:dyDescent="0.25">
      <c r="H198" t="str">
        <f t="shared" si="8"/>
        <v>================================================</v>
      </c>
      <c r="J198" t="s">
        <v>106</v>
      </c>
    </row>
    <row r="199" spans="8:14" x14ac:dyDescent="0.25">
      <c r="H199" t="str">
        <f t="shared" si="8"/>
        <v>================================================</v>
      </c>
      <c r="J199" t="s">
        <v>106</v>
      </c>
    </row>
    <row r="200" spans="8:14" x14ac:dyDescent="0.25">
      <c r="H200" t="str">
        <f t="shared" si="8"/>
        <v>Note:</v>
      </c>
      <c r="J200" t="s">
        <v>94</v>
      </c>
      <c r="L200" s="1" t="s">
        <v>115</v>
      </c>
      <c r="M200" t="s">
        <v>116</v>
      </c>
      <c r="N200" t="s">
        <v>117</v>
      </c>
    </row>
    <row r="201" spans="8:14" x14ac:dyDescent="0.25">
      <c r="H201" t="str">
        <f t="shared" si="8"/>
        <v/>
      </c>
    </row>
    <row r="202" spans="8:14" x14ac:dyDescent="0.25">
      <c r="H202" t="str">
        <f t="shared" si="8"/>
        <v>País:</v>
      </c>
      <c r="J202" t="s">
        <v>103</v>
      </c>
      <c r="K202" s="3" t="s">
        <v>89</v>
      </c>
      <c r="M202" t="s">
        <v>104</v>
      </c>
      <c r="N202" t="s">
        <v>105</v>
      </c>
    </row>
    <row r="203" spans="8:14" x14ac:dyDescent="0.25">
      <c r="H203" t="str">
        <f t="shared" si="8"/>
        <v>================================================</v>
      </c>
      <c r="J203" t="s">
        <v>106</v>
      </c>
    </row>
    <row r="204" spans="8:14" x14ac:dyDescent="0.25">
      <c r="H204" t="str">
        <f t="shared" ref="H204:H267" si="9">CONCATENATE(I204,J204)</f>
        <v/>
      </c>
      <c r="K204" s="185" t="s">
        <v>217</v>
      </c>
      <c r="L204" s="185"/>
      <c r="M204" s="185"/>
    </row>
    <row r="205" spans="8:14" x14ac:dyDescent="0.25">
      <c r="H205" t="str">
        <f t="shared" si="9"/>
        <v/>
      </c>
      <c r="L205" s="1" t="s">
        <v>107</v>
      </c>
    </row>
    <row r="206" spans="8:14" x14ac:dyDescent="0.25">
      <c r="H206" t="str">
        <f t="shared" si="9"/>
        <v>Percepción problema para la democracia</v>
      </c>
      <c r="J206" s="185" t="s">
        <v>215</v>
      </c>
      <c r="K206" s="185"/>
      <c r="L206" s="185"/>
      <c r="M206" s="185"/>
    </row>
    <row r="207" spans="8:14" x14ac:dyDescent="0.25">
      <c r="H207" t="str">
        <f t="shared" si="9"/>
        <v/>
      </c>
      <c r="L207" s="1" t="s">
        <v>108</v>
      </c>
    </row>
    <row r="208" spans="8:14" x14ac:dyDescent="0.25">
      <c r="H208" t="str">
        <f t="shared" si="9"/>
        <v>------------------------------------------------</v>
      </c>
      <c r="J208" t="s">
        <v>109</v>
      </c>
    </row>
    <row r="209" spans="8:14" x14ac:dyDescent="0.25">
      <c r="H209" t="str">
        <f t="shared" si="9"/>
        <v>United Kingdomedad</v>
      </c>
      <c r="I209" t="s">
        <v>89</v>
      </c>
      <c r="J209" t="s">
        <v>97</v>
      </c>
      <c r="L209" s="1" t="s">
        <v>156</v>
      </c>
    </row>
    <row r="210" spans="8:14" x14ac:dyDescent="0.25">
      <c r="H210" t="str">
        <f t="shared" si="9"/>
        <v>United Kingdomsexo</v>
      </c>
      <c r="I210" t="s">
        <v>89</v>
      </c>
      <c r="J210" t="s">
        <v>98</v>
      </c>
      <c r="L210" s="1">
        <v>6.6000000000000003E-2</v>
      </c>
    </row>
    <row r="211" spans="8:14" x14ac:dyDescent="0.25">
      <c r="H211" t="str">
        <f t="shared" si="9"/>
        <v>United Kingdomveces_uso</v>
      </c>
      <c r="I211" t="s">
        <v>89</v>
      </c>
      <c r="J211" t="s">
        <v>99</v>
      </c>
      <c r="L211" s="1" t="s">
        <v>157</v>
      </c>
    </row>
    <row r="212" spans="8:14" x14ac:dyDescent="0.25">
      <c r="H212" t="str">
        <f t="shared" si="9"/>
        <v>United Kingdomconfianza</v>
      </c>
      <c r="I212" t="s">
        <v>89</v>
      </c>
      <c r="J212" t="s">
        <v>100</v>
      </c>
      <c r="L212" s="1" t="s">
        <v>149</v>
      </c>
    </row>
    <row r="213" spans="8:14" x14ac:dyDescent="0.25">
      <c r="H213" t="str">
        <f t="shared" si="9"/>
        <v>United Kingdomdeteccion</v>
      </c>
      <c r="I213" t="s">
        <v>89</v>
      </c>
      <c r="J213" t="s">
        <v>101</v>
      </c>
      <c r="L213" s="1" t="s">
        <v>158</v>
      </c>
    </row>
    <row r="214" spans="8:14" x14ac:dyDescent="0.25">
      <c r="H214" t="str">
        <f t="shared" si="9"/>
        <v>United Kingdomestudios</v>
      </c>
      <c r="I214" t="s">
        <v>89</v>
      </c>
      <c r="J214" t="s">
        <v>102</v>
      </c>
      <c r="L214" s="1" t="s">
        <v>159</v>
      </c>
    </row>
    <row r="215" spans="8:14" x14ac:dyDescent="0.25">
      <c r="H215" t="str">
        <f t="shared" si="9"/>
        <v>United KingdomConstant</v>
      </c>
      <c r="I215" t="s">
        <v>89</v>
      </c>
      <c r="J215" t="s">
        <v>93</v>
      </c>
      <c r="L215" s="1" t="s">
        <v>160</v>
      </c>
    </row>
    <row r="216" spans="8:14" x14ac:dyDescent="0.25">
      <c r="H216" t="str">
        <f t="shared" si="9"/>
        <v>================================================</v>
      </c>
      <c r="J216" t="s">
        <v>106</v>
      </c>
    </row>
    <row r="217" spans="8:14" x14ac:dyDescent="0.25">
      <c r="H217" t="str">
        <f t="shared" si="9"/>
        <v>================================================</v>
      </c>
      <c r="J217" t="s">
        <v>106</v>
      </c>
    </row>
    <row r="218" spans="8:14" x14ac:dyDescent="0.25">
      <c r="H218" t="str">
        <f t="shared" si="9"/>
        <v>Note:</v>
      </c>
      <c r="J218" t="s">
        <v>94</v>
      </c>
      <c r="L218" s="1" t="s">
        <v>115</v>
      </c>
      <c r="M218" t="s">
        <v>116</v>
      </c>
      <c r="N218" t="s">
        <v>117</v>
      </c>
    </row>
    <row r="219" spans="8:14" x14ac:dyDescent="0.25">
      <c r="H219" t="str">
        <f t="shared" si="9"/>
        <v/>
      </c>
    </row>
    <row r="220" spans="8:14" x14ac:dyDescent="0.25">
      <c r="H220" t="str">
        <f t="shared" si="9"/>
        <v>País:</v>
      </c>
      <c r="J220" t="s">
        <v>103</v>
      </c>
      <c r="K220" s="3" t="s">
        <v>70</v>
      </c>
      <c r="M220" t="s">
        <v>104</v>
      </c>
      <c r="N220" t="s">
        <v>105</v>
      </c>
    </row>
    <row r="221" spans="8:14" x14ac:dyDescent="0.25">
      <c r="H221" t="str">
        <f t="shared" si="9"/>
        <v>================================================</v>
      </c>
      <c r="J221" t="s">
        <v>106</v>
      </c>
    </row>
    <row r="222" spans="8:14" x14ac:dyDescent="0.25">
      <c r="H222" t="str">
        <f t="shared" si="9"/>
        <v/>
      </c>
      <c r="K222" s="185" t="s">
        <v>217</v>
      </c>
      <c r="L222" s="185"/>
      <c r="M222" s="185"/>
    </row>
    <row r="223" spans="8:14" x14ac:dyDescent="0.25">
      <c r="H223" t="str">
        <f t="shared" si="9"/>
        <v/>
      </c>
      <c r="L223" s="1" t="s">
        <v>107</v>
      </c>
    </row>
    <row r="224" spans="8:14" x14ac:dyDescent="0.25">
      <c r="H224" t="str">
        <f t="shared" si="9"/>
        <v>Percepción problema para la democracia</v>
      </c>
      <c r="J224" s="185" t="s">
        <v>215</v>
      </c>
      <c r="K224" s="185"/>
      <c r="L224" s="185"/>
      <c r="M224" s="185"/>
    </row>
    <row r="225" spans="8:14" x14ac:dyDescent="0.25">
      <c r="H225" t="str">
        <f t="shared" si="9"/>
        <v/>
      </c>
      <c r="L225" s="1" t="s">
        <v>108</v>
      </c>
    </row>
    <row r="226" spans="8:14" x14ac:dyDescent="0.25">
      <c r="H226" t="str">
        <f t="shared" si="9"/>
        <v>------------------------------------------------</v>
      </c>
      <c r="J226" t="s">
        <v>109</v>
      </c>
    </row>
    <row r="227" spans="8:14" x14ac:dyDescent="0.25">
      <c r="H227" t="str">
        <f t="shared" si="9"/>
        <v>Greeceedad</v>
      </c>
      <c r="I227" t="s">
        <v>70</v>
      </c>
      <c r="J227" t="s">
        <v>97</v>
      </c>
      <c r="L227" s="1" t="s">
        <v>143</v>
      </c>
    </row>
    <row r="228" spans="8:14" x14ac:dyDescent="0.25">
      <c r="H228" t="str">
        <f t="shared" si="9"/>
        <v>Greecesexo</v>
      </c>
      <c r="I228" t="s">
        <v>70</v>
      </c>
      <c r="J228" t="s">
        <v>98</v>
      </c>
      <c r="L228" s="1">
        <v>3.3000000000000002E-2</v>
      </c>
    </row>
    <row r="229" spans="8:14" x14ac:dyDescent="0.25">
      <c r="H229" t="str">
        <f t="shared" si="9"/>
        <v>Greeceveces_uso</v>
      </c>
      <c r="I229" t="s">
        <v>70</v>
      </c>
      <c r="J229" t="s">
        <v>99</v>
      </c>
      <c r="L229" s="1">
        <v>3.0000000000000001E-3</v>
      </c>
    </row>
    <row r="230" spans="8:14" x14ac:dyDescent="0.25">
      <c r="H230" t="str">
        <f t="shared" si="9"/>
        <v>Greececonfianza</v>
      </c>
      <c r="I230" t="s">
        <v>70</v>
      </c>
      <c r="J230" t="s">
        <v>100</v>
      </c>
      <c r="L230" s="1" t="s">
        <v>159</v>
      </c>
    </row>
    <row r="231" spans="8:14" x14ac:dyDescent="0.25">
      <c r="H231" t="str">
        <f t="shared" si="9"/>
        <v>Greecedeteccion</v>
      </c>
      <c r="I231" t="s">
        <v>70</v>
      </c>
      <c r="J231" t="s">
        <v>101</v>
      </c>
      <c r="L231" s="1" t="s">
        <v>161</v>
      </c>
    </row>
    <row r="232" spans="8:14" x14ac:dyDescent="0.25">
      <c r="H232" t="str">
        <f t="shared" si="9"/>
        <v>Greeceestudios</v>
      </c>
      <c r="I232" t="s">
        <v>70</v>
      </c>
      <c r="J232" t="s">
        <v>102</v>
      </c>
      <c r="L232" s="1" t="s">
        <v>162</v>
      </c>
    </row>
    <row r="233" spans="8:14" x14ac:dyDescent="0.25">
      <c r="H233" t="str">
        <f t="shared" si="9"/>
        <v>GreeceConstant</v>
      </c>
      <c r="I233" t="s">
        <v>70</v>
      </c>
      <c r="J233" t="s">
        <v>93</v>
      </c>
      <c r="L233" s="1" t="s">
        <v>163</v>
      </c>
    </row>
    <row r="234" spans="8:14" x14ac:dyDescent="0.25">
      <c r="H234" t="str">
        <f t="shared" si="9"/>
        <v>================================================</v>
      </c>
      <c r="J234" t="s">
        <v>106</v>
      </c>
    </row>
    <row r="235" spans="8:14" x14ac:dyDescent="0.25">
      <c r="H235" t="str">
        <f t="shared" si="9"/>
        <v>================================================</v>
      </c>
      <c r="J235" t="s">
        <v>106</v>
      </c>
    </row>
    <row r="236" spans="8:14" x14ac:dyDescent="0.25">
      <c r="H236" t="str">
        <f t="shared" si="9"/>
        <v>Note:</v>
      </c>
      <c r="J236" t="s">
        <v>94</v>
      </c>
      <c r="L236" s="1" t="s">
        <v>115</v>
      </c>
      <c r="M236" t="s">
        <v>116</v>
      </c>
      <c r="N236" t="s">
        <v>117</v>
      </c>
    </row>
    <row r="237" spans="8:14" x14ac:dyDescent="0.25">
      <c r="H237" t="str">
        <f t="shared" si="9"/>
        <v/>
      </c>
    </row>
    <row r="238" spans="8:14" x14ac:dyDescent="0.25">
      <c r="H238" t="str">
        <f t="shared" si="9"/>
        <v>País:</v>
      </c>
      <c r="J238" t="s">
        <v>103</v>
      </c>
      <c r="K238" s="3" t="s">
        <v>77</v>
      </c>
      <c r="M238" t="s">
        <v>104</v>
      </c>
      <c r="N238" t="s">
        <v>105</v>
      </c>
    </row>
    <row r="239" spans="8:14" x14ac:dyDescent="0.25">
      <c r="H239" t="str">
        <f t="shared" si="9"/>
        <v>================================================</v>
      </c>
      <c r="J239" t="s">
        <v>106</v>
      </c>
    </row>
    <row r="240" spans="8:14" x14ac:dyDescent="0.25">
      <c r="H240" t="str">
        <f t="shared" si="9"/>
        <v/>
      </c>
      <c r="K240" s="185" t="s">
        <v>217</v>
      </c>
      <c r="L240" s="185"/>
      <c r="M240" s="185"/>
    </row>
    <row r="241" spans="8:14" x14ac:dyDescent="0.25">
      <c r="H241" t="str">
        <f t="shared" si="9"/>
        <v/>
      </c>
      <c r="L241" s="1" t="s">
        <v>107</v>
      </c>
    </row>
    <row r="242" spans="8:14" x14ac:dyDescent="0.25">
      <c r="H242" t="str">
        <f t="shared" si="9"/>
        <v>Percepción problema para la democracia</v>
      </c>
      <c r="J242" s="185" t="s">
        <v>215</v>
      </c>
      <c r="K242" s="185"/>
      <c r="L242" s="185"/>
      <c r="M242" s="185"/>
    </row>
    <row r="243" spans="8:14" x14ac:dyDescent="0.25">
      <c r="H243" t="str">
        <f t="shared" si="9"/>
        <v/>
      </c>
      <c r="L243" s="1" t="s">
        <v>108</v>
      </c>
    </row>
    <row r="244" spans="8:14" x14ac:dyDescent="0.25">
      <c r="H244" t="str">
        <f t="shared" si="9"/>
        <v>------------------------------------------------</v>
      </c>
      <c r="J244" t="s">
        <v>109</v>
      </c>
    </row>
    <row r="245" spans="8:14" x14ac:dyDescent="0.25">
      <c r="H245" t="str">
        <f t="shared" si="9"/>
        <v>Croatiaedad</v>
      </c>
      <c r="I245" t="s">
        <v>77</v>
      </c>
      <c r="J245" t="s">
        <v>97</v>
      </c>
      <c r="L245" s="1" t="s">
        <v>164</v>
      </c>
    </row>
    <row r="246" spans="8:14" x14ac:dyDescent="0.25">
      <c r="H246" t="str">
        <f t="shared" si="9"/>
        <v>Croatiasexo</v>
      </c>
      <c r="I246" t="s">
        <v>77</v>
      </c>
      <c r="J246" t="s">
        <v>98</v>
      </c>
      <c r="L246" s="1">
        <v>-3.2000000000000001E-2</v>
      </c>
    </row>
    <row r="247" spans="8:14" x14ac:dyDescent="0.25">
      <c r="H247" t="str">
        <f t="shared" si="9"/>
        <v>Croatiaveces_uso</v>
      </c>
      <c r="I247" t="s">
        <v>77</v>
      </c>
      <c r="J247" t="s">
        <v>99</v>
      </c>
      <c r="L247" s="1">
        <v>3.1E-2</v>
      </c>
    </row>
    <row r="248" spans="8:14" x14ac:dyDescent="0.25">
      <c r="H248" t="str">
        <f t="shared" si="9"/>
        <v>Croatiaconfianza</v>
      </c>
      <c r="I248" t="s">
        <v>77</v>
      </c>
      <c r="J248" t="s">
        <v>100</v>
      </c>
      <c r="L248" s="1" t="s">
        <v>165</v>
      </c>
    </row>
    <row r="249" spans="8:14" x14ac:dyDescent="0.25">
      <c r="H249" t="str">
        <f t="shared" si="9"/>
        <v>Croatiadeteccion</v>
      </c>
      <c r="I249" t="s">
        <v>77</v>
      </c>
      <c r="J249" t="s">
        <v>101</v>
      </c>
      <c r="L249" s="1" t="s">
        <v>166</v>
      </c>
    </row>
    <row r="250" spans="8:14" x14ac:dyDescent="0.25">
      <c r="H250" t="str">
        <f t="shared" si="9"/>
        <v>Croatiaestudios</v>
      </c>
      <c r="I250" t="s">
        <v>77</v>
      </c>
      <c r="J250" t="s">
        <v>102</v>
      </c>
      <c r="L250" s="1">
        <v>-2.1000000000000001E-2</v>
      </c>
    </row>
    <row r="251" spans="8:14" x14ac:dyDescent="0.25">
      <c r="H251" t="str">
        <f t="shared" si="9"/>
        <v>CroatiaConstant</v>
      </c>
      <c r="I251" t="s">
        <v>77</v>
      </c>
      <c r="J251" t="s">
        <v>93</v>
      </c>
      <c r="L251" s="1" t="s">
        <v>167</v>
      </c>
    </row>
    <row r="252" spans="8:14" x14ac:dyDescent="0.25">
      <c r="H252" t="str">
        <f t="shared" si="9"/>
        <v>================================================</v>
      </c>
      <c r="J252" t="s">
        <v>106</v>
      </c>
    </row>
    <row r="253" spans="8:14" x14ac:dyDescent="0.25">
      <c r="H253" t="str">
        <f t="shared" si="9"/>
        <v>================================================</v>
      </c>
      <c r="J253" t="s">
        <v>106</v>
      </c>
    </row>
    <row r="254" spans="8:14" x14ac:dyDescent="0.25">
      <c r="H254" t="str">
        <f t="shared" si="9"/>
        <v>Note:</v>
      </c>
      <c r="J254" t="s">
        <v>94</v>
      </c>
      <c r="L254" s="1" t="s">
        <v>115</v>
      </c>
      <c r="M254" t="s">
        <v>116</v>
      </c>
      <c r="N254" t="s">
        <v>117</v>
      </c>
    </row>
    <row r="255" spans="8:14" x14ac:dyDescent="0.25">
      <c r="H255" t="str">
        <f t="shared" si="9"/>
        <v/>
      </c>
    </row>
    <row r="256" spans="8:14" x14ac:dyDescent="0.25">
      <c r="H256" t="str">
        <f t="shared" si="9"/>
        <v>País:</v>
      </c>
      <c r="J256" t="s">
        <v>103</v>
      </c>
      <c r="K256" s="3" t="s">
        <v>64</v>
      </c>
      <c r="M256" t="s">
        <v>104</v>
      </c>
      <c r="N256" t="s">
        <v>105</v>
      </c>
    </row>
    <row r="257" spans="8:14" x14ac:dyDescent="0.25">
      <c r="H257" t="str">
        <f t="shared" si="9"/>
        <v>================================================</v>
      </c>
      <c r="J257" t="s">
        <v>106</v>
      </c>
    </row>
    <row r="258" spans="8:14" x14ac:dyDescent="0.25">
      <c r="H258" t="str">
        <f t="shared" si="9"/>
        <v/>
      </c>
      <c r="K258" s="185" t="s">
        <v>217</v>
      </c>
      <c r="L258" s="185"/>
      <c r="M258" s="185"/>
    </row>
    <row r="259" spans="8:14" x14ac:dyDescent="0.25">
      <c r="H259" t="str">
        <f t="shared" si="9"/>
        <v/>
      </c>
      <c r="L259" s="1" t="s">
        <v>107</v>
      </c>
    </row>
    <row r="260" spans="8:14" x14ac:dyDescent="0.25">
      <c r="H260" t="str">
        <f t="shared" si="9"/>
        <v>Percepción problema para la democracia</v>
      </c>
      <c r="J260" s="185" t="s">
        <v>215</v>
      </c>
      <c r="K260" s="185"/>
      <c r="L260" s="185"/>
      <c r="M260" s="185"/>
    </row>
    <row r="261" spans="8:14" x14ac:dyDescent="0.25">
      <c r="H261" t="str">
        <f t="shared" si="9"/>
        <v/>
      </c>
      <c r="L261" s="1" t="s">
        <v>108</v>
      </c>
    </row>
    <row r="262" spans="8:14" x14ac:dyDescent="0.25">
      <c r="H262" t="str">
        <f t="shared" si="9"/>
        <v>------------------------------------------------</v>
      </c>
      <c r="J262" t="s">
        <v>109</v>
      </c>
    </row>
    <row r="263" spans="8:14" x14ac:dyDescent="0.25">
      <c r="H263" t="str">
        <f t="shared" si="9"/>
        <v>Hungaryedad</v>
      </c>
      <c r="I263" t="s">
        <v>64</v>
      </c>
      <c r="J263" t="s">
        <v>97</v>
      </c>
      <c r="L263" s="1">
        <v>-1E-3</v>
      </c>
    </row>
    <row r="264" spans="8:14" x14ac:dyDescent="0.25">
      <c r="H264" t="str">
        <f t="shared" si="9"/>
        <v>Hungarysexo</v>
      </c>
      <c r="I264" t="s">
        <v>64</v>
      </c>
      <c r="J264" t="s">
        <v>98</v>
      </c>
      <c r="L264" s="1" t="s">
        <v>168</v>
      </c>
    </row>
    <row r="265" spans="8:14" x14ac:dyDescent="0.25">
      <c r="H265" t="str">
        <f t="shared" si="9"/>
        <v>Hungaryveces_uso</v>
      </c>
      <c r="I265" t="s">
        <v>64</v>
      </c>
      <c r="J265" t="s">
        <v>99</v>
      </c>
      <c r="L265" s="1">
        <v>2.5999999999999999E-2</v>
      </c>
    </row>
    <row r="266" spans="8:14" x14ac:dyDescent="0.25">
      <c r="H266" t="str">
        <f t="shared" si="9"/>
        <v>Hungaryconfianza</v>
      </c>
      <c r="I266" t="s">
        <v>64</v>
      </c>
      <c r="J266" t="s">
        <v>100</v>
      </c>
      <c r="L266" s="1" t="s">
        <v>169</v>
      </c>
    </row>
    <row r="267" spans="8:14" x14ac:dyDescent="0.25">
      <c r="H267" t="str">
        <f t="shared" si="9"/>
        <v>Hungarydeteccion</v>
      </c>
      <c r="I267" t="s">
        <v>64</v>
      </c>
      <c r="J267" t="s">
        <v>101</v>
      </c>
      <c r="L267" s="1" t="s">
        <v>170</v>
      </c>
    </row>
    <row r="268" spans="8:14" x14ac:dyDescent="0.25">
      <c r="H268" t="str">
        <f t="shared" ref="H268:H331" si="10">CONCATENATE(I268,J268)</f>
        <v>Hungaryestudios</v>
      </c>
      <c r="I268" t="s">
        <v>64</v>
      </c>
      <c r="J268" t="s">
        <v>102</v>
      </c>
      <c r="L268" s="1">
        <v>-8.9999999999999993E-3</v>
      </c>
    </row>
    <row r="269" spans="8:14" x14ac:dyDescent="0.25">
      <c r="H269" t="str">
        <f t="shared" si="10"/>
        <v>HungaryConstant</v>
      </c>
      <c r="I269" t="s">
        <v>64</v>
      </c>
      <c r="J269" t="s">
        <v>93</v>
      </c>
      <c r="L269" s="1" t="s">
        <v>171</v>
      </c>
    </row>
    <row r="270" spans="8:14" x14ac:dyDescent="0.25">
      <c r="H270" t="str">
        <f t="shared" si="10"/>
        <v>================================================</v>
      </c>
      <c r="J270" t="s">
        <v>106</v>
      </c>
    </row>
    <row r="271" spans="8:14" x14ac:dyDescent="0.25">
      <c r="H271" t="str">
        <f t="shared" si="10"/>
        <v>================================================</v>
      </c>
      <c r="J271" t="s">
        <v>106</v>
      </c>
    </row>
    <row r="272" spans="8:14" x14ac:dyDescent="0.25">
      <c r="H272" t="str">
        <f t="shared" si="10"/>
        <v>Note:</v>
      </c>
      <c r="J272" t="s">
        <v>94</v>
      </c>
      <c r="L272" s="1" t="s">
        <v>115</v>
      </c>
      <c r="M272" t="s">
        <v>116</v>
      </c>
      <c r="N272" t="s">
        <v>117</v>
      </c>
    </row>
    <row r="273" spans="8:14" x14ac:dyDescent="0.25">
      <c r="H273" t="str">
        <f t="shared" si="10"/>
        <v/>
      </c>
    </row>
    <row r="274" spans="8:14" x14ac:dyDescent="0.25">
      <c r="H274" t="str">
        <f t="shared" si="10"/>
        <v>País:</v>
      </c>
      <c r="J274" t="s">
        <v>103</v>
      </c>
      <c r="K274" s="3" t="s">
        <v>79</v>
      </c>
      <c r="M274" t="s">
        <v>104</v>
      </c>
      <c r="N274" t="s">
        <v>105</v>
      </c>
    </row>
    <row r="275" spans="8:14" x14ac:dyDescent="0.25">
      <c r="H275" t="str">
        <f t="shared" si="10"/>
        <v>================================================</v>
      </c>
      <c r="J275" t="s">
        <v>106</v>
      </c>
    </row>
    <row r="276" spans="8:14" x14ac:dyDescent="0.25">
      <c r="H276" t="str">
        <f t="shared" si="10"/>
        <v/>
      </c>
      <c r="K276" s="185" t="s">
        <v>217</v>
      </c>
      <c r="L276" s="185"/>
      <c r="M276" s="185"/>
    </row>
    <row r="277" spans="8:14" x14ac:dyDescent="0.25">
      <c r="H277" t="str">
        <f t="shared" si="10"/>
        <v/>
      </c>
      <c r="L277" s="1" t="s">
        <v>107</v>
      </c>
    </row>
    <row r="278" spans="8:14" x14ac:dyDescent="0.25">
      <c r="H278" t="str">
        <f t="shared" si="10"/>
        <v>Percepción problema para la democracia</v>
      </c>
      <c r="J278" s="185" t="s">
        <v>215</v>
      </c>
      <c r="K278" s="185"/>
      <c r="L278" s="185"/>
      <c r="M278" s="185"/>
    </row>
    <row r="279" spans="8:14" x14ac:dyDescent="0.25">
      <c r="H279" t="str">
        <f t="shared" si="10"/>
        <v/>
      </c>
      <c r="L279" s="1" t="s">
        <v>108</v>
      </c>
    </row>
    <row r="280" spans="8:14" x14ac:dyDescent="0.25">
      <c r="H280" t="str">
        <f t="shared" si="10"/>
        <v>------------------------------------------------</v>
      </c>
      <c r="J280" t="s">
        <v>109</v>
      </c>
    </row>
    <row r="281" spans="8:14" x14ac:dyDescent="0.25">
      <c r="H281" t="str">
        <f t="shared" si="10"/>
        <v>Irelandedad</v>
      </c>
      <c r="I281" t="s">
        <v>79</v>
      </c>
      <c r="J281" t="s">
        <v>97</v>
      </c>
      <c r="L281" s="1" t="s">
        <v>122</v>
      </c>
    </row>
    <row r="282" spans="8:14" x14ac:dyDescent="0.25">
      <c r="H282" t="str">
        <f t="shared" si="10"/>
        <v>Irelandsexo</v>
      </c>
      <c r="I282" t="s">
        <v>79</v>
      </c>
      <c r="J282" t="s">
        <v>98</v>
      </c>
      <c r="L282" s="1">
        <v>5.8000000000000003E-2</v>
      </c>
    </row>
    <row r="283" spans="8:14" x14ac:dyDescent="0.25">
      <c r="H283" t="str">
        <f t="shared" si="10"/>
        <v>Irelandveces_uso</v>
      </c>
      <c r="I283" t="s">
        <v>79</v>
      </c>
      <c r="J283" t="s">
        <v>99</v>
      </c>
      <c r="L283" s="1" t="s">
        <v>172</v>
      </c>
    </row>
    <row r="284" spans="8:14" x14ac:dyDescent="0.25">
      <c r="H284" t="str">
        <f t="shared" si="10"/>
        <v>Irelandconfianza</v>
      </c>
      <c r="I284" t="s">
        <v>79</v>
      </c>
      <c r="J284" t="s">
        <v>100</v>
      </c>
      <c r="L284" s="1">
        <v>4.3999999999999997E-2</v>
      </c>
    </row>
    <row r="285" spans="8:14" x14ac:dyDescent="0.25">
      <c r="H285" t="str">
        <f t="shared" si="10"/>
        <v>Irelanddeteccion</v>
      </c>
      <c r="I285" t="s">
        <v>79</v>
      </c>
      <c r="J285" t="s">
        <v>101</v>
      </c>
      <c r="L285" s="1" t="s">
        <v>173</v>
      </c>
    </row>
    <row r="286" spans="8:14" x14ac:dyDescent="0.25">
      <c r="H286" t="str">
        <f t="shared" si="10"/>
        <v>Irelandestudios</v>
      </c>
      <c r="I286" t="s">
        <v>79</v>
      </c>
      <c r="J286" t="s">
        <v>102</v>
      </c>
      <c r="L286" s="1" t="s">
        <v>174</v>
      </c>
    </row>
    <row r="287" spans="8:14" x14ac:dyDescent="0.25">
      <c r="H287" t="str">
        <f t="shared" si="10"/>
        <v>IrelandConstant</v>
      </c>
      <c r="I287" t="s">
        <v>79</v>
      </c>
      <c r="J287" t="s">
        <v>93</v>
      </c>
      <c r="L287" s="1" t="s">
        <v>175</v>
      </c>
    </row>
    <row r="288" spans="8:14" x14ac:dyDescent="0.25">
      <c r="H288" t="str">
        <f t="shared" si="10"/>
        <v>================================================</v>
      </c>
      <c r="J288" t="s">
        <v>106</v>
      </c>
    </row>
    <row r="289" spans="8:14" x14ac:dyDescent="0.25">
      <c r="H289" t="str">
        <f t="shared" si="10"/>
        <v>================================================</v>
      </c>
      <c r="J289" t="s">
        <v>106</v>
      </c>
    </row>
    <row r="290" spans="8:14" x14ac:dyDescent="0.25">
      <c r="H290" t="str">
        <f t="shared" si="10"/>
        <v>Note:</v>
      </c>
      <c r="J290" t="s">
        <v>94</v>
      </c>
      <c r="L290" s="1" t="s">
        <v>115</v>
      </c>
      <c r="M290" t="s">
        <v>116</v>
      </c>
      <c r="N290" t="s">
        <v>117</v>
      </c>
    </row>
    <row r="291" spans="8:14" x14ac:dyDescent="0.25">
      <c r="H291" t="str">
        <f t="shared" si="10"/>
        <v/>
      </c>
    </row>
    <row r="292" spans="8:14" x14ac:dyDescent="0.25">
      <c r="H292" t="str">
        <f t="shared" si="10"/>
        <v>País:</v>
      </c>
      <c r="J292" t="s">
        <v>103</v>
      </c>
      <c r="K292" s="3" t="s">
        <v>81</v>
      </c>
      <c r="M292" t="s">
        <v>104</v>
      </c>
      <c r="N292" t="s">
        <v>105</v>
      </c>
    </row>
    <row r="293" spans="8:14" x14ac:dyDescent="0.25">
      <c r="H293" t="str">
        <f t="shared" si="10"/>
        <v>================================================</v>
      </c>
      <c r="J293" t="s">
        <v>106</v>
      </c>
    </row>
    <row r="294" spans="8:14" x14ac:dyDescent="0.25">
      <c r="H294" t="str">
        <f t="shared" si="10"/>
        <v/>
      </c>
      <c r="K294" s="185" t="s">
        <v>217</v>
      </c>
      <c r="L294" s="185"/>
      <c r="M294" s="185"/>
    </row>
    <row r="295" spans="8:14" x14ac:dyDescent="0.25">
      <c r="H295" t="str">
        <f t="shared" si="10"/>
        <v/>
      </c>
      <c r="L295" s="1" t="s">
        <v>107</v>
      </c>
    </row>
    <row r="296" spans="8:14" x14ac:dyDescent="0.25">
      <c r="H296" t="str">
        <f t="shared" si="10"/>
        <v>Percepción problema para la democracia</v>
      </c>
      <c r="J296" s="185" t="s">
        <v>215</v>
      </c>
      <c r="K296" s="185"/>
      <c r="L296" s="185"/>
      <c r="M296" s="185"/>
    </row>
    <row r="297" spans="8:14" x14ac:dyDescent="0.25">
      <c r="H297" t="str">
        <f t="shared" si="10"/>
        <v/>
      </c>
      <c r="L297" s="1" t="s">
        <v>108</v>
      </c>
    </row>
    <row r="298" spans="8:14" x14ac:dyDescent="0.25">
      <c r="H298" t="str">
        <f t="shared" si="10"/>
        <v>------------------------------------------------</v>
      </c>
      <c r="J298" t="s">
        <v>109</v>
      </c>
    </row>
    <row r="299" spans="8:14" x14ac:dyDescent="0.25">
      <c r="H299" t="str">
        <f t="shared" si="10"/>
        <v>Italyedad</v>
      </c>
      <c r="I299" t="s">
        <v>81</v>
      </c>
      <c r="J299" t="s">
        <v>97</v>
      </c>
      <c r="L299" s="1" t="s">
        <v>164</v>
      </c>
    </row>
    <row r="300" spans="8:14" x14ac:dyDescent="0.25">
      <c r="H300" t="str">
        <f t="shared" si="10"/>
        <v>Italysexo</v>
      </c>
      <c r="I300" t="s">
        <v>81</v>
      </c>
      <c r="J300" t="s">
        <v>98</v>
      </c>
      <c r="L300" s="1">
        <v>0.03</v>
      </c>
    </row>
    <row r="301" spans="8:14" x14ac:dyDescent="0.25">
      <c r="H301" t="str">
        <f t="shared" si="10"/>
        <v>Italyveces_uso</v>
      </c>
      <c r="I301" t="s">
        <v>81</v>
      </c>
      <c r="J301" t="s">
        <v>99</v>
      </c>
      <c r="L301" s="1">
        <v>1E-3</v>
      </c>
    </row>
    <row r="302" spans="8:14" x14ac:dyDescent="0.25">
      <c r="H302" t="str">
        <f t="shared" si="10"/>
        <v>Italyconfianza</v>
      </c>
      <c r="I302" t="s">
        <v>81</v>
      </c>
      <c r="J302" t="s">
        <v>100</v>
      </c>
      <c r="L302" s="1" t="s">
        <v>176</v>
      </c>
    </row>
    <row r="303" spans="8:14" x14ac:dyDescent="0.25">
      <c r="H303" t="str">
        <f t="shared" si="10"/>
        <v>Italydeteccion</v>
      </c>
      <c r="I303" t="s">
        <v>81</v>
      </c>
      <c r="J303" t="s">
        <v>101</v>
      </c>
      <c r="L303" s="1" t="s">
        <v>113</v>
      </c>
    </row>
    <row r="304" spans="8:14" x14ac:dyDescent="0.25">
      <c r="H304" t="str">
        <f t="shared" si="10"/>
        <v>Italyestudios</v>
      </c>
      <c r="I304" t="s">
        <v>81</v>
      </c>
      <c r="J304" t="s">
        <v>102</v>
      </c>
      <c r="L304" s="1">
        <v>-0.01</v>
      </c>
    </row>
    <row r="305" spans="8:14" x14ac:dyDescent="0.25">
      <c r="H305" t="str">
        <f t="shared" si="10"/>
        <v>ItalyConstant</v>
      </c>
      <c r="I305" t="s">
        <v>81</v>
      </c>
      <c r="J305" t="s">
        <v>93</v>
      </c>
      <c r="L305" s="1" t="s">
        <v>177</v>
      </c>
    </row>
    <row r="306" spans="8:14" x14ac:dyDescent="0.25">
      <c r="H306" t="str">
        <f t="shared" si="10"/>
        <v>================================================</v>
      </c>
      <c r="J306" t="s">
        <v>106</v>
      </c>
    </row>
    <row r="307" spans="8:14" x14ac:dyDescent="0.25">
      <c r="H307" t="str">
        <f t="shared" si="10"/>
        <v>================================================</v>
      </c>
      <c r="J307" t="s">
        <v>106</v>
      </c>
    </row>
    <row r="308" spans="8:14" x14ac:dyDescent="0.25">
      <c r="H308" t="str">
        <f t="shared" si="10"/>
        <v>Note:</v>
      </c>
      <c r="J308" t="s">
        <v>94</v>
      </c>
      <c r="L308" s="1" t="s">
        <v>115</v>
      </c>
      <c r="M308" t="s">
        <v>116</v>
      </c>
      <c r="N308" t="s">
        <v>117</v>
      </c>
    </row>
    <row r="309" spans="8:14" x14ac:dyDescent="0.25">
      <c r="H309" t="str">
        <f t="shared" si="10"/>
        <v/>
      </c>
    </row>
    <row r="310" spans="8:14" x14ac:dyDescent="0.25">
      <c r="H310" t="str">
        <f t="shared" si="10"/>
        <v>País:</v>
      </c>
      <c r="J310" t="s">
        <v>103</v>
      </c>
      <c r="K310" s="3" t="s">
        <v>84</v>
      </c>
      <c r="M310" t="s">
        <v>104</v>
      </c>
      <c r="N310" t="s">
        <v>105</v>
      </c>
    </row>
    <row r="311" spans="8:14" x14ac:dyDescent="0.25">
      <c r="H311" t="str">
        <f t="shared" si="10"/>
        <v>================================================</v>
      </c>
      <c r="J311" t="s">
        <v>106</v>
      </c>
    </row>
    <row r="312" spans="8:14" x14ac:dyDescent="0.25">
      <c r="H312" t="str">
        <f t="shared" si="10"/>
        <v/>
      </c>
      <c r="K312" s="185" t="s">
        <v>217</v>
      </c>
      <c r="L312" s="185"/>
      <c r="M312" s="185"/>
    </row>
    <row r="313" spans="8:14" x14ac:dyDescent="0.25">
      <c r="H313" t="str">
        <f t="shared" si="10"/>
        <v/>
      </c>
      <c r="L313" s="1" t="s">
        <v>107</v>
      </c>
    </row>
    <row r="314" spans="8:14" x14ac:dyDescent="0.25">
      <c r="H314" t="str">
        <f t="shared" si="10"/>
        <v>Percepción problema para la democracia</v>
      </c>
      <c r="J314" s="185" t="s">
        <v>215</v>
      </c>
      <c r="K314" s="185"/>
      <c r="L314" s="185"/>
      <c r="M314" s="185"/>
    </row>
    <row r="315" spans="8:14" x14ac:dyDescent="0.25">
      <c r="H315" t="str">
        <f t="shared" si="10"/>
        <v/>
      </c>
      <c r="L315" s="1" t="s">
        <v>108</v>
      </c>
    </row>
    <row r="316" spans="8:14" x14ac:dyDescent="0.25">
      <c r="H316" t="str">
        <f t="shared" si="10"/>
        <v>------------------------------------------------</v>
      </c>
      <c r="J316" t="s">
        <v>109</v>
      </c>
    </row>
    <row r="317" spans="8:14" x14ac:dyDescent="0.25">
      <c r="H317" t="str">
        <f t="shared" si="10"/>
        <v>Lithuaniaedad</v>
      </c>
      <c r="I317" t="s">
        <v>84</v>
      </c>
      <c r="J317" t="s">
        <v>97</v>
      </c>
      <c r="L317" s="1">
        <v>-1E-4</v>
      </c>
    </row>
    <row r="318" spans="8:14" x14ac:dyDescent="0.25">
      <c r="H318" t="str">
        <f t="shared" si="10"/>
        <v>Lithuaniasexo</v>
      </c>
      <c r="I318" t="s">
        <v>84</v>
      </c>
      <c r="J318" t="s">
        <v>98</v>
      </c>
      <c r="L318" s="1">
        <v>-4.9000000000000002E-2</v>
      </c>
    </row>
    <row r="319" spans="8:14" x14ac:dyDescent="0.25">
      <c r="H319" t="str">
        <f t="shared" si="10"/>
        <v>Lithuaniaveces_uso</v>
      </c>
      <c r="I319" t="s">
        <v>84</v>
      </c>
      <c r="J319" t="s">
        <v>99</v>
      </c>
      <c r="L319" s="1">
        <v>-2E-3</v>
      </c>
    </row>
    <row r="320" spans="8:14" x14ac:dyDescent="0.25">
      <c r="H320" t="str">
        <f t="shared" si="10"/>
        <v>Lithuaniaconfianza</v>
      </c>
      <c r="I320" t="s">
        <v>84</v>
      </c>
      <c r="J320" t="s">
        <v>100</v>
      </c>
      <c r="L320" s="1">
        <v>7.4999999999999997E-2</v>
      </c>
    </row>
    <row r="321" spans="8:14" x14ac:dyDescent="0.25">
      <c r="H321" t="str">
        <f t="shared" si="10"/>
        <v>Lithuaniadeteccion</v>
      </c>
      <c r="I321" t="s">
        <v>84</v>
      </c>
      <c r="J321" t="s">
        <v>101</v>
      </c>
      <c r="L321" s="1" t="s">
        <v>178</v>
      </c>
    </row>
    <row r="322" spans="8:14" x14ac:dyDescent="0.25">
      <c r="H322" t="str">
        <f t="shared" si="10"/>
        <v>Lithuaniaestudios</v>
      </c>
      <c r="I322" t="s">
        <v>84</v>
      </c>
      <c r="J322" t="s">
        <v>102</v>
      </c>
      <c r="L322" s="1">
        <v>2.7E-2</v>
      </c>
    </row>
    <row r="323" spans="8:14" x14ac:dyDescent="0.25">
      <c r="H323" t="str">
        <f t="shared" si="10"/>
        <v>LithuaniaConstant</v>
      </c>
      <c r="I323" t="s">
        <v>84</v>
      </c>
      <c r="J323" t="s">
        <v>93</v>
      </c>
      <c r="L323" s="1" t="s">
        <v>179</v>
      </c>
    </row>
    <row r="324" spans="8:14" x14ac:dyDescent="0.25">
      <c r="H324" t="str">
        <f t="shared" si="10"/>
        <v>================================================</v>
      </c>
      <c r="J324" t="s">
        <v>106</v>
      </c>
    </row>
    <row r="325" spans="8:14" x14ac:dyDescent="0.25">
      <c r="H325" t="str">
        <f t="shared" si="10"/>
        <v>================================================</v>
      </c>
      <c r="J325" t="s">
        <v>106</v>
      </c>
    </row>
    <row r="326" spans="8:14" x14ac:dyDescent="0.25">
      <c r="H326" t="str">
        <f t="shared" si="10"/>
        <v>Note:</v>
      </c>
      <c r="J326" t="s">
        <v>94</v>
      </c>
      <c r="L326" s="1" t="s">
        <v>115</v>
      </c>
      <c r="M326" t="s">
        <v>116</v>
      </c>
      <c r="N326" t="s">
        <v>117</v>
      </c>
    </row>
    <row r="327" spans="8:14" x14ac:dyDescent="0.25">
      <c r="H327" t="str">
        <f t="shared" si="10"/>
        <v/>
      </c>
    </row>
    <row r="328" spans="8:14" x14ac:dyDescent="0.25">
      <c r="H328" t="str">
        <f t="shared" si="10"/>
        <v>País:</v>
      </c>
      <c r="J328" t="s">
        <v>103</v>
      </c>
      <c r="K328" s="3" t="s">
        <v>62</v>
      </c>
      <c r="M328" t="s">
        <v>104</v>
      </c>
      <c r="N328" t="s">
        <v>105</v>
      </c>
    </row>
    <row r="329" spans="8:14" x14ac:dyDescent="0.25">
      <c r="H329" t="str">
        <f t="shared" si="10"/>
        <v>================================================</v>
      </c>
      <c r="J329" t="s">
        <v>106</v>
      </c>
    </row>
    <row r="330" spans="8:14" x14ac:dyDescent="0.25">
      <c r="H330" t="str">
        <f t="shared" si="10"/>
        <v/>
      </c>
      <c r="K330" s="185" t="s">
        <v>217</v>
      </c>
      <c r="L330" s="185"/>
      <c r="M330" s="185"/>
    </row>
    <row r="331" spans="8:14" x14ac:dyDescent="0.25">
      <c r="H331" t="str">
        <f t="shared" si="10"/>
        <v/>
      </c>
      <c r="L331" s="1" t="s">
        <v>107</v>
      </c>
    </row>
    <row r="332" spans="8:14" x14ac:dyDescent="0.25">
      <c r="H332" t="str">
        <f t="shared" ref="H332:H395" si="11">CONCATENATE(I332,J332)</f>
        <v>Percepción problema para la democracia</v>
      </c>
      <c r="J332" s="185" t="s">
        <v>215</v>
      </c>
      <c r="K332" s="185"/>
      <c r="L332" s="185"/>
      <c r="M332" s="185"/>
    </row>
    <row r="333" spans="8:14" x14ac:dyDescent="0.25">
      <c r="H333" t="str">
        <f t="shared" si="11"/>
        <v/>
      </c>
      <c r="L333" s="1" t="s">
        <v>108</v>
      </c>
    </row>
    <row r="334" spans="8:14" x14ac:dyDescent="0.25">
      <c r="H334" t="str">
        <f t="shared" si="11"/>
        <v>------------------------------------------------</v>
      </c>
      <c r="J334" t="s">
        <v>109</v>
      </c>
    </row>
    <row r="335" spans="8:14" x14ac:dyDescent="0.25">
      <c r="H335" t="str">
        <f t="shared" si="11"/>
        <v>Luxembourgedad</v>
      </c>
      <c r="I335" t="s">
        <v>62</v>
      </c>
      <c r="J335" t="s">
        <v>97</v>
      </c>
      <c r="L335" s="1">
        <v>-2E-3</v>
      </c>
    </row>
    <row r="336" spans="8:14" x14ac:dyDescent="0.25">
      <c r="H336" t="str">
        <f t="shared" si="11"/>
        <v>Luxembourgsexo</v>
      </c>
      <c r="I336" t="s">
        <v>62</v>
      </c>
      <c r="J336" t="s">
        <v>98</v>
      </c>
      <c r="L336" s="1" t="s">
        <v>180</v>
      </c>
    </row>
    <row r="337" spans="8:14" x14ac:dyDescent="0.25">
      <c r="H337" t="str">
        <f t="shared" si="11"/>
        <v>Luxembourgveces_uso</v>
      </c>
      <c r="I337" t="s">
        <v>62</v>
      </c>
      <c r="J337" t="s">
        <v>99</v>
      </c>
      <c r="L337" s="1" t="s">
        <v>181</v>
      </c>
    </row>
    <row r="338" spans="8:14" x14ac:dyDescent="0.25">
      <c r="H338" t="str">
        <f t="shared" si="11"/>
        <v>Luxembourgconfianza</v>
      </c>
      <c r="I338" t="s">
        <v>62</v>
      </c>
      <c r="J338" t="s">
        <v>100</v>
      </c>
      <c r="L338" s="1">
        <v>-1E-3</v>
      </c>
    </row>
    <row r="339" spans="8:14" x14ac:dyDescent="0.25">
      <c r="H339" t="str">
        <f t="shared" si="11"/>
        <v>Luxembourgdeteccion</v>
      </c>
      <c r="I339" t="s">
        <v>62</v>
      </c>
      <c r="J339" t="s">
        <v>101</v>
      </c>
      <c r="L339" s="1">
        <v>4.2999999999999997E-2</v>
      </c>
    </row>
    <row r="340" spans="8:14" x14ac:dyDescent="0.25">
      <c r="H340" t="str">
        <f t="shared" si="11"/>
        <v>Luxembourgestudios</v>
      </c>
      <c r="I340" t="s">
        <v>62</v>
      </c>
      <c r="J340" t="s">
        <v>102</v>
      </c>
      <c r="L340" s="1" t="s">
        <v>182</v>
      </c>
    </row>
    <row r="341" spans="8:14" x14ac:dyDescent="0.25">
      <c r="H341" t="str">
        <f t="shared" si="11"/>
        <v>LuxembourgConstant</v>
      </c>
      <c r="I341" t="s">
        <v>62</v>
      </c>
      <c r="J341" t="s">
        <v>93</v>
      </c>
      <c r="L341" s="1" t="s">
        <v>183</v>
      </c>
    </row>
    <row r="342" spans="8:14" x14ac:dyDescent="0.25">
      <c r="H342" t="str">
        <f t="shared" si="11"/>
        <v>================================================</v>
      </c>
      <c r="J342" t="s">
        <v>106</v>
      </c>
    </row>
    <row r="343" spans="8:14" x14ac:dyDescent="0.25">
      <c r="H343" t="str">
        <f t="shared" si="11"/>
        <v>================================================</v>
      </c>
      <c r="J343" t="s">
        <v>106</v>
      </c>
    </row>
    <row r="344" spans="8:14" x14ac:dyDescent="0.25">
      <c r="H344" t="str">
        <f t="shared" si="11"/>
        <v>Note:</v>
      </c>
      <c r="J344" t="s">
        <v>94</v>
      </c>
      <c r="L344" s="1" t="s">
        <v>115</v>
      </c>
      <c r="M344" t="s">
        <v>116</v>
      </c>
      <c r="N344" t="s">
        <v>117</v>
      </c>
    </row>
    <row r="345" spans="8:14" x14ac:dyDescent="0.25">
      <c r="H345" t="str">
        <f t="shared" si="11"/>
        <v/>
      </c>
    </row>
    <row r="346" spans="8:14" x14ac:dyDescent="0.25">
      <c r="H346" t="str">
        <f t="shared" si="11"/>
        <v>País:</v>
      </c>
      <c r="J346" t="s">
        <v>103</v>
      </c>
      <c r="K346" s="3" t="s">
        <v>61</v>
      </c>
      <c r="M346" t="s">
        <v>104</v>
      </c>
      <c r="N346" t="s">
        <v>105</v>
      </c>
    </row>
    <row r="347" spans="8:14" x14ac:dyDescent="0.25">
      <c r="H347" t="str">
        <f t="shared" si="11"/>
        <v>================================================</v>
      </c>
      <c r="J347" t="s">
        <v>106</v>
      </c>
    </row>
    <row r="348" spans="8:14" x14ac:dyDescent="0.25">
      <c r="H348" t="str">
        <f t="shared" si="11"/>
        <v/>
      </c>
      <c r="K348" s="185" t="s">
        <v>217</v>
      </c>
      <c r="L348" s="185"/>
      <c r="M348" s="185"/>
    </row>
    <row r="349" spans="8:14" x14ac:dyDescent="0.25">
      <c r="H349" t="str">
        <f t="shared" si="11"/>
        <v/>
      </c>
      <c r="L349" s="1" t="s">
        <v>107</v>
      </c>
    </row>
    <row r="350" spans="8:14" x14ac:dyDescent="0.25">
      <c r="H350" t="str">
        <f t="shared" si="11"/>
        <v>Percepción problema para la democracia</v>
      </c>
      <c r="J350" s="185" t="s">
        <v>215</v>
      </c>
      <c r="K350" s="185"/>
      <c r="L350" s="185"/>
      <c r="M350" s="185"/>
    </row>
    <row r="351" spans="8:14" x14ac:dyDescent="0.25">
      <c r="H351" t="str">
        <f t="shared" si="11"/>
        <v/>
      </c>
      <c r="L351" s="1" t="s">
        <v>108</v>
      </c>
    </row>
    <row r="352" spans="8:14" x14ac:dyDescent="0.25">
      <c r="H352" t="str">
        <f t="shared" si="11"/>
        <v>------------------------------------------------</v>
      </c>
      <c r="J352" t="s">
        <v>109</v>
      </c>
    </row>
    <row r="353" spans="8:14" x14ac:dyDescent="0.25">
      <c r="H353" t="str">
        <f t="shared" si="11"/>
        <v>Latviaedad</v>
      </c>
      <c r="I353" t="s">
        <v>61</v>
      </c>
      <c r="J353" t="s">
        <v>97</v>
      </c>
      <c r="L353" s="1">
        <v>1E-3</v>
      </c>
    </row>
    <row r="354" spans="8:14" x14ac:dyDescent="0.25">
      <c r="H354" t="str">
        <f t="shared" si="11"/>
        <v>Latviasexo</v>
      </c>
      <c r="I354" t="s">
        <v>61</v>
      </c>
      <c r="J354" t="s">
        <v>98</v>
      </c>
      <c r="L354" s="1">
        <v>6.8000000000000005E-2</v>
      </c>
    </row>
    <row r="355" spans="8:14" x14ac:dyDescent="0.25">
      <c r="H355" t="str">
        <f t="shared" si="11"/>
        <v>Latviaveces_uso</v>
      </c>
      <c r="I355" t="s">
        <v>61</v>
      </c>
      <c r="J355" t="s">
        <v>99</v>
      </c>
      <c r="L355" s="1">
        <v>2.5999999999999999E-2</v>
      </c>
    </row>
    <row r="356" spans="8:14" x14ac:dyDescent="0.25">
      <c r="H356" t="str">
        <f t="shared" si="11"/>
        <v>Latviaconfianza</v>
      </c>
      <c r="I356" t="s">
        <v>61</v>
      </c>
      <c r="J356" t="s">
        <v>100</v>
      </c>
      <c r="L356" s="1">
        <v>0.06</v>
      </c>
    </row>
    <row r="357" spans="8:14" x14ac:dyDescent="0.25">
      <c r="H357" t="str">
        <f t="shared" si="11"/>
        <v>Latviadeteccion</v>
      </c>
      <c r="I357" t="s">
        <v>61</v>
      </c>
      <c r="J357" t="s">
        <v>101</v>
      </c>
      <c r="L357" s="1" t="s">
        <v>130</v>
      </c>
    </row>
    <row r="358" spans="8:14" x14ac:dyDescent="0.25">
      <c r="H358" t="str">
        <f t="shared" si="11"/>
        <v>Latviaestudios</v>
      </c>
      <c r="I358" t="s">
        <v>61</v>
      </c>
      <c r="J358" t="s">
        <v>102</v>
      </c>
      <c r="L358" s="1">
        <v>0.03</v>
      </c>
    </row>
    <row r="359" spans="8:14" x14ac:dyDescent="0.25">
      <c r="H359" t="str">
        <f t="shared" si="11"/>
        <v>LatviaConstant</v>
      </c>
      <c r="I359" t="s">
        <v>61</v>
      </c>
      <c r="J359" t="s">
        <v>93</v>
      </c>
      <c r="L359" s="1" t="s">
        <v>184</v>
      </c>
    </row>
    <row r="360" spans="8:14" x14ac:dyDescent="0.25">
      <c r="H360" t="str">
        <f t="shared" si="11"/>
        <v>================================================</v>
      </c>
      <c r="J360" t="s">
        <v>106</v>
      </c>
    </row>
    <row r="361" spans="8:14" x14ac:dyDescent="0.25">
      <c r="H361" t="str">
        <f t="shared" si="11"/>
        <v>================================================</v>
      </c>
      <c r="J361" t="s">
        <v>106</v>
      </c>
    </row>
    <row r="362" spans="8:14" x14ac:dyDescent="0.25">
      <c r="H362" t="str">
        <f t="shared" si="11"/>
        <v>Note:</v>
      </c>
      <c r="J362" t="s">
        <v>94</v>
      </c>
      <c r="L362" s="1" t="s">
        <v>115</v>
      </c>
      <c r="M362" t="s">
        <v>116</v>
      </c>
      <c r="N362" t="s">
        <v>117</v>
      </c>
    </row>
    <row r="363" spans="8:14" x14ac:dyDescent="0.25">
      <c r="H363" t="str">
        <f t="shared" si="11"/>
        <v/>
      </c>
    </row>
    <row r="364" spans="8:14" x14ac:dyDescent="0.25">
      <c r="H364" t="str">
        <f t="shared" si="11"/>
        <v>País:</v>
      </c>
      <c r="J364" t="s">
        <v>103</v>
      </c>
      <c r="K364" s="3" t="s">
        <v>66</v>
      </c>
      <c r="M364" t="s">
        <v>104</v>
      </c>
      <c r="N364" t="s">
        <v>105</v>
      </c>
    </row>
    <row r="365" spans="8:14" x14ac:dyDescent="0.25">
      <c r="H365" t="str">
        <f t="shared" si="11"/>
        <v>================================================</v>
      </c>
      <c r="J365" t="s">
        <v>106</v>
      </c>
    </row>
    <row r="366" spans="8:14" x14ac:dyDescent="0.25">
      <c r="H366" t="str">
        <f t="shared" si="11"/>
        <v/>
      </c>
      <c r="K366" s="185" t="s">
        <v>217</v>
      </c>
      <c r="L366" s="185"/>
      <c r="M366" s="185"/>
    </row>
    <row r="367" spans="8:14" x14ac:dyDescent="0.25">
      <c r="H367" t="str">
        <f t="shared" si="11"/>
        <v/>
      </c>
      <c r="L367" s="1" t="s">
        <v>107</v>
      </c>
    </row>
    <row r="368" spans="8:14" x14ac:dyDescent="0.25">
      <c r="H368" t="str">
        <f t="shared" si="11"/>
        <v>Percepción problema para la democracia</v>
      </c>
      <c r="J368" s="185" t="s">
        <v>215</v>
      </c>
      <c r="K368" s="185"/>
      <c r="L368" s="185"/>
      <c r="M368" s="185"/>
    </row>
    <row r="369" spans="8:14" x14ac:dyDescent="0.25">
      <c r="H369" t="str">
        <f t="shared" si="11"/>
        <v/>
      </c>
      <c r="L369" s="1" t="s">
        <v>108</v>
      </c>
    </row>
    <row r="370" spans="8:14" x14ac:dyDescent="0.25">
      <c r="H370" t="str">
        <f t="shared" si="11"/>
        <v>------------------------------------------------</v>
      </c>
      <c r="J370" t="s">
        <v>109</v>
      </c>
    </row>
    <row r="371" spans="8:14" x14ac:dyDescent="0.25">
      <c r="H371" t="str">
        <f t="shared" si="11"/>
        <v>Maltaedad</v>
      </c>
      <c r="I371" t="s">
        <v>66</v>
      </c>
      <c r="J371" t="s">
        <v>97</v>
      </c>
      <c r="L371" s="1">
        <v>4.0000000000000001E-3</v>
      </c>
    </row>
    <row r="372" spans="8:14" x14ac:dyDescent="0.25">
      <c r="H372" t="str">
        <f t="shared" si="11"/>
        <v>Maltasexo</v>
      </c>
      <c r="I372" t="s">
        <v>66</v>
      </c>
      <c r="J372" t="s">
        <v>98</v>
      </c>
      <c r="L372" s="1">
        <v>-3.2000000000000001E-2</v>
      </c>
    </row>
    <row r="373" spans="8:14" x14ac:dyDescent="0.25">
      <c r="H373" t="str">
        <f t="shared" si="11"/>
        <v>Maltaveces_uso</v>
      </c>
      <c r="I373" t="s">
        <v>66</v>
      </c>
      <c r="J373" t="s">
        <v>99</v>
      </c>
      <c r="L373" s="1">
        <v>7.0000000000000001E-3</v>
      </c>
    </row>
    <row r="374" spans="8:14" x14ac:dyDescent="0.25">
      <c r="H374" t="str">
        <f t="shared" si="11"/>
        <v>Maltaconfianza</v>
      </c>
      <c r="I374" t="s">
        <v>66</v>
      </c>
      <c r="J374" t="s">
        <v>100</v>
      </c>
      <c r="L374" s="1" t="s">
        <v>185</v>
      </c>
    </row>
    <row r="375" spans="8:14" x14ac:dyDescent="0.25">
      <c r="H375" t="str">
        <f t="shared" si="11"/>
        <v>Maltadeteccion</v>
      </c>
      <c r="I375" t="s">
        <v>66</v>
      </c>
      <c r="J375" t="s">
        <v>101</v>
      </c>
      <c r="L375" s="1">
        <v>-7.0000000000000001E-3</v>
      </c>
    </row>
    <row r="376" spans="8:14" x14ac:dyDescent="0.25">
      <c r="H376" t="str">
        <f t="shared" si="11"/>
        <v>Maltaestudios</v>
      </c>
      <c r="I376" t="s">
        <v>66</v>
      </c>
      <c r="J376" t="s">
        <v>102</v>
      </c>
      <c r="L376" s="1">
        <v>-6.8000000000000005E-2</v>
      </c>
    </row>
    <row r="377" spans="8:14" x14ac:dyDescent="0.25">
      <c r="H377" t="str">
        <f t="shared" si="11"/>
        <v>MaltaConstant</v>
      </c>
      <c r="I377" t="s">
        <v>66</v>
      </c>
      <c r="J377" t="s">
        <v>93</v>
      </c>
      <c r="L377" s="1" t="s">
        <v>186</v>
      </c>
    </row>
    <row r="378" spans="8:14" x14ac:dyDescent="0.25">
      <c r="H378" t="str">
        <f t="shared" si="11"/>
        <v>================================================</v>
      </c>
      <c r="J378" t="s">
        <v>106</v>
      </c>
    </row>
    <row r="379" spans="8:14" x14ac:dyDescent="0.25">
      <c r="H379" t="str">
        <f t="shared" si="11"/>
        <v>================================================</v>
      </c>
      <c r="J379" t="s">
        <v>106</v>
      </c>
    </row>
    <row r="380" spans="8:14" x14ac:dyDescent="0.25">
      <c r="H380" t="str">
        <f t="shared" si="11"/>
        <v>Note:</v>
      </c>
      <c r="J380" t="s">
        <v>94</v>
      </c>
      <c r="L380" s="1" t="s">
        <v>115</v>
      </c>
      <c r="M380" t="s">
        <v>116</v>
      </c>
      <c r="N380" t="s">
        <v>117</v>
      </c>
    </row>
    <row r="381" spans="8:14" x14ac:dyDescent="0.25">
      <c r="H381" t="str">
        <f t="shared" si="11"/>
        <v/>
      </c>
    </row>
    <row r="382" spans="8:14" x14ac:dyDescent="0.25">
      <c r="H382" t="str">
        <f t="shared" si="11"/>
        <v>País:</v>
      </c>
      <c r="J382" t="s">
        <v>103</v>
      </c>
      <c r="K382" s="3" t="s">
        <v>87</v>
      </c>
      <c r="M382" t="s">
        <v>104</v>
      </c>
      <c r="N382" t="s">
        <v>105</v>
      </c>
    </row>
    <row r="383" spans="8:14" x14ac:dyDescent="0.25">
      <c r="H383" t="str">
        <f t="shared" si="11"/>
        <v>================================================</v>
      </c>
      <c r="J383" t="s">
        <v>106</v>
      </c>
    </row>
    <row r="384" spans="8:14" x14ac:dyDescent="0.25">
      <c r="H384" t="str">
        <f t="shared" si="11"/>
        <v/>
      </c>
      <c r="K384" s="185" t="s">
        <v>217</v>
      </c>
      <c r="L384" s="185"/>
      <c r="M384" s="185"/>
    </row>
    <row r="385" spans="8:14" x14ac:dyDescent="0.25">
      <c r="H385" t="str">
        <f t="shared" si="11"/>
        <v/>
      </c>
      <c r="L385" s="1" t="s">
        <v>107</v>
      </c>
    </row>
    <row r="386" spans="8:14" x14ac:dyDescent="0.25">
      <c r="H386" t="str">
        <f t="shared" si="11"/>
        <v>Percepción problema para la democracia</v>
      </c>
      <c r="J386" s="185" t="s">
        <v>215</v>
      </c>
      <c r="K386" s="185"/>
      <c r="L386" s="185"/>
      <c r="M386" s="185"/>
    </row>
    <row r="387" spans="8:14" x14ac:dyDescent="0.25">
      <c r="H387" t="str">
        <f t="shared" si="11"/>
        <v/>
      </c>
      <c r="L387" s="1" t="s">
        <v>108</v>
      </c>
    </row>
    <row r="388" spans="8:14" x14ac:dyDescent="0.25">
      <c r="H388" t="str">
        <f t="shared" si="11"/>
        <v>------------------------------------------------</v>
      </c>
      <c r="J388" t="s">
        <v>109</v>
      </c>
    </row>
    <row r="389" spans="8:14" x14ac:dyDescent="0.25">
      <c r="H389" t="str">
        <f t="shared" si="11"/>
        <v>The Netherlandsedad</v>
      </c>
      <c r="I389" t="s">
        <v>87</v>
      </c>
      <c r="J389" t="s">
        <v>97</v>
      </c>
      <c r="L389" s="1">
        <v>-4.0000000000000003E-5</v>
      </c>
    </row>
    <row r="390" spans="8:14" x14ac:dyDescent="0.25">
      <c r="H390" t="str">
        <f t="shared" si="11"/>
        <v>The Netherlandssexo</v>
      </c>
      <c r="I390" t="s">
        <v>87</v>
      </c>
      <c r="J390" t="s">
        <v>98</v>
      </c>
      <c r="L390" s="1">
        <v>-1.4E-2</v>
      </c>
    </row>
    <row r="391" spans="8:14" x14ac:dyDescent="0.25">
      <c r="H391" t="str">
        <f t="shared" si="11"/>
        <v>The Netherlandsveces_uso</v>
      </c>
      <c r="I391" t="s">
        <v>87</v>
      </c>
      <c r="J391" t="s">
        <v>99</v>
      </c>
      <c r="L391" s="1">
        <v>-2.3E-2</v>
      </c>
    </row>
    <row r="392" spans="8:14" x14ac:dyDescent="0.25">
      <c r="H392" t="str">
        <f t="shared" si="11"/>
        <v>The Netherlandsconfianza</v>
      </c>
      <c r="I392" t="s">
        <v>87</v>
      </c>
      <c r="J392" t="s">
        <v>100</v>
      </c>
      <c r="L392" s="1">
        <v>6.0999999999999999E-2</v>
      </c>
    </row>
    <row r="393" spans="8:14" x14ac:dyDescent="0.25">
      <c r="H393" t="str">
        <f t="shared" si="11"/>
        <v>The Netherlandsdeteccion</v>
      </c>
      <c r="I393" t="s">
        <v>87</v>
      </c>
      <c r="J393" t="s">
        <v>101</v>
      </c>
      <c r="L393" s="1" t="s">
        <v>187</v>
      </c>
    </row>
    <row r="394" spans="8:14" x14ac:dyDescent="0.25">
      <c r="H394" t="str">
        <f t="shared" si="11"/>
        <v>The Netherlandsestudios</v>
      </c>
      <c r="I394" t="s">
        <v>87</v>
      </c>
      <c r="J394" t="s">
        <v>102</v>
      </c>
      <c r="L394" s="1">
        <v>-4.5999999999999999E-2</v>
      </c>
    </row>
    <row r="395" spans="8:14" x14ac:dyDescent="0.25">
      <c r="H395" t="str">
        <f t="shared" si="11"/>
        <v>The NetherlandsConstant</v>
      </c>
      <c r="I395" t="s">
        <v>87</v>
      </c>
      <c r="J395" t="s">
        <v>93</v>
      </c>
      <c r="L395" s="1" t="s">
        <v>188</v>
      </c>
    </row>
    <row r="396" spans="8:14" x14ac:dyDescent="0.25">
      <c r="H396" t="str">
        <f t="shared" ref="H396:H459" si="12">CONCATENATE(I396,J396)</f>
        <v>================================================</v>
      </c>
      <c r="J396" t="s">
        <v>106</v>
      </c>
    </row>
    <row r="397" spans="8:14" x14ac:dyDescent="0.25">
      <c r="H397" t="str">
        <f t="shared" si="12"/>
        <v>================================================</v>
      </c>
      <c r="J397" t="s">
        <v>106</v>
      </c>
    </row>
    <row r="398" spans="8:14" x14ac:dyDescent="0.25">
      <c r="H398" t="str">
        <f t="shared" si="12"/>
        <v>Note:</v>
      </c>
      <c r="J398" t="s">
        <v>94</v>
      </c>
      <c r="L398" s="1" t="s">
        <v>115</v>
      </c>
      <c r="M398" t="s">
        <v>116</v>
      </c>
      <c r="N398" t="s">
        <v>117</v>
      </c>
    </row>
    <row r="399" spans="8:14" x14ac:dyDescent="0.25">
      <c r="H399" t="str">
        <f t="shared" si="12"/>
        <v/>
      </c>
    </row>
    <row r="400" spans="8:14" x14ac:dyDescent="0.25">
      <c r="H400" t="str">
        <f t="shared" si="12"/>
        <v>País:</v>
      </c>
      <c r="J400" t="s">
        <v>103</v>
      </c>
      <c r="K400" s="3" t="s">
        <v>72</v>
      </c>
      <c r="M400" t="s">
        <v>104</v>
      </c>
      <c r="N400" t="s">
        <v>105</v>
      </c>
    </row>
    <row r="401" spans="8:14" x14ac:dyDescent="0.25">
      <c r="H401" t="str">
        <f t="shared" si="12"/>
        <v>================================================</v>
      </c>
      <c r="J401" t="s">
        <v>106</v>
      </c>
    </row>
    <row r="402" spans="8:14" x14ac:dyDescent="0.25">
      <c r="H402" t="str">
        <f t="shared" si="12"/>
        <v/>
      </c>
      <c r="K402" s="185" t="s">
        <v>217</v>
      </c>
      <c r="L402" s="185"/>
      <c r="M402" s="185"/>
    </row>
    <row r="403" spans="8:14" x14ac:dyDescent="0.25">
      <c r="H403" t="str">
        <f t="shared" si="12"/>
        <v/>
      </c>
      <c r="L403" s="1" t="s">
        <v>107</v>
      </c>
    </row>
    <row r="404" spans="8:14" x14ac:dyDescent="0.25">
      <c r="H404" t="str">
        <f t="shared" si="12"/>
        <v>Percepción problema para la democracia</v>
      </c>
      <c r="J404" s="185" t="s">
        <v>215</v>
      </c>
      <c r="K404" s="185"/>
      <c r="L404" s="185"/>
      <c r="M404" s="185"/>
    </row>
    <row r="405" spans="8:14" x14ac:dyDescent="0.25">
      <c r="H405" t="str">
        <f t="shared" si="12"/>
        <v/>
      </c>
      <c r="L405" s="1" t="s">
        <v>108</v>
      </c>
    </row>
    <row r="406" spans="8:14" x14ac:dyDescent="0.25">
      <c r="H406" t="str">
        <f t="shared" si="12"/>
        <v>------------------------------------------------</v>
      </c>
      <c r="J406" t="s">
        <v>109</v>
      </c>
    </row>
    <row r="407" spans="8:14" x14ac:dyDescent="0.25">
      <c r="H407" t="str">
        <f t="shared" si="12"/>
        <v>Polandedad</v>
      </c>
      <c r="I407" t="s">
        <v>72</v>
      </c>
      <c r="J407" t="s">
        <v>97</v>
      </c>
      <c r="L407" s="1" t="s">
        <v>189</v>
      </c>
    </row>
    <row r="408" spans="8:14" x14ac:dyDescent="0.25">
      <c r="H408" t="str">
        <f t="shared" si="12"/>
        <v>Polandsexo</v>
      </c>
      <c r="I408" t="s">
        <v>72</v>
      </c>
      <c r="J408" t="s">
        <v>98</v>
      </c>
      <c r="L408" s="1">
        <v>-1.4E-2</v>
      </c>
    </row>
    <row r="409" spans="8:14" x14ac:dyDescent="0.25">
      <c r="H409" t="str">
        <f t="shared" si="12"/>
        <v>Polandveces_uso</v>
      </c>
      <c r="I409" t="s">
        <v>72</v>
      </c>
      <c r="J409" t="s">
        <v>99</v>
      </c>
      <c r="L409" s="1">
        <v>3.5999999999999997E-2</v>
      </c>
    </row>
    <row r="410" spans="8:14" x14ac:dyDescent="0.25">
      <c r="H410" t="str">
        <f t="shared" si="12"/>
        <v>Polandconfianza</v>
      </c>
      <c r="I410" t="s">
        <v>72</v>
      </c>
      <c r="J410" t="s">
        <v>100</v>
      </c>
      <c r="L410" s="1" t="s">
        <v>190</v>
      </c>
    </row>
    <row r="411" spans="8:14" x14ac:dyDescent="0.25">
      <c r="H411" t="str">
        <f t="shared" si="12"/>
        <v>Polanddeteccion</v>
      </c>
      <c r="I411" t="s">
        <v>72</v>
      </c>
      <c r="J411" t="s">
        <v>101</v>
      </c>
      <c r="L411" s="1" t="s">
        <v>191</v>
      </c>
    </row>
    <row r="412" spans="8:14" x14ac:dyDescent="0.25">
      <c r="H412" t="str">
        <f t="shared" si="12"/>
        <v>Polandestudios</v>
      </c>
      <c r="I412" t="s">
        <v>72</v>
      </c>
      <c r="J412" t="s">
        <v>102</v>
      </c>
      <c r="L412" s="1">
        <v>3.4000000000000002E-2</v>
      </c>
    </row>
    <row r="413" spans="8:14" x14ac:dyDescent="0.25">
      <c r="H413" t="str">
        <f t="shared" si="12"/>
        <v>PolandConstant</v>
      </c>
      <c r="I413" t="s">
        <v>72</v>
      </c>
      <c r="J413" t="s">
        <v>93</v>
      </c>
      <c r="L413" s="1" t="s">
        <v>192</v>
      </c>
    </row>
    <row r="414" spans="8:14" x14ac:dyDescent="0.25">
      <c r="H414" t="str">
        <f t="shared" si="12"/>
        <v>================================================</v>
      </c>
      <c r="J414" t="s">
        <v>106</v>
      </c>
    </row>
    <row r="415" spans="8:14" x14ac:dyDescent="0.25">
      <c r="H415" t="str">
        <f t="shared" si="12"/>
        <v>================================================</v>
      </c>
      <c r="J415" t="s">
        <v>106</v>
      </c>
    </row>
    <row r="416" spans="8:14" x14ac:dyDescent="0.25">
      <c r="H416" t="str">
        <f t="shared" si="12"/>
        <v>Note:</v>
      </c>
      <c r="J416" t="s">
        <v>94</v>
      </c>
      <c r="L416" s="1" t="s">
        <v>115</v>
      </c>
      <c r="M416" t="s">
        <v>116</v>
      </c>
      <c r="N416" t="s">
        <v>117</v>
      </c>
    </row>
    <row r="417" spans="8:14" x14ac:dyDescent="0.25">
      <c r="H417" t="str">
        <f t="shared" si="12"/>
        <v/>
      </c>
    </row>
    <row r="418" spans="8:14" x14ac:dyDescent="0.25">
      <c r="H418" t="str">
        <f t="shared" si="12"/>
        <v>País:</v>
      </c>
      <c r="J418" t="s">
        <v>103</v>
      </c>
      <c r="K418" s="3" t="s">
        <v>74</v>
      </c>
      <c r="M418" t="s">
        <v>104</v>
      </c>
      <c r="N418" t="s">
        <v>105</v>
      </c>
    </row>
    <row r="419" spans="8:14" x14ac:dyDescent="0.25">
      <c r="H419" t="str">
        <f t="shared" si="12"/>
        <v>================================================</v>
      </c>
      <c r="J419" t="s">
        <v>106</v>
      </c>
    </row>
    <row r="420" spans="8:14" x14ac:dyDescent="0.25">
      <c r="H420" t="str">
        <f t="shared" si="12"/>
        <v/>
      </c>
      <c r="K420" s="185" t="s">
        <v>217</v>
      </c>
      <c r="L420" s="185"/>
      <c r="M420" s="185"/>
    </row>
    <row r="421" spans="8:14" x14ac:dyDescent="0.25">
      <c r="H421" t="str">
        <f t="shared" si="12"/>
        <v/>
      </c>
      <c r="L421" s="1" t="s">
        <v>107</v>
      </c>
    </row>
    <row r="422" spans="8:14" x14ac:dyDescent="0.25">
      <c r="H422" t="str">
        <f t="shared" si="12"/>
        <v>Percepción problema para la democracia</v>
      </c>
      <c r="J422" s="185" t="s">
        <v>215</v>
      </c>
      <c r="K422" s="185"/>
      <c r="L422" s="185"/>
      <c r="M422" s="185"/>
    </row>
    <row r="423" spans="8:14" x14ac:dyDescent="0.25">
      <c r="H423" t="str">
        <f t="shared" si="12"/>
        <v/>
      </c>
      <c r="L423" s="1" t="s">
        <v>108</v>
      </c>
    </row>
    <row r="424" spans="8:14" x14ac:dyDescent="0.25">
      <c r="H424" t="str">
        <f t="shared" si="12"/>
        <v>------------------------------------------------</v>
      </c>
      <c r="J424" t="s">
        <v>109</v>
      </c>
    </row>
    <row r="425" spans="8:14" x14ac:dyDescent="0.25">
      <c r="H425" t="str">
        <f t="shared" si="12"/>
        <v>Portugaledad</v>
      </c>
      <c r="I425" t="s">
        <v>74</v>
      </c>
      <c r="J425" t="s">
        <v>97</v>
      </c>
      <c r="L425" s="1">
        <v>1E-3</v>
      </c>
    </row>
    <row r="426" spans="8:14" x14ac:dyDescent="0.25">
      <c r="H426" t="str">
        <f t="shared" si="12"/>
        <v>Portugalsexo</v>
      </c>
      <c r="I426" t="s">
        <v>74</v>
      </c>
      <c r="J426" t="s">
        <v>98</v>
      </c>
      <c r="L426" s="1">
        <v>-4.9000000000000002E-2</v>
      </c>
    </row>
    <row r="427" spans="8:14" x14ac:dyDescent="0.25">
      <c r="H427" t="str">
        <f t="shared" si="12"/>
        <v>Portugalveces_uso</v>
      </c>
      <c r="I427" t="s">
        <v>74</v>
      </c>
      <c r="J427" t="s">
        <v>99</v>
      </c>
      <c r="L427" s="1">
        <v>3.0000000000000001E-3</v>
      </c>
    </row>
    <row r="428" spans="8:14" x14ac:dyDescent="0.25">
      <c r="H428" t="str">
        <f t="shared" si="12"/>
        <v>Portugalconfianza</v>
      </c>
      <c r="I428" t="s">
        <v>74</v>
      </c>
      <c r="J428" t="s">
        <v>100</v>
      </c>
      <c r="L428" s="1" t="s">
        <v>193</v>
      </c>
    </row>
    <row r="429" spans="8:14" x14ac:dyDescent="0.25">
      <c r="H429" t="str">
        <f t="shared" si="12"/>
        <v>Portugaldeteccion</v>
      </c>
      <c r="I429" t="s">
        <v>74</v>
      </c>
      <c r="J429" t="s">
        <v>101</v>
      </c>
      <c r="L429" s="1">
        <v>2E-3</v>
      </c>
    </row>
    <row r="430" spans="8:14" x14ac:dyDescent="0.25">
      <c r="H430" t="str">
        <f t="shared" si="12"/>
        <v>Portugalestudios</v>
      </c>
      <c r="I430" t="s">
        <v>74</v>
      </c>
      <c r="J430" t="s">
        <v>102</v>
      </c>
      <c r="L430" s="1" t="s">
        <v>194</v>
      </c>
    </row>
    <row r="431" spans="8:14" x14ac:dyDescent="0.25">
      <c r="H431" t="str">
        <f t="shared" si="12"/>
        <v>PortugalConstant</v>
      </c>
      <c r="I431" t="s">
        <v>74</v>
      </c>
      <c r="J431" t="s">
        <v>93</v>
      </c>
      <c r="L431" s="1" t="s">
        <v>195</v>
      </c>
    </row>
    <row r="432" spans="8:14" x14ac:dyDescent="0.25">
      <c r="H432" t="str">
        <f t="shared" si="12"/>
        <v>================================================</v>
      </c>
      <c r="J432" t="s">
        <v>106</v>
      </c>
    </row>
    <row r="433" spans="8:14" x14ac:dyDescent="0.25">
      <c r="H433" t="str">
        <f t="shared" si="12"/>
        <v>================================================</v>
      </c>
      <c r="J433" t="s">
        <v>106</v>
      </c>
    </row>
    <row r="434" spans="8:14" x14ac:dyDescent="0.25">
      <c r="H434" t="str">
        <f t="shared" si="12"/>
        <v>Note:</v>
      </c>
      <c r="J434" t="s">
        <v>94</v>
      </c>
      <c r="L434" s="1" t="s">
        <v>115</v>
      </c>
      <c r="M434" t="s">
        <v>116</v>
      </c>
      <c r="N434" t="s">
        <v>117</v>
      </c>
    </row>
    <row r="435" spans="8:14" x14ac:dyDescent="0.25">
      <c r="H435" t="str">
        <f t="shared" si="12"/>
        <v/>
      </c>
    </row>
    <row r="436" spans="8:14" x14ac:dyDescent="0.25">
      <c r="H436" t="str">
        <f t="shared" si="12"/>
        <v>País:</v>
      </c>
      <c r="J436" t="s">
        <v>103</v>
      </c>
      <c r="K436" s="3" t="s">
        <v>76</v>
      </c>
      <c r="M436" t="s">
        <v>104</v>
      </c>
      <c r="N436" t="s">
        <v>105</v>
      </c>
    </row>
    <row r="437" spans="8:14" x14ac:dyDescent="0.25">
      <c r="H437" t="str">
        <f t="shared" si="12"/>
        <v>================================================</v>
      </c>
      <c r="J437" t="s">
        <v>106</v>
      </c>
    </row>
    <row r="438" spans="8:14" x14ac:dyDescent="0.25">
      <c r="H438" t="str">
        <f t="shared" si="12"/>
        <v/>
      </c>
      <c r="K438" s="185" t="s">
        <v>217</v>
      </c>
      <c r="L438" s="185"/>
      <c r="M438" s="185"/>
    </row>
    <row r="439" spans="8:14" x14ac:dyDescent="0.25">
      <c r="H439" t="str">
        <f t="shared" si="12"/>
        <v/>
      </c>
      <c r="L439" s="1" t="s">
        <v>107</v>
      </c>
    </row>
    <row r="440" spans="8:14" x14ac:dyDescent="0.25">
      <c r="H440" t="str">
        <f t="shared" si="12"/>
        <v>Percepción problema para la democracia</v>
      </c>
      <c r="J440" s="185" t="s">
        <v>215</v>
      </c>
      <c r="K440" s="185"/>
      <c r="L440" s="185"/>
      <c r="M440" s="185"/>
    </row>
    <row r="441" spans="8:14" x14ac:dyDescent="0.25">
      <c r="H441" t="str">
        <f t="shared" si="12"/>
        <v/>
      </c>
      <c r="L441" s="1" t="s">
        <v>108</v>
      </c>
    </row>
    <row r="442" spans="8:14" x14ac:dyDescent="0.25">
      <c r="H442" t="str">
        <f t="shared" si="12"/>
        <v>------------------------------------------------</v>
      </c>
      <c r="J442" t="s">
        <v>109</v>
      </c>
    </row>
    <row r="443" spans="8:14" x14ac:dyDescent="0.25">
      <c r="H443" t="str">
        <f t="shared" si="12"/>
        <v>Romaniaedad</v>
      </c>
      <c r="I443" t="s">
        <v>76</v>
      </c>
      <c r="J443" t="s">
        <v>97</v>
      </c>
      <c r="L443" s="1" t="s">
        <v>196</v>
      </c>
    </row>
    <row r="444" spans="8:14" x14ac:dyDescent="0.25">
      <c r="H444" t="str">
        <f t="shared" si="12"/>
        <v>Romaniasexo</v>
      </c>
      <c r="I444" t="s">
        <v>76</v>
      </c>
      <c r="J444" t="s">
        <v>98</v>
      </c>
      <c r="L444" s="1">
        <v>-4.5999999999999999E-2</v>
      </c>
    </row>
    <row r="445" spans="8:14" x14ac:dyDescent="0.25">
      <c r="H445" t="str">
        <f t="shared" si="12"/>
        <v>Romaniaveces_uso</v>
      </c>
      <c r="I445" t="s">
        <v>76</v>
      </c>
      <c r="J445" t="s">
        <v>99</v>
      </c>
      <c r="L445" s="1">
        <v>2.5000000000000001E-2</v>
      </c>
    </row>
    <row r="446" spans="8:14" x14ac:dyDescent="0.25">
      <c r="H446" t="str">
        <f t="shared" si="12"/>
        <v>Romaniaconfianza</v>
      </c>
      <c r="I446" t="s">
        <v>76</v>
      </c>
      <c r="J446" t="s">
        <v>100</v>
      </c>
      <c r="L446" s="1" t="s">
        <v>140</v>
      </c>
    </row>
    <row r="447" spans="8:14" x14ac:dyDescent="0.25">
      <c r="H447" t="str">
        <f t="shared" si="12"/>
        <v>Romaniadeteccion</v>
      </c>
      <c r="I447" t="s">
        <v>76</v>
      </c>
      <c r="J447" t="s">
        <v>101</v>
      </c>
      <c r="L447" s="1" t="s">
        <v>197</v>
      </c>
    </row>
    <row r="448" spans="8:14" x14ac:dyDescent="0.25">
      <c r="H448" t="str">
        <f t="shared" si="12"/>
        <v>Romaniaestudios</v>
      </c>
      <c r="I448" t="s">
        <v>76</v>
      </c>
      <c r="J448" t="s">
        <v>102</v>
      </c>
      <c r="L448" s="1" t="s">
        <v>198</v>
      </c>
    </row>
    <row r="449" spans="8:14" x14ac:dyDescent="0.25">
      <c r="H449" t="str">
        <f t="shared" si="12"/>
        <v>RomaniaConstant</v>
      </c>
      <c r="I449" t="s">
        <v>76</v>
      </c>
      <c r="J449" t="s">
        <v>93</v>
      </c>
      <c r="L449" s="1" t="s">
        <v>199</v>
      </c>
    </row>
    <row r="450" spans="8:14" x14ac:dyDescent="0.25">
      <c r="H450" t="str">
        <f t="shared" si="12"/>
        <v>================================================</v>
      </c>
      <c r="J450" t="s">
        <v>106</v>
      </c>
    </row>
    <row r="451" spans="8:14" x14ac:dyDescent="0.25">
      <c r="H451" t="str">
        <f t="shared" si="12"/>
        <v>================================================</v>
      </c>
      <c r="J451" t="s">
        <v>106</v>
      </c>
    </row>
    <row r="452" spans="8:14" x14ac:dyDescent="0.25">
      <c r="H452" t="str">
        <f t="shared" si="12"/>
        <v>Note:</v>
      </c>
      <c r="J452" t="s">
        <v>94</v>
      </c>
      <c r="L452" s="1" t="s">
        <v>115</v>
      </c>
      <c r="M452" t="s">
        <v>116</v>
      </c>
      <c r="N452" t="s">
        <v>117</v>
      </c>
    </row>
    <row r="453" spans="8:14" x14ac:dyDescent="0.25">
      <c r="H453" t="str">
        <f t="shared" si="12"/>
        <v/>
      </c>
    </row>
    <row r="454" spans="8:14" x14ac:dyDescent="0.25">
      <c r="H454" t="str">
        <f t="shared" si="12"/>
        <v>País:</v>
      </c>
      <c r="J454" t="s">
        <v>103</v>
      </c>
      <c r="K454" s="3" t="s">
        <v>83</v>
      </c>
      <c r="M454" t="s">
        <v>104</v>
      </c>
      <c r="N454" t="s">
        <v>105</v>
      </c>
    </row>
    <row r="455" spans="8:14" x14ac:dyDescent="0.25">
      <c r="H455" t="str">
        <f t="shared" si="12"/>
        <v>================================================</v>
      </c>
      <c r="J455" t="s">
        <v>106</v>
      </c>
    </row>
    <row r="456" spans="8:14" x14ac:dyDescent="0.25">
      <c r="H456" t="str">
        <f t="shared" si="12"/>
        <v/>
      </c>
      <c r="K456" s="185" t="s">
        <v>217</v>
      </c>
      <c r="L456" s="185"/>
      <c r="M456" s="185"/>
    </row>
    <row r="457" spans="8:14" x14ac:dyDescent="0.25">
      <c r="H457" t="str">
        <f t="shared" si="12"/>
        <v/>
      </c>
      <c r="L457" s="1" t="s">
        <v>107</v>
      </c>
    </row>
    <row r="458" spans="8:14" x14ac:dyDescent="0.25">
      <c r="H458" t="str">
        <f t="shared" si="12"/>
        <v>Percepción problema para la democracia</v>
      </c>
      <c r="J458" s="185" t="s">
        <v>215</v>
      </c>
      <c r="K458" s="185"/>
      <c r="L458" s="185"/>
      <c r="M458" s="185"/>
    </row>
    <row r="459" spans="8:14" x14ac:dyDescent="0.25">
      <c r="H459" t="str">
        <f t="shared" si="12"/>
        <v/>
      </c>
      <c r="L459" s="1" t="s">
        <v>108</v>
      </c>
    </row>
    <row r="460" spans="8:14" x14ac:dyDescent="0.25">
      <c r="H460" t="str">
        <f t="shared" ref="H460:H521" si="13">CONCATENATE(I460,J460)</f>
        <v>------------------------------------------------</v>
      </c>
      <c r="J460" t="s">
        <v>109</v>
      </c>
    </row>
    <row r="461" spans="8:14" x14ac:dyDescent="0.25">
      <c r="H461" t="str">
        <f t="shared" si="13"/>
        <v>Swedenedad</v>
      </c>
      <c r="I461" t="s">
        <v>83</v>
      </c>
      <c r="J461" t="s">
        <v>97</v>
      </c>
      <c r="L461" s="1">
        <v>2E-3</v>
      </c>
    </row>
    <row r="462" spans="8:14" x14ac:dyDescent="0.25">
      <c r="H462" t="str">
        <f t="shared" si="13"/>
        <v>Swedensexo</v>
      </c>
      <c r="I462" t="s">
        <v>83</v>
      </c>
      <c r="J462" t="s">
        <v>98</v>
      </c>
      <c r="L462" s="1">
        <v>3.3000000000000002E-2</v>
      </c>
    </row>
    <row r="463" spans="8:14" x14ac:dyDescent="0.25">
      <c r="H463" t="str">
        <f t="shared" si="13"/>
        <v>Swedenveces_uso</v>
      </c>
      <c r="I463" t="s">
        <v>83</v>
      </c>
      <c r="J463" t="s">
        <v>99</v>
      </c>
      <c r="L463" s="1" t="s">
        <v>200</v>
      </c>
    </row>
    <row r="464" spans="8:14" x14ac:dyDescent="0.25">
      <c r="H464" t="str">
        <f t="shared" si="13"/>
        <v>Swedenconfianza</v>
      </c>
      <c r="I464" t="s">
        <v>83</v>
      </c>
      <c r="J464" t="s">
        <v>100</v>
      </c>
      <c r="L464" s="1">
        <v>3.2000000000000001E-2</v>
      </c>
    </row>
    <row r="465" spans="8:14" x14ac:dyDescent="0.25">
      <c r="H465" t="str">
        <f t="shared" si="13"/>
        <v>Swedendeteccion</v>
      </c>
      <c r="I465" t="s">
        <v>83</v>
      </c>
      <c r="J465" t="s">
        <v>101</v>
      </c>
      <c r="L465" s="1" t="s">
        <v>172</v>
      </c>
    </row>
    <row r="466" spans="8:14" x14ac:dyDescent="0.25">
      <c r="H466" t="str">
        <f t="shared" si="13"/>
        <v>Swedenestudios</v>
      </c>
      <c r="I466" t="s">
        <v>83</v>
      </c>
      <c r="J466" t="s">
        <v>102</v>
      </c>
      <c r="L466" s="1" t="s">
        <v>158</v>
      </c>
    </row>
    <row r="467" spans="8:14" x14ac:dyDescent="0.25">
      <c r="H467" t="str">
        <f t="shared" si="13"/>
        <v>SwedenConstant</v>
      </c>
      <c r="I467" t="s">
        <v>83</v>
      </c>
      <c r="J467" t="s">
        <v>93</v>
      </c>
      <c r="L467" s="1" t="s">
        <v>201</v>
      </c>
    </row>
    <row r="468" spans="8:14" x14ac:dyDescent="0.25">
      <c r="H468" t="str">
        <f t="shared" si="13"/>
        <v>================================================</v>
      </c>
      <c r="J468" t="s">
        <v>106</v>
      </c>
    </row>
    <row r="469" spans="8:14" x14ac:dyDescent="0.25">
      <c r="H469" t="str">
        <f t="shared" si="13"/>
        <v>================================================</v>
      </c>
      <c r="J469" t="s">
        <v>106</v>
      </c>
    </row>
    <row r="470" spans="8:14" x14ac:dyDescent="0.25">
      <c r="H470" t="str">
        <f t="shared" si="13"/>
        <v>Note:</v>
      </c>
      <c r="J470" t="s">
        <v>94</v>
      </c>
      <c r="L470" s="1" t="s">
        <v>115</v>
      </c>
      <c r="M470" t="s">
        <v>116</v>
      </c>
      <c r="N470" t="s">
        <v>117</v>
      </c>
    </row>
    <row r="471" spans="8:14" x14ac:dyDescent="0.25">
      <c r="H471" t="str">
        <f t="shared" si="13"/>
        <v/>
      </c>
    </row>
    <row r="472" spans="8:14" x14ac:dyDescent="0.25">
      <c r="H472" t="str">
        <f t="shared" si="13"/>
        <v>País:</v>
      </c>
      <c r="J472" t="s">
        <v>103</v>
      </c>
      <c r="K472" s="3" t="s">
        <v>78</v>
      </c>
      <c r="M472" t="s">
        <v>104</v>
      </c>
      <c r="N472" t="s">
        <v>105</v>
      </c>
    </row>
    <row r="473" spans="8:14" x14ac:dyDescent="0.25">
      <c r="H473" t="str">
        <f t="shared" si="13"/>
        <v>================================================</v>
      </c>
      <c r="J473" t="s">
        <v>106</v>
      </c>
    </row>
    <row r="474" spans="8:14" x14ac:dyDescent="0.25">
      <c r="H474" t="str">
        <f t="shared" si="13"/>
        <v/>
      </c>
      <c r="K474" s="185" t="s">
        <v>217</v>
      </c>
      <c r="L474" s="185"/>
      <c r="M474" s="185"/>
    </row>
    <row r="475" spans="8:14" x14ac:dyDescent="0.25">
      <c r="H475" t="str">
        <f t="shared" si="13"/>
        <v/>
      </c>
      <c r="L475" s="1" t="s">
        <v>107</v>
      </c>
    </row>
    <row r="476" spans="8:14" x14ac:dyDescent="0.25">
      <c r="H476" t="str">
        <f t="shared" si="13"/>
        <v>Percepción problema para la democracia</v>
      </c>
      <c r="J476" s="185" t="s">
        <v>215</v>
      </c>
      <c r="K476" s="185"/>
      <c r="L476" s="185"/>
      <c r="M476" s="185"/>
    </row>
    <row r="477" spans="8:14" x14ac:dyDescent="0.25">
      <c r="H477" t="str">
        <f t="shared" si="13"/>
        <v/>
      </c>
      <c r="L477" s="1" t="s">
        <v>108</v>
      </c>
    </row>
    <row r="478" spans="8:14" x14ac:dyDescent="0.25">
      <c r="H478" t="str">
        <f t="shared" si="13"/>
        <v>------------------------------------------------</v>
      </c>
      <c r="J478" t="s">
        <v>109</v>
      </c>
    </row>
    <row r="479" spans="8:14" x14ac:dyDescent="0.25">
      <c r="H479" t="str">
        <f t="shared" si="13"/>
        <v>Sloveniaedad</v>
      </c>
      <c r="I479" t="s">
        <v>78</v>
      </c>
      <c r="J479" t="s">
        <v>97</v>
      </c>
      <c r="L479" s="1" t="s">
        <v>128</v>
      </c>
    </row>
    <row r="480" spans="8:14" x14ac:dyDescent="0.25">
      <c r="H480" t="str">
        <f t="shared" si="13"/>
        <v>Sloveniasexo</v>
      </c>
      <c r="I480" t="s">
        <v>78</v>
      </c>
      <c r="J480" t="s">
        <v>98</v>
      </c>
      <c r="L480" s="1">
        <v>-2.1000000000000001E-2</v>
      </c>
    </row>
    <row r="481" spans="8:14" x14ac:dyDescent="0.25">
      <c r="H481" t="str">
        <f t="shared" si="13"/>
        <v>Sloveniaveces_uso</v>
      </c>
      <c r="I481" t="s">
        <v>78</v>
      </c>
      <c r="J481" t="s">
        <v>99</v>
      </c>
      <c r="L481" s="1">
        <v>-1.4999999999999999E-2</v>
      </c>
    </row>
    <row r="482" spans="8:14" x14ac:dyDescent="0.25">
      <c r="H482" t="str">
        <f t="shared" si="13"/>
        <v>Sloveniaconfianza</v>
      </c>
      <c r="I482" t="s">
        <v>78</v>
      </c>
      <c r="J482" t="s">
        <v>100</v>
      </c>
      <c r="L482" s="1" t="s">
        <v>145</v>
      </c>
    </row>
    <row r="483" spans="8:14" x14ac:dyDescent="0.25">
      <c r="H483" t="str">
        <f t="shared" si="13"/>
        <v>Sloveniadeteccion</v>
      </c>
      <c r="I483" t="s">
        <v>78</v>
      </c>
      <c r="J483" t="s">
        <v>101</v>
      </c>
      <c r="L483" s="1" t="s">
        <v>202</v>
      </c>
    </row>
    <row r="484" spans="8:14" x14ac:dyDescent="0.25">
      <c r="H484" t="str">
        <f t="shared" si="13"/>
        <v>Sloveniaestudios</v>
      </c>
      <c r="I484" t="s">
        <v>78</v>
      </c>
      <c r="J484" t="s">
        <v>102</v>
      </c>
      <c r="L484" s="1">
        <v>-3.2000000000000001E-2</v>
      </c>
    </row>
    <row r="485" spans="8:14" x14ac:dyDescent="0.25">
      <c r="H485" t="str">
        <f t="shared" si="13"/>
        <v>SloveniaConstant</v>
      </c>
      <c r="I485" t="s">
        <v>78</v>
      </c>
      <c r="J485" t="s">
        <v>93</v>
      </c>
      <c r="L485" s="1" t="s">
        <v>203</v>
      </c>
    </row>
    <row r="486" spans="8:14" x14ac:dyDescent="0.25">
      <c r="H486" t="str">
        <f t="shared" si="13"/>
        <v>================================================</v>
      </c>
      <c r="J486" t="s">
        <v>106</v>
      </c>
    </row>
    <row r="487" spans="8:14" x14ac:dyDescent="0.25">
      <c r="H487" t="str">
        <f t="shared" si="13"/>
        <v>================================================</v>
      </c>
      <c r="J487" t="s">
        <v>106</v>
      </c>
    </row>
    <row r="488" spans="8:14" x14ac:dyDescent="0.25">
      <c r="H488" t="str">
        <f t="shared" si="13"/>
        <v>Note:</v>
      </c>
      <c r="J488" t="s">
        <v>94</v>
      </c>
      <c r="L488" s="1" t="s">
        <v>115</v>
      </c>
      <c r="M488" t="s">
        <v>116</v>
      </c>
      <c r="N488" t="s">
        <v>117</v>
      </c>
    </row>
    <row r="489" spans="8:14" x14ac:dyDescent="0.25">
      <c r="H489" t="str">
        <f t="shared" si="13"/>
        <v/>
      </c>
    </row>
    <row r="490" spans="8:14" x14ac:dyDescent="0.25">
      <c r="H490" t="str">
        <f t="shared" si="13"/>
        <v>País:</v>
      </c>
      <c r="J490" t="s">
        <v>103</v>
      </c>
      <c r="K490" s="3" t="s">
        <v>80</v>
      </c>
      <c r="M490" t="s">
        <v>104</v>
      </c>
      <c r="N490" t="s">
        <v>105</v>
      </c>
    </row>
    <row r="491" spans="8:14" x14ac:dyDescent="0.25">
      <c r="H491" t="str">
        <f t="shared" si="13"/>
        <v>================================================</v>
      </c>
      <c r="J491" t="s">
        <v>106</v>
      </c>
    </row>
    <row r="492" spans="8:14" x14ac:dyDescent="0.25">
      <c r="H492" t="str">
        <f t="shared" si="13"/>
        <v/>
      </c>
      <c r="K492" s="185" t="s">
        <v>217</v>
      </c>
      <c r="L492" s="185"/>
      <c r="M492" s="185"/>
    </row>
    <row r="493" spans="8:14" x14ac:dyDescent="0.25">
      <c r="H493" t="str">
        <f t="shared" si="13"/>
        <v/>
      </c>
      <c r="L493" s="1" t="s">
        <v>107</v>
      </c>
    </row>
    <row r="494" spans="8:14" x14ac:dyDescent="0.25">
      <c r="H494" t="str">
        <f t="shared" si="13"/>
        <v>Percepción problema para la democracia</v>
      </c>
      <c r="J494" s="185" t="s">
        <v>215</v>
      </c>
      <c r="K494" s="185"/>
      <c r="L494" s="185"/>
      <c r="M494" s="185"/>
    </row>
    <row r="495" spans="8:14" x14ac:dyDescent="0.25">
      <c r="H495" t="str">
        <f t="shared" si="13"/>
        <v/>
      </c>
      <c r="L495" s="1" t="s">
        <v>108</v>
      </c>
    </row>
    <row r="496" spans="8:14" x14ac:dyDescent="0.25">
      <c r="H496" t="str">
        <f t="shared" si="13"/>
        <v>------------------------------------------------</v>
      </c>
      <c r="J496" t="s">
        <v>109</v>
      </c>
    </row>
    <row r="497" spans="8:14" x14ac:dyDescent="0.25">
      <c r="H497" t="str">
        <f t="shared" si="13"/>
        <v>Slovakiaedad</v>
      </c>
      <c r="I497" t="s">
        <v>80</v>
      </c>
      <c r="J497" t="s">
        <v>97</v>
      </c>
      <c r="L497" s="1">
        <v>-2.9999999999999997E-4</v>
      </c>
    </row>
    <row r="498" spans="8:14" x14ac:dyDescent="0.25">
      <c r="H498" t="str">
        <f t="shared" si="13"/>
        <v>Slovakiasexo</v>
      </c>
      <c r="I498" t="s">
        <v>80</v>
      </c>
      <c r="J498" t="s">
        <v>98</v>
      </c>
      <c r="L498" s="1" t="s">
        <v>204</v>
      </c>
    </row>
    <row r="499" spans="8:14" x14ac:dyDescent="0.25">
      <c r="H499" t="str">
        <f t="shared" si="13"/>
        <v>Slovakiaveces_uso</v>
      </c>
      <c r="I499" t="s">
        <v>80</v>
      </c>
      <c r="J499" t="s">
        <v>99</v>
      </c>
      <c r="L499" s="1">
        <v>8.0000000000000002E-3</v>
      </c>
    </row>
    <row r="500" spans="8:14" x14ac:dyDescent="0.25">
      <c r="H500" t="str">
        <f t="shared" si="13"/>
        <v>Slovakiaconfianza</v>
      </c>
      <c r="I500" t="s">
        <v>80</v>
      </c>
      <c r="J500" t="s">
        <v>100</v>
      </c>
      <c r="L500" s="1" t="s">
        <v>205</v>
      </c>
    </row>
    <row r="501" spans="8:14" x14ac:dyDescent="0.25">
      <c r="H501" t="str">
        <f t="shared" si="13"/>
        <v>Slovakiadeteccion</v>
      </c>
      <c r="I501" t="s">
        <v>80</v>
      </c>
      <c r="J501" t="s">
        <v>101</v>
      </c>
      <c r="L501" s="1" t="s">
        <v>206</v>
      </c>
    </row>
    <row r="502" spans="8:14" x14ac:dyDescent="0.25">
      <c r="H502" t="str">
        <f t="shared" si="13"/>
        <v>Slovakiaestudios</v>
      </c>
      <c r="I502" t="s">
        <v>80</v>
      </c>
      <c r="J502" t="s">
        <v>102</v>
      </c>
      <c r="L502" s="1">
        <v>6.5000000000000002E-2</v>
      </c>
    </row>
    <row r="503" spans="8:14" x14ac:dyDescent="0.25">
      <c r="H503" t="str">
        <f t="shared" si="13"/>
        <v>SlovakiaConstant</v>
      </c>
      <c r="I503" t="s">
        <v>80</v>
      </c>
      <c r="J503" t="s">
        <v>93</v>
      </c>
      <c r="L503" s="1" t="s">
        <v>207</v>
      </c>
    </row>
    <row r="504" spans="8:14" x14ac:dyDescent="0.25">
      <c r="H504" t="str">
        <f t="shared" si="13"/>
        <v>================================================</v>
      </c>
      <c r="J504" t="s">
        <v>106</v>
      </c>
    </row>
    <row r="505" spans="8:14" x14ac:dyDescent="0.25">
      <c r="H505" t="str">
        <f t="shared" si="13"/>
        <v>================================================</v>
      </c>
      <c r="J505" t="s">
        <v>106</v>
      </c>
    </row>
    <row r="506" spans="8:14" x14ac:dyDescent="0.25">
      <c r="H506" t="str">
        <f t="shared" si="13"/>
        <v>Note:</v>
      </c>
      <c r="J506" t="s">
        <v>94</v>
      </c>
      <c r="L506" s="1" t="s">
        <v>115</v>
      </c>
      <c r="M506" t="s">
        <v>116</v>
      </c>
      <c r="N506" t="s">
        <v>117</v>
      </c>
    </row>
    <row r="507" spans="8:14" x14ac:dyDescent="0.25">
      <c r="H507" t="str">
        <f t="shared" si="13"/>
        <v/>
      </c>
    </row>
    <row r="508" spans="8:14" x14ac:dyDescent="0.25">
      <c r="H508" t="str">
        <f t="shared" si="13"/>
        <v>País:</v>
      </c>
      <c r="J508" t="s">
        <v>103</v>
      </c>
      <c r="L508" s="1" t="s">
        <v>208</v>
      </c>
      <c r="M508" t="s">
        <v>104</v>
      </c>
      <c r="N508" t="s">
        <v>105</v>
      </c>
    </row>
    <row r="509" spans="8:14" x14ac:dyDescent="0.25">
      <c r="H509" t="str">
        <f t="shared" si="13"/>
        <v>================================================</v>
      </c>
      <c r="J509" t="s">
        <v>106</v>
      </c>
    </row>
    <row r="510" spans="8:14" x14ac:dyDescent="0.25">
      <c r="H510" t="str">
        <f t="shared" si="13"/>
        <v/>
      </c>
      <c r="K510" s="185" t="s">
        <v>217</v>
      </c>
      <c r="L510" s="185"/>
      <c r="M510" s="185"/>
    </row>
    <row r="511" spans="8:14" x14ac:dyDescent="0.25">
      <c r="H511" t="str">
        <f t="shared" si="13"/>
        <v/>
      </c>
      <c r="L511" s="1" t="s">
        <v>107</v>
      </c>
    </row>
    <row r="512" spans="8:14" x14ac:dyDescent="0.25">
      <c r="H512" t="str">
        <f t="shared" si="13"/>
        <v>Percepción problema para la democracia</v>
      </c>
      <c r="J512" s="185" t="s">
        <v>215</v>
      </c>
      <c r="K512" s="185"/>
      <c r="L512" s="185"/>
      <c r="M512" s="185"/>
    </row>
    <row r="513" spans="8:14" x14ac:dyDescent="0.25">
      <c r="H513" t="str">
        <f t="shared" si="13"/>
        <v/>
      </c>
      <c r="L513" s="1" t="s">
        <v>108</v>
      </c>
    </row>
    <row r="514" spans="8:14" x14ac:dyDescent="0.25">
      <c r="H514" t="str">
        <f t="shared" si="13"/>
        <v>------------------------------------------------</v>
      </c>
      <c r="J514" t="s">
        <v>109</v>
      </c>
    </row>
    <row r="515" spans="8:14" x14ac:dyDescent="0.25">
      <c r="H515" t="str">
        <f t="shared" si="13"/>
        <v>GLOBALedad</v>
      </c>
      <c r="I515" t="s">
        <v>96</v>
      </c>
      <c r="J515" t="s">
        <v>97</v>
      </c>
      <c r="L515" s="1" t="s">
        <v>209</v>
      </c>
    </row>
    <row r="516" spans="8:14" x14ac:dyDescent="0.25">
      <c r="H516" t="str">
        <f t="shared" si="13"/>
        <v>GLOBALsexo</v>
      </c>
      <c r="I516" t="s">
        <v>96</v>
      </c>
      <c r="J516" t="s">
        <v>98</v>
      </c>
      <c r="L516" s="1" t="s">
        <v>210</v>
      </c>
    </row>
    <row r="517" spans="8:14" x14ac:dyDescent="0.25">
      <c r="H517" t="str">
        <f t="shared" si="13"/>
        <v>GLOBALveces_uso</v>
      </c>
      <c r="I517" t="s">
        <v>96</v>
      </c>
      <c r="J517" t="s">
        <v>99</v>
      </c>
      <c r="L517" s="1" t="s">
        <v>211</v>
      </c>
    </row>
    <row r="518" spans="8:14" x14ac:dyDescent="0.25">
      <c r="H518" t="str">
        <f t="shared" si="13"/>
        <v>GLOBALconfianza</v>
      </c>
      <c r="I518" t="s">
        <v>96</v>
      </c>
      <c r="J518" t="s">
        <v>100</v>
      </c>
      <c r="L518" s="1" t="s">
        <v>112</v>
      </c>
    </row>
    <row r="519" spans="8:14" x14ac:dyDescent="0.25">
      <c r="H519" t="str">
        <f t="shared" si="13"/>
        <v>GLOBALdeteccion</v>
      </c>
      <c r="I519" t="s">
        <v>96</v>
      </c>
      <c r="J519" t="s">
        <v>101</v>
      </c>
      <c r="L519" s="1" t="s">
        <v>212</v>
      </c>
    </row>
    <row r="520" spans="8:14" x14ac:dyDescent="0.25">
      <c r="H520" t="str">
        <f t="shared" si="13"/>
        <v>GLOBALestudios</v>
      </c>
      <c r="I520" t="s">
        <v>96</v>
      </c>
      <c r="J520" t="s">
        <v>102</v>
      </c>
      <c r="L520" s="1" t="s">
        <v>213</v>
      </c>
    </row>
    <row r="521" spans="8:14" x14ac:dyDescent="0.25">
      <c r="H521" t="str">
        <f t="shared" si="13"/>
        <v>GLOBALConstant</v>
      </c>
      <c r="I521" t="s">
        <v>96</v>
      </c>
      <c r="J521" t="s">
        <v>93</v>
      </c>
      <c r="L521" s="1" t="s">
        <v>214</v>
      </c>
    </row>
    <row r="522" spans="8:14" x14ac:dyDescent="0.25">
      <c r="J522" t="s">
        <v>106</v>
      </c>
    </row>
    <row r="523" spans="8:14" x14ac:dyDescent="0.25">
      <c r="J523" t="s">
        <v>106</v>
      </c>
    </row>
    <row r="524" spans="8:14" x14ac:dyDescent="0.25">
      <c r="J524" t="s">
        <v>94</v>
      </c>
      <c r="L524" s="1" t="s">
        <v>115</v>
      </c>
      <c r="M524" t="s">
        <v>116</v>
      </c>
      <c r="N524" t="s">
        <v>117</v>
      </c>
    </row>
  </sheetData>
  <sortState xmlns:xlrd2="http://schemas.microsoft.com/office/spreadsheetml/2017/richdata2" ref="AY51:AZ55">
    <sortCondition ref="AY51:AY55"/>
  </sortState>
  <dataConsolidate/>
  <mergeCells count="68">
    <mergeCell ref="AT80:AW80"/>
    <mergeCell ref="AT77:AX77"/>
    <mergeCell ref="U62:Y62"/>
    <mergeCell ref="AT19:AX19"/>
    <mergeCell ref="AT27:AX27"/>
    <mergeCell ref="AT39:AX39"/>
    <mergeCell ref="J43:M43"/>
    <mergeCell ref="K59:M59"/>
    <mergeCell ref="J61:M61"/>
    <mergeCell ref="U40:Y40"/>
    <mergeCell ref="U48:Y48"/>
    <mergeCell ref="J7:M7"/>
    <mergeCell ref="K5:M5"/>
    <mergeCell ref="K23:M23"/>
    <mergeCell ref="J25:M25"/>
    <mergeCell ref="K41:M41"/>
    <mergeCell ref="K77:M77"/>
    <mergeCell ref="J79:M79"/>
    <mergeCell ref="K96:M96"/>
    <mergeCell ref="J98:M98"/>
    <mergeCell ref="K114:M114"/>
    <mergeCell ref="J116:M116"/>
    <mergeCell ref="K132:M132"/>
    <mergeCell ref="J134:M134"/>
    <mergeCell ref="K150:M150"/>
    <mergeCell ref="J152:M152"/>
    <mergeCell ref="K168:M168"/>
    <mergeCell ref="J170:M170"/>
    <mergeCell ref="K186:M186"/>
    <mergeCell ref="J188:M188"/>
    <mergeCell ref="K204:M204"/>
    <mergeCell ref="J206:M206"/>
    <mergeCell ref="K222:M222"/>
    <mergeCell ref="J224:M224"/>
    <mergeCell ref="K240:M240"/>
    <mergeCell ref="J242:M242"/>
    <mergeCell ref="J404:M404"/>
    <mergeCell ref="J386:M386"/>
    <mergeCell ref="K402:M402"/>
    <mergeCell ref="K258:M258"/>
    <mergeCell ref="J260:M260"/>
    <mergeCell ref="K276:M276"/>
    <mergeCell ref="J278:M278"/>
    <mergeCell ref="K294:M294"/>
    <mergeCell ref="K348:M348"/>
    <mergeCell ref="J350:M350"/>
    <mergeCell ref="K366:M366"/>
    <mergeCell ref="J368:M368"/>
    <mergeCell ref="J296:M296"/>
    <mergeCell ref="K312:M312"/>
    <mergeCell ref="J314:M314"/>
    <mergeCell ref="K330:M330"/>
    <mergeCell ref="AC3:AH3"/>
    <mergeCell ref="R3:W3"/>
    <mergeCell ref="J512:M512"/>
    <mergeCell ref="K474:M474"/>
    <mergeCell ref="J476:M476"/>
    <mergeCell ref="K492:M492"/>
    <mergeCell ref="J494:M494"/>
    <mergeCell ref="K510:M510"/>
    <mergeCell ref="J422:M422"/>
    <mergeCell ref="K438:M438"/>
    <mergeCell ref="J440:M440"/>
    <mergeCell ref="K456:M456"/>
    <mergeCell ref="J458:M458"/>
    <mergeCell ref="K384:M384"/>
    <mergeCell ref="K420:M420"/>
    <mergeCell ref="J332:M3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8630C-6D72-4E6E-BD38-EC7C3B9344AB}">
  <dimension ref="A1:G31"/>
  <sheetViews>
    <sheetView topLeftCell="A12" workbookViewId="0">
      <selection sqref="A1:D31"/>
    </sheetView>
  </sheetViews>
  <sheetFormatPr baseColWidth="10" defaultRowHeight="15" x14ac:dyDescent="0.25"/>
  <cols>
    <col min="1" max="1" width="24.140625" bestFit="1" customWidth="1"/>
    <col min="2" max="4" width="11.42578125" style="168"/>
  </cols>
  <sheetData>
    <row r="1" spans="1:7" ht="15.75" thickBot="1" x14ac:dyDescent="0.3">
      <c r="A1" s="172" t="s">
        <v>59</v>
      </c>
      <c r="B1" s="173" t="s">
        <v>344</v>
      </c>
      <c r="C1" s="173" t="s">
        <v>345</v>
      </c>
      <c r="D1" s="174" t="s">
        <v>346</v>
      </c>
      <c r="G1" s="62" t="s">
        <v>350</v>
      </c>
    </row>
    <row r="2" spans="1:7" ht="15.75" x14ac:dyDescent="0.25">
      <c r="A2" s="175" t="s">
        <v>218</v>
      </c>
      <c r="B2" s="171">
        <v>2.2766639999999998</v>
      </c>
      <c r="C2" s="171">
        <v>0.80865379999999998</v>
      </c>
      <c r="D2" s="176">
        <v>5.3862399999999996E-3</v>
      </c>
      <c r="G2" s="115" t="s">
        <v>351</v>
      </c>
    </row>
    <row r="3" spans="1:7" ht="7.5" customHeight="1" x14ac:dyDescent="0.25">
      <c r="A3" s="179"/>
      <c r="B3" s="180"/>
      <c r="C3" s="180"/>
      <c r="D3" s="181"/>
    </row>
    <row r="4" spans="1:7" ht="15.75" x14ac:dyDescent="0.25">
      <c r="A4" s="177" t="s">
        <v>236</v>
      </c>
      <c r="B4" s="45">
        <v>2.2628699999999999</v>
      </c>
      <c r="C4" s="45">
        <v>0.75430870000000005</v>
      </c>
      <c r="D4" s="50">
        <v>2.496398E-2</v>
      </c>
    </row>
    <row r="5" spans="1:7" ht="15.75" x14ac:dyDescent="0.25">
      <c r="A5" s="177" t="s">
        <v>237</v>
      </c>
      <c r="B5" s="45">
        <v>2.0508850000000001</v>
      </c>
      <c r="C5" s="45">
        <v>0.90993000000000002</v>
      </c>
      <c r="D5" s="50">
        <v>3.026382E-2</v>
      </c>
    </row>
    <row r="6" spans="1:7" ht="15.75" x14ac:dyDescent="0.25">
      <c r="A6" s="177" t="s">
        <v>238</v>
      </c>
      <c r="B6" s="45">
        <v>2.4444439999999998</v>
      </c>
      <c r="C6" s="45">
        <v>0.87725830000000005</v>
      </c>
      <c r="D6" s="50">
        <v>3.0486829999999999E-2</v>
      </c>
    </row>
    <row r="7" spans="1:7" ht="15.75" x14ac:dyDescent="0.25">
      <c r="A7" s="177" t="s">
        <v>347</v>
      </c>
      <c r="B7" s="45">
        <v>2.6349209999999998</v>
      </c>
      <c r="C7" s="45">
        <v>0.68460710000000002</v>
      </c>
      <c r="D7" s="50">
        <v>3.2600339999999998E-2</v>
      </c>
    </row>
    <row r="8" spans="1:7" ht="15.75" x14ac:dyDescent="0.25">
      <c r="A8" s="177" t="s">
        <v>239</v>
      </c>
      <c r="B8" s="45">
        <v>2.2378119999999999</v>
      </c>
      <c r="C8" s="45">
        <v>0.84827390000000003</v>
      </c>
      <c r="D8" s="50">
        <v>2.925082E-2</v>
      </c>
    </row>
    <row r="9" spans="1:7" ht="15.75" x14ac:dyDescent="0.25">
      <c r="A9" s="177" t="s">
        <v>240</v>
      </c>
      <c r="B9" s="45">
        <v>2.2438479999999998</v>
      </c>
      <c r="C9" s="45">
        <v>0.79107649999999996</v>
      </c>
      <c r="D9" s="50">
        <v>2.645755E-2</v>
      </c>
    </row>
    <row r="10" spans="1:7" ht="15.75" x14ac:dyDescent="0.25">
      <c r="A10" s="177" t="s">
        <v>241</v>
      </c>
      <c r="B10" s="45">
        <v>2.0582400000000001</v>
      </c>
      <c r="C10" s="45">
        <v>0.80032769999999998</v>
      </c>
      <c r="D10" s="50">
        <v>2.8172869999999999E-2</v>
      </c>
    </row>
    <row r="11" spans="1:7" ht="15.75" x14ac:dyDescent="0.25">
      <c r="A11" s="177" t="s">
        <v>242</v>
      </c>
      <c r="B11" s="45">
        <v>2.056022</v>
      </c>
      <c r="C11" s="45">
        <v>0.74690489999999998</v>
      </c>
      <c r="D11" s="50">
        <v>2.7952210000000002E-2</v>
      </c>
    </row>
    <row r="12" spans="1:7" ht="15.75" x14ac:dyDescent="0.25">
      <c r="A12" s="177" t="s">
        <v>349</v>
      </c>
      <c r="B12" s="45">
        <v>2.439791</v>
      </c>
      <c r="C12" s="45">
        <v>0.76430310000000001</v>
      </c>
      <c r="D12" s="50">
        <v>2.4732270000000001E-2</v>
      </c>
    </row>
    <row r="13" spans="1:7" ht="15.75" x14ac:dyDescent="0.25">
      <c r="A13" s="177" t="s">
        <v>244</v>
      </c>
      <c r="B13" s="45">
        <v>2.1766200000000002</v>
      </c>
      <c r="C13" s="45">
        <v>0.7331221</v>
      </c>
      <c r="D13" s="50">
        <v>2.613298E-2</v>
      </c>
    </row>
    <row r="14" spans="1:7" ht="15.75" x14ac:dyDescent="0.25">
      <c r="A14" s="177" t="s">
        <v>245</v>
      </c>
      <c r="B14" s="45">
        <v>2.1888269999999999</v>
      </c>
      <c r="C14" s="45">
        <v>0.84018769999999998</v>
      </c>
      <c r="D14" s="50">
        <v>2.8084379999999999E-2</v>
      </c>
    </row>
    <row r="15" spans="1:7" ht="15.75" x14ac:dyDescent="0.25">
      <c r="A15" s="177" t="s">
        <v>246</v>
      </c>
      <c r="B15" s="45">
        <v>2.1563219999999998</v>
      </c>
      <c r="C15" s="45">
        <v>0.79609249999999998</v>
      </c>
      <c r="D15" s="50">
        <v>2.699006E-2</v>
      </c>
    </row>
    <row r="16" spans="1:7" ht="15.75" x14ac:dyDescent="0.25">
      <c r="A16" s="177" t="s">
        <v>247</v>
      </c>
      <c r="B16" s="45">
        <v>2.4675319999999998</v>
      </c>
      <c r="C16" s="45">
        <v>0.83011179999999996</v>
      </c>
      <c r="D16" s="50">
        <v>2.730867E-2</v>
      </c>
    </row>
    <row r="17" spans="1:4" ht="15.75" x14ac:dyDescent="0.25">
      <c r="A17" s="177" t="s">
        <v>248</v>
      </c>
      <c r="B17" s="45">
        <v>2.2447550000000001</v>
      </c>
      <c r="C17" s="45">
        <v>0.8044519</v>
      </c>
      <c r="D17" s="50">
        <v>2.746353E-2</v>
      </c>
    </row>
    <row r="18" spans="1:4" ht="15.75" x14ac:dyDescent="0.25">
      <c r="A18" s="177" t="s">
        <v>249</v>
      </c>
      <c r="B18" s="45">
        <v>2.4431370000000001</v>
      </c>
      <c r="C18" s="45">
        <v>0.78331459999999997</v>
      </c>
      <c r="D18" s="50">
        <v>2.83208E-2</v>
      </c>
    </row>
    <row r="19" spans="1:4" ht="15.75" x14ac:dyDescent="0.25">
      <c r="A19" s="177" t="s">
        <v>250</v>
      </c>
      <c r="B19" s="45">
        <v>2.2145290000000002</v>
      </c>
      <c r="C19" s="45">
        <v>0.74958630000000004</v>
      </c>
      <c r="D19" s="50">
        <v>2.5254200000000001E-2</v>
      </c>
    </row>
    <row r="20" spans="1:4" ht="15.75" x14ac:dyDescent="0.25">
      <c r="A20" s="177" t="s">
        <v>251</v>
      </c>
      <c r="B20" s="45">
        <v>2.4604400000000002</v>
      </c>
      <c r="C20" s="45">
        <v>0.79192560000000001</v>
      </c>
      <c r="D20" s="50">
        <v>2.6252080000000001E-2</v>
      </c>
    </row>
    <row r="21" spans="1:4" ht="15.75" x14ac:dyDescent="0.25">
      <c r="A21" s="177" t="s">
        <v>252</v>
      </c>
      <c r="B21" s="45">
        <v>2.2611189999999999</v>
      </c>
      <c r="C21" s="45">
        <v>0.83431809999999995</v>
      </c>
      <c r="D21" s="50">
        <v>3.160205E-2</v>
      </c>
    </row>
    <row r="22" spans="1:4" ht="15.75" x14ac:dyDescent="0.25">
      <c r="A22" s="177" t="s">
        <v>253</v>
      </c>
      <c r="B22" s="45">
        <v>2.1509849999999999</v>
      </c>
      <c r="C22" s="45">
        <v>0.80647329999999995</v>
      </c>
      <c r="D22" s="50">
        <v>3.7725229999999998E-2</v>
      </c>
    </row>
    <row r="23" spans="1:4" ht="15.75" x14ac:dyDescent="0.25">
      <c r="A23" s="177" t="s">
        <v>254</v>
      </c>
      <c r="B23" s="45">
        <v>2.1612529999999999</v>
      </c>
      <c r="C23" s="45">
        <v>0.81263669999999999</v>
      </c>
      <c r="D23" s="50">
        <v>2.7678520000000002E-2</v>
      </c>
    </row>
    <row r="24" spans="1:4" ht="15.75" x14ac:dyDescent="0.25">
      <c r="A24" s="177" t="s">
        <v>255</v>
      </c>
      <c r="B24" s="45">
        <v>2.5759159999999999</v>
      </c>
      <c r="C24" s="45">
        <v>0.68216580000000004</v>
      </c>
      <c r="D24" s="50">
        <v>3.4902639999999999E-2</v>
      </c>
    </row>
    <row r="25" spans="1:4" ht="15.75" x14ac:dyDescent="0.25">
      <c r="A25" s="177" t="s">
        <v>348</v>
      </c>
      <c r="B25" s="45">
        <v>2.161327</v>
      </c>
      <c r="C25" s="45">
        <v>0.75849739999999999</v>
      </c>
      <c r="D25" s="50">
        <v>2.5656559999999998E-2</v>
      </c>
    </row>
    <row r="26" spans="1:4" ht="15.75" x14ac:dyDescent="0.25">
      <c r="A26" s="177" t="s">
        <v>256</v>
      </c>
      <c r="B26" s="45">
        <v>2.2963390000000001</v>
      </c>
      <c r="C26" s="45">
        <v>0.84425709999999998</v>
      </c>
      <c r="D26" s="50">
        <v>2.855742E-2</v>
      </c>
    </row>
    <row r="27" spans="1:4" ht="15.75" x14ac:dyDescent="0.25">
      <c r="A27" s="177" t="s">
        <v>257</v>
      </c>
      <c r="B27" s="45">
        <v>2.2979210000000001</v>
      </c>
      <c r="C27" s="45">
        <v>0.78948019999999997</v>
      </c>
      <c r="D27" s="50">
        <v>2.6827630000000002E-2</v>
      </c>
    </row>
    <row r="28" spans="1:4" ht="15.75" x14ac:dyDescent="0.25">
      <c r="A28" s="177" t="s">
        <v>258</v>
      </c>
      <c r="B28" s="45">
        <v>2.403308</v>
      </c>
      <c r="C28" s="45">
        <v>0.86189789999999999</v>
      </c>
      <c r="D28" s="50">
        <v>3.074288E-2</v>
      </c>
    </row>
    <row r="29" spans="1:4" ht="15.75" x14ac:dyDescent="0.25">
      <c r="A29" s="177" t="s">
        <v>259</v>
      </c>
      <c r="B29" s="45">
        <v>2.285714</v>
      </c>
      <c r="C29" s="45">
        <v>0.7412668</v>
      </c>
      <c r="D29" s="50">
        <v>2.547023E-2</v>
      </c>
    </row>
    <row r="30" spans="1:4" ht="15.75" x14ac:dyDescent="0.25">
      <c r="A30" s="177" t="s">
        <v>260</v>
      </c>
      <c r="B30" s="45">
        <v>2.3250000000000002</v>
      </c>
      <c r="C30" s="45">
        <v>0.76754409999999995</v>
      </c>
      <c r="D30" s="50">
        <v>2.6482789999999999E-2</v>
      </c>
    </row>
    <row r="31" spans="1:4" ht="16.5" thickBot="1" x14ac:dyDescent="0.3">
      <c r="A31" s="178" t="s">
        <v>261</v>
      </c>
      <c r="B31" s="52">
        <v>2.2811059999999999</v>
      </c>
      <c r="C31" s="52">
        <v>0.76652129999999996</v>
      </c>
      <c r="D31" s="53">
        <v>2.6017430000000001E-2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8BD7D-10AE-4BA2-BD6B-FEB96DB89C02}">
  <dimension ref="A1:L24"/>
  <sheetViews>
    <sheetView showGridLines="0" tabSelected="1" topLeftCell="A5" workbookViewId="0">
      <selection activeCell="A18" sqref="A18"/>
    </sheetView>
  </sheetViews>
  <sheetFormatPr baseColWidth="10" defaultRowHeight="15" x14ac:dyDescent="0.25"/>
  <cols>
    <col min="1" max="1" width="250.7109375" customWidth="1"/>
  </cols>
  <sheetData>
    <row r="1" spans="1:12" ht="21" x14ac:dyDescent="0.35">
      <c r="A1" s="169" t="s">
        <v>322</v>
      </c>
      <c r="B1" s="170"/>
      <c r="C1" s="170"/>
      <c r="D1" s="170"/>
    </row>
    <row r="2" spans="1:12" ht="21" x14ac:dyDescent="0.35">
      <c r="A2" s="169" t="s">
        <v>323</v>
      </c>
      <c r="B2" s="170"/>
      <c r="C2" s="170"/>
      <c r="D2" s="170"/>
      <c r="K2" t="s">
        <v>352</v>
      </c>
      <c r="L2" t="s">
        <v>353</v>
      </c>
    </row>
    <row r="3" spans="1:12" ht="21" x14ac:dyDescent="0.35">
      <c r="A3" s="169" t="s">
        <v>324</v>
      </c>
      <c r="B3" s="170"/>
      <c r="C3" s="170"/>
      <c r="D3" s="170"/>
      <c r="K3">
        <v>1</v>
      </c>
      <c r="L3" t="s">
        <v>354</v>
      </c>
    </row>
    <row r="4" spans="1:12" ht="21" x14ac:dyDescent="0.35">
      <c r="A4" s="169" t="s">
        <v>325</v>
      </c>
      <c r="B4" s="170"/>
      <c r="C4" s="170"/>
      <c r="D4" s="170"/>
      <c r="K4">
        <v>2</v>
      </c>
    </row>
    <row r="5" spans="1:12" ht="21" x14ac:dyDescent="0.35">
      <c r="A5" s="169" t="s">
        <v>326</v>
      </c>
      <c r="B5" s="170"/>
      <c r="C5" s="170"/>
      <c r="D5" s="170"/>
    </row>
    <row r="6" spans="1:12" ht="21" x14ac:dyDescent="0.35">
      <c r="A6" s="169" t="s">
        <v>343</v>
      </c>
      <c r="B6" s="170"/>
      <c r="C6" s="170"/>
      <c r="D6" s="170"/>
    </row>
    <row r="7" spans="1:12" ht="21" x14ac:dyDescent="0.35">
      <c r="A7" s="169" t="s">
        <v>342</v>
      </c>
      <c r="B7" s="170"/>
      <c r="C7" s="170"/>
      <c r="D7" s="170"/>
    </row>
    <row r="8" spans="1:12" ht="21" x14ac:dyDescent="0.35">
      <c r="A8" s="169" t="s">
        <v>327</v>
      </c>
      <c r="B8" s="170"/>
      <c r="C8" s="170"/>
      <c r="D8" s="170"/>
    </row>
    <row r="9" spans="1:12" ht="21" x14ac:dyDescent="0.35">
      <c r="A9" s="169" t="s">
        <v>328</v>
      </c>
      <c r="B9" s="170"/>
      <c r="C9" s="170"/>
      <c r="D9" s="170"/>
    </row>
    <row r="10" spans="1:12" ht="21" x14ac:dyDescent="0.35">
      <c r="A10" s="169" t="s">
        <v>329</v>
      </c>
      <c r="B10" s="170"/>
      <c r="C10" s="170"/>
      <c r="D10" s="170"/>
    </row>
    <row r="11" spans="1:12" ht="21" x14ac:dyDescent="0.35">
      <c r="A11" s="169" t="s">
        <v>330</v>
      </c>
      <c r="B11" s="170"/>
      <c r="C11" s="170"/>
      <c r="D11" s="170"/>
    </row>
    <row r="12" spans="1:12" ht="21" x14ac:dyDescent="0.35">
      <c r="A12" s="169" t="s">
        <v>331</v>
      </c>
      <c r="B12" s="170"/>
      <c r="C12" s="170"/>
      <c r="D12" s="170"/>
    </row>
    <row r="13" spans="1:12" ht="21" x14ac:dyDescent="0.35">
      <c r="A13" s="169" t="s">
        <v>332</v>
      </c>
      <c r="B13" s="170"/>
      <c r="C13" s="170"/>
      <c r="D13" s="170"/>
    </row>
    <row r="14" spans="1:12" ht="21" x14ac:dyDescent="0.35">
      <c r="A14" s="169" t="s">
        <v>333</v>
      </c>
      <c r="B14" s="170"/>
      <c r="C14" s="170"/>
      <c r="D14" s="170"/>
    </row>
    <row r="15" spans="1:12" ht="21" x14ac:dyDescent="0.35">
      <c r="A15" s="169" t="s">
        <v>334</v>
      </c>
      <c r="B15" s="170"/>
      <c r="C15" s="170"/>
      <c r="D15" s="170"/>
    </row>
    <row r="16" spans="1:12" ht="21" x14ac:dyDescent="0.35">
      <c r="A16" s="169" t="s">
        <v>335</v>
      </c>
      <c r="B16" s="170"/>
      <c r="C16" s="170"/>
      <c r="D16" s="170"/>
    </row>
    <row r="17" spans="1:4" ht="21" x14ac:dyDescent="0.35">
      <c r="A17" s="169" t="s">
        <v>328</v>
      </c>
      <c r="B17" s="170"/>
      <c r="C17" s="170"/>
      <c r="D17" s="170"/>
    </row>
    <row r="18" spans="1:4" ht="21" x14ac:dyDescent="0.35">
      <c r="A18" s="169" t="s">
        <v>336</v>
      </c>
      <c r="B18" s="170"/>
      <c r="C18" s="170"/>
      <c r="D18" s="170"/>
    </row>
    <row r="19" spans="1:4" ht="21" x14ac:dyDescent="0.35">
      <c r="A19" s="169" t="s">
        <v>337</v>
      </c>
      <c r="B19" s="170"/>
      <c r="C19" s="170"/>
      <c r="D19" s="170"/>
    </row>
    <row r="20" spans="1:4" ht="21" x14ac:dyDescent="0.35">
      <c r="A20" s="169" t="s">
        <v>338</v>
      </c>
      <c r="B20" s="170"/>
      <c r="C20" s="170"/>
      <c r="D20" s="170"/>
    </row>
    <row r="21" spans="1:4" ht="21" x14ac:dyDescent="0.35">
      <c r="A21" s="169" t="s">
        <v>339</v>
      </c>
      <c r="B21" s="170"/>
      <c r="C21" s="170"/>
      <c r="D21" s="170"/>
    </row>
    <row r="22" spans="1:4" ht="21" x14ac:dyDescent="0.35">
      <c r="A22" s="169" t="s">
        <v>340</v>
      </c>
      <c r="B22" s="170"/>
      <c r="C22" s="170"/>
      <c r="D22" s="170"/>
    </row>
    <row r="23" spans="1:4" ht="21" x14ac:dyDescent="0.35">
      <c r="A23" s="169" t="s">
        <v>323</v>
      </c>
      <c r="B23" s="170"/>
      <c r="C23" s="170"/>
      <c r="D23" s="170"/>
    </row>
    <row r="24" spans="1:4" ht="21" x14ac:dyDescent="0.35">
      <c r="A24" s="169" t="s">
        <v>341</v>
      </c>
      <c r="B24" s="170"/>
      <c r="C24" s="170"/>
      <c r="D24" s="1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mfinales_paises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amart</cp:lastModifiedBy>
  <dcterms:created xsi:type="dcterms:W3CDTF">2020-07-19T17:55:44Z</dcterms:created>
  <dcterms:modified xsi:type="dcterms:W3CDTF">2020-12-19T20:13:42Z</dcterms:modified>
</cp:coreProperties>
</file>